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Default Extension="xml" ContentType="application/xml"/>
  <Override PartName="/xl/worksheets/sheet128.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worksheets/sheet135.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124.xml" ContentType="application/vnd.openxmlformats-officedocument.spreadsheetml.worksheet+xml"/>
  <Override PartName="/xl/drawings/drawing20.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31.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120.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29.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36.xml" ContentType="application/vnd.openxmlformats-officedocument.spreadsheetml.worksheet+xml"/>
  <Override PartName="/xl/drawings/drawing14.xml" ContentType="application/vnd.openxmlformats-officedocument.drawing+xml"/>
  <Override PartName="/xl/worksheets/sheet5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32.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130.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worksheets/sheet137.xml" ContentType="application/vnd.openxmlformats-officedocument.spreadsheetml.worksheet+xml"/>
  <Override PartName="/xl/drawings/drawing15.xml" ContentType="application/vnd.openxmlformats-officedocument.drawing+xml"/>
  <Override PartName="/xl/worksheets/sheet89.xml" ContentType="application/vnd.openxmlformats-officedocument.spreadsheetml.worksheet+xml"/>
  <Override PartName="/xl/worksheets/sheet108.xml" ContentType="application/vnd.openxmlformats-officedocument.spreadsheetml.worksheet+xml"/>
  <Override PartName="/xl/worksheets/sheet126.xml" ContentType="application/vnd.openxmlformats-officedocument.spreadsheetml.worksheet+xml"/>
  <Override PartName="/xl/drawings/drawing22.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33.xml" ContentType="application/vnd.openxmlformats-officedocument.spreadsheetml.worksheet+xml"/>
  <Override PartName="/xl/drawings/drawing11.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sheets/sheet109.xml" ContentType="application/vnd.openxmlformats-officedocument.spreadsheetml.worksheet+xml"/>
  <Override PartName="/xl/worksheets/sheet138.xml" ContentType="application/vnd.openxmlformats-officedocument.spreadsheetml.worksheet+xml"/>
  <Override PartName="/xl/drawings/drawing16.xml" ContentType="application/vnd.openxmlformats-officedocument.drawing+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drawings/drawing1.xml" ContentType="application/vnd.openxmlformats-officedocument.drawing+xml"/>
  <Override PartName="/xl/drawings/drawing23.xml" ContentType="application/vnd.openxmlformats-officedocument.drawing+xml"/>
  <Override PartName="/xl/comments3.xml" ContentType="application/vnd.openxmlformats-officedocument.spreadsheetml.comments+xml"/>
  <Override PartName="/xl/worksheets/sheet68.xml" ContentType="application/vnd.openxmlformats-officedocument.spreadsheetml.worksheet+xml"/>
  <Override PartName="/xl/worksheets/sheet79.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34.xml" ContentType="application/vnd.openxmlformats-officedocument.spreadsheetml.worksheet+xml"/>
  <Override PartName="/xl/drawings/drawing12.xml" ContentType="application/vnd.openxmlformats-officedocument.drawing+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3995" tabRatio="954" firstSheet="16" activeTab="20"/>
  </bookViews>
  <sheets>
    <sheet name="Rekapitulace celková" sheetId="138" r:id="rId1"/>
    <sheet name="Rekapitulace stavby" sheetId="1" r:id="rId2"/>
    <sheet name="0 - Ostatní náklady" sheetId="2" r:id="rId3"/>
    <sheet name="1 - SO_01.1 Zahušťovací n..." sheetId="3" r:id="rId4"/>
    <sheet name="2 - SO_01.2 Stavební úpra..." sheetId="4" r:id="rId5"/>
    <sheet name="3 - SO_02.1 Propojovací p..." sheetId="5" r:id="rId6"/>
    <sheet name="4 - SO_02.2 Propojovací p..." sheetId="6" r:id="rId7"/>
    <sheet name="5 - SO_02.3 Propojovací p..." sheetId="7" r:id="rId8"/>
    <sheet name="6 - SO_02.4 Propojovací p..." sheetId="8" r:id="rId9"/>
    <sheet name="7 - SO_02.5 Propojovací p..." sheetId="9" r:id="rId10"/>
    <sheet name="8 - SO_02.6 Propojovací p..." sheetId="10" r:id="rId11"/>
    <sheet name="1 - SO_03.1.1 Stavební úp..." sheetId="11" r:id="rId12"/>
    <sheet name="2 - SO_03.1.2 Stavební úp..." sheetId="12" r:id="rId13"/>
    <sheet name="3 - SO_03.2 Stavební úpra..." sheetId="13" r:id="rId14"/>
    <sheet name="4 - SO_04 Stavební úpravy..." sheetId="14" r:id="rId15"/>
    <sheet name="5 - SO_05 Stavební úpravy..." sheetId="15" r:id="rId16"/>
    <sheet name="14 - SO_06.2.1 Stavební ú..." sheetId="16" r:id="rId17"/>
    <sheet name="15 - SO_06.2.2 Stavební ú..." sheetId="17" r:id="rId18"/>
    <sheet name="16 - SO_06.1 Stavební úpr..." sheetId="18" r:id="rId19"/>
    <sheet name="7 - SO_07 Stavební úpravy..." sheetId="19" r:id="rId20"/>
    <sheet name="1 - SO_08.1 Rekonstrukce ..." sheetId="20" r:id="rId21"/>
    <sheet name="9 - SO_09 Stavební úpravy..." sheetId="21" r:id="rId22"/>
    <sheet name="10 - SO_10 Stavební úprav..." sheetId="22" r:id="rId23"/>
    <sheet name="1 - SO_11.1 Přístřešek" sheetId="23" r:id="rId24"/>
    <sheet name="2 - SO_11.2 Zpevněné plochy" sheetId="24" r:id="rId25"/>
    <sheet name="Rekapitulace strojní část " sheetId="121" r:id="rId26"/>
    <sheet name="KL+Rekap PS 01" sheetId="122" r:id="rId27"/>
    <sheet name="PS 01" sheetId="123" r:id="rId28"/>
    <sheet name="KL+Rekap PS 02" sheetId="124" r:id="rId29"/>
    <sheet name="PS 02" sheetId="125" r:id="rId30"/>
    <sheet name="KL+Rekap PS 03" sheetId="126" r:id="rId31"/>
    <sheet name="PS 03" sheetId="127" r:id="rId32"/>
    <sheet name="KL+Rekap PS 04" sheetId="128" r:id="rId33"/>
    <sheet name="PS 04" sheetId="129" r:id="rId34"/>
    <sheet name="KL+Rekap PS 05" sheetId="130" r:id="rId35"/>
    <sheet name="PS 05" sheetId="131" r:id="rId36"/>
    <sheet name="KL+Rekap PS 06" sheetId="132" r:id="rId37"/>
    <sheet name="PS 06" sheetId="133" r:id="rId38"/>
    <sheet name="KL+Rekap PS 08" sheetId="134" r:id="rId39"/>
    <sheet name="PS 08" sheetId="135" r:id="rId40"/>
    <sheet name="KL+Rekap PS 09" sheetId="136" r:id="rId41"/>
    <sheet name="PS 09" sheetId="137" r:id="rId42"/>
    <sheet name="Rekapitulace elektro část " sheetId="26" r:id="rId43"/>
    <sheet name="Rekapitulace RM 1" sheetId="27" r:id="rId44"/>
    <sheet name="Mot" sheetId="28" r:id="rId45"/>
    <sheet name="St" sheetId="29" r:id="rId46"/>
    <sheet name="Rekapitulace DT1" sheetId="30" r:id="rId47"/>
    <sheet name="Mot (2)" sheetId="31" r:id="rId48"/>
    <sheet name="MaR" sheetId="32" r:id="rId49"/>
    <sheet name="ASŘTP" sheetId="33" r:id="rId50"/>
    <sheet name="Rekapitulace RM2" sheetId="34" r:id="rId51"/>
    <sheet name="Mot (3)" sheetId="35" r:id="rId52"/>
    <sheet name="Rekapitulace DT2" sheetId="36" r:id="rId53"/>
    <sheet name="Mot (4)" sheetId="37" r:id="rId54"/>
    <sheet name="MaR (2)" sheetId="38" r:id="rId55"/>
    <sheet name="ASŘTP (2)" sheetId="39" r:id="rId56"/>
    <sheet name="Rekapitulace RM 3" sheetId="40" r:id="rId57"/>
    <sheet name="Mot (5)" sheetId="41" r:id="rId58"/>
    <sheet name="Rekapitulace DT3" sheetId="42" r:id="rId59"/>
    <sheet name="Mot (6)" sheetId="43" r:id="rId60"/>
    <sheet name="MaR (3)" sheetId="44" r:id="rId61"/>
    <sheet name="ASŘTP (3)" sheetId="45" r:id="rId62"/>
    <sheet name="Rekapitulace RS1" sheetId="46" r:id="rId63"/>
    <sheet name="Mot (7)" sheetId="47" r:id="rId64"/>
    <sheet name="St (2)" sheetId="48" r:id="rId65"/>
    <sheet name="Rekapitulace RS2" sheetId="49" r:id="rId66"/>
    <sheet name="Mot (8)" sheetId="50" r:id="rId67"/>
    <sheet name="St (3)" sheetId="51" r:id="rId68"/>
    <sheet name="Rekapitulace Vrt Brloh" sheetId="52" r:id="rId69"/>
    <sheet name="Mot (9)" sheetId="53" r:id="rId70"/>
    <sheet name="St (4)" sheetId="54" r:id="rId71"/>
    <sheet name="MaR (4)" sheetId="55" r:id="rId72"/>
    <sheet name="ASŘTP (4)" sheetId="56" r:id="rId73"/>
    <sheet name="Rekapitulace propoj Vrt Brloh" sheetId="57" r:id="rId74"/>
    <sheet name="M1" sheetId="58" r:id="rId75"/>
    <sheet name="Rekapitulace ČS Jankovice" sheetId="59" r:id="rId76"/>
    <sheet name="Mot (10)" sheetId="60" r:id="rId77"/>
    <sheet name="St (5)" sheetId="61" r:id="rId78"/>
    <sheet name="MaR (5)" sheetId="62" r:id="rId79"/>
    <sheet name="ASŘTP (5)" sheetId="63" r:id="rId80"/>
    <sheet name="As" sheetId="64" r:id="rId81"/>
    <sheet name="Rekapitulace VDJ Chvaletice" sheetId="65" r:id="rId82"/>
    <sheet name="Mot (11)" sheetId="66" r:id="rId83"/>
    <sheet name="St (6)" sheetId="67" r:id="rId84"/>
    <sheet name="MaR (6)" sheetId="68" r:id="rId85"/>
    <sheet name="ASŘTP (6)" sheetId="69" r:id="rId86"/>
    <sheet name="As (2)" sheetId="70" r:id="rId87"/>
    <sheet name="Rekapitulace VDJ Telčice" sheetId="71" r:id="rId88"/>
    <sheet name="Mot (16)" sheetId="72" r:id="rId89"/>
    <sheet name="St (11)" sheetId="73" r:id="rId90"/>
    <sheet name="MaR (11)" sheetId="74" r:id="rId91"/>
    <sheet name="ASŘTP (11)" sheetId="75" r:id="rId92"/>
    <sheet name="As (4)" sheetId="76" r:id="rId93"/>
    <sheet name="Rekapitulace VDJ Lipoltice" sheetId="77" r:id="rId94"/>
    <sheet name="Mot (12)" sheetId="78" r:id="rId95"/>
    <sheet name="St (7)" sheetId="79" r:id="rId96"/>
    <sheet name="MaR (7)" sheetId="80" r:id="rId97"/>
    <sheet name="ASŘTP (7)" sheetId="81" r:id="rId98"/>
    <sheet name="Rekapitulace DSP" sheetId="82" r:id="rId99"/>
    <sheet name="K1" sheetId="83" r:id="rId100"/>
    <sheet name="U1" sheetId="84" r:id="rId101"/>
    <sheet name="U2" sheetId="85" r:id="rId102"/>
    <sheet name="U3" sheetId="86" r:id="rId103"/>
    <sheet name="Rekapitulace Vrt Luhy" sheetId="87" r:id="rId104"/>
    <sheet name="Mot (13)" sheetId="88" r:id="rId105"/>
    <sheet name="St (8)" sheetId="89" r:id="rId106"/>
    <sheet name="MaR (8)" sheetId="90" r:id="rId107"/>
    <sheet name="ASŘTP (8)" sheetId="91" r:id="rId108"/>
    <sheet name="Rekapitulace ČS Luhy" sheetId="92" r:id="rId109"/>
    <sheet name="Mot (14)" sheetId="93" r:id="rId110"/>
    <sheet name="St (9)" sheetId="94" r:id="rId111"/>
    <sheet name="MaR (9)" sheetId="95" r:id="rId112"/>
    <sheet name="ASŘTP (9)" sheetId="96" r:id="rId113"/>
    <sheet name="As (3)" sheetId="97" r:id="rId114"/>
    <sheet name="Rekapitulace VDJ Turkovice" sheetId="98" r:id="rId115"/>
    <sheet name="Mot (15)" sheetId="99" r:id="rId116"/>
    <sheet name="St (10)" sheetId="100" r:id="rId117"/>
    <sheet name="MaR (10)" sheetId="101" r:id="rId118"/>
    <sheet name="ASŘTP (10)" sheetId="102" r:id="rId119"/>
    <sheet name="Rekapitulace Mokošín hromosvod" sheetId="103" r:id="rId120"/>
    <sheet name="Mot (17)" sheetId="104" r:id="rId121"/>
    <sheet name="Rekapitulace vnější objekty hro" sheetId="105" r:id="rId122"/>
    <sheet name="H1" sheetId="106" r:id="rId123"/>
    <sheet name="H2" sheetId="107" r:id="rId124"/>
    <sheet name="H3" sheetId="108" r:id="rId125"/>
    <sheet name="H4" sheetId="109" r:id="rId126"/>
    <sheet name="H5" sheetId="110" r:id="rId127"/>
    <sheet name="H6" sheetId="111" r:id="rId128"/>
    <sheet name="H7" sheetId="112" r:id="rId129"/>
    <sheet name="Rekapitulace Mokošín EZS" sheetId="113" r:id="rId130"/>
    <sheet name="MaR (12)" sheetId="114" r:id="rId131"/>
    <sheet name="Rekapitulace vnější objekty EZS" sheetId="115" r:id="rId132"/>
    <sheet name="E1" sheetId="116" r:id="rId133"/>
    <sheet name="E2" sheetId="117" r:id="rId134"/>
    <sheet name="E3" sheetId="118" r:id="rId135"/>
    <sheet name="E4" sheetId="119" r:id="rId136"/>
    <sheet name="E5" sheetId="120" r:id="rId137"/>
    <sheet name="Pokyny pro vyplnění" sheetId="25" r:id="rId138"/>
  </sheets>
  <definedNames>
    <definedName name="_xlnm._FilterDatabase" localSheetId="2" hidden="1">'0 - Ostatní náklady'!$C$77:$K$77</definedName>
    <definedName name="_xlnm._FilterDatabase" localSheetId="3" hidden="1">'1 - SO_01.1 Zahušťovací n...'!$C$96:$K$96</definedName>
    <definedName name="_xlnm._FilterDatabase" localSheetId="11" hidden="1">'1 - SO_03.1.1 Stavební úp...'!$C$103:$K$103</definedName>
    <definedName name="_xlnm._FilterDatabase" localSheetId="20" hidden="1">'1 - SO_08.1 Rekonstrukce ...'!$C$87:$K$87</definedName>
    <definedName name="_xlnm._FilterDatabase" localSheetId="23" hidden="1">'1 - SO_11.1 Přístřešek'!$C$90:$K$90</definedName>
    <definedName name="_xlnm._FilterDatabase" localSheetId="22" hidden="1">'10 - SO_10 Stavební úprav...'!$C$95:$K$95</definedName>
    <definedName name="_xlnm._FilterDatabase" localSheetId="16" hidden="1">'14 - SO_06.2.1 Stavební ú...'!$C$94:$K$94</definedName>
    <definedName name="_xlnm._FilterDatabase" localSheetId="17" hidden="1">'15 - SO_06.2.2 Stavební ú...'!$C$93:$K$93</definedName>
    <definedName name="_xlnm._FilterDatabase" localSheetId="18" hidden="1">'16 - SO_06.1 Stavební úpr...'!$C$91:$K$91</definedName>
    <definedName name="_xlnm._FilterDatabase" localSheetId="4" hidden="1">'2 - SO_01.2 Stavební úpra...'!$C$89:$K$89</definedName>
    <definedName name="_xlnm._FilterDatabase" localSheetId="12" hidden="1">'2 - SO_03.1.2 Stavební úp...'!$C$87:$K$87</definedName>
    <definedName name="_xlnm._FilterDatabase" localSheetId="24" hidden="1">'2 - SO_11.2 Zpevněné plochy'!$C$88:$K$88</definedName>
    <definedName name="_xlnm._FilterDatabase" localSheetId="5" hidden="1">'3 - SO_02.1 Propojovací p...'!$C$88:$K$88</definedName>
    <definedName name="_xlnm._FilterDatabase" localSheetId="13" hidden="1">'3 - SO_03.2 Stavební úpra...'!$C$91:$K$91</definedName>
    <definedName name="_xlnm._FilterDatabase" localSheetId="6" hidden="1">'4 - SO_02.2 Propojovací p...'!$C$88:$K$88</definedName>
    <definedName name="_xlnm._FilterDatabase" localSheetId="14" hidden="1">'4 - SO_04 Stavební úpravy...'!$C$90:$K$90</definedName>
    <definedName name="_xlnm._FilterDatabase" localSheetId="7" hidden="1">'5 - SO_02.3 Propojovací p...'!$C$88:$K$88</definedName>
    <definedName name="_xlnm._FilterDatabase" localSheetId="15" hidden="1">'5 - SO_05 Stavební úpravy...'!$C$92:$K$92</definedName>
    <definedName name="_xlnm._FilterDatabase" localSheetId="8" hidden="1">'6 - SO_02.4 Propojovací p...'!$C$88:$K$88</definedName>
    <definedName name="_xlnm._FilterDatabase" localSheetId="9" hidden="1">'7 - SO_02.5 Propojovací p...'!$C$89:$K$89</definedName>
    <definedName name="_xlnm._FilterDatabase" localSheetId="19" hidden="1">'7 - SO_07 Stavební úpravy...'!$C$93:$K$93</definedName>
    <definedName name="_xlnm._FilterDatabase" localSheetId="10" hidden="1">'8 - SO_02.6 Propojovací p...'!$C$88:$K$88</definedName>
    <definedName name="_xlnm._FilterDatabase" localSheetId="21" hidden="1">'9 - SO_09 Stavební úpravy...'!$C$94:$K$94</definedName>
    <definedName name="_xlnm._FilterDatabase" localSheetId="80" hidden="1">As!$A$1:$N$5</definedName>
    <definedName name="_xlnm._FilterDatabase" localSheetId="86" hidden="1">'As (2)'!$A$1:$N$5</definedName>
    <definedName name="_xlnm._FilterDatabase" localSheetId="113" hidden="1">'As (3)'!$A$1:$N$5</definedName>
    <definedName name="_xlnm._FilterDatabase" localSheetId="92" hidden="1">'As (4)'!$A$1:$N$5</definedName>
    <definedName name="_xlnm._FilterDatabase" localSheetId="49" hidden="1">ASŘTP!$A$1:$N$5</definedName>
    <definedName name="_xlnm._FilterDatabase" localSheetId="118" hidden="1">'ASŘTP (10)'!$A$1:$N$5</definedName>
    <definedName name="_xlnm._FilterDatabase" localSheetId="91" hidden="1">'ASŘTP (11)'!$A$1:$N$5</definedName>
    <definedName name="_xlnm._FilterDatabase" localSheetId="55" hidden="1">'ASŘTP (2)'!$A$1:$N$5</definedName>
    <definedName name="_xlnm._FilterDatabase" localSheetId="61" hidden="1">'ASŘTP (3)'!$A$1:$N$5</definedName>
    <definedName name="_xlnm._FilterDatabase" localSheetId="72" hidden="1">'ASŘTP (4)'!$A$1:$N$5</definedName>
    <definedName name="_xlnm._FilterDatabase" localSheetId="79" hidden="1">'ASŘTP (5)'!$A$1:$N$5</definedName>
    <definedName name="_xlnm._FilterDatabase" localSheetId="85" hidden="1">'ASŘTP (6)'!$A$1:$N$5</definedName>
    <definedName name="_xlnm._FilterDatabase" localSheetId="97" hidden="1">'ASŘTP (7)'!$A$1:$N$5</definedName>
    <definedName name="_xlnm._FilterDatabase" localSheetId="107" hidden="1">'ASŘTP (8)'!$A$1:$N$5</definedName>
    <definedName name="_xlnm._FilterDatabase" localSheetId="112" hidden="1">'ASŘTP (9)'!$A$1:$N$5</definedName>
    <definedName name="_xlnm._FilterDatabase" localSheetId="132" hidden="1">'E1'!$A$1:$N$5</definedName>
    <definedName name="_xlnm._FilterDatabase" localSheetId="133" hidden="1">'E2'!$A$1:$N$5</definedName>
    <definedName name="_xlnm._FilterDatabase" localSheetId="134" hidden="1">'E3'!$A$1:$N$5</definedName>
    <definedName name="_xlnm._FilterDatabase" localSheetId="135" hidden="1">'E4'!$A$1:$N$5</definedName>
    <definedName name="_xlnm._FilterDatabase" localSheetId="136" hidden="1">'E5'!$A$1:$N$5</definedName>
    <definedName name="_xlnm._FilterDatabase" localSheetId="122" hidden="1">'H1'!$A$1:$N$5</definedName>
    <definedName name="_xlnm._FilterDatabase" localSheetId="123" hidden="1">'H2'!$A$1:$N$5</definedName>
    <definedName name="_xlnm._FilterDatabase" localSheetId="124" hidden="1">'H3'!$A$1:$N$5</definedName>
    <definedName name="_xlnm._FilterDatabase" localSheetId="125" hidden="1">'H4'!$A$1:$N$5</definedName>
    <definedName name="_xlnm._FilterDatabase" localSheetId="126" hidden="1">'H5'!$A$1:$N$5</definedName>
    <definedName name="_xlnm._FilterDatabase" localSheetId="127" hidden="1">'H6'!$A$1:$N$5</definedName>
    <definedName name="_xlnm._FilterDatabase" localSheetId="128" hidden="1">'H7'!$A$1:$N$5</definedName>
    <definedName name="_xlnm._FilterDatabase" localSheetId="99" hidden="1">'K1'!$A$1:$N$5</definedName>
    <definedName name="_xlnm._FilterDatabase" localSheetId="74" hidden="1">'M1'!$A$1:$N$5</definedName>
    <definedName name="_xlnm._FilterDatabase" localSheetId="48" hidden="1">MaR!$A$1:$N$5</definedName>
    <definedName name="_xlnm._FilterDatabase" localSheetId="117" hidden="1">'MaR (10)'!$A$1:$N$5</definedName>
    <definedName name="_xlnm._FilterDatabase" localSheetId="90" hidden="1">'MaR (11)'!$A$1:$N$5</definedName>
    <definedName name="_xlnm._FilterDatabase" localSheetId="130" hidden="1">'MaR (12)'!$A$1:$N$5</definedName>
    <definedName name="_xlnm._FilterDatabase" localSheetId="54" hidden="1">'MaR (2)'!$A$1:$N$5</definedName>
    <definedName name="_xlnm._FilterDatabase" localSheetId="60" hidden="1">'MaR (3)'!$A$1:$N$5</definedName>
    <definedName name="_xlnm._FilterDatabase" localSheetId="71" hidden="1">'MaR (4)'!$A$1:$N$5</definedName>
    <definedName name="_xlnm._FilterDatabase" localSheetId="78" hidden="1">'MaR (5)'!$A$1:$N$5</definedName>
    <definedName name="_xlnm._FilterDatabase" localSheetId="84" hidden="1">'MaR (6)'!$A$1:$N$5</definedName>
    <definedName name="_xlnm._FilterDatabase" localSheetId="96" hidden="1">'MaR (7)'!$A$1:$N$5</definedName>
    <definedName name="_xlnm._FilterDatabase" localSheetId="106" hidden="1">'MaR (8)'!$A$1:$N$5</definedName>
    <definedName name="_xlnm._FilterDatabase" localSheetId="111" hidden="1">'MaR (9)'!$A$1:$N$5</definedName>
    <definedName name="_xlnm._FilterDatabase" localSheetId="44" hidden="1">Mot!$A$1:$N$5</definedName>
    <definedName name="_xlnm._FilterDatabase" localSheetId="76" hidden="1">'Mot (10)'!$A$1:$N$5</definedName>
    <definedName name="_xlnm._FilterDatabase" localSheetId="82" hidden="1">'Mot (11)'!$A$1:$N$5</definedName>
    <definedName name="_xlnm._FilterDatabase" localSheetId="94" hidden="1">'Mot (12)'!$A$1:$N$5</definedName>
    <definedName name="_xlnm._FilterDatabase" localSheetId="104" hidden="1">'Mot (13)'!$A$1:$N$5</definedName>
    <definedName name="_xlnm._FilterDatabase" localSheetId="109" hidden="1">'Mot (14)'!$A$1:$N$5</definedName>
    <definedName name="_xlnm._FilterDatabase" localSheetId="115" hidden="1">'Mot (15)'!$A$1:$N$5</definedName>
    <definedName name="_xlnm._FilterDatabase" localSheetId="88" hidden="1">'Mot (16)'!$A$1:$N$5</definedName>
    <definedName name="_xlnm._FilterDatabase" localSheetId="120" hidden="1">'Mot (17)'!$A$1:$N$5</definedName>
    <definedName name="_xlnm._FilterDatabase" localSheetId="47" hidden="1">'Mot (2)'!$A$1:$N$5</definedName>
    <definedName name="_xlnm._FilterDatabase" localSheetId="51" hidden="1">'Mot (3)'!$A$1:$N$5</definedName>
    <definedName name="_xlnm._FilterDatabase" localSheetId="53" hidden="1">'Mot (4)'!$A$1:$N$5</definedName>
    <definedName name="_xlnm._FilterDatabase" localSheetId="57" hidden="1">'Mot (5)'!$A$1:$N$5</definedName>
    <definedName name="_xlnm._FilterDatabase" localSheetId="59" hidden="1">'Mot (6)'!$A$1:$N$5</definedName>
    <definedName name="_xlnm._FilterDatabase" localSheetId="63" hidden="1">'Mot (7)'!$A$1:$N$5</definedName>
    <definedName name="_xlnm._FilterDatabase" localSheetId="66" hidden="1">'Mot (8)'!$A$1:$N$5</definedName>
    <definedName name="_xlnm._FilterDatabase" localSheetId="69" hidden="1">'Mot (9)'!$A$1:$N$5</definedName>
    <definedName name="_xlnm._FilterDatabase" localSheetId="45" hidden="1">St!$A$1:$N$5</definedName>
    <definedName name="_xlnm._FilterDatabase" localSheetId="116" hidden="1">'St (10)'!$A$1:$N$5</definedName>
    <definedName name="_xlnm._FilterDatabase" localSheetId="89" hidden="1">'St (11)'!$A$1:$N$5</definedName>
    <definedName name="_xlnm._FilterDatabase" localSheetId="64" hidden="1">'St (2)'!$A$1:$N$5</definedName>
    <definedName name="_xlnm._FilterDatabase" localSheetId="67" hidden="1">'St (3)'!$A$1:$N$5</definedName>
    <definedName name="_xlnm._FilterDatabase" localSheetId="70" hidden="1">'St (4)'!$A$1:$N$5</definedName>
    <definedName name="_xlnm._FilterDatabase" localSheetId="77" hidden="1">'St (5)'!$A$1:$N$5</definedName>
    <definedName name="_xlnm._FilterDatabase" localSheetId="83" hidden="1">'St (6)'!$A$1:$N$5</definedName>
    <definedName name="_xlnm._FilterDatabase" localSheetId="95" hidden="1">'St (7)'!$A$1:$N$5</definedName>
    <definedName name="_xlnm._FilterDatabase" localSheetId="105" hidden="1">'St (8)'!$A$1:$N$5</definedName>
    <definedName name="_xlnm._FilterDatabase" localSheetId="110" hidden="1">'St (9)'!$A$1:$N$5</definedName>
    <definedName name="_xlnm._FilterDatabase" localSheetId="100" hidden="1">'U1'!$A$1:$N$5</definedName>
    <definedName name="_xlnm._FilterDatabase" localSheetId="101" hidden="1">'U2'!$A$1:$N$5</definedName>
    <definedName name="_xlnm._FilterDatabase" localSheetId="102" hidden="1">'U3'!$A$1:$N$5</definedName>
    <definedName name="Excel_BuiltIn_Print_Area" localSheetId="0">#REF!</definedName>
    <definedName name="Excel_BuiltIn_Print_Area">#REF!</definedName>
    <definedName name="Excel_BuiltIn_Print_Area_1">#REF!</definedName>
    <definedName name="Excel_BuiltIn_Print_Titles" localSheetId="0">#REF!</definedName>
    <definedName name="Excel_BuiltIn_Print_Titles">#REF!</definedName>
    <definedName name="_xlnm.Print_Titles" localSheetId="2">'0 - Ostatní náklady'!$77:$77</definedName>
    <definedName name="_xlnm.Print_Titles" localSheetId="3">'1 - SO_01.1 Zahušťovací n...'!$96:$96</definedName>
    <definedName name="_xlnm.Print_Titles" localSheetId="11">'1 - SO_03.1.1 Stavební úp...'!$103:$103</definedName>
    <definedName name="_xlnm.Print_Titles" localSheetId="20">'1 - SO_08.1 Rekonstrukce ...'!$87:$87</definedName>
    <definedName name="_xlnm.Print_Titles" localSheetId="23">'1 - SO_11.1 Přístřešek'!$90:$90</definedName>
    <definedName name="_xlnm.Print_Titles" localSheetId="22">'10 - SO_10 Stavební úprav...'!$95:$95</definedName>
    <definedName name="_xlnm.Print_Titles" localSheetId="16">'14 - SO_06.2.1 Stavební ú...'!$94:$94</definedName>
    <definedName name="_xlnm.Print_Titles" localSheetId="17">'15 - SO_06.2.2 Stavební ú...'!$93:$93</definedName>
    <definedName name="_xlnm.Print_Titles" localSheetId="18">'16 - SO_06.1 Stavební úpr...'!$91:$91</definedName>
    <definedName name="_xlnm.Print_Titles" localSheetId="4">'2 - SO_01.2 Stavební úpra...'!$89:$89</definedName>
    <definedName name="_xlnm.Print_Titles" localSheetId="12">'2 - SO_03.1.2 Stavební úp...'!$87:$87</definedName>
    <definedName name="_xlnm.Print_Titles" localSheetId="24">'2 - SO_11.2 Zpevněné plochy'!$88:$88</definedName>
    <definedName name="_xlnm.Print_Titles" localSheetId="5">'3 - SO_02.1 Propojovací p...'!$88:$88</definedName>
    <definedName name="_xlnm.Print_Titles" localSheetId="13">'3 - SO_03.2 Stavební úpra...'!$91:$91</definedName>
    <definedName name="_xlnm.Print_Titles" localSheetId="6">'4 - SO_02.2 Propojovací p...'!$88:$88</definedName>
    <definedName name="_xlnm.Print_Titles" localSheetId="14">'4 - SO_04 Stavební úpravy...'!$90:$90</definedName>
    <definedName name="_xlnm.Print_Titles" localSheetId="7">'5 - SO_02.3 Propojovací p...'!$88:$88</definedName>
    <definedName name="_xlnm.Print_Titles" localSheetId="15">'5 - SO_05 Stavební úpravy...'!$92:$92</definedName>
    <definedName name="_xlnm.Print_Titles" localSheetId="8">'6 - SO_02.4 Propojovací p...'!$88:$88</definedName>
    <definedName name="_xlnm.Print_Titles" localSheetId="9">'7 - SO_02.5 Propojovací p...'!$89:$89</definedName>
    <definedName name="_xlnm.Print_Titles" localSheetId="19">'7 - SO_07 Stavební úpravy...'!$93:$93</definedName>
    <definedName name="_xlnm.Print_Titles" localSheetId="10">'8 - SO_02.6 Propojovací p...'!$88:$88</definedName>
    <definedName name="_xlnm.Print_Titles" localSheetId="21">'9 - SO_09 Stavební úpravy...'!$94:$94</definedName>
    <definedName name="_xlnm.Print_Titles" localSheetId="80">As!$4:$4</definedName>
    <definedName name="_xlnm.Print_Titles" localSheetId="86">'As (2)'!$4:$4</definedName>
    <definedName name="_xlnm.Print_Titles" localSheetId="113">'As (3)'!$4:$4</definedName>
    <definedName name="_xlnm.Print_Titles" localSheetId="92">'As (4)'!$4:$4</definedName>
    <definedName name="_xlnm.Print_Titles" localSheetId="49">ASŘTP!$4:$4</definedName>
    <definedName name="_xlnm.Print_Titles" localSheetId="118">'ASŘTP (10)'!$4:$4</definedName>
    <definedName name="_xlnm.Print_Titles" localSheetId="91">'ASŘTP (11)'!$4:$4</definedName>
    <definedName name="_xlnm.Print_Titles" localSheetId="55">'ASŘTP (2)'!$4:$4</definedName>
    <definedName name="_xlnm.Print_Titles" localSheetId="61">'ASŘTP (3)'!$4:$4</definedName>
    <definedName name="_xlnm.Print_Titles" localSheetId="72">'ASŘTP (4)'!$4:$4</definedName>
    <definedName name="_xlnm.Print_Titles" localSheetId="79">'ASŘTP (5)'!$4:$4</definedName>
    <definedName name="_xlnm.Print_Titles" localSheetId="85">'ASŘTP (6)'!$4:$4</definedName>
    <definedName name="_xlnm.Print_Titles" localSheetId="97">'ASŘTP (7)'!$4:$4</definedName>
    <definedName name="_xlnm.Print_Titles" localSheetId="107">'ASŘTP (8)'!$4:$4</definedName>
    <definedName name="_xlnm.Print_Titles" localSheetId="112">'ASŘTP (9)'!$4:$4</definedName>
    <definedName name="_xlnm.Print_Titles" localSheetId="132">'E1'!$4:$4</definedName>
    <definedName name="_xlnm.Print_Titles" localSheetId="133">'E2'!$4:$4</definedName>
    <definedName name="_xlnm.Print_Titles" localSheetId="134">'E3'!$4:$4</definedName>
    <definedName name="_xlnm.Print_Titles" localSheetId="135">'E4'!$4:$4</definedName>
    <definedName name="_xlnm.Print_Titles" localSheetId="136">'E5'!$4:$4</definedName>
    <definedName name="_xlnm.Print_Titles" localSheetId="122">'H1'!$4:$4</definedName>
    <definedName name="_xlnm.Print_Titles" localSheetId="123">'H2'!$4:$4</definedName>
    <definedName name="_xlnm.Print_Titles" localSheetId="124">'H3'!$4:$4</definedName>
    <definedName name="_xlnm.Print_Titles" localSheetId="125">'H4'!$4:$4</definedName>
    <definedName name="_xlnm.Print_Titles" localSheetId="126">'H5'!$4:$4</definedName>
    <definedName name="_xlnm.Print_Titles" localSheetId="127">'H6'!$4:$4</definedName>
    <definedName name="_xlnm.Print_Titles" localSheetId="128">'H7'!$4:$4</definedName>
    <definedName name="_xlnm.Print_Titles" localSheetId="99">'K1'!$4:$4</definedName>
    <definedName name="_xlnm.Print_Titles" localSheetId="74">'M1'!$4:$4</definedName>
    <definedName name="_xlnm.Print_Titles" localSheetId="48">MaR!$4:$4</definedName>
    <definedName name="_xlnm.Print_Titles" localSheetId="117">'MaR (10)'!$4:$4</definedName>
    <definedName name="_xlnm.Print_Titles" localSheetId="90">'MaR (11)'!$4:$4</definedName>
    <definedName name="_xlnm.Print_Titles" localSheetId="130">'MaR (12)'!$4:$4</definedName>
    <definedName name="_xlnm.Print_Titles" localSheetId="54">'MaR (2)'!$4:$4</definedName>
    <definedName name="_xlnm.Print_Titles" localSheetId="60">'MaR (3)'!$4:$4</definedName>
    <definedName name="_xlnm.Print_Titles" localSheetId="71">'MaR (4)'!$4:$4</definedName>
    <definedName name="_xlnm.Print_Titles" localSheetId="78">'MaR (5)'!$4:$4</definedName>
    <definedName name="_xlnm.Print_Titles" localSheetId="84">'MaR (6)'!$4:$4</definedName>
    <definedName name="_xlnm.Print_Titles" localSheetId="96">'MaR (7)'!$4:$4</definedName>
    <definedName name="_xlnm.Print_Titles" localSheetId="106">'MaR (8)'!$4:$4</definedName>
    <definedName name="_xlnm.Print_Titles" localSheetId="111">'MaR (9)'!$4:$4</definedName>
    <definedName name="_xlnm.Print_Titles" localSheetId="44">Mot!$4:$4</definedName>
    <definedName name="_xlnm.Print_Titles" localSheetId="76">'Mot (10)'!$4:$4</definedName>
    <definedName name="_xlnm.Print_Titles" localSheetId="82">'Mot (11)'!$4:$4</definedName>
    <definedName name="_xlnm.Print_Titles" localSheetId="94">'Mot (12)'!$4:$4</definedName>
    <definedName name="_xlnm.Print_Titles" localSheetId="104">'Mot (13)'!$4:$4</definedName>
    <definedName name="_xlnm.Print_Titles" localSheetId="109">'Mot (14)'!$4:$4</definedName>
    <definedName name="_xlnm.Print_Titles" localSheetId="115">'Mot (15)'!$4:$4</definedName>
    <definedName name="_xlnm.Print_Titles" localSheetId="88">'Mot (16)'!$4:$4</definedName>
    <definedName name="_xlnm.Print_Titles" localSheetId="120">'Mot (17)'!$4:$4</definedName>
    <definedName name="_xlnm.Print_Titles" localSheetId="47">'Mot (2)'!$4:$4</definedName>
    <definedName name="_xlnm.Print_Titles" localSheetId="51">'Mot (3)'!$4:$4</definedName>
    <definedName name="_xlnm.Print_Titles" localSheetId="53">'Mot (4)'!$4:$4</definedName>
    <definedName name="_xlnm.Print_Titles" localSheetId="57">'Mot (5)'!$4:$4</definedName>
    <definedName name="_xlnm.Print_Titles" localSheetId="59">'Mot (6)'!$4:$4</definedName>
    <definedName name="_xlnm.Print_Titles" localSheetId="63">'Mot (7)'!$4:$4</definedName>
    <definedName name="_xlnm.Print_Titles" localSheetId="66">'Mot (8)'!$4:$4</definedName>
    <definedName name="_xlnm.Print_Titles" localSheetId="69">'Mot (9)'!$4:$4</definedName>
    <definedName name="_xlnm.Print_Titles" localSheetId="1">'Rekapitulace stavby'!$49:$49</definedName>
    <definedName name="_xlnm.Print_Titles" localSheetId="45">St!$4:$4</definedName>
    <definedName name="_xlnm.Print_Titles" localSheetId="116">'St (10)'!$4:$4</definedName>
    <definedName name="_xlnm.Print_Titles" localSheetId="89">'St (11)'!$4:$4</definedName>
    <definedName name="_xlnm.Print_Titles" localSheetId="64">'St (2)'!$4:$4</definedName>
    <definedName name="_xlnm.Print_Titles" localSheetId="67">'St (3)'!$4:$4</definedName>
    <definedName name="_xlnm.Print_Titles" localSheetId="70">'St (4)'!$4:$4</definedName>
    <definedName name="_xlnm.Print_Titles" localSheetId="77">'St (5)'!$4:$4</definedName>
    <definedName name="_xlnm.Print_Titles" localSheetId="83">'St (6)'!$4:$4</definedName>
    <definedName name="_xlnm.Print_Titles" localSheetId="95">'St (7)'!$4:$4</definedName>
    <definedName name="_xlnm.Print_Titles" localSheetId="105">'St (8)'!$4:$4</definedName>
    <definedName name="_xlnm.Print_Titles" localSheetId="110">'St (9)'!$4:$4</definedName>
    <definedName name="_xlnm.Print_Titles" localSheetId="100">'U1'!$4:$4</definedName>
    <definedName name="_xlnm.Print_Titles" localSheetId="101">'U2'!$4:$4</definedName>
    <definedName name="_xlnm.Print_Titles" localSheetId="102">'U3'!$4:$4</definedName>
    <definedName name="_xlnm.Print_Area" localSheetId="2">'0 - Ostatní náklady'!$C$4:$J$36,'0 - Ostatní náklady'!$C$42:$J$59,'0 - Ostatní náklady'!$C$65:$K$107</definedName>
    <definedName name="_xlnm.Print_Area" localSheetId="3">'1 - SO_01.1 Zahušťovací n...'!$C$4:$J$38,'1 - SO_01.1 Zahušťovací n...'!$C$44:$J$76,'1 - SO_01.1 Zahušťovací n...'!$C$82:$K$316</definedName>
    <definedName name="_xlnm.Print_Area" localSheetId="11">'1 - SO_03.1.1 Stavební úp...'!$C$4:$J$38,'1 - SO_03.1.1 Stavební úp...'!$C$44:$J$83,'1 - SO_03.1.1 Stavební úp...'!$C$89:$K$521</definedName>
    <definedName name="_xlnm.Print_Area" localSheetId="20">'1 - SO_08.1 Rekonstrukce ...'!$C$4:$J$38,'1 - SO_08.1 Rekonstrukce ...'!$C$44:$J$67,'1 - SO_08.1 Rekonstrukce ...'!$C$73:$K$148</definedName>
    <definedName name="_xlnm.Print_Area" localSheetId="23">'1 - SO_11.1 Přístřešek'!$C$4:$J$38,'1 - SO_11.1 Přístřešek'!$C$44:$J$70,'1 - SO_11.1 Přístřešek'!$C$76:$K$174</definedName>
    <definedName name="_xlnm.Print_Area" localSheetId="22">'10 - SO_10 Stavební úprav...'!$C$4:$J$36,'10 - SO_10 Stavební úprav...'!$C$42:$J$77,'10 - SO_10 Stavební úprav...'!$C$83:$K$364</definedName>
    <definedName name="_xlnm.Print_Area" localSheetId="16">'14 - SO_06.2.1 Stavební ú...'!$C$4:$J$38,'14 - SO_06.2.1 Stavební ú...'!$C$44:$J$74,'14 - SO_06.2.1 Stavební ú...'!$C$80:$K$233</definedName>
    <definedName name="_xlnm.Print_Area" localSheetId="17">'15 - SO_06.2.2 Stavební ú...'!$C$4:$J$38,'15 - SO_06.2.2 Stavební ú...'!$C$44:$J$73,'15 - SO_06.2.2 Stavební ú...'!$C$79:$K$206</definedName>
    <definedName name="_xlnm.Print_Area" localSheetId="18">'16 - SO_06.1 Stavební úpr...'!$C$4:$J$38,'16 - SO_06.1 Stavební úpr...'!$C$44:$J$71,'16 - SO_06.1 Stavební úpr...'!$C$77:$K$196</definedName>
    <definedName name="_xlnm.Print_Area" localSheetId="4">'2 - SO_01.2 Stavební úpra...'!$C$4:$J$38,'2 - SO_01.2 Stavební úpra...'!$C$44:$J$69,'2 - SO_01.2 Stavební úpra...'!$C$75:$K$189</definedName>
    <definedName name="_xlnm.Print_Area" localSheetId="12">'2 - SO_03.1.2 Stavební úp...'!$C$4:$J$38,'2 - SO_03.1.2 Stavební úp...'!$C$44:$J$67,'2 - SO_03.1.2 Stavební úp...'!$C$73:$K$162</definedName>
    <definedName name="_xlnm.Print_Area" localSheetId="24">'2 - SO_11.2 Zpevněné plochy'!$C$4:$J$38,'2 - SO_11.2 Zpevněné plochy'!$C$44:$J$68,'2 - SO_11.2 Zpevněné plochy'!$C$74:$K$127</definedName>
    <definedName name="_xlnm.Print_Area" localSheetId="5">'3 - SO_02.1 Propojovací p...'!$C$4:$J$38,'3 - SO_02.1 Propojovací p...'!$C$44:$J$68,'3 - SO_02.1 Propojovací p...'!$C$74:$K$174</definedName>
    <definedName name="_xlnm.Print_Area" localSheetId="13">'3 - SO_03.2 Stavební úpra...'!$C$4:$J$38,'3 - SO_03.2 Stavební úpra...'!$C$44:$J$71,'3 - SO_03.2 Stavební úpra...'!$C$77:$K$196</definedName>
    <definedName name="_xlnm.Print_Area" localSheetId="6">'4 - SO_02.2 Propojovací p...'!$C$4:$J$38,'4 - SO_02.2 Propojovací p...'!$C$44:$J$68,'4 - SO_02.2 Propojovací p...'!$C$74:$K$173</definedName>
    <definedName name="_xlnm.Print_Area" localSheetId="14">'4 - SO_04 Stavební úpravy...'!$C$4:$J$36,'4 - SO_04 Stavební úpravy...'!$C$42:$J$72,'4 - SO_04 Stavební úpravy...'!$C$78:$K$278</definedName>
    <definedName name="_xlnm.Print_Area" localSheetId="7">'5 - SO_02.3 Propojovací p...'!$C$4:$J$38,'5 - SO_02.3 Propojovací p...'!$C$44:$J$68,'5 - SO_02.3 Propojovací p...'!$C$74:$K$174</definedName>
    <definedName name="_xlnm.Print_Area" localSheetId="15">'5 - SO_05 Stavební úpravy...'!$C$4:$J$36,'5 - SO_05 Stavební úpravy...'!$C$42:$J$74,'5 - SO_05 Stavební úpravy...'!$C$80:$K$251</definedName>
    <definedName name="_xlnm.Print_Area" localSheetId="8">'6 - SO_02.4 Propojovací p...'!$C$4:$J$38,'6 - SO_02.4 Propojovací p...'!$C$44:$J$68,'6 - SO_02.4 Propojovací p...'!$C$74:$K$166</definedName>
    <definedName name="_xlnm.Print_Area" localSheetId="9">'7 - SO_02.5 Propojovací p...'!$C$4:$J$38,'7 - SO_02.5 Propojovací p...'!$C$44:$J$69,'7 - SO_02.5 Propojovací p...'!$C$75:$K$182</definedName>
    <definedName name="_xlnm.Print_Area" localSheetId="19">'7 - SO_07 Stavební úpravy...'!$C$4:$J$36,'7 - SO_07 Stavební úpravy...'!$C$42:$J$75,'7 - SO_07 Stavební úpravy...'!$C$81:$K$328</definedName>
    <definedName name="_xlnm.Print_Area" localSheetId="10">'8 - SO_02.6 Propojovací p...'!$C$4:$J$38,'8 - SO_02.6 Propojovací p...'!$C$44:$J$68,'8 - SO_02.6 Propojovací p...'!$C$74:$K$157</definedName>
    <definedName name="_xlnm.Print_Area" localSheetId="21">'9 - SO_09 Stavební úpravy...'!$C$4:$J$36,'9 - SO_09 Stavební úpravy...'!$C$42:$J$76,'9 - SO_09 Stavební úpravy...'!$C$82:$K$258</definedName>
    <definedName name="_xlnm.Print_Area" localSheetId="80">As!$A:$N</definedName>
    <definedName name="_xlnm.Print_Area" localSheetId="86">'As (2)'!$A:$N</definedName>
    <definedName name="_xlnm.Print_Area" localSheetId="113">'As (3)'!$A:$N</definedName>
    <definedName name="_xlnm.Print_Area" localSheetId="92">'As (4)'!$A:$N</definedName>
    <definedName name="_xlnm.Print_Area" localSheetId="49">ASŘTP!$A:$N</definedName>
    <definedName name="_xlnm.Print_Area" localSheetId="118">'ASŘTP (10)'!$A:$N</definedName>
    <definedName name="_xlnm.Print_Area" localSheetId="91">'ASŘTP (11)'!$A:$N</definedName>
    <definedName name="_xlnm.Print_Area" localSheetId="55">'ASŘTP (2)'!$A:$N</definedName>
    <definedName name="_xlnm.Print_Area" localSheetId="61">'ASŘTP (3)'!$A:$N</definedName>
    <definedName name="_xlnm.Print_Area" localSheetId="72">'ASŘTP (4)'!$A:$N</definedName>
    <definedName name="_xlnm.Print_Area" localSheetId="79">'ASŘTP (5)'!$A:$N</definedName>
    <definedName name="_xlnm.Print_Area" localSheetId="85">'ASŘTP (6)'!$A:$N</definedName>
    <definedName name="_xlnm.Print_Area" localSheetId="97">'ASŘTP (7)'!$A:$N</definedName>
    <definedName name="_xlnm.Print_Area" localSheetId="107">'ASŘTP (8)'!$A:$N</definedName>
    <definedName name="_xlnm.Print_Area" localSheetId="112">'ASŘTP (9)'!$A:$N</definedName>
    <definedName name="_xlnm.Print_Area" localSheetId="132">'E1'!$A:$N</definedName>
    <definedName name="_xlnm.Print_Area" localSheetId="133">'E2'!$A:$N</definedName>
    <definedName name="_xlnm.Print_Area" localSheetId="134">'E3'!$A:$N</definedName>
    <definedName name="_xlnm.Print_Area" localSheetId="135">'E4'!$A:$N</definedName>
    <definedName name="_xlnm.Print_Area" localSheetId="136">'E5'!$A:$N</definedName>
    <definedName name="_xlnm.Print_Area" localSheetId="122">'H1'!$A:$N</definedName>
    <definedName name="_xlnm.Print_Area" localSheetId="123">'H2'!$A:$N</definedName>
    <definedName name="_xlnm.Print_Area" localSheetId="124">'H3'!$A:$N</definedName>
    <definedName name="_xlnm.Print_Area" localSheetId="125">'H4'!$A:$N</definedName>
    <definedName name="_xlnm.Print_Area" localSheetId="126">'H5'!$A:$N</definedName>
    <definedName name="_xlnm.Print_Area" localSheetId="127">'H6'!$A:$N</definedName>
    <definedName name="_xlnm.Print_Area" localSheetId="128">'H7'!$A:$N</definedName>
    <definedName name="_xlnm.Print_Area" localSheetId="99">'K1'!$A:$N</definedName>
    <definedName name="_xlnm.Print_Area" localSheetId="74">'M1'!$A:$N</definedName>
    <definedName name="_xlnm.Print_Area" localSheetId="48">MaR!$A:$N</definedName>
    <definedName name="_xlnm.Print_Area" localSheetId="117">'MaR (10)'!$A:$N</definedName>
    <definedName name="_xlnm.Print_Area" localSheetId="90">'MaR (11)'!$A:$N</definedName>
    <definedName name="_xlnm.Print_Area" localSheetId="130">'MaR (12)'!$A:$N</definedName>
    <definedName name="_xlnm.Print_Area" localSheetId="54">'MaR (2)'!$A:$N</definedName>
    <definedName name="_xlnm.Print_Area" localSheetId="60">'MaR (3)'!$A:$N</definedName>
    <definedName name="_xlnm.Print_Area" localSheetId="71">'MaR (4)'!$A:$N</definedName>
    <definedName name="_xlnm.Print_Area" localSheetId="78">'MaR (5)'!$A:$N</definedName>
    <definedName name="_xlnm.Print_Area" localSheetId="84">'MaR (6)'!$A:$N</definedName>
    <definedName name="_xlnm.Print_Area" localSheetId="96">'MaR (7)'!$A:$N</definedName>
    <definedName name="_xlnm.Print_Area" localSheetId="106">'MaR (8)'!$A:$N</definedName>
    <definedName name="_xlnm.Print_Area" localSheetId="111">'MaR (9)'!$A:$N</definedName>
    <definedName name="_xlnm.Print_Area" localSheetId="44">Mot!$A:$N</definedName>
    <definedName name="_xlnm.Print_Area" localSheetId="76">'Mot (10)'!$A:$N</definedName>
    <definedName name="_xlnm.Print_Area" localSheetId="82">'Mot (11)'!$A:$N</definedName>
    <definedName name="_xlnm.Print_Area" localSheetId="94">'Mot (12)'!$A:$N</definedName>
    <definedName name="_xlnm.Print_Area" localSheetId="104">'Mot (13)'!$A:$N</definedName>
    <definedName name="_xlnm.Print_Area" localSheetId="109">'Mot (14)'!$A:$N</definedName>
    <definedName name="_xlnm.Print_Area" localSheetId="115">'Mot (15)'!$A:$N</definedName>
    <definedName name="_xlnm.Print_Area" localSheetId="88">'Mot (16)'!$A:$N</definedName>
    <definedName name="_xlnm.Print_Area" localSheetId="120">'Mot (17)'!$A:$N</definedName>
    <definedName name="_xlnm.Print_Area" localSheetId="47">'Mot (2)'!$A:$N</definedName>
    <definedName name="_xlnm.Print_Area" localSheetId="51">'Mot (3)'!$A:$N</definedName>
    <definedName name="_xlnm.Print_Area" localSheetId="53">'Mot (4)'!$A:$N</definedName>
    <definedName name="_xlnm.Print_Area" localSheetId="57">'Mot (5)'!$A:$N</definedName>
    <definedName name="_xlnm.Print_Area" localSheetId="59">'Mot (6)'!$A:$N</definedName>
    <definedName name="_xlnm.Print_Area" localSheetId="63">'Mot (7)'!$A:$N</definedName>
    <definedName name="_xlnm.Print_Area" localSheetId="66">'Mot (8)'!$A:$N</definedName>
    <definedName name="_xlnm.Print_Area" localSheetId="69">'Mot (9)'!$A:$N</definedName>
    <definedName name="_xlnm.Print_Area" localSheetId="137">'Pokyny pro vyplnění'!$B$2:$K$69,'Pokyny pro vyplnění'!$B$72:$K$116,'Pokyny pro vyplnění'!$B$119:$K$188,'Pokyny pro vyplnění'!$B$196:$K$216</definedName>
    <definedName name="_xlnm.Print_Area" localSheetId="27">'PS 01'!$A$1:$M$163</definedName>
    <definedName name="_xlnm.Print_Area" localSheetId="0">'Rekapitulace celková'!$B$1:$C$54</definedName>
    <definedName name="_xlnm.Print_Area" localSheetId="1">'Rekapitulace stavby'!$D$4:$AO$33,'Rekapitulace stavby'!$C$39:$AQ$81</definedName>
    <definedName name="_xlnm.Print_Area" localSheetId="45">St!$A:$N</definedName>
    <definedName name="_xlnm.Print_Area" localSheetId="116">'St (10)'!$A:$N</definedName>
    <definedName name="_xlnm.Print_Area" localSheetId="89">'St (11)'!$A:$N</definedName>
    <definedName name="_xlnm.Print_Area" localSheetId="64">'St (2)'!$A:$N</definedName>
    <definedName name="_xlnm.Print_Area" localSheetId="67">'St (3)'!$A:$N</definedName>
    <definedName name="_xlnm.Print_Area" localSheetId="70">'St (4)'!$A:$N</definedName>
    <definedName name="_xlnm.Print_Area" localSheetId="77">'St (5)'!$A:$N</definedName>
    <definedName name="_xlnm.Print_Area" localSheetId="83">'St (6)'!$A:$N</definedName>
    <definedName name="_xlnm.Print_Area" localSheetId="95">'St (7)'!$A:$N</definedName>
    <definedName name="_xlnm.Print_Area" localSheetId="105">'St (8)'!$A:$N</definedName>
    <definedName name="_xlnm.Print_Area" localSheetId="110">'St (9)'!$A:$N</definedName>
    <definedName name="_xlnm.Print_Area" localSheetId="100">'U1'!$A:$N</definedName>
    <definedName name="_xlnm.Print_Area" localSheetId="101">'U2'!$A:$N</definedName>
    <definedName name="_xlnm.Print_Area" localSheetId="102">'U3'!$A:$N</definedName>
    <definedName name="OLE_LINK1" localSheetId="80">As!#REF!</definedName>
    <definedName name="OLE_LINK1" localSheetId="86">'As (2)'!#REF!</definedName>
    <definedName name="OLE_LINK1" localSheetId="113">'As (3)'!#REF!</definedName>
    <definedName name="OLE_LINK1" localSheetId="92">'As (4)'!#REF!</definedName>
    <definedName name="OLE_LINK1" localSheetId="49">ASŘTP!#REF!</definedName>
    <definedName name="OLE_LINK1" localSheetId="118">'ASŘTP (10)'!#REF!</definedName>
    <definedName name="OLE_LINK1" localSheetId="91">'ASŘTP (11)'!#REF!</definedName>
    <definedName name="OLE_LINK1" localSheetId="55">'ASŘTP (2)'!#REF!</definedName>
    <definedName name="OLE_LINK1" localSheetId="61">'ASŘTP (3)'!#REF!</definedName>
    <definedName name="OLE_LINK1" localSheetId="72">'ASŘTP (4)'!#REF!</definedName>
    <definedName name="OLE_LINK1" localSheetId="79">'ASŘTP (5)'!#REF!</definedName>
    <definedName name="OLE_LINK1" localSheetId="85">'ASŘTP (6)'!#REF!</definedName>
    <definedName name="OLE_LINK1" localSheetId="97">'ASŘTP (7)'!#REF!</definedName>
    <definedName name="OLE_LINK1" localSheetId="107">'ASŘTP (8)'!#REF!</definedName>
    <definedName name="OLE_LINK1" localSheetId="112">'ASŘTP (9)'!#REF!</definedName>
    <definedName name="OLE_LINK1" localSheetId="132">'E1'!#REF!</definedName>
    <definedName name="OLE_LINK1" localSheetId="133">'E2'!#REF!</definedName>
    <definedName name="OLE_LINK1" localSheetId="134">'E3'!#REF!</definedName>
    <definedName name="OLE_LINK1" localSheetId="135">'E4'!#REF!</definedName>
    <definedName name="OLE_LINK1" localSheetId="136">'E5'!#REF!</definedName>
    <definedName name="OLE_LINK1" localSheetId="122">'H1'!#REF!</definedName>
    <definedName name="OLE_LINK1" localSheetId="123">'H2'!#REF!</definedName>
    <definedName name="OLE_LINK1" localSheetId="124">'H3'!#REF!</definedName>
    <definedName name="OLE_LINK1" localSheetId="125">'H4'!#REF!</definedName>
    <definedName name="OLE_LINK1" localSheetId="126">'H5'!#REF!</definedName>
    <definedName name="OLE_LINK1" localSheetId="127">'H6'!#REF!</definedName>
    <definedName name="OLE_LINK1" localSheetId="128">'H7'!#REF!</definedName>
    <definedName name="OLE_LINK1" localSheetId="99">'K1'!#REF!</definedName>
    <definedName name="OLE_LINK1" localSheetId="74">'M1'!#REF!</definedName>
    <definedName name="OLE_LINK1" localSheetId="48">MaR!#REF!</definedName>
    <definedName name="OLE_LINK1" localSheetId="117">'MaR (10)'!#REF!</definedName>
    <definedName name="OLE_LINK1" localSheetId="90">'MaR (11)'!#REF!</definedName>
    <definedName name="OLE_LINK1" localSheetId="130">'MaR (12)'!#REF!</definedName>
    <definedName name="OLE_LINK1" localSheetId="54">'MaR (2)'!#REF!</definedName>
    <definedName name="OLE_LINK1" localSheetId="60">'MaR (3)'!#REF!</definedName>
    <definedName name="OLE_LINK1" localSheetId="71">'MaR (4)'!#REF!</definedName>
    <definedName name="OLE_LINK1" localSheetId="78">'MaR (5)'!#REF!</definedName>
    <definedName name="OLE_LINK1" localSheetId="84">'MaR (6)'!#REF!</definedName>
    <definedName name="OLE_LINK1" localSheetId="96">'MaR (7)'!#REF!</definedName>
    <definedName name="OLE_LINK1" localSheetId="106">'MaR (8)'!#REF!</definedName>
    <definedName name="OLE_LINK1" localSheetId="111">'MaR (9)'!#REF!</definedName>
    <definedName name="OLE_LINK1" localSheetId="44">Mot!#REF!</definedName>
    <definedName name="OLE_LINK1" localSheetId="76">'Mot (10)'!#REF!</definedName>
    <definedName name="OLE_LINK1" localSheetId="82">'Mot (11)'!#REF!</definedName>
    <definedName name="OLE_LINK1" localSheetId="94">'Mot (12)'!#REF!</definedName>
    <definedName name="OLE_LINK1" localSheetId="104">'Mot (13)'!#REF!</definedName>
    <definedName name="OLE_LINK1" localSheetId="109">'Mot (14)'!#REF!</definedName>
    <definedName name="OLE_LINK1" localSheetId="115">'Mot (15)'!#REF!</definedName>
    <definedName name="OLE_LINK1" localSheetId="88">'Mot (16)'!#REF!</definedName>
    <definedName name="OLE_LINK1" localSheetId="120">'Mot (17)'!#REF!</definedName>
    <definedName name="OLE_LINK1" localSheetId="47">'Mot (2)'!#REF!</definedName>
    <definedName name="OLE_LINK1" localSheetId="51">'Mot (3)'!#REF!</definedName>
    <definedName name="OLE_LINK1" localSheetId="53">'Mot (4)'!#REF!</definedName>
    <definedName name="OLE_LINK1" localSheetId="57">'Mot (5)'!#REF!</definedName>
    <definedName name="OLE_LINK1" localSheetId="59">'Mot (6)'!#REF!</definedName>
    <definedName name="OLE_LINK1" localSheetId="63">'Mot (7)'!#REF!</definedName>
    <definedName name="OLE_LINK1" localSheetId="66">'Mot (8)'!#REF!</definedName>
    <definedName name="OLE_LINK1" localSheetId="69">'Mot (9)'!#REF!</definedName>
    <definedName name="OLE_LINK1" localSheetId="45">St!#REF!</definedName>
    <definedName name="OLE_LINK1" localSheetId="116">'St (10)'!#REF!</definedName>
    <definedName name="OLE_LINK1" localSheetId="89">'St (11)'!#REF!</definedName>
    <definedName name="OLE_LINK1" localSheetId="64">'St (2)'!#REF!</definedName>
    <definedName name="OLE_LINK1" localSheetId="67">'St (3)'!#REF!</definedName>
    <definedName name="OLE_LINK1" localSheetId="70">'St (4)'!#REF!</definedName>
    <definedName name="OLE_LINK1" localSheetId="77">'St (5)'!#REF!</definedName>
    <definedName name="OLE_LINK1" localSheetId="83">'St (6)'!#REF!</definedName>
    <definedName name="OLE_LINK1" localSheetId="95">'St (7)'!#REF!</definedName>
    <definedName name="OLE_LINK1" localSheetId="105">'St (8)'!#REF!</definedName>
    <definedName name="OLE_LINK1" localSheetId="110">'St (9)'!#REF!</definedName>
    <definedName name="OLE_LINK1" localSheetId="100">'U1'!#REF!</definedName>
    <definedName name="OLE_LINK1" localSheetId="101">'U2'!#REF!</definedName>
    <definedName name="OLE_LINK1" localSheetId="102">'U3'!#REF!</definedName>
    <definedName name="OLE_LINK1_6">#REF!</definedName>
    <definedName name="Z_03C11AF8_0B62_4CA6_BFD4_1CD2D3201338_.wvu.FilterData" localSheetId="86" hidden="1">'As (2)'!$A$1:$N$5</definedName>
    <definedName name="Z_03C11AF8_0B62_4CA6_BFD4_1CD2D3201338_.wvu.FilterData" localSheetId="85" hidden="1">'ASŘTP (6)'!$A$1:$N$5</definedName>
    <definedName name="Z_03C11AF8_0B62_4CA6_BFD4_1CD2D3201338_.wvu.FilterData" localSheetId="84" hidden="1">'MaR (6)'!$A$1:$N$5</definedName>
    <definedName name="Z_03C11AF8_0B62_4CA6_BFD4_1CD2D3201338_.wvu.FilterData" localSheetId="82" hidden="1">'Mot (11)'!$A$1:$N$5</definedName>
    <definedName name="Z_03C11AF8_0B62_4CA6_BFD4_1CD2D3201338_.wvu.FilterData" localSheetId="83" hidden="1">'St (6)'!$A$1:$N$5</definedName>
    <definedName name="Z_03C11AF8_0B62_4CA6_BFD4_1CD2D3201338_.wvu.PrintArea" localSheetId="86" hidden="1">'As (2)'!$A:$N</definedName>
    <definedName name="Z_03C11AF8_0B62_4CA6_BFD4_1CD2D3201338_.wvu.PrintArea" localSheetId="85" hidden="1">'ASŘTP (6)'!$A:$N</definedName>
    <definedName name="Z_03C11AF8_0B62_4CA6_BFD4_1CD2D3201338_.wvu.PrintArea" localSheetId="84" hidden="1">'MaR (6)'!$A:$N</definedName>
    <definedName name="Z_03C11AF8_0B62_4CA6_BFD4_1CD2D3201338_.wvu.PrintArea" localSheetId="82" hidden="1">'Mot (11)'!$A:$N</definedName>
    <definedName name="Z_03C11AF8_0B62_4CA6_BFD4_1CD2D3201338_.wvu.PrintArea" localSheetId="83" hidden="1">'St (6)'!$A:$N</definedName>
    <definedName name="Z_03C11AF8_0B62_4CA6_BFD4_1CD2D3201338_.wvu.PrintTitles" localSheetId="86" hidden="1">'As (2)'!$4:$4</definedName>
    <definedName name="Z_03C11AF8_0B62_4CA6_BFD4_1CD2D3201338_.wvu.PrintTitles" localSheetId="85" hidden="1">'ASŘTP (6)'!$4:$4</definedName>
    <definedName name="Z_03C11AF8_0B62_4CA6_BFD4_1CD2D3201338_.wvu.PrintTitles" localSheetId="84" hidden="1">'MaR (6)'!$4:$4</definedName>
    <definedName name="Z_03C11AF8_0B62_4CA6_BFD4_1CD2D3201338_.wvu.PrintTitles" localSheetId="82" hidden="1">'Mot (11)'!$4:$4</definedName>
    <definedName name="Z_03C11AF8_0B62_4CA6_BFD4_1CD2D3201338_.wvu.PrintTitles" localSheetId="83" hidden="1">'St (6)'!$4:$4</definedName>
    <definedName name="Z_077B2572_3FCC_4D36_AAC0_DDE40ABC675B_.wvu.Cols" localSheetId="44" hidden="1">Mot!$A:$A,Mot!#REF!,Mot!#REF!</definedName>
    <definedName name="Z_077B2572_3FCC_4D36_AAC0_DDE40ABC675B_.wvu.Cols" localSheetId="45" hidden="1">St!$A:$A,St!#REF!,St!#REF!</definedName>
    <definedName name="Z_077B2572_3FCC_4D36_AAC0_DDE40ABC675B_.wvu.FilterData" localSheetId="44" hidden="1">Mot!$A$1:$N$5</definedName>
    <definedName name="Z_077B2572_3FCC_4D36_AAC0_DDE40ABC675B_.wvu.FilterData" localSheetId="45" hidden="1">St!$A$1:$N$5</definedName>
    <definedName name="Z_077B2572_3FCC_4D36_AAC0_DDE40ABC675B_.wvu.PrintArea" localSheetId="44" hidden="1">Mot!$A:$N</definedName>
    <definedName name="Z_077B2572_3FCC_4D36_AAC0_DDE40ABC675B_.wvu.PrintArea" localSheetId="45" hidden="1">St!$A:$N</definedName>
    <definedName name="Z_077B2572_3FCC_4D36_AAC0_DDE40ABC675B_.wvu.PrintTitles" localSheetId="44" hidden="1">Mot!$4:$4</definedName>
    <definedName name="Z_077B2572_3FCC_4D36_AAC0_DDE40ABC675B_.wvu.PrintTitles" localSheetId="45" hidden="1">St!$4:$4</definedName>
    <definedName name="Z_111F8365_1EFD_424D_A6B3_0E3559CE0373_.wvu.FilterData" localSheetId="61" hidden="1">'ASŘTP (3)'!$A$1:$N$5</definedName>
    <definedName name="Z_111F8365_1EFD_424D_A6B3_0E3559CE0373_.wvu.FilterData" localSheetId="60" hidden="1">'MaR (3)'!$A$1:$N$5</definedName>
    <definedName name="Z_111F8365_1EFD_424D_A6B3_0E3559CE0373_.wvu.FilterData" localSheetId="59" hidden="1">'Mot (6)'!$A$1:$N$5</definedName>
    <definedName name="Z_111F8365_1EFD_424D_A6B3_0E3559CE0373_.wvu.PrintArea" localSheetId="61" hidden="1">'ASŘTP (3)'!$A:$N</definedName>
    <definedName name="Z_111F8365_1EFD_424D_A6B3_0E3559CE0373_.wvu.PrintArea" localSheetId="60" hidden="1">'MaR (3)'!$A:$N</definedName>
    <definedName name="Z_111F8365_1EFD_424D_A6B3_0E3559CE0373_.wvu.PrintArea" localSheetId="59" hidden="1">'Mot (6)'!$A:$N</definedName>
    <definedName name="Z_111F8365_1EFD_424D_A6B3_0E3559CE0373_.wvu.PrintTitles" localSheetId="61" hidden="1">'ASŘTP (3)'!$4:$4</definedName>
    <definedName name="Z_111F8365_1EFD_424D_A6B3_0E3559CE0373_.wvu.PrintTitles" localSheetId="60" hidden="1">'MaR (3)'!$4:$4</definedName>
    <definedName name="Z_111F8365_1EFD_424D_A6B3_0E3559CE0373_.wvu.PrintTitles" localSheetId="59" hidden="1">'Mot (6)'!$4:$4</definedName>
    <definedName name="Z_16F26036_7910_478D_81D0_BE421CDB6DCD_.wvu.Cols" localSheetId="130" hidden="1">'MaR (12)'!$A:$A,'MaR (12)'!#REF!,'MaR (12)'!#REF!</definedName>
    <definedName name="Z_16F26036_7910_478D_81D0_BE421CDB6DCD_.wvu.FilterData" localSheetId="130" hidden="1">'MaR (12)'!$A$1:$N$5</definedName>
    <definedName name="Z_16F26036_7910_478D_81D0_BE421CDB6DCD_.wvu.PrintArea" localSheetId="130" hidden="1">'MaR (12)'!$A:$N</definedName>
    <definedName name="Z_16F26036_7910_478D_81D0_BE421CDB6DCD_.wvu.PrintTitles" localSheetId="130" hidden="1">'MaR (12)'!$4:$4</definedName>
    <definedName name="Z_1F380B19_B967_42C6_85BA_34AA00CD0959_.wvu.Cols" localSheetId="74" hidden="1">'M1'!$A:$A,'M1'!#REF!,'M1'!#REF!</definedName>
    <definedName name="Z_1F380B19_B967_42C6_85BA_34AA00CD0959_.wvu.FilterData" localSheetId="74" hidden="1">'M1'!$A$1:$N$5</definedName>
    <definedName name="Z_1F380B19_B967_42C6_85BA_34AA00CD0959_.wvu.PrintArea" localSheetId="74" hidden="1">'M1'!$A:$N</definedName>
    <definedName name="Z_1F380B19_B967_42C6_85BA_34AA00CD0959_.wvu.PrintTitles" localSheetId="74" hidden="1">'M1'!$4:$4</definedName>
    <definedName name="Z_29AB3692_14D0_496C_81EB_C151AD317561_.wvu.Cols" localSheetId="120" hidden="1">'Mot (17)'!$A:$A,'Mot (17)'!#REF!,'Mot (17)'!#REF!</definedName>
    <definedName name="Z_29AB3692_14D0_496C_81EB_C151AD317561_.wvu.FilterData" localSheetId="120" hidden="1">'Mot (17)'!$A$1:$N$5</definedName>
    <definedName name="Z_29AB3692_14D0_496C_81EB_C151AD317561_.wvu.PrintArea" localSheetId="120" hidden="1">'Mot (17)'!$A:$N</definedName>
    <definedName name="Z_29AB3692_14D0_496C_81EB_C151AD317561_.wvu.PrintTitles" localSheetId="120" hidden="1">'Mot (17)'!$4:$4</definedName>
    <definedName name="Z_2BB2C44B_6435_4D66_95EC_E67B461FED4A_.wvu.FilterData" localSheetId="99" hidden="1">'K1'!$A$1:$N$5</definedName>
    <definedName name="Z_2BB2C44B_6435_4D66_95EC_E67B461FED4A_.wvu.FilterData" localSheetId="100" hidden="1">'U1'!$A$1:$N$5</definedName>
    <definedName name="Z_2BB2C44B_6435_4D66_95EC_E67B461FED4A_.wvu.FilterData" localSheetId="101" hidden="1">'U2'!$A$1:$N$5</definedName>
    <definedName name="Z_2BB2C44B_6435_4D66_95EC_E67B461FED4A_.wvu.FilterData" localSheetId="102" hidden="1">'U3'!$A$1:$N$5</definedName>
    <definedName name="Z_2BB2C44B_6435_4D66_95EC_E67B461FED4A_.wvu.PrintArea" localSheetId="99" hidden="1">'K1'!$A:$N</definedName>
    <definedName name="Z_2BB2C44B_6435_4D66_95EC_E67B461FED4A_.wvu.PrintArea" localSheetId="100" hidden="1">'U1'!$A:$N</definedName>
    <definedName name="Z_2BB2C44B_6435_4D66_95EC_E67B461FED4A_.wvu.PrintArea" localSheetId="101" hidden="1">'U2'!$A:$N</definedName>
    <definedName name="Z_2BB2C44B_6435_4D66_95EC_E67B461FED4A_.wvu.PrintArea" localSheetId="102" hidden="1">'U3'!$A:$N</definedName>
    <definedName name="Z_2BB2C44B_6435_4D66_95EC_E67B461FED4A_.wvu.PrintTitles" localSheetId="99" hidden="1">'K1'!$4:$4</definedName>
    <definedName name="Z_2BB2C44B_6435_4D66_95EC_E67B461FED4A_.wvu.PrintTitles" localSheetId="100" hidden="1">'U1'!$4:$4</definedName>
    <definedName name="Z_2BB2C44B_6435_4D66_95EC_E67B461FED4A_.wvu.PrintTitles" localSheetId="101" hidden="1">'U2'!$4:$4</definedName>
    <definedName name="Z_2BB2C44B_6435_4D66_95EC_E67B461FED4A_.wvu.PrintTitles" localSheetId="102" hidden="1">'U3'!$4:$4</definedName>
    <definedName name="Z_34A6F88B_688F_4879_8974_7F387652477D_.wvu.Cols" localSheetId="51" hidden="1">'Mot (3)'!$A:$A,'Mot (3)'!#REF!,'Mot (3)'!#REF!</definedName>
    <definedName name="Z_34A6F88B_688F_4879_8974_7F387652477D_.wvu.FilterData" localSheetId="51" hidden="1">'Mot (3)'!$A$1:$N$5</definedName>
    <definedName name="Z_34A6F88B_688F_4879_8974_7F387652477D_.wvu.PrintArea" localSheetId="51" hidden="1">'Mot (3)'!$A:$N</definedName>
    <definedName name="Z_34A6F88B_688F_4879_8974_7F387652477D_.wvu.PrintTitles" localSheetId="51" hidden="1">'Mot (3)'!$4:$4</definedName>
    <definedName name="Z_35ED4A83_3839_4297_85C1_338339C7D70D_.wvu.FilterData" localSheetId="113" hidden="1">'As (3)'!$A$1:$N$5</definedName>
    <definedName name="Z_35ED4A83_3839_4297_85C1_338339C7D70D_.wvu.FilterData" localSheetId="112" hidden="1">'ASŘTP (9)'!$A$1:$N$5</definedName>
    <definedName name="Z_35ED4A83_3839_4297_85C1_338339C7D70D_.wvu.FilterData" localSheetId="111" hidden="1">'MaR (9)'!$A$1:$N$5</definedName>
    <definedName name="Z_35ED4A83_3839_4297_85C1_338339C7D70D_.wvu.FilterData" localSheetId="109" hidden="1">'Mot (14)'!$A$1:$N$5</definedName>
    <definedName name="Z_35ED4A83_3839_4297_85C1_338339C7D70D_.wvu.FilterData" localSheetId="110" hidden="1">'St (9)'!$A$1:$N$5</definedName>
    <definedName name="Z_35ED4A83_3839_4297_85C1_338339C7D70D_.wvu.PrintArea" localSheetId="113" hidden="1">'As (3)'!$A:$N</definedName>
    <definedName name="Z_35ED4A83_3839_4297_85C1_338339C7D70D_.wvu.PrintArea" localSheetId="112" hidden="1">'ASŘTP (9)'!$A:$N</definedName>
    <definedName name="Z_35ED4A83_3839_4297_85C1_338339C7D70D_.wvu.PrintArea" localSheetId="111" hidden="1">'MaR (9)'!$A:$N</definedName>
    <definedName name="Z_35ED4A83_3839_4297_85C1_338339C7D70D_.wvu.PrintArea" localSheetId="109" hidden="1">'Mot (14)'!$A:$N</definedName>
    <definedName name="Z_35ED4A83_3839_4297_85C1_338339C7D70D_.wvu.PrintArea" localSheetId="110" hidden="1">'St (9)'!$A:$N</definedName>
    <definedName name="Z_35ED4A83_3839_4297_85C1_338339C7D70D_.wvu.PrintTitles" localSheetId="113" hidden="1">'As (3)'!$4:$4</definedName>
    <definedName name="Z_35ED4A83_3839_4297_85C1_338339C7D70D_.wvu.PrintTitles" localSheetId="112" hidden="1">'ASŘTP (9)'!$4:$4</definedName>
    <definedName name="Z_35ED4A83_3839_4297_85C1_338339C7D70D_.wvu.PrintTitles" localSheetId="111" hidden="1">'MaR (9)'!$4:$4</definedName>
    <definedName name="Z_35ED4A83_3839_4297_85C1_338339C7D70D_.wvu.PrintTitles" localSheetId="109" hidden="1">'Mot (14)'!$4:$4</definedName>
    <definedName name="Z_35ED4A83_3839_4297_85C1_338339C7D70D_.wvu.PrintTitles" localSheetId="110" hidden="1">'St (9)'!$4:$4</definedName>
    <definedName name="Z_36BF824B_EF3D_49D3_ACCC_9F9AC18AA2A1_.wvu.FilterData" localSheetId="66" hidden="1">'Mot (8)'!$A$1:$N$5</definedName>
    <definedName name="Z_36BF824B_EF3D_49D3_ACCC_9F9AC18AA2A1_.wvu.FilterData" localSheetId="67" hidden="1">'St (3)'!$A$1:$N$5</definedName>
    <definedName name="Z_36BF824B_EF3D_49D3_ACCC_9F9AC18AA2A1_.wvu.PrintArea" localSheetId="66" hidden="1">'Mot (8)'!$A:$N</definedName>
    <definedName name="Z_36BF824B_EF3D_49D3_ACCC_9F9AC18AA2A1_.wvu.PrintArea" localSheetId="67" hidden="1">'St (3)'!$A:$N</definedName>
    <definedName name="Z_36BF824B_EF3D_49D3_ACCC_9F9AC18AA2A1_.wvu.PrintTitles" localSheetId="66" hidden="1">'Mot (8)'!$4:$4</definedName>
    <definedName name="Z_36BF824B_EF3D_49D3_ACCC_9F9AC18AA2A1_.wvu.PrintTitles" localSheetId="67" hidden="1">'St (3)'!$4:$4</definedName>
    <definedName name="Z_4A1C0BCC_8AAB_4B2B_85AB_B5E37C94D942_.wvu.FilterData" localSheetId="55" hidden="1">'ASŘTP (2)'!$A$1:$N$5</definedName>
    <definedName name="Z_4A1C0BCC_8AAB_4B2B_85AB_B5E37C94D942_.wvu.FilterData" localSheetId="54" hidden="1">'MaR (2)'!$A$1:$N$5</definedName>
    <definedName name="Z_4A1C0BCC_8AAB_4B2B_85AB_B5E37C94D942_.wvu.FilterData" localSheetId="53" hidden="1">'Mot (4)'!$A$1:$N$5</definedName>
    <definedName name="Z_4A1C0BCC_8AAB_4B2B_85AB_B5E37C94D942_.wvu.PrintArea" localSheetId="55" hidden="1">'ASŘTP (2)'!$A:$N</definedName>
    <definedName name="Z_4A1C0BCC_8AAB_4B2B_85AB_B5E37C94D942_.wvu.PrintArea" localSheetId="54" hidden="1">'MaR (2)'!$A:$N</definedName>
    <definedName name="Z_4A1C0BCC_8AAB_4B2B_85AB_B5E37C94D942_.wvu.PrintArea" localSheetId="53" hidden="1">'Mot (4)'!$A:$N</definedName>
    <definedName name="Z_4A1C0BCC_8AAB_4B2B_85AB_B5E37C94D942_.wvu.PrintTitles" localSheetId="55" hidden="1">'ASŘTP (2)'!$4:$4</definedName>
    <definedName name="Z_4A1C0BCC_8AAB_4B2B_85AB_B5E37C94D942_.wvu.PrintTitles" localSheetId="54" hidden="1">'MaR (2)'!$4:$4</definedName>
    <definedName name="Z_4A1C0BCC_8AAB_4B2B_85AB_B5E37C94D942_.wvu.PrintTitles" localSheetId="53" hidden="1">'Mot (4)'!$4:$4</definedName>
    <definedName name="Z_572787D9_524E_48BD_9142_DF1AAFC4DBEE_.wvu.Cols" localSheetId="61" hidden="1">'ASŘTP (3)'!$A:$A,'ASŘTP (3)'!#REF!,'ASŘTP (3)'!#REF!</definedName>
    <definedName name="Z_572787D9_524E_48BD_9142_DF1AAFC4DBEE_.wvu.Cols" localSheetId="60" hidden="1">'MaR (3)'!$A:$A,'MaR (3)'!#REF!,'MaR (3)'!#REF!</definedName>
    <definedName name="Z_572787D9_524E_48BD_9142_DF1AAFC4DBEE_.wvu.Cols" localSheetId="59" hidden="1">'Mot (6)'!$A:$A,'Mot (6)'!#REF!,'Mot (6)'!#REF!</definedName>
    <definedName name="Z_572787D9_524E_48BD_9142_DF1AAFC4DBEE_.wvu.FilterData" localSheetId="61" hidden="1">'ASŘTP (3)'!$A$1:$N$5</definedName>
    <definedName name="Z_572787D9_524E_48BD_9142_DF1AAFC4DBEE_.wvu.FilterData" localSheetId="60" hidden="1">'MaR (3)'!$A$1:$N$5</definedName>
    <definedName name="Z_572787D9_524E_48BD_9142_DF1AAFC4DBEE_.wvu.FilterData" localSheetId="59" hidden="1">'Mot (6)'!$A$1:$N$5</definedName>
    <definedName name="Z_572787D9_524E_48BD_9142_DF1AAFC4DBEE_.wvu.PrintArea" localSheetId="61" hidden="1">'ASŘTP (3)'!$A:$N</definedName>
    <definedName name="Z_572787D9_524E_48BD_9142_DF1AAFC4DBEE_.wvu.PrintArea" localSheetId="60" hidden="1">'MaR (3)'!$A:$N</definedName>
    <definedName name="Z_572787D9_524E_48BD_9142_DF1AAFC4DBEE_.wvu.PrintArea" localSheetId="59" hidden="1">'Mot (6)'!$A:$N</definedName>
    <definedName name="Z_572787D9_524E_48BD_9142_DF1AAFC4DBEE_.wvu.PrintTitles" localSheetId="61" hidden="1">'ASŘTP (3)'!$4:$4</definedName>
    <definedName name="Z_572787D9_524E_48BD_9142_DF1AAFC4DBEE_.wvu.PrintTitles" localSheetId="60" hidden="1">'MaR (3)'!$4:$4</definedName>
    <definedName name="Z_572787D9_524E_48BD_9142_DF1AAFC4DBEE_.wvu.PrintTitles" localSheetId="59" hidden="1">'Mot (6)'!$4:$4</definedName>
    <definedName name="Z_58801064_7DBD_4490_AE76_8C849444A0B2_.wvu.Cols" localSheetId="55" hidden="1">'ASŘTP (2)'!$A:$A,'ASŘTP (2)'!#REF!,'ASŘTP (2)'!#REF!</definedName>
    <definedName name="Z_58801064_7DBD_4490_AE76_8C849444A0B2_.wvu.Cols" localSheetId="54" hidden="1">'MaR (2)'!$A:$A,'MaR (2)'!#REF!,'MaR (2)'!#REF!</definedName>
    <definedName name="Z_58801064_7DBD_4490_AE76_8C849444A0B2_.wvu.Cols" localSheetId="53" hidden="1">'Mot (4)'!$A:$A,'Mot (4)'!#REF!,'Mot (4)'!#REF!</definedName>
    <definedName name="Z_58801064_7DBD_4490_AE76_8C849444A0B2_.wvu.FilterData" localSheetId="55" hidden="1">'ASŘTP (2)'!$A$1:$N$5</definedName>
    <definedName name="Z_58801064_7DBD_4490_AE76_8C849444A0B2_.wvu.FilterData" localSheetId="54" hidden="1">'MaR (2)'!$A$1:$N$5</definedName>
    <definedName name="Z_58801064_7DBD_4490_AE76_8C849444A0B2_.wvu.FilterData" localSheetId="53" hidden="1">'Mot (4)'!$A$1:$N$5</definedName>
    <definedName name="Z_58801064_7DBD_4490_AE76_8C849444A0B2_.wvu.PrintArea" localSheetId="55" hidden="1">'ASŘTP (2)'!$A:$N</definedName>
    <definedName name="Z_58801064_7DBD_4490_AE76_8C849444A0B2_.wvu.PrintArea" localSheetId="54" hidden="1">'MaR (2)'!$A:$N</definedName>
    <definedName name="Z_58801064_7DBD_4490_AE76_8C849444A0B2_.wvu.PrintArea" localSheetId="53" hidden="1">'Mot (4)'!$A:$N</definedName>
    <definedName name="Z_58801064_7DBD_4490_AE76_8C849444A0B2_.wvu.PrintTitles" localSheetId="55" hidden="1">'ASŘTP (2)'!$4:$4</definedName>
    <definedName name="Z_58801064_7DBD_4490_AE76_8C849444A0B2_.wvu.PrintTitles" localSheetId="54" hidden="1">'MaR (2)'!$4:$4</definedName>
    <definedName name="Z_58801064_7DBD_4490_AE76_8C849444A0B2_.wvu.PrintTitles" localSheetId="53" hidden="1">'Mot (4)'!$4:$4</definedName>
    <definedName name="Z_5CD05103_3B4E_4E19_8E16_75A8432F6702_.wvu.FilterData" localSheetId="57" hidden="1">'Mot (5)'!$A$1:$N$5</definedName>
    <definedName name="Z_5CD05103_3B4E_4E19_8E16_75A8432F6702_.wvu.PrintArea" localSheetId="57" hidden="1">'Mot (5)'!$A:$N</definedName>
    <definedName name="Z_5CD05103_3B4E_4E19_8E16_75A8432F6702_.wvu.PrintTitles" localSheetId="57" hidden="1">'Mot (5)'!$4:$4</definedName>
    <definedName name="Z_6BC3A0C3_7331_4CA5_9770_80F446C69A31_.wvu.Cols" localSheetId="97" hidden="1">'ASŘTP (7)'!$A:$A,'ASŘTP (7)'!#REF!,'ASŘTP (7)'!#REF!</definedName>
    <definedName name="Z_6BC3A0C3_7331_4CA5_9770_80F446C69A31_.wvu.Cols" localSheetId="96" hidden="1">'MaR (7)'!$A:$A,'MaR (7)'!#REF!,'MaR (7)'!#REF!</definedName>
    <definedName name="Z_6BC3A0C3_7331_4CA5_9770_80F446C69A31_.wvu.Cols" localSheetId="94" hidden="1">'Mot (12)'!$A:$A,'Mot (12)'!#REF!,'Mot (12)'!#REF!</definedName>
    <definedName name="Z_6BC3A0C3_7331_4CA5_9770_80F446C69A31_.wvu.Cols" localSheetId="95" hidden="1">'St (7)'!$A:$A,'St (7)'!#REF!,'St (7)'!#REF!</definedName>
    <definedName name="Z_6BC3A0C3_7331_4CA5_9770_80F446C69A31_.wvu.FilterData" localSheetId="97" hidden="1">'ASŘTP (7)'!$A$1:$N$5</definedName>
    <definedName name="Z_6BC3A0C3_7331_4CA5_9770_80F446C69A31_.wvu.FilterData" localSheetId="96" hidden="1">'MaR (7)'!$A$1:$N$5</definedName>
    <definedName name="Z_6BC3A0C3_7331_4CA5_9770_80F446C69A31_.wvu.FilterData" localSheetId="94" hidden="1">'Mot (12)'!$A$1:$N$5</definedName>
    <definedName name="Z_6BC3A0C3_7331_4CA5_9770_80F446C69A31_.wvu.FilterData" localSheetId="95" hidden="1">'St (7)'!$A$1:$N$5</definedName>
    <definedName name="Z_6BC3A0C3_7331_4CA5_9770_80F446C69A31_.wvu.PrintArea" localSheetId="97" hidden="1">'ASŘTP (7)'!$A:$N</definedName>
    <definedName name="Z_6BC3A0C3_7331_4CA5_9770_80F446C69A31_.wvu.PrintArea" localSheetId="96" hidden="1">'MaR (7)'!$A:$N</definedName>
    <definedName name="Z_6BC3A0C3_7331_4CA5_9770_80F446C69A31_.wvu.PrintArea" localSheetId="94" hidden="1">'Mot (12)'!$A:$N</definedName>
    <definedName name="Z_6BC3A0C3_7331_4CA5_9770_80F446C69A31_.wvu.PrintArea" localSheetId="95" hidden="1">'St (7)'!$A:$N</definedName>
    <definedName name="Z_6BC3A0C3_7331_4CA5_9770_80F446C69A31_.wvu.PrintTitles" localSheetId="97" hidden="1">'ASŘTP (7)'!$4:$4</definedName>
    <definedName name="Z_6BC3A0C3_7331_4CA5_9770_80F446C69A31_.wvu.PrintTitles" localSheetId="96" hidden="1">'MaR (7)'!$4:$4</definedName>
    <definedName name="Z_6BC3A0C3_7331_4CA5_9770_80F446C69A31_.wvu.PrintTitles" localSheetId="94" hidden="1">'Mot (12)'!$4:$4</definedName>
    <definedName name="Z_6BC3A0C3_7331_4CA5_9770_80F446C69A31_.wvu.PrintTitles" localSheetId="95" hidden="1">'St (7)'!$4:$4</definedName>
    <definedName name="Z_6D64CED0_C809_4F40_921A_329CA248EF22_.wvu.FilterData" localSheetId="80" hidden="1">As!$A$1:$N$5</definedName>
    <definedName name="Z_6D64CED0_C809_4F40_921A_329CA248EF22_.wvu.FilterData" localSheetId="79" hidden="1">'ASŘTP (5)'!$A$1:$N$5</definedName>
    <definedName name="Z_6D64CED0_C809_4F40_921A_329CA248EF22_.wvu.FilterData" localSheetId="78" hidden="1">'MaR (5)'!$A$1:$N$5</definedName>
    <definedName name="Z_6D64CED0_C809_4F40_921A_329CA248EF22_.wvu.FilterData" localSheetId="76" hidden="1">'Mot (10)'!$A$1:$N$5</definedName>
    <definedName name="Z_6D64CED0_C809_4F40_921A_329CA248EF22_.wvu.FilterData" localSheetId="77" hidden="1">'St (5)'!$A$1:$N$5</definedName>
    <definedName name="Z_6D64CED0_C809_4F40_921A_329CA248EF22_.wvu.PrintArea" localSheetId="80" hidden="1">As!$A:$N</definedName>
    <definedName name="Z_6D64CED0_C809_4F40_921A_329CA248EF22_.wvu.PrintArea" localSheetId="79" hidden="1">'ASŘTP (5)'!$A:$N</definedName>
    <definedName name="Z_6D64CED0_C809_4F40_921A_329CA248EF22_.wvu.PrintArea" localSheetId="78" hidden="1">'MaR (5)'!$A:$N</definedName>
    <definedName name="Z_6D64CED0_C809_4F40_921A_329CA248EF22_.wvu.PrintArea" localSheetId="76" hidden="1">'Mot (10)'!$A:$N</definedName>
    <definedName name="Z_6D64CED0_C809_4F40_921A_329CA248EF22_.wvu.PrintArea" localSheetId="77" hidden="1">'St (5)'!$A:$N</definedName>
    <definedName name="Z_6D64CED0_C809_4F40_921A_329CA248EF22_.wvu.PrintTitles" localSheetId="80" hidden="1">As!$4:$4</definedName>
    <definedName name="Z_6D64CED0_C809_4F40_921A_329CA248EF22_.wvu.PrintTitles" localSheetId="79" hidden="1">'ASŘTP (5)'!$4:$4</definedName>
    <definedName name="Z_6D64CED0_C809_4F40_921A_329CA248EF22_.wvu.PrintTitles" localSheetId="78" hidden="1">'MaR (5)'!$4:$4</definedName>
    <definedName name="Z_6D64CED0_C809_4F40_921A_329CA248EF22_.wvu.PrintTitles" localSheetId="76" hidden="1">'Mot (10)'!$4:$4</definedName>
    <definedName name="Z_6D64CED0_C809_4F40_921A_329CA248EF22_.wvu.PrintTitles" localSheetId="77" hidden="1">'St (5)'!$4:$4</definedName>
    <definedName name="Z_6F7A2B54_A763_406C_9FAB_7601980F4A0C_.wvu.Cols" localSheetId="80" hidden="1">As!$A:$A,As!#REF!,As!#REF!</definedName>
    <definedName name="Z_6F7A2B54_A763_406C_9FAB_7601980F4A0C_.wvu.Cols" localSheetId="79" hidden="1">'ASŘTP (5)'!$A:$A,'ASŘTP (5)'!#REF!,'ASŘTP (5)'!#REF!</definedName>
    <definedName name="Z_6F7A2B54_A763_406C_9FAB_7601980F4A0C_.wvu.Cols" localSheetId="78" hidden="1">'MaR (5)'!$A:$A,'MaR (5)'!#REF!,'MaR (5)'!#REF!</definedName>
    <definedName name="Z_6F7A2B54_A763_406C_9FAB_7601980F4A0C_.wvu.Cols" localSheetId="76" hidden="1">'Mot (10)'!$A:$A,'Mot (10)'!#REF!,'Mot (10)'!#REF!</definedName>
    <definedName name="Z_6F7A2B54_A763_406C_9FAB_7601980F4A0C_.wvu.Cols" localSheetId="77" hidden="1">'St (5)'!$A:$A,'St (5)'!#REF!,'St (5)'!#REF!</definedName>
    <definedName name="Z_6F7A2B54_A763_406C_9FAB_7601980F4A0C_.wvu.FilterData" localSheetId="80" hidden="1">As!$A$1:$N$5</definedName>
    <definedName name="Z_6F7A2B54_A763_406C_9FAB_7601980F4A0C_.wvu.FilterData" localSheetId="79" hidden="1">'ASŘTP (5)'!$A$1:$N$5</definedName>
    <definedName name="Z_6F7A2B54_A763_406C_9FAB_7601980F4A0C_.wvu.FilterData" localSheetId="78" hidden="1">'MaR (5)'!$A$1:$N$5</definedName>
    <definedName name="Z_6F7A2B54_A763_406C_9FAB_7601980F4A0C_.wvu.FilterData" localSheetId="76" hidden="1">'Mot (10)'!$A$1:$N$5</definedName>
    <definedName name="Z_6F7A2B54_A763_406C_9FAB_7601980F4A0C_.wvu.FilterData" localSheetId="77" hidden="1">'St (5)'!$A$1:$N$5</definedName>
    <definedName name="Z_6F7A2B54_A763_406C_9FAB_7601980F4A0C_.wvu.PrintArea" localSheetId="80" hidden="1">As!$A:$N</definedName>
    <definedName name="Z_6F7A2B54_A763_406C_9FAB_7601980F4A0C_.wvu.PrintArea" localSheetId="79" hidden="1">'ASŘTP (5)'!$A:$N</definedName>
    <definedName name="Z_6F7A2B54_A763_406C_9FAB_7601980F4A0C_.wvu.PrintArea" localSheetId="78" hidden="1">'MaR (5)'!$A:$N</definedName>
    <definedName name="Z_6F7A2B54_A763_406C_9FAB_7601980F4A0C_.wvu.PrintArea" localSheetId="76" hidden="1">'Mot (10)'!$A:$N</definedName>
    <definedName name="Z_6F7A2B54_A763_406C_9FAB_7601980F4A0C_.wvu.PrintArea" localSheetId="77" hidden="1">'St (5)'!$A:$N</definedName>
    <definedName name="Z_6F7A2B54_A763_406C_9FAB_7601980F4A0C_.wvu.PrintTitles" localSheetId="80" hidden="1">As!$4:$4</definedName>
    <definedName name="Z_6F7A2B54_A763_406C_9FAB_7601980F4A0C_.wvu.PrintTitles" localSheetId="79" hidden="1">'ASŘTP (5)'!$4:$4</definedName>
    <definedName name="Z_6F7A2B54_A763_406C_9FAB_7601980F4A0C_.wvu.PrintTitles" localSheetId="78" hidden="1">'MaR (5)'!$4:$4</definedName>
    <definedName name="Z_6F7A2B54_A763_406C_9FAB_7601980F4A0C_.wvu.PrintTitles" localSheetId="76" hidden="1">'Mot (10)'!$4:$4</definedName>
    <definedName name="Z_6F7A2B54_A763_406C_9FAB_7601980F4A0C_.wvu.PrintTitles" localSheetId="77" hidden="1">'St (5)'!$4:$4</definedName>
    <definedName name="Z_73CF378E_E6C6_4341_8DC1_F0A25D089F9C_.wvu.Cols" localSheetId="118" hidden="1">'ASŘTP (10)'!$A:$A,'ASŘTP (10)'!#REF!,'ASŘTP (10)'!#REF!</definedName>
    <definedName name="Z_73CF378E_E6C6_4341_8DC1_F0A25D089F9C_.wvu.Cols" localSheetId="117" hidden="1">'MaR (10)'!$A:$A,'MaR (10)'!#REF!,'MaR (10)'!#REF!</definedName>
    <definedName name="Z_73CF378E_E6C6_4341_8DC1_F0A25D089F9C_.wvu.Cols" localSheetId="115" hidden="1">'Mot (15)'!$A:$A,'Mot (15)'!#REF!,'Mot (15)'!#REF!</definedName>
    <definedName name="Z_73CF378E_E6C6_4341_8DC1_F0A25D089F9C_.wvu.Cols" localSheetId="116" hidden="1">'St (10)'!$A:$A,'St (10)'!#REF!,'St (10)'!#REF!</definedName>
    <definedName name="Z_73CF378E_E6C6_4341_8DC1_F0A25D089F9C_.wvu.FilterData" localSheetId="118" hidden="1">'ASŘTP (10)'!$A$1:$N$5</definedName>
    <definedName name="Z_73CF378E_E6C6_4341_8DC1_F0A25D089F9C_.wvu.FilterData" localSheetId="117" hidden="1">'MaR (10)'!$A$1:$N$5</definedName>
    <definedName name="Z_73CF378E_E6C6_4341_8DC1_F0A25D089F9C_.wvu.FilterData" localSheetId="115" hidden="1">'Mot (15)'!$A$1:$N$5</definedName>
    <definedName name="Z_73CF378E_E6C6_4341_8DC1_F0A25D089F9C_.wvu.FilterData" localSheetId="116" hidden="1">'St (10)'!$A$1:$N$5</definedName>
    <definedName name="Z_73CF378E_E6C6_4341_8DC1_F0A25D089F9C_.wvu.PrintArea" localSheetId="118" hidden="1">'ASŘTP (10)'!$A:$N</definedName>
    <definedName name="Z_73CF378E_E6C6_4341_8DC1_F0A25D089F9C_.wvu.PrintArea" localSheetId="117" hidden="1">'MaR (10)'!$A:$N</definedName>
    <definedName name="Z_73CF378E_E6C6_4341_8DC1_F0A25D089F9C_.wvu.PrintArea" localSheetId="115" hidden="1">'Mot (15)'!$A:$N</definedName>
    <definedName name="Z_73CF378E_E6C6_4341_8DC1_F0A25D089F9C_.wvu.PrintArea" localSheetId="116" hidden="1">'St (10)'!$A:$N</definedName>
    <definedName name="Z_73CF378E_E6C6_4341_8DC1_F0A25D089F9C_.wvu.PrintTitles" localSheetId="118" hidden="1">'ASŘTP (10)'!$4:$4</definedName>
    <definedName name="Z_73CF378E_E6C6_4341_8DC1_F0A25D089F9C_.wvu.PrintTitles" localSheetId="117" hidden="1">'MaR (10)'!$4:$4</definedName>
    <definedName name="Z_73CF378E_E6C6_4341_8DC1_F0A25D089F9C_.wvu.PrintTitles" localSheetId="115" hidden="1">'Mot (15)'!$4:$4</definedName>
    <definedName name="Z_73CF378E_E6C6_4341_8DC1_F0A25D089F9C_.wvu.PrintTitles" localSheetId="116" hidden="1">'St (10)'!$4:$4</definedName>
    <definedName name="Z_754DCBEB_6EB5_43C9_B913_50C014CBF49F_.wvu.Cols" localSheetId="107" hidden="1">'ASŘTP (8)'!$A:$A,'ASŘTP (8)'!#REF!,'ASŘTP (8)'!#REF!</definedName>
    <definedName name="Z_754DCBEB_6EB5_43C9_B913_50C014CBF49F_.wvu.Cols" localSheetId="106" hidden="1">'MaR (8)'!$A:$A,'MaR (8)'!#REF!,'MaR (8)'!#REF!</definedName>
    <definedName name="Z_754DCBEB_6EB5_43C9_B913_50C014CBF49F_.wvu.Cols" localSheetId="104" hidden="1">'Mot (13)'!$A:$A,'Mot (13)'!#REF!,'Mot (13)'!#REF!</definedName>
    <definedName name="Z_754DCBEB_6EB5_43C9_B913_50C014CBF49F_.wvu.Cols" localSheetId="105" hidden="1">'St (8)'!$A:$A,'St (8)'!#REF!,'St (8)'!#REF!</definedName>
    <definedName name="Z_754DCBEB_6EB5_43C9_B913_50C014CBF49F_.wvu.FilterData" localSheetId="107" hidden="1">'ASŘTP (8)'!$A$1:$N$5</definedName>
    <definedName name="Z_754DCBEB_6EB5_43C9_B913_50C014CBF49F_.wvu.FilterData" localSheetId="106" hidden="1">'MaR (8)'!$A$1:$N$5</definedName>
    <definedName name="Z_754DCBEB_6EB5_43C9_B913_50C014CBF49F_.wvu.FilterData" localSheetId="104" hidden="1">'Mot (13)'!$A$1:$N$5</definedName>
    <definedName name="Z_754DCBEB_6EB5_43C9_B913_50C014CBF49F_.wvu.FilterData" localSheetId="105" hidden="1">'St (8)'!$A$1:$N$5</definedName>
    <definedName name="Z_754DCBEB_6EB5_43C9_B913_50C014CBF49F_.wvu.PrintArea" localSheetId="107" hidden="1">'ASŘTP (8)'!$A:$N</definedName>
    <definedName name="Z_754DCBEB_6EB5_43C9_B913_50C014CBF49F_.wvu.PrintArea" localSheetId="106" hidden="1">'MaR (8)'!$A:$N</definedName>
    <definedName name="Z_754DCBEB_6EB5_43C9_B913_50C014CBF49F_.wvu.PrintArea" localSheetId="104" hidden="1">'Mot (13)'!$A:$N</definedName>
    <definedName name="Z_754DCBEB_6EB5_43C9_B913_50C014CBF49F_.wvu.PrintArea" localSheetId="105" hidden="1">'St (8)'!$A:$N</definedName>
    <definedName name="Z_754DCBEB_6EB5_43C9_B913_50C014CBF49F_.wvu.PrintTitles" localSheetId="107" hidden="1">'ASŘTP (8)'!$4:$4</definedName>
    <definedName name="Z_754DCBEB_6EB5_43C9_B913_50C014CBF49F_.wvu.PrintTitles" localSheetId="106" hidden="1">'MaR (8)'!$4:$4</definedName>
    <definedName name="Z_754DCBEB_6EB5_43C9_B913_50C014CBF49F_.wvu.PrintTitles" localSheetId="104" hidden="1">'Mot (13)'!$4:$4</definedName>
    <definedName name="Z_754DCBEB_6EB5_43C9_B913_50C014CBF49F_.wvu.PrintTitles" localSheetId="105" hidden="1">'St (8)'!$4:$4</definedName>
    <definedName name="Z_78B8D250_FDE2_492E_B0D5_C835D07690D6_.wvu.Cols" localSheetId="122" hidden="1">'H1'!$A:$A,'H1'!#REF!,'H1'!#REF!</definedName>
    <definedName name="Z_78B8D250_FDE2_492E_B0D5_C835D07690D6_.wvu.Cols" localSheetId="123" hidden="1">'H2'!$A:$A,'H2'!#REF!,'H2'!#REF!</definedName>
    <definedName name="Z_78B8D250_FDE2_492E_B0D5_C835D07690D6_.wvu.Cols" localSheetId="124" hidden="1">'H3'!$A:$A,'H3'!#REF!,'H3'!#REF!</definedName>
    <definedName name="Z_78B8D250_FDE2_492E_B0D5_C835D07690D6_.wvu.Cols" localSheetId="125" hidden="1">'H4'!$A:$A,'H4'!#REF!,'H4'!#REF!</definedName>
    <definedName name="Z_78B8D250_FDE2_492E_B0D5_C835D07690D6_.wvu.Cols" localSheetId="126" hidden="1">'H5'!$A:$A,'H5'!#REF!,'H5'!#REF!</definedName>
    <definedName name="Z_78B8D250_FDE2_492E_B0D5_C835D07690D6_.wvu.Cols" localSheetId="127" hidden="1">'H6'!$A:$A,'H6'!#REF!,'H6'!#REF!</definedName>
    <definedName name="Z_78B8D250_FDE2_492E_B0D5_C835D07690D6_.wvu.Cols" localSheetId="128" hidden="1">'H7'!$A:$A,'H7'!#REF!,'H7'!#REF!</definedName>
    <definedName name="Z_78B8D250_FDE2_492E_B0D5_C835D07690D6_.wvu.FilterData" localSheetId="122" hidden="1">'H1'!$A$1:$N$5</definedName>
    <definedName name="Z_78B8D250_FDE2_492E_B0D5_C835D07690D6_.wvu.FilterData" localSheetId="123" hidden="1">'H2'!$A$1:$N$5</definedName>
    <definedName name="Z_78B8D250_FDE2_492E_B0D5_C835D07690D6_.wvu.FilterData" localSheetId="124" hidden="1">'H3'!$A$1:$N$5</definedName>
    <definedName name="Z_78B8D250_FDE2_492E_B0D5_C835D07690D6_.wvu.FilterData" localSheetId="125" hidden="1">'H4'!$A$1:$N$5</definedName>
    <definedName name="Z_78B8D250_FDE2_492E_B0D5_C835D07690D6_.wvu.FilterData" localSheetId="126" hidden="1">'H5'!$A$1:$N$5</definedName>
    <definedName name="Z_78B8D250_FDE2_492E_B0D5_C835D07690D6_.wvu.FilterData" localSheetId="127" hidden="1">'H6'!$A$1:$N$5</definedName>
    <definedName name="Z_78B8D250_FDE2_492E_B0D5_C835D07690D6_.wvu.FilterData" localSheetId="128" hidden="1">'H7'!$A$1:$N$5</definedName>
    <definedName name="Z_78B8D250_FDE2_492E_B0D5_C835D07690D6_.wvu.PrintArea" localSheetId="122" hidden="1">'H1'!$A:$N</definedName>
    <definedName name="Z_78B8D250_FDE2_492E_B0D5_C835D07690D6_.wvu.PrintArea" localSheetId="123" hidden="1">'H2'!$A:$N</definedName>
    <definedName name="Z_78B8D250_FDE2_492E_B0D5_C835D07690D6_.wvu.PrintArea" localSheetId="124" hidden="1">'H3'!$A:$N</definedName>
    <definedName name="Z_78B8D250_FDE2_492E_B0D5_C835D07690D6_.wvu.PrintArea" localSheetId="125" hidden="1">'H4'!$A:$N</definedName>
    <definedName name="Z_78B8D250_FDE2_492E_B0D5_C835D07690D6_.wvu.PrintArea" localSheetId="126" hidden="1">'H5'!$A:$N</definedName>
    <definedName name="Z_78B8D250_FDE2_492E_B0D5_C835D07690D6_.wvu.PrintArea" localSheetId="127" hidden="1">'H6'!$A:$N</definedName>
    <definedName name="Z_78B8D250_FDE2_492E_B0D5_C835D07690D6_.wvu.PrintArea" localSheetId="128" hidden="1">'H7'!$A:$N</definedName>
    <definedName name="Z_78B8D250_FDE2_492E_B0D5_C835D07690D6_.wvu.PrintTitles" localSheetId="122" hidden="1">'H1'!$4:$4</definedName>
    <definedName name="Z_78B8D250_FDE2_492E_B0D5_C835D07690D6_.wvu.PrintTitles" localSheetId="123" hidden="1">'H2'!$4:$4</definedName>
    <definedName name="Z_78B8D250_FDE2_492E_B0D5_C835D07690D6_.wvu.PrintTitles" localSheetId="124" hidden="1">'H3'!$4:$4</definedName>
    <definedName name="Z_78B8D250_FDE2_492E_B0D5_C835D07690D6_.wvu.PrintTitles" localSheetId="125" hidden="1">'H4'!$4:$4</definedName>
    <definedName name="Z_78B8D250_FDE2_492E_B0D5_C835D07690D6_.wvu.PrintTitles" localSheetId="126" hidden="1">'H5'!$4:$4</definedName>
    <definedName name="Z_78B8D250_FDE2_492E_B0D5_C835D07690D6_.wvu.PrintTitles" localSheetId="127" hidden="1">'H6'!$4:$4</definedName>
    <definedName name="Z_78B8D250_FDE2_492E_B0D5_C835D07690D6_.wvu.PrintTitles" localSheetId="128" hidden="1">'H7'!$4:$4</definedName>
    <definedName name="Z_7E0D5E7E_7729_451D_853C_76EFEEB76365_.wvu.FilterData" localSheetId="122" hidden="1">'H1'!$A$1:$N$5</definedName>
    <definedName name="Z_7E0D5E7E_7729_451D_853C_76EFEEB76365_.wvu.FilterData" localSheetId="123" hidden="1">'H2'!$A$1:$N$5</definedName>
    <definedName name="Z_7E0D5E7E_7729_451D_853C_76EFEEB76365_.wvu.FilterData" localSheetId="124" hidden="1">'H3'!$A$1:$N$5</definedName>
    <definedName name="Z_7E0D5E7E_7729_451D_853C_76EFEEB76365_.wvu.FilterData" localSheetId="125" hidden="1">'H4'!$A$1:$N$5</definedName>
    <definedName name="Z_7E0D5E7E_7729_451D_853C_76EFEEB76365_.wvu.FilterData" localSheetId="126" hidden="1">'H5'!$A$1:$N$5</definedName>
    <definedName name="Z_7E0D5E7E_7729_451D_853C_76EFEEB76365_.wvu.FilterData" localSheetId="127" hidden="1">'H6'!$A$1:$N$5</definedName>
    <definedName name="Z_7E0D5E7E_7729_451D_853C_76EFEEB76365_.wvu.FilterData" localSheetId="128" hidden="1">'H7'!$A$1:$N$5</definedName>
    <definedName name="Z_7E0D5E7E_7729_451D_853C_76EFEEB76365_.wvu.PrintArea" localSheetId="122" hidden="1">'H1'!$A:$N</definedName>
    <definedName name="Z_7E0D5E7E_7729_451D_853C_76EFEEB76365_.wvu.PrintArea" localSheetId="123" hidden="1">'H2'!$A:$N</definedName>
    <definedName name="Z_7E0D5E7E_7729_451D_853C_76EFEEB76365_.wvu.PrintArea" localSheetId="124" hidden="1">'H3'!$A:$N</definedName>
    <definedName name="Z_7E0D5E7E_7729_451D_853C_76EFEEB76365_.wvu.PrintArea" localSheetId="125" hidden="1">'H4'!$A:$N</definedName>
    <definedName name="Z_7E0D5E7E_7729_451D_853C_76EFEEB76365_.wvu.PrintArea" localSheetId="126" hidden="1">'H5'!$A:$N</definedName>
    <definedName name="Z_7E0D5E7E_7729_451D_853C_76EFEEB76365_.wvu.PrintArea" localSheetId="127" hidden="1">'H6'!$A:$N</definedName>
    <definedName name="Z_7E0D5E7E_7729_451D_853C_76EFEEB76365_.wvu.PrintArea" localSheetId="128" hidden="1">'H7'!$A:$N</definedName>
    <definedName name="Z_7E0D5E7E_7729_451D_853C_76EFEEB76365_.wvu.PrintTitles" localSheetId="122" hidden="1">'H1'!$4:$4</definedName>
    <definedName name="Z_7E0D5E7E_7729_451D_853C_76EFEEB76365_.wvu.PrintTitles" localSheetId="123" hidden="1">'H2'!$4:$4</definedName>
    <definedName name="Z_7E0D5E7E_7729_451D_853C_76EFEEB76365_.wvu.PrintTitles" localSheetId="124" hidden="1">'H3'!$4:$4</definedName>
    <definedName name="Z_7E0D5E7E_7729_451D_853C_76EFEEB76365_.wvu.PrintTitles" localSheetId="125" hidden="1">'H4'!$4:$4</definedName>
    <definedName name="Z_7E0D5E7E_7729_451D_853C_76EFEEB76365_.wvu.PrintTitles" localSheetId="126" hidden="1">'H5'!$4:$4</definedName>
    <definedName name="Z_7E0D5E7E_7729_451D_853C_76EFEEB76365_.wvu.PrintTitles" localSheetId="127" hidden="1">'H6'!$4:$4</definedName>
    <definedName name="Z_7E0D5E7E_7729_451D_853C_76EFEEB76365_.wvu.PrintTitles" localSheetId="128" hidden="1">'H7'!$4:$4</definedName>
    <definedName name="Z_7E7F9522_6A78_41F0_816F_27CD2DCD01F0_.wvu.FilterData" localSheetId="92" hidden="1">'As (4)'!$A$1:$N$5</definedName>
    <definedName name="Z_7E7F9522_6A78_41F0_816F_27CD2DCD01F0_.wvu.FilterData" localSheetId="91" hidden="1">'ASŘTP (11)'!$A$1:$N$5</definedName>
    <definedName name="Z_7E7F9522_6A78_41F0_816F_27CD2DCD01F0_.wvu.FilterData" localSheetId="90" hidden="1">'MaR (11)'!$A$1:$N$5</definedName>
    <definedName name="Z_7E7F9522_6A78_41F0_816F_27CD2DCD01F0_.wvu.FilterData" localSheetId="88" hidden="1">'Mot (16)'!$A$1:$N$5</definedName>
    <definedName name="Z_7E7F9522_6A78_41F0_816F_27CD2DCD01F0_.wvu.FilterData" localSheetId="89" hidden="1">'St (11)'!$A$1:$N$5</definedName>
    <definedName name="Z_7E7F9522_6A78_41F0_816F_27CD2DCD01F0_.wvu.PrintArea" localSheetId="92" hidden="1">'As (4)'!$A:$N</definedName>
    <definedName name="Z_7E7F9522_6A78_41F0_816F_27CD2DCD01F0_.wvu.PrintArea" localSheetId="91" hidden="1">'ASŘTP (11)'!$A:$N</definedName>
    <definedName name="Z_7E7F9522_6A78_41F0_816F_27CD2DCD01F0_.wvu.PrintArea" localSheetId="90" hidden="1">'MaR (11)'!$A:$N</definedName>
    <definedName name="Z_7E7F9522_6A78_41F0_816F_27CD2DCD01F0_.wvu.PrintArea" localSheetId="88" hidden="1">'Mot (16)'!$A:$N</definedName>
    <definedName name="Z_7E7F9522_6A78_41F0_816F_27CD2DCD01F0_.wvu.PrintArea" localSheetId="89" hidden="1">'St (11)'!$A:$N</definedName>
    <definedName name="Z_7E7F9522_6A78_41F0_816F_27CD2DCD01F0_.wvu.PrintTitles" localSheetId="92" hidden="1">'As (4)'!$4:$4</definedName>
    <definedName name="Z_7E7F9522_6A78_41F0_816F_27CD2DCD01F0_.wvu.PrintTitles" localSheetId="91" hidden="1">'ASŘTP (11)'!$4:$4</definedName>
    <definedName name="Z_7E7F9522_6A78_41F0_816F_27CD2DCD01F0_.wvu.PrintTitles" localSheetId="90" hidden="1">'MaR (11)'!$4:$4</definedName>
    <definedName name="Z_7E7F9522_6A78_41F0_816F_27CD2DCD01F0_.wvu.PrintTitles" localSheetId="88" hidden="1">'Mot (16)'!$4:$4</definedName>
    <definedName name="Z_7E7F9522_6A78_41F0_816F_27CD2DCD01F0_.wvu.PrintTitles" localSheetId="89" hidden="1">'St (11)'!$4:$4</definedName>
    <definedName name="Z_7F5F4E5E_FC0E_422E_AFB1_BE87AAFEB3F8_.wvu.Cols" localSheetId="57" hidden="1">'Mot (5)'!$A:$A,'Mot (5)'!#REF!,'Mot (5)'!#REF!</definedName>
    <definedName name="Z_7F5F4E5E_FC0E_422E_AFB1_BE87AAFEB3F8_.wvu.FilterData" localSheetId="57" hidden="1">'Mot (5)'!$A$1:$N$5</definedName>
    <definedName name="Z_7F5F4E5E_FC0E_422E_AFB1_BE87AAFEB3F8_.wvu.PrintArea" localSheetId="57" hidden="1">'Mot (5)'!$A:$N</definedName>
    <definedName name="Z_7F5F4E5E_FC0E_422E_AFB1_BE87AAFEB3F8_.wvu.PrintTitles" localSheetId="57" hidden="1">'Mot (5)'!$4:$4</definedName>
    <definedName name="Z_873ABC45_159E_40AB_849D_20CC5559863E_.wvu.Cols" localSheetId="99" hidden="1">'K1'!$A:$A,'K1'!#REF!,'K1'!#REF!</definedName>
    <definedName name="Z_873ABC45_159E_40AB_849D_20CC5559863E_.wvu.Cols" localSheetId="100" hidden="1">'U1'!$A:$A,'U1'!#REF!,'U1'!#REF!</definedName>
    <definedName name="Z_873ABC45_159E_40AB_849D_20CC5559863E_.wvu.Cols" localSheetId="101" hidden="1">'U2'!$A:$A,'U2'!#REF!,'U2'!#REF!</definedName>
    <definedName name="Z_873ABC45_159E_40AB_849D_20CC5559863E_.wvu.Cols" localSheetId="102" hidden="1">'U3'!$A:$A,'U3'!#REF!,'U3'!#REF!</definedName>
    <definedName name="Z_873ABC45_159E_40AB_849D_20CC5559863E_.wvu.FilterData" localSheetId="99" hidden="1">'K1'!$A$1:$N$5</definedName>
    <definedName name="Z_873ABC45_159E_40AB_849D_20CC5559863E_.wvu.FilterData" localSheetId="100" hidden="1">'U1'!$A$1:$N$5</definedName>
    <definedName name="Z_873ABC45_159E_40AB_849D_20CC5559863E_.wvu.FilterData" localSheetId="101" hidden="1">'U2'!$A$1:$N$5</definedName>
    <definedName name="Z_873ABC45_159E_40AB_849D_20CC5559863E_.wvu.FilterData" localSheetId="102" hidden="1">'U3'!$A$1:$N$5</definedName>
    <definedName name="Z_873ABC45_159E_40AB_849D_20CC5559863E_.wvu.PrintArea" localSheetId="99" hidden="1">'K1'!$A:$N</definedName>
    <definedName name="Z_873ABC45_159E_40AB_849D_20CC5559863E_.wvu.PrintArea" localSheetId="100" hidden="1">'U1'!$A:$N</definedName>
    <definedName name="Z_873ABC45_159E_40AB_849D_20CC5559863E_.wvu.PrintArea" localSheetId="101" hidden="1">'U2'!$A:$N</definedName>
    <definedName name="Z_873ABC45_159E_40AB_849D_20CC5559863E_.wvu.PrintArea" localSheetId="102" hidden="1">'U3'!$A:$N</definedName>
    <definedName name="Z_873ABC45_159E_40AB_849D_20CC5559863E_.wvu.PrintTitles" localSheetId="99" hidden="1">'K1'!$4:$4</definedName>
    <definedName name="Z_873ABC45_159E_40AB_849D_20CC5559863E_.wvu.PrintTitles" localSheetId="100" hidden="1">'U1'!$4:$4</definedName>
    <definedName name="Z_873ABC45_159E_40AB_849D_20CC5559863E_.wvu.PrintTitles" localSheetId="101" hidden="1">'U2'!$4:$4</definedName>
    <definedName name="Z_873ABC45_159E_40AB_849D_20CC5559863E_.wvu.PrintTitles" localSheetId="102" hidden="1">'U3'!$4:$4</definedName>
    <definedName name="Z_88F26713_A4F3_4CCA_A9F9_DF815DCBF857_.wvu.FilterData" localSheetId="97" hidden="1">'ASŘTP (7)'!$A$1:$N$5</definedName>
    <definedName name="Z_88F26713_A4F3_4CCA_A9F9_DF815DCBF857_.wvu.FilterData" localSheetId="96" hidden="1">'MaR (7)'!$A$1:$N$5</definedName>
    <definedName name="Z_88F26713_A4F3_4CCA_A9F9_DF815DCBF857_.wvu.FilterData" localSheetId="94" hidden="1">'Mot (12)'!$A$1:$N$5</definedName>
    <definedName name="Z_88F26713_A4F3_4CCA_A9F9_DF815DCBF857_.wvu.FilterData" localSheetId="95" hidden="1">'St (7)'!$A$1:$N$5</definedName>
    <definedName name="Z_88F26713_A4F3_4CCA_A9F9_DF815DCBF857_.wvu.PrintArea" localSheetId="97" hidden="1">'ASŘTP (7)'!$A:$N</definedName>
    <definedName name="Z_88F26713_A4F3_4CCA_A9F9_DF815DCBF857_.wvu.PrintArea" localSheetId="96" hidden="1">'MaR (7)'!$A:$N</definedName>
    <definedName name="Z_88F26713_A4F3_4CCA_A9F9_DF815DCBF857_.wvu.PrintArea" localSheetId="94" hidden="1">'Mot (12)'!$A:$N</definedName>
    <definedName name="Z_88F26713_A4F3_4CCA_A9F9_DF815DCBF857_.wvu.PrintArea" localSheetId="95" hidden="1">'St (7)'!$A:$N</definedName>
    <definedName name="Z_88F26713_A4F3_4CCA_A9F9_DF815DCBF857_.wvu.PrintTitles" localSheetId="97" hidden="1">'ASŘTP (7)'!$4:$4</definedName>
    <definedName name="Z_88F26713_A4F3_4CCA_A9F9_DF815DCBF857_.wvu.PrintTitles" localSheetId="96" hidden="1">'MaR (7)'!$4:$4</definedName>
    <definedName name="Z_88F26713_A4F3_4CCA_A9F9_DF815DCBF857_.wvu.PrintTitles" localSheetId="94" hidden="1">'Mot (12)'!$4:$4</definedName>
    <definedName name="Z_88F26713_A4F3_4CCA_A9F9_DF815DCBF857_.wvu.PrintTitles" localSheetId="95" hidden="1">'St (7)'!$4:$4</definedName>
    <definedName name="Z_930F181E_E7E8_429A_BCB4_F5B79A9B8BF9_.wvu.Cols" localSheetId="66" hidden="1">'Mot (8)'!$A:$A,'Mot (8)'!#REF!,'Mot (8)'!#REF!</definedName>
    <definedName name="Z_930F181E_E7E8_429A_BCB4_F5B79A9B8BF9_.wvu.Cols" localSheetId="67" hidden="1">'St (3)'!$A:$A,'St (3)'!#REF!,'St (3)'!#REF!</definedName>
    <definedName name="Z_930F181E_E7E8_429A_BCB4_F5B79A9B8BF9_.wvu.FilterData" localSheetId="66" hidden="1">'Mot (8)'!$A$1:$N$5</definedName>
    <definedName name="Z_930F181E_E7E8_429A_BCB4_F5B79A9B8BF9_.wvu.FilterData" localSheetId="67" hidden="1">'St (3)'!$A$1:$N$5</definedName>
    <definedName name="Z_930F181E_E7E8_429A_BCB4_F5B79A9B8BF9_.wvu.PrintArea" localSheetId="66" hidden="1">'Mot (8)'!$A:$N</definedName>
    <definedName name="Z_930F181E_E7E8_429A_BCB4_F5B79A9B8BF9_.wvu.PrintArea" localSheetId="67" hidden="1">'St (3)'!$A:$N</definedName>
    <definedName name="Z_930F181E_E7E8_429A_BCB4_F5B79A9B8BF9_.wvu.PrintTitles" localSheetId="66" hidden="1">'Mot (8)'!$4:$4</definedName>
    <definedName name="Z_930F181E_E7E8_429A_BCB4_F5B79A9B8BF9_.wvu.PrintTitles" localSheetId="67" hidden="1">'St (3)'!$4:$4</definedName>
    <definedName name="Z_98939566_BB48_4999_87EB_5949544783FA_.wvu.FilterData" localSheetId="107" hidden="1">'ASŘTP (8)'!$A$1:$N$5</definedName>
    <definedName name="Z_98939566_BB48_4999_87EB_5949544783FA_.wvu.FilterData" localSheetId="106" hidden="1">'MaR (8)'!$A$1:$N$5</definedName>
    <definedName name="Z_98939566_BB48_4999_87EB_5949544783FA_.wvu.FilterData" localSheetId="104" hidden="1">'Mot (13)'!$A$1:$N$5</definedName>
    <definedName name="Z_98939566_BB48_4999_87EB_5949544783FA_.wvu.FilterData" localSheetId="105" hidden="1">'St (8)'!$A$1:$N$5</definedName>
    <definedName name="Z_98939566_BB48_4999_87EB_5949544783FA_.wvu.PrintArea" localSheetId="107" hidden="1">'ASŘTP (8)'!$A:$N</definedName>
    <definedName name="Z_98939566_BB48_4999_87EB_5949544783FA_.wvu.PrintArea" localSheetId="106" hidden="1">'MaR (8)'!$A:$N</definedName>
    <definedName name="Z_98939566_BB48_4999_87EB_5949544783FA_.wvu.PrintArea" localSheetId="104" hidden="1">'Mot (13)'!$A:$N</definedName>
    <definedName name="Z_98939566_BB48_4999_87EB_5949544783FA_.wvu.PrintArea" localSheetId="105" hidden="1">'St (8)'!$A:$N</definedName>
    <definedName name="Z_98939566_BB48_4999_87EB_5949544783FA_.wvu.PrintTitles" localSheetId="107" hidden="1">'ASŘTP (8)'!$4:$4</definedName>
    <definedName name="Z_98939566_BB48_4999_87EB_5949544783FA_.wvu.PrintTitles" localSheetId="106" hidden="1">'MaR (8)'!$4:$4</definedName>
    <definedName name="Z_98939566_BB48_4999_87EB_5949544783FA_.wvu.PrintTitles" localSheetId="104" hidden="1">'Mot (13)'!$4:$4</definedName>
    <definedName name="Z_98939566_BB48_4999_87EB_5949544783FA_.wvu.PrintTitles" localSheetId="105" hidden="1">'St (8)'!$4:$4</definedName>
    <definedName name="Z_99B52F59_B109_4739_8801_8BB6B94DD7A7_.wvu.Cols" localSheetId="113" hidden="1">'As (3)'!$A:$A,'As (3)'!#REF!,'As (3)'!#REF!</definedName>
    <definedName name="Z_99B52F59_B109_4739_8801_8BB6B94DD7A7_.wvu.Cols" localSheetId="112" hidden="1">'ASŘTP (9)'!$A:$A,'ASŘTP (9)'!#REF!,'ASŘTP (9)'!#REF!</definedName>
    <definedName name="Z_99B52F59_B109_4739_8801_8BB6B94DD7A7_.wvu.Cols" localSheetId="111" hidden="1">'MaR (9)'!$A:$A,'MaR (9)'!#REF!,'MaR (9)'!#REF!</definedName>
    <definedName name="Z_99B52F59_B109_4739_8801_8BB6B94DD7A7_.wvu.Cols" localSheetId="109" hidden="1">'Mot (14)'!$A:$A,'Mot (14)'!#REF!,'Mot (14)'!#REF!</definedName>
    <definedName name="Z_99B52F59_B109_4739_8801_8BB6B94DD7A7_.wvu.Cols" localSheetId="110" hidden="1">'St (9)'!$A:$A,'St (9)'!#REF!,'St (9)'!#REF!</definedName>
    <definedName name="Z_99B52F59_B109_4739_8801_8BB6B94DD7A7_.wvu.FilterData" localSheetId="113" hidden="1">'As (3)'!$A$1:$N$5</definedName>
    <definedName name="Z_99B52F59_B109_4739_8801_8BB6B94DD7A7_.wvu.FilterData" localSheetId="112" hidden="1">'ASŘTP (9)'!$A$1:$N$5</definedName>
    <definedName name="Z_99B52F59_B109_4739_8801_8BB6B94DD7A7_.wvu.FilterData" localSheetId="111" hidden="1">'MaR (9)'!$A$1:$N$5</definedName>
    <definedName name="Z_99B52F59_B109_4739_8801_8BB6B94DD7A7_.wvu.FilterData" localSheetId="109" hidden="1">'Mot (14)'!$A$1:$N$5</definedName>
    <definedName name="Z_99B52F59_B109_4739_8801_8BB6B94DD7A7_.wvu.FilterData" localSheetId="110" hidden="1">'St (9)'!$A$1:$N$5</definedName>
    <definedName name="Z_99B52F59_B109_4739_8801_8BB6B94DD7A7_.wvu.PrintArea" localSheetId="113" hidden="1">'As (3)'!$A:$N</definedName>
    <definedName name="Z_99B52F59_B109_4739_8801_8BB6B94DD7A7_.wvu.PrintArea" localSheetId="112" hidden="1">'ASŘTP (9)'!$A:$N</definedName>
    <definedName name="Z_99B52F59_B109_4739_8801_8BB6B94DD7A7_.wvu.PrintArea" localSheetId="111" hidden="1">'MaR (9)'!$A:$N</definedName>
    <definedName name="Z_99B52F59_B109_4739_8801_8BB6B94DD7A7_.wvu.PrintArea" localSheetId="109" hidden="1">'Mot (14)'!$A:$N</definedName>
    <definedName name="Z_99B52F59_B109_4739_8801_8BB6B94DD7A7_.wvu.PrintArea" localSheetId="110" hidden="1">'St (9)'!$A:$N</definedName>
    <definedName name="Z_99B52F59_B109_4739_8801_8BB6B94DD7A7_.wvu.PrintTitles" localSheetId="113" hidden="1">'As (3)'!$4:$4</definedName>
    <definedName name="Z_99B52F59_B109_4739_8801_8BB6B94DD7A7_.wvu.PrintTitles" localSheetId="112" hidden="1">'ASŘTP (9)'!$4:$4</definedName>
    <definedName name="Z_99B52F59_B109_4739_8801_8BB6B94DD7A7_.wvu.PrintTitles" localSheetId="111" hidden="1">'MaR (9)'!$4:$4</definedName>
    <definedName name="Z_99B52F59_B109_4739_8801_8BB6B94DD7A7_.wvu.PrintTitles" localSheetId="109" hidden="1">'Mot (14)'!$4:$4</definedName>
    <definedName name="Z_99B52F59_B109_4739_8801_8BB6B94DD7A7_.wvu.PrintTitles" localSheetId="110" hidden="1">'St (9)'!$4:$4</definedName>
    <definedName name="Z_99BD384E_990F_44A1_B237_A5D5EFBF1D07_.wvu.FilterData" localSheetId="120" hidden="1">'Mot (17)'!$A$1:$N$5</definedName>
    <definedName name="Z_99BD384E_990F_44A1_B237_A5D5EFBF1D07_.wvu.PrintArea" localSheetId="120" hidden="1">'Mot (17)'!$A:$N</definedName>
    <definedName name="Z_99BD384E_990F_44A1_B237_A5D5EFBF1D07_.wvu.PrintTitles" localSheetId="120" hidden="1">'Mot (17)'!$4:$4</definedName>
    <definedName name="Z_A8AAC2B5_8209_4EE8_8D1F_D81594F46A65_.wvu.FilterData" localSheetId="118" hidden="1">'ASŘTP (10)'!$A$1:$N$5</definedName>
    <definedName name="Z_A8AAC2B5_8209_4EE8_8D1F_D81594F46A65_.wvu.FilterData" localSheetId="117" hidden="1">'MaR (10)'!$A$1:$N$5</definedName>
    <definedName name="Z_A8AAC2B5_8209_4EE8_8D1F_D81594F46A65_.wvu.FilterData" localSheetId="115" hidden="1">'Mot (15)'!$A$1:$N$5</definedName>
    <definedName name="Z_A8AAC2B5_8209_4EE8_8D1F_D81594F46A65_.wvu.FilterData" localSheetId="116" hidden="1">'St (10)'!$A$1:$N$5</definedName>
    <definedName name="Z_A8AAC2B5_8209_4EE8_8D1F_D81594F46A65_.wvu.PrintArea" localSheetId="118" hidden="1">'ASŘTP (10)'!$A:$N</definedName>
    <definedName name="Z_A8AAC2B5_8209_4EE8_8D1F_D81594F46A65_.wvu.PrintArea" localSheetId="117" hidden="1">'MaR (10)'!$A:$N</definedName>
    <definedName name="Z_A8AAC2B5_8209_4EE8_8D1F_D81594F46A65_.wvu.PrintArea" localSheetId="115" hidden="1">'Mot (15)'!$A:$N</definedName>
    <definedName name="Z_A8AAC2B5_8209_4EE8_8D1F_D81594F46A65_.wvu.PrintArea" localSheetId="116" hidden="1">'St (10)'!$A:$N</definedName>
    <definedName name="Z_A8AAC2B5_8209_4EE8_8D1F_D81594F46A65_.wvu.PrintTitles" localSheetId="118" hidden="1">'ASŘTP (10)'!$4:$4</definedName>
    <definedName name="Z_A8AAC2B5_8209_4EE8_8D1F_D81594F46A65_.wvu.PrintTitles" localSheetId="117" hidden="1">'MaR (10)'!$4:$4</definedName>
    <definedName name="Z_A8AAC2B5_8209_4EE8_8D1F_D81594F46A65_.wvu.PrintTitles" localSheetId="115" hidden="1">'Mot (15)'!$4:$4</definedName>
    <definedName name="Z_A8AAC2B5_8209_4EE8_8D1F_D81594F46A65_.wvu.PrintTitles" localSheetId="116" hidden="1">'St (10)'!$4:$4</definedName>
    <definedName name="Z_B6504DB8_5405_4546_9C1C_7EB5558FC994_.wvu.Cols" localSheetId="132" hidden="1">'E1'!$A:$A,'E1'!#REF!,'E1'!#REF!</definedName>
    <definedName name="Z_B6504DB8_5405_4546_9C1C_7EB5558FC994_.wvu.Cols" localSheetId="133" hidden="1">'E2'!$A:$A,'E2'!#REF!,'E2'!#REF!</definedName>
    <definedName name="Z_B6504DB8_5405_4546_9C1C_7EB5558FC994_.wvu.Cols" localSheetId="134" hidden="1">'E3'!$A:$A,'E3'!#REF!,'E3'!#REF!</definedName>
    <definedName name="Z_B6504DB8_5405_4546_9C1C_7EB5558FC994_.wvu.Cols" localSheetId="135" hidden="1">'E4'!$A:$A,'E4'!#REF!,'E4'!#REF!</definedName>
    <definedName name="Z_B6504DB8_5405_4546_9C1C_7EB5558FC994_.wvu.Cols" localSheetId="136" hidden="1">'E5'!$A:$A,'E5'!#REF!,'E5'!#REF!</definedName>
    <definedName name="Z_B6504DB8_5405_4546_9C1C_7EB5558FC994_.wvu.FilterData" localSheetId="132" hidden="1">'E1'!$A$1:$N$5</definedName>
    <definedName name="Z_B6504DB8_5405_4546_9C1C_7EB5558FC994_.wvu.FilterData" localSheetId="133" hidden="1">'E2'!$A$1:$N$5</definedName>
    <definedName name="Z_B6504DB8_5405_4546_9C1C_7EB5558FC994_.wvu.FilterData" localSheetId="134" hidden="1">'E3'!$A$1:$N$5</definedName>
    <definedName name="Z_B6504DB8_5405_4546_9C1C_7EB5558FC994_.wvu.FilterData" localSheetId="135" hidden="1">'E4'!$A$1:$N$5</definedName>
    <definedName name="Z_B6504DB8_5405_4546_9C1C_7EB5558FC994_.wvu.FilterData" localSheetId="136" hidden="1">'E5'!$A$1:$N$5</definedName>
    <definedName name="Z_B6504DB8_5405_4546_9C1C_7EB5558FC994_.wvu.PrintArea" localSheetId="132" hidden="1">'E1'!$A:$N</definedName>
    <definedName name="Z_B6504DB8_5405_4546_9C1C_7EB5558FC994_.wvu.PrintArea" localSheetId="133" hidden="1">'E2'!$A:$N</definedName>
    <definedName name="Z_B6504DB8_5405_4546_9C1C_7EB5558FC994_.wvu.PrintArea" localSheetId="134" hidden="1">'E3'!$A:$N</definedName>
    <definedName name="Z_B6504DB8_5405_4546_9C1C_7EB5558FC994_.wvu.PrintArea" localSheetId="135" hidden="1">'E4'!$A:$N</definedName>
    <definedName name="Z_B6504DB8_5405_4546_9C1C_7EB5558FC994_.wvu.PrintArea" localSheetId="136" hidden="1">'E5'!$A:$N</definedName>
    <definedName name="Z_B6504DB8_5405_4546_9C1C_7EB5558FC994_.wvu.PrintTitles" localSheetId="132" hidden="1">'E1'!$4:$4</definedName>
    <definedName name="Z_B6504DB8_5405_4546_9C1C_7EB5558FC994_.wvu.PrintTitles" localSheetId="133" hidden="1">'E2'!$4:$4</definedName>
    <definedName name="Z_B6504DB8_5405_4546_9C1C_7EB5558FC994_.wvu.PrintTitles" localSheetId="134" hidden="1">'E3'!$4:$4</definedName>
    <definedName name="Z_B6504DB8_5405_4546_9C1C_7EB5558FC994_.wvu.PrintTitles" localSheetId="135" hidden="1">'E4'!$4:$4</definedName>
    <definedName name="Z_B6504DB8_5405_4546_9C1C_7EB5558FC994_.wvu.PrintTitles" localSheetId="136" hidden="1">'E5'!$4:$4</definedName>
    <definedName name="Z_B8203FB2_D7AF_464C_B42D_10C52E41AC4B_.wvu.Cols" localSheetId="72" hidden="1">'ASŘTP (4)'!$A:$A,'ASŘTP (4)'!#REF!,'ASŘTP (4)'!#REF!</definedName>
    <definedName name="Z_B8203FB2_D7AF_464C_B42D_10C52E41AC4B_.wvu.Cols" localSheetId="71" hidden="1">'MaR (4)'!$A:$A,'MaR (4)'!#REF!,'MaR (4)'!#REF!</definedName>
    <definedName name="Z_B8203FB2_D7AF_464C_B42D_10C52E41AC4B_.wvu.Cols" localSheetId="69" hidden="1">'Mot (9)'!$A:$A,'Mot (9)'!#REF!,'Mot (9)'!#REF!</definedName>
    <definedName name="Z_B8203FB2_D7AF_464C_B42D_10C52E41AC4B_.wvu.Cols" localSheetId="70" hidden="1">'St (4)'!$A:$A,'St (4)'!#REF!,'St (4)'!#REF!</definedName>
    <definedName name="Z_B8203FB2_D7AF_464C_B42D_10C52E41AC4B_.wvu.FilterData" localSheetId="72" hidden="1">'ASŘTP (4)'!$A$1:$N$5</definedName>
    <definedName name="Z_B8203FB2_D7AF_464C_B42D_10C52E41AC4B_.wvu.FilterData" localSheetId="71" hidden="1">'MaR (4)'!$A$1:$N$5</definedName>
    <definedName name="Z_B8203FB2_D7AF_464C_B42D_10C52E41AC4B_.wvu.FilterData" localSheetId="69" hidden="1">'Mot (9)'!$A$1:$N$5</definedName>
    <definedName name="Z_B8203FB2_D7AF_464C_B42D_10C52E41AC4B_.wvu.FilterData" localSheetId="70" hidden="1">'St (4)'!$A$1:$N$5</definedName>
    <definedName name="Z_B8203FB2_D7AF_464C_B42D_10C52E41AC4B_.wvu.PrintArea" localSheetId="72" hidden="1">'ASŘTP (4)'!$A:$N</definedName>
    <definedName name="Z_B8203FB2_D7AF_464C_B42D_10C52E41AC4B_.wvu.PrintArea" localSheetId="71" hidden="1">'MaR (4)'!$A:$N</definedName>
    <definedName name="Z_B8203FB2_D7AF_464C_B42D_10C52E41AC4B_.wvu.PrintArea" localSheetId="69" hidden="1">'Mot (9)'!$A:$N</definedName>
    <definedName name="Z_B8203FB2_D7AF_464C_B42D_10C52E41AC4B_.wvu.PrintArea" localSheetId="70" hidden="1">'St (4)'!$A:$N</definedName>
    <definedName name="Z_B8203FB2_D7AF_464C_B42D_10C52E41AC4B_.wvu.PrintTitles" localSheetId="72" hidden="1">'ASŘTP (4)'!$4:$4</definedName>
    <definedName name="Z_B8203FB2_D7AF_464C_B42D_10C52E41AC4B_.wvu.PrintTitles" localSheetId="71" hidden="1">'MaR (4)'!$4:$4</definedName>
    <definedName name="Z_B8203FB2_D7AF_464C_B42D_10C52E41AC4B_.wvu.PrintTitles" localSheetId="69" hidden="1">'Mot (9)'!$4:$4</definedName>
    <definedName name="Z_B8203FB2_D7AF_464C_B42D_10C52E41AC4B_.wvu.PrintTitles" localSheetId="70" hidden="1">'St (4)'!$4:$4</definedName>
    <definedName name="Z_C0722900_CAB4_4B2C_8DB6_DEC3AD764161_.wvu.FilterData" localSheetId="49" hidden="1">ASŘTP!$A$1:$N$5</definedName>
    <definedName name="Z_C0722900_CAB4_4B2C_8DB6_DEC3AD764161_.wvu.FilterData" localSheetId="48" hidden="1">MaR!$A$1:$N$5</definedName>
    <definedName name="Z_C0722900_CAB4_4B2C_8DB6_DEC3AD764161_.wvu.FilterData" localSheetId="47" hidden="1">'Mot (2)'!$A$1:$N$5</definedName>
    <definedName name="Z_C0722900_CAB4_4B2C_8DB6_DEC3AD764161_.wvu.PrintArea" localSheetId="49" hidden="1">ASŘTP!$A:$N</definedName>
    <definedName name="Z_C0722900_CAB4_4B2C_8DB6_DEC3AD764161_.wvu.PrintArea" localSheetId="48" hidden="1">MaR!$A:$N</definedName>
    <definedName name="Z_C0722900_CAB4_4B2C_8DB6_DEC3AD764161_.wvu.PrintArea" localSheetId="47" hidden="1">'Mot (2)'!$A:$N</definedName>
    <definedName name="Z_C0722900_CAB4_4B2C_8DB6_DEC3AD764161_.wvu.PrintTitles" localSheetId="49" hidden="1">ASŘTP!$4:$4</definedName>
    <definedName name="Z_C0722900_CAB4_4B2C_8DB6_DEC3AD764161_.wvu.PrintTitles" localSheetId="48" hidden="1">MaR!$4:$4</definedName>
    <definedName name="Z_C0722900_CAB4_4B2C_8DB6_DEC3AD764161_.wvu.PrintTitles" localSheetId="47" hidden="1">'Mot (2)'!$4:$4</definedName>
    <definedName name="Z_C0F363A1_8099_4BE1_BC8A_07C598B7DD15_.wvu.Cols" localSheetId="63" hidden="1">'Mot (7)'!$A:$A,'Mot (7)'!#REF!,'Mot (7)'!#REF!</definedName>
    <definedName name="Z_C0F363A1_8099_4BE1_BC8A_07C598B7DD15_.wvu.Cols" localSheetId="64" hidden="1">'St (2)'!$A:$A,'St (2)'!#REF!,'St (2)'!#REF!</definedName>
    <definedName name="Z_C0F363A1_8099_4BE1_BC8A_07C598B7DD15_.wvu.FilterData" localSheetId="63" hidden="1">'Mot (7)'!$A$1:$N$5</definedName>
    <definedName name="Z_C0F363A1_8099_4BE1_BC8A_07C598B7DD15_.wvu.FilterData" localSheetId="64" hidden="1">'St (2)'!$A$1:$N$5</definedName>
    <definedName name="Z_C0F363A1_8099_4BE1_BC8A_07C598B7DD15_.wvu.PrintArea" localSheetId="63" hidden="1">'Mot (7)'!$A:$N</definedName>
    <definedName name="Z_C0F363A1_8099_4BE1_BC8A_07C598B7DD15_.wvu.PrintArea" localSheetId="64" hidden="1">'St (2)'!$A:$N</definedName>
    <definedName name="Z_C0F363A1_8099_4BE1_BC8A_07C598B7DD15_.wvu.PrintTitles" localSheetId="63" hidden="1">'Mot (7)'!$4:$4</definedName>
    <definedName name="Z_C0F363A1_8099_4BE1_BC8A_07C598B7DD15_.wvu.PrintTitles" localSheetId="64" hidden="1">'St (2)'!$4:$4</definedName>
    <definedName name="Z_C3C02CE8_F476_49A4_9C50_2AFBD090716C_.wvu.FilterData" localSheetId="130" hidden="1">'MaR (12)'!$A$1:$N$5</definedName>
    <definedName name="Z_C3C02CE8_F476_49A4_9C50_2AFBD090716C_.wvu.PrintArea" localSheetId="130" hidden="1">'MaR (12)'!$A:$N</definedName>
    <definedName name="Z_C3C02CE8_F476_49A4_9C50_2AFBD090716C_.wvu.PrintTitles" localSheetId="130" hidden="1">'MaR (12)'!$4:$4</definedName>
    <definedName name="Z_C745F140_F831_4DB0_93F3_F4AE5342AD8C_.wvu.FilterData" localSheetId="63" hidden="1">'Mot (7)'!$A$1:$N$5</definedName>
    <definedName name="Z_C745F140_F831_4DB0_93F3_F4AE5342AD8C_.wvu.FilterData" localSheetId="64" hidden="1">'St (2)'!$A$1:$N$5</definedName>
    <definedName name="Z_C745F140_F831_4DB0_93F3_F4AE5342AD8C_.wvu.PrintArea" localSheetId="63" hidden="1">'Mot (7)'!$A:$N</definedName>
    <definedName name="Z_C745F140_F831_4DB0_93F3_F4AE5342AD8C_.wvu.PrintArea" localSheetId="64" hidden="1">'St (2)'!$A:$N</definedName>
    <definedName name="Z_C745F140_F831_4DB0_93F3_F4AE5342AD8C_.wvu.PrintTitles" localSheetId="63" hidden="1">'Mot (7)'!$4:$4</definedName>
    <definedName name="Z_C745F140_F831_4DB0_93F3_F4AE5342AD8C_.wvu.PrintTitles" localSheetId="64" hidden="1">'St (2)'!$4:$4</definedName>
    <definedName name="Z_CB85E7AA_EA2C_4F4F_991F_E746989C4621_.wvu.FilterData" localSheetId="44" hidden="1">Mot!$A$1:$N$5</definedName>
    <definedName name="Z_CB85E7AA_EA2C_4F4F_991F_E746989C4621_.wvu.FilterData" localSheetId="45" hidden="1">St!$A$1:$N$5</definedName>
    <definedName name="Z_CB85E7AA_EA2C_4F4F_991F_E746989C4621_.wvu.PrintArea" localSheetId="44" hidden="1">Mot!$A:$N</definedName>
    <definedName name="Z_CB85E7AA_EA2C_4F4F_991F_E746989C4621_.wvu.PrintArea" localSheetId="45" hidden="1">St!$A:$N</definedName>
    <definedName name="Z_CB85E7AA_EA2C_4F4F_991F_E746989C4621_.wvu.PrintTitles" localSheetId="44" hidden="1">Mot!$4:$4</definedName>
    <definedName name="Z_CB85E7AA_EA2C_4F4F_991F_E746989C4621_.wvu.PrintTitles" localSheetId="45" hidden="1">St!$4:$4</definedName>
    <definedName name="Z_CC93D06C_2229_40E6_B94F_424BE8B3DB4E_.wvu.Cols" localSheetId="92" hidden="1">'As (4)'!$A:$A,'As (4)'!#REF!,'As (4)'!#REF!</definedName>
    <definedName name="Z_CC93D06C_2229_40E6_B94F_424BE8B3DB4E_.wvu.Cols" localSheetId="91" hidden="1">'ASŘTP (11)'!$A:$A,'ASŘTP (11)'!#REF!,'ASŘTP (11)'!#REF!</definedName>
    <definedName name="Z_CC93D06C_2229_40E6_B94F_424BE8B3DB4E_.wvu.Cols" localSheetId="90" hidden="1">'MaR (11)'!$A:$A,'MaR (11)'!#REF!,'MaR (11)'!#REF!</definedName>
    <definedName name="Z_CC93D06C_2229_40E6_B94F_424BE8B3DB4E_.wvu.Cols" localSheetId="88" hidden="1">'Mot (16)'!$A:$A,'Mot (16)'!#REF!,'Mot (16)'!#REF!</definedName>
    <definedName name="Z_CC93D06C_2229_40E6_B94F_424BE8B3DB4E_.wvu.Cols" localSheetId="89" hidden="1">'St (11)'!$A:$A,'St (11)'!#REF!,'St (11)'!#REF!</definedName>
    <definedName name="Z_CC93D06C_2229_40E6_B94F_424BE8B3DB4E_.wvu.FilterData" localSheetId="92" hidden="1">'As (4)'!$A$1:$N$5</definedName>
    <definedName name="Z_CC93D06C_2229_40E6_B94F_424BE8B3DB4E_.wvu.FilterData" localSheetId="91" hidden="1">'ASŘTP (11)'!$A$1:$N$5</definedName>
    <definedName name="Z_CC93D06C_2229_40E6_B94F_424BE8B3DB4E_.wvu.FilterData" localSheetId="90" hidden="1">'MaR (11)'!$A$1:$N$5</definedName>
    <definedName name="Z_CC93D06C_2229_40E6_B94F_424BE8B3DB4E_.wvu.FilterData" localSheetId="88" hidden="1">'Mot (16)'!$A$1:$N$5</definedName>
    <definedName name="Z_CC93D06C_2229_40E6_B94F_424BE8B3DB4E_.wvu.FilterData" localSheetId="89" hidden="1">'St (11)'!$A$1:$N$5</definedName>
    <definedName name="Z_CC93D06C_2229_40E6_B94F_424BE8B3DB4E_.wvu.PrintArea" localSheetId="92" hidden="1">'As (4)'!$A:$N</definedName>
    <definedName name="Z_CC93D06C_2229_40E6_B94F_424BE8B3DB4E_.wvu.PrintArea" localSheetId="91" hidden="1">'ASŘTP (11)'!$A:$N</definedName>
    <definedName name="Z_CC93D06C_2229_40E6_B94F_424BE8B3DB4E_.wvu.PrintArea" localSheetId="90" hidden="1">'MaR (11)'!$A:$N</definedName>
    <definedName name="Z_CC93D06C_2229_40E6_B94F_424BE8B3DB4E_.wvu.PrintArea" localSheetId="88" hidden="1">'Mot (16)'!$A:$N</definedName>
    <definedName name="Z_CC93D06C_2229_40E6_B94F_424BE8B3DB4E_.wvu.PrintArea" localSheetId="89" hidden="1">'St (11)'!$A:$N</definedName>
    <definedName name="Z_CC93D06C_2229_40E6_B94F_424BE8B3DB4E_.wvu.PrintTitles" localSheetId="92" hidden="1">'As (4)'!$4:$4</definedName>
    <definedName name="Z_CC93D06C_2229_40E6_B94F_424BE8B3DB4E_.wvu.PrintTitles" localSheetId="91" hidden="1">'ASŘTP (11)'!$4:$4</definedName>
    <definedName name="Z_CC93D06C_2229_40E6_B94F_424BE8B3DB4E_.wvu.PrintTitles" localSheetId="90" hidden="1">'MaR (11)'!$4:$4</definedName>
    <definedName name="Z_CC93D06C_2229_40E6_B94F_424BE8B3DB4E_.wvu.PrintTitles" localSheetId="88" hidden="1">'Mot (16)'!$4:$4</definedName>
    <definedName name="Z_CC93D06C_2229_40E6_B94F_424BE8B3DB4E_.wvu.PrintTitles" localSheetId="89" hidden="1">'St (11)'!$4:$4</definedName>
    <definedName name="Z_D47B8C4F_BBA0_48EF_8983_17FE1D2E9076_.wvu.FilterData" localSheetId="74" hidden="1">'M1'!$A$1:$N$5</definedName>
    <definedName name="Z_D47B8C4F_BBA0_48EF_8983_17FE1D2E9076_.wvu.PrintArea" localSheetId="74" hidden="1">'M1'!$A:$N</definedName>
    <definedName name="Z_D47B8C4F_BBA0_48EF_8983_17FE1D2E9076_.wvu.PrintTitles" localSheetId="74" hidden="1">'M1'!$4:$4</definedName>
    <definedName name="Z_DFE89AC2_495B_4DBA_B815_3BFD6EB44C1A_.wvu.FilterData" localSheetId="72" hidden="1">'ASŘTP (4)'!$A$1:$N$5</definedName>
    <definedName name="Z_DFE89AC2_495B_4DBA_B815_3BFD6EB44C1A_.wvu.FilterData" localSheetId="71" hidden="1">'MaR (4)'!$A$1:$N$5</definedName>
    <definedName name="Z_DFE89AC2_495B_4DBA_B815_3BFD6EB44C1A_.wvu.FilterData" localSheetId="69" hidden="1">'Mot (9)'!$A$1:$N$5</definedName>
    <definedName name="Z_DFE89AC2_495B_4DBA_B815_3BFD6EB44C1A_.wvu.FilterData" localSheetId="70" hidden="1">'St (4)'!$A$1:$N$5</definedName>
    <definedName name="Z_DFE89AC2_495B_4DBA_B815_3BFD6EB44C1A_.wvu.PrintArea" localSheetId="72" hidden="1">'ASŘTP (4)'!$A:$N</definedName>
    <definedName name="Z_DFE89AC2_495B_4DBA_B815_3BFD6EB44C1A_.wvu.PrintArea" localSheetId="71" hidden="1">'MaR (4)'!$A:$N</definedName>
    <definedName name="Z_DFE89AC2_495B_4DBA_B815_3BFD6EB44C1A_.wvu.PrintArea" localSheetId="69" hidden="1">'Mot (9)'!$A:$N</definedName>
    <definedName name="Z_DFE89AC2_495B_4DBA_B815_3BFD6EB44C1A_.wvu.PrintArea" localSheetId="70" hidden="1">'St (4)'!$A:$N</definedName>
    <definedName name="Z_DFE89AC2_495B_4DBA_B815_3BFD6EB44C1A_.wvu.PrintTitles" localSheetId="72" hidden="1">'ASŘTP (4)'!$4:$4</definedName>
    <definedName name="Z_DFE89AC2_495B_4DBA_B815_3BFD6EB44C1A_.wvu.PrintTitles" localSheetId="71" hidden="1">'MaR (4)'!$4:$4</definedName>
    <definedName name="Z_DFE89AC2_495B_4DBA_B815_3BFD6EB44C1A_.wvu.PrintTitles" localSheetId="69" hidden="1">'Mot (9)'!$4:$4</definedName>
    <definedName name="Z_DFE89AC2_495B_4DBA_B815_3BFD6EB44C1A_.wvu.PrintTitles" localSheetId="70" hidden="1">'St (4)'!$4:$4</definedName>
    <definedName name="Z_E7227E95_0E9D_4A9D_88AD_B3B0E5DCBDB4_.wvu.Cols" localSheetId="86" hidden="1">'As (2)'!$A:$A,'As (2)'!#REF!,'As (2)'!#REF!</definedName>
    <definedName name="Z_E7227E95_0E9D_4A9D_88AD_B3B0E5DCBDB4_.wvu.Cols" localSheetId="85" hidden="1">'ASŘTP (6)'!$A:$A,'ASŘTP (6)'!#REF!,'ASŘTP (6)'!#REF!</definedName>
    <definedName name="Z_E7227E95_0E9D_4A9D_88AD_B3B0E5DCBDB4_.wvu.Cols" localSheetId="84" hidden="1">'MaR (6)'!$A:$A,'MaR (6)'!#REF!,'MaR (6)'!#REF!</definedName>
    <definedName name="Z_E7227E95_0E9D_4A9D_88AD_B3B0E5DCBDB4_.wvu.Cols" localSheetId="82" hidden="1">'Mot (11)'!$A:$A,'Mot (11)'!#REF!,'Mot (11)'!#REF!</definedName>
    <definedName name="Z_E7227E95_0E9D_4A9D_88AD_B3B0E5DCBDB4_.wvu.Cols" localSheetId="83" hidden="1">'St (6)'!$A:$A,'St (6)'!#REF!,'St (6)'!#REF!</definedName>
    <definedName name="Z_E7227E95_0E9D_4A9D_88AD_B3B0E5DCBDB4_.wvu.FilterData" localSheetId="86" hidden="1">'As (2)'!$A$1:$N$5</definedName>
    <definedName name="Z_E7227E95_0E9D_4A9D_88AD_B3B0E5DCBDB4_.wvu.FilterData" localSheetId="85" hidden="1">'ASŘTP (6)'!$A$1:$N$5</definedName>
    <definedName name="Z_E7227E95_0E9D_4A9D_88AD_B3B0E5DCBDB4_.wvu.FilterData" localSheetId="84" hidden="1">'MaR (6)'!$A$1:$N$5</definedName>
    <definedName name="Z_E7227E95_0E9D_4A9D_88AD_B3B0E5DCBDB4_.wvu.FilterData" localSheetId="82" hidden="1">'Mot (11)'!$A$1:$N$5</definedName>
    <definedName name="Z_E7227E95_0E9D_4A9D_88AD_B3B0E5DCBDB4_.wvu.FilterData" localSheetId="83" hidden="1">'St (6)'!$A$1:$N$5</definedName>
    <definedName name="Z_E7227E95_0E9D_4A9D_88AD_B3B0E5DCBDB4_.wvu.PrintArea" localSheetId="86" hidden="1">'As (2)'!$A:$N</definedName>
    <definedName name="Z_E7227E95_0E9D_4A9D_88AD_B3B0E5DCBDB4_.wvu.PrintArea" localSheetId="85" hidden="1">'ASŘTP (6)'!$A:$N</definedName>
    <definedName name="Z_E7227E95_0E9D_4A9D_88AD_B3B0E5DCBDB4_.wvu.PrintArea" localSheetId="84" hidden="1">'MaR (6)'!$A:$N</definedName>
    <definedName name="Z_E7227E95_0E9D_4A9D_88AD_B3B0E5DCBDB4_.wvu.PrintArea" localSheetId="82" hidden="1">'Mot (11)'!$A:$N</definedName>
    <definedName name="Z_E7227E95_0E9D_4A9D_88AD_B3B0E5DCBDB4_.wvu.PrintArea" localSheetId="83" hidden="1">'St (6)'!$A:$N</definedName>
    <definedName name="Z_E7227E95_0E9D_4A9D_88AD_B3B0E5DCBDB4_.wvu.PrintTitles" localSheetId="86" hidden="1">'As (2)'!$4:$4</definedName>
    <definedName name="Z_E7227E95_0E9D_4A9D_88AD_B3B0E5DCBDB4_.wvu.PrintTitles" localSheetId="85" hidden="1">'ASŘTP (6)'!$4:$4</definedName>
    <definedName name="Z_E7227E95_0E9D_4A9D_88AD_B3B0E5DCBDB4_.wvu.PrintTitles" localSheetId="84" hidden="1">'MaR (6)'!$4:$4</definedName>
    <definedName name="Z_E7227E95_0E9D_4A9D_88AD_B3B0E5DCBDB4_.wvu.PrintTitles" localSheetId="82" hidden="1">'Mot (11)'!$4:$4</definedName>
    <definedName name="Z_E7227E95_0E9D_4A9D_88AD_B3B0E5DCBDB4_.wvu.PrintTitles" localSheetId="83" hidden="1">'St (6)'!$4:$4</definedName>
    <definedName name="Z_ED238191_6A11_4FBA_A91C_BA014838A981_.wvu.Cols" localSheetId="49" hidden="1">ASŘTP!$A:$A,ASŘTP!#REF!,ASŘTP!#REF!</definedName>
    <definedName name="Z_ED238191_6A11_4FBA_A91C_BA014838A981_.wvu.Cols" localSheetId="48" hidden="1">MaR!$A:$A,MaR!#REF!,MaR!#REF!</definedName>
    <definedName name="Z_ED238191_6A11_4FBA_A91C_BA014838A981_.wvu.Cols" localSheetId="47" hidden="1">'Mot (2)'!$A:$A,'Mot (2)'!#REF!,'Mot (2)'!#REF!</definedName>
    <definedName name="Z_ED238191_6A11_4FBA_A91C_BA014838A981_.wvu.FilterData" localSheetId="49" hidden="1">ASŘTP!$A$1:$N$5</definedName>
    <definedName name="Z_ED238191_6A11_4FBA_A91C_BA014838A981_.wvu.FilterData" localSheetId="48" hidden="1">MaR!$A$1:$N$5</definedName>
    <definedName name="Z_ED238191_6A11_4FBA_A91C_BA014838A981_.wvu.FilterData" localSheetId="47" hidden="1">'Mot (2)'!$A$1:$N$5</definedName>
    <definedName name="Z_ED238191_6A11_4FBA_A91C_BA014838A981_.wvu.PrintArea" localSheetId="49" hidden="1">ASŘTP!$A:$N</definedName>
    <definedName name="Z_ED238191_6A11_4FBA_A91C_BA014838A981_.wvu.PrintArea" localSheetId="48" hidden="1">MaR!$A:$N</definedName>
    <definedName name="Z_ED238191_6A11_4FBA_A91C_BA014838A981_.wvu.PrintArea" localSheetId="47" hidden="1">'Mot (2)'!$A:$N</definedName>
    <definedName name="Z_ED238191_6A11_4FBA_A91C_BA014838A981_.wvu.PrintTitles" localSheetId="49" hidden="1">ASŘTP!$4:$4</definedName>
    <definedName name="Z_ED238191_6A11_4FBA_A91C_BA014838A981_.wvu.PrintTitles" localSheetId="48" hidden="1">MaR!$4:$4</definedName>
    <definedName name="Z_ED238191_6A11_4FBA_A91C_BA014838A981_.wvu.PrintTitles" localSheetId="47" hidden="1">'Mot (2)'!$4:$4</definedName>
    <definedName name="Z_F71AB544_83B5_47B4_BEE7_7243BEA049F5_.wvu.FilterData" localSheetId="132" hidden="1">'E1'!$A$1:$N$5</definedName>
    <definedName name="Z_F71AB544_83B5_47B4_BEE7_7243BEA049F5_.wvu.FilterData" localSheetId="133" hidden="1">'E2'!$A$1:$N$5</definedName>
    <definedName name="Z_F71AB544_83B5_47B4_BEE7_7243BEA049F5_.wvu.FilterData" localSheetId="134" hidden="1">'E3'!$A$1:$N$5</definedName>
    <definedName name="Z_F71AB544_83B5_47B4_BEE7_7243BEA049F5_.wvu.FilterData" localSheetId="135" hidden="1">'E4'!$A$1:$N$5</definedName>
    <definedName name="Z_F71AB544_83B5_47B4_BEE7_7243BEA049F5_.wvu.FilterData" localSheetId="136" hidden="1">'E5'!$A$1:$N$5</definedName>
    <definedName name="Z_F71AB544_83B5_47B4_BEE7_7243BEA049F5_.wvu.PrintArea" localSheetId="132" hidden="1">'E1'!$A:$N</definedName>
    <definedName name="Z_F71AB544_83B5_47B4_BEE7_7243BEA049F5_.wvu.PrintArea" localSheetId="133" hidden="1">'E2'!$A:$N</definedName>
    <definedName name="Z_F71AB544_83B5_47B4_BEE7_7243BEA049F5_.wvu.PrintArea" localSheetId="134" hidden="1">'E3'!$A:$N</definedName>
    <definedName name="Z_F71AB544_83B5_47B4_BEE7_7243BEA049F5_.wvu.PrintArea" localSheetId="135" hidden="1">'E4'!$A:$N</definedName>
    <definedName name="Z_F71AB544_83B5_47B4_BEE7_7243BEA049F5_.wvu.PrintArea" localSheetId="136" hidden="1">'E5'!$A:$N</definedName>
    <definedName name="Z_F71AB544_83B5_47B4_BEE7_7243BEA049F5_.wvu.PrintTitles" localSheetId="132" hidden="1">'E1'!$4:$4</definedName>
    <definedName name="Z_F71AB544_83B5_47B4_BEE7_7243BEA049F5_.wvu.PrintTitles" localSheetId="133" hidden="1">'E2'!$4:$4</definedName>
    <definedName name="Z_F71AB544_83B5_47B4_BEE7_7243BEA049F5_.wvu.PrintTitles" localSheetId="134" hidden="1">'E3'!$4:$4</definedName>
    <definedName name="Z_F71AB544_83B5_47B4_BEE7_7243BEA049F5_.wvu.PrintTitles" localSheetId="135" hidden="1">'E4'!$4:$4</definedName>
    <definedName name="Z_F71AB544_83B5_47B4_BEE7_7243BEA049F5_.wvu.PrintTitles" localSheetId="136" hidden="1">'E5'!$4:$4</definedName>
    <definedName name="Z_FDF5C209_6E2E_45C8_97E5_26933DE05930_.wvu.FilterData" localSheetId="51" hidden="1">'Mot (3)'!$A$1:$N$5</definedName>
    <definedName name="Z_FDF5C209_6E2E_45C8_97E5_26933DE05930_.wvu.PrintArea" localSheetId="51" hidden="1">'Mot (3)'!$A:$N</definedName>
    <definedName name="Z_FDF5C209_6E2E_45C8_97E5_26933DE05930_.wvu.PrintTitles" localSheetId="51" hidden="1">'Mot (3)'!$4:$4</definedName>
  </definedNames>
  <calcPr calcId="114210" fullCalcOnLoad="1"/>
</workbook>
</file>

<file path=xl/calcChain.xml><?xml version="1.0" encoding="utf-8"?>
<calcChain xmlns="http://schemas.openxmlformats.org/spreadsheetml/2006/main">
  <c r="H9" i="120"/>
  <c r="J9"/>
  <c r="L9"/>
  <c r="L47"/>
  <c r="L1"/>
  <c r="E11" i="115"/>
  <c r="E7"/>
  <c r="E8"/>
  <c r="E9"/>
  <c r="E10"/>
  <c r="E13"/>
  <c r="B33" i="26"/>
  <c r="E7" i="113"/>
  <c r="E9"/>
  <c r="B32" i="26"/>
  <c r="B31"/>
  <c r="C43" i="138"/>
  <c r="E7" i="103"/>
  <c r="E9"/>
  <c r="B29" i="26"/>
  <c r="E7" i="105"/>
  <c r="E8"/>
  <c r="E9"/>
  <c r="E10"/>
  <c r="E11"/>
  <c r="E12"/>
  <c r="E13"/>
  <c r="E15"/>
  <c r="B30" i="26"/>
  <c r="B28"/>
  <c r="C42" i="138"/>
  <c r="E7" i="98"/>
  <c r="E8"/>
  <c r="E9"/>
  <c r="E10"/>
  <c r="E12"/>
  <c r="B27" i="26"/>
  <c r="C41" i="138"/>
  <c r="E7" i="87"/>
  <c r="E8"/>
  <c r="E9"/>
  <c r="E10"/>
  <c r="E12"/>
  <c r="B25" i="26"/>
  <c r="E7" i="92"/>
  <c r="E8"/>
  <c r="E9"/>
  <c r="E10"/>
  <c r="E11"/>
  <c r="E13"/>
  <c r="B26" i="26"/>
  <c r="B24"/>
  <c r="C40" i="138"/>
  <c r="E7" i="82"/>
  <c r="E8"/>
  <c r="E9"/>
  <c r="E10"/>
  <c r="E12"/>
  <c r="B23" i="26"/>
  <c r="C39" i="138"/>
  <c r="E7" i="77"/>
  <c r="E8"/>
  <c r="E9"/>
  <c r="E10"/>
  <c r="E12"/>
  <c r="B22" i="26"/>
  <c r="C38" i="138"/>
  <c r="E7" i="65"/>
  <c r="E8"/>
  <c r="E9"/>
  <c r="E10"/>
  <c r="E11"/>
  <c r="E13"/>
  <c r="B20" i="26"/>
  <c r="E7" i="71"/>
  <c r="E8"/>
  <c r="E9"/>
  <c r="E10"/>
  <c r="E11"/>
  <c r="E13"/>
  <c r="B21" i="26"/>
  <c r="B19"/>
  <c r="C37" i="138"/>
  <c r="E7" i="57"/>
  <c r="E9"/>
  <c r="B17" i="26"/>
  <c r="E7" i="59"/>
  <c r="E8"/>
  <c r="E9"/>
  <c r="E10"/>
  <c r="E11"/>
  <c r="E13"/>
  <c r="B18" i="26"/>
  <c r="B16"/>
  <c r="C36" i="138"/>
  <c r="E7" i="52"/>
  <c r="E8"/>
  <c r="E9"/>
  <c r="E10"/>
  <c r="E12"/>
  <c r="B15" i="26"/>
  <c r="C35" i="138"/>
  <c r="E7" i="46"/>
  <c r="E8"/>
  <c r="E10"/>
  <c r="B13" i="26"/>
  <c r="E7" i="49"/>
  <c r="E8"/>
  <c r="E10"/>
  <c r="B14" i="26"/>
  <c r="B12"/>
  <c r="C34" i="138"/>
  <c r="E7" i="27"/>
  <c r="E8"/>
  <c r="E10"/>
  <c r="B6" i="26"/>
  <c r="E7" i="30"/>
  <c r="E8"/>
  <c r="E9"/>
  <c r="E11"/>
  <c r="B7" i="26"/>
  <c r="E7" i="34"/>
  <c r="E9"/>
  <c r="B8" i="26"/>
  <c r="E7" i="36"/>
  <c r="E8"/>
  <c r="E9"/>
  <c r="E11"/>
  <c r="B9" i="26"/>
  <c r="E7" i="40"/>
  <c r="E9"/>
  <c r="B10" i="26"/>
  <c r="E7" i="42"/>
  <c r="E8"/>
  <c r="E9"/>
  <c r="E11"/>
  <c r="B11" i="26"/>
  <c r="B5"/>
  <c r="C33" i="138"/>
  <c r="BK81" i="2"/>
  <c r="BK80"/>
  <c r="BK79"/>
  <c r="BK78"/>
  <c r="J78"/>
  <c r="J27"/>
  <c r="C48" i="138"/>
  <c r="B12" i="121"/>
  <c r="C29" i="138"/>
  <c r="B11" i="121"/>
  <c r="C28" i="138"/>
  <c r="B10" i="121"/>
  <c r="C27" i="138"/>
  <c r="B9" i="121"/>
  <c r="C26" i="138"/>
  <c r="B8" i="121"/>
  <c r="C25" i="138"/>
  <c r="B7" i="121"/>
  <c r="C24" i="138"/>
  <c r="B6" i="121"/>
  <c r="C23" i="138"/>
  <c r="J11" i="123"/>
  <c r="J157"/>
  <c r="K11"/>
  <c r="J158"/>
  <c r="J159"/>
  <c r="B5" i="121"/>
  <c r="C22" i="138"/>
  <c r="BK94" i="23"/>
  <c r="BK93"/>
  <c r="BK92"/>
  <c r="BK91"/>
  <c r="J91"/>
  <c r="J29"/>
  <c r="C16" i="138"/>
  <c r="AG79" i="1"/>
  <c r="AG80"/>
  <c r="AG78"/>
  <c r="C15" i="138"/>
  <c r="C14"/>
  <c r="C13"/>
  <c r="C12"/>
  <c r="C11"/>
  <c r="C10"/>
  <c r="C9"/>
  <c r="C8"/>
  <c r="C7"/>
  <c r="BK93" i="4"/>
  <c r="BK92"/>
  <c r="BK91"/>
  <c r="BK90"/>
  <c r="J90"/>
  <c r="J29"/>
  <c r="BK100" i="3"/>
  <c r="BK99"/>
  <c r="BK98"/>
  <c r="BK97"/>
  <c r="J97"/>
  <c r="J29"/>
  <c r="C6" i="138"/>
  <c r="C44"/>
  <c r="C30"/>
  <c r="C46"/>
  <c r="C18"/>
  <c r="G53" i="137"/>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54"/>
  <c r="N51" i="136"/>
  <c r="J11" i="137"/>
  <c r="J53"/>
  <c r="F42" i="136"/>
  <c r="H29"/>
  <c r="H28"/>
  <c r="H27"/>
  <c r="F5"/>
  <c r="F40"/>
  <c r="F4"/>
  <c r="F39"/>
  <c r="G73" i="135"/>
  <c r="K69"/>
  <c r="J69"/>
  <c r="K68"/>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74"/>
  <c r="N51" i="134"/>
  <c r="J11" i="135"/>
  <c r="J73"/>
  <c r="F42" i="134"/>
  <c r="H29"/>
  <c r="H28"/>
  <c r="H27"/>
  <c r="F5"/>
  <c r="F40"/>
  <c r="F4"/>
  <c r="F39"/>
  <c r="G58" i="133"/>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59"/>
  <c r="N51" i="132"/>
  <c r="J11" i="133"/>
  <c r="J58"/>
  <c r="F42" i="132"/>
  <c r="H29"/>
  <c r="H28"/>
  <c r="H27"/>
  <c r="F5"/>
  <c r="F40"/>
  <c r="F4"/>
  <c r="F39"/>
  <c r="G36" i="131"/>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37"/>
  <c r="N51" i="130"/>
  <c r="J11" i="131"/>
  <c r="J36"/>
  <c r="F42" i="130"/>
  <c r="F5"/>
  <c r="F40"/>
  <c r="H29"/>
  <c r="H28"/>
  <c r="H27"/>
  <c r="F4"/>
  <c r="F39"/>
  <c r="J50" i="129"/>
  <c r="N51" i="128"/>
  <c r="G49" i="129"/>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J49"/>
  <c r="F42" i="128"/>
  <c r="H29"/>
  <c r="H28"/>
  <c r="H27"/>
  <c r="F5"/>
  <c r="F40"/>
  <c r="F4"/>
  <c r="F39"/>
  <c r="G25" i="127"/>
  <c r="K21"/>
  <c r="J21"/>
  <c r="K20"/>
  <c r="J20"/>
  <c r="K19"/>
  <c r="J19"/>
  <c r="K18"/>
  <c r="J18"/>
  <c r="K17"/>
  <c r="J17"/>
  <c r="K16"/>
  <c r="J16"/>
  <c r="K15"/>
  <c r="J15"/>
  <c r="K14"/>
  <c r="J14"/>
  <c r="K13"/>
  <c r="J13"/>
  <c r="K12"/>
  <c r="J12"/>
  <c r="K11"/>
  <c r="J26"/>
  <c r="N51" i="126"/>
  <c r="J11" i="127"/>
  <c r="J25"/>
  <c r="F42" i="126"/>
  <c r="H29"/>
  <c r="H28"/>
  <c r="H27"/>
  <c r="F5"/>
  <c r="F40"/>
  <c r="F4"/>
  <c r="F39"/>
  <c r="G52" i="125"/>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53"/>
  <c r="N51" i="124"/>
  <c r="J11" i="125"/>
  <c r="J52"/>
  <c r="F42" i="124"/>
  <c r="H29"/>
  <c r="H28"/>
  <c r="H27"/>
  <c r="F5"/>
  <c r="F40"/>
  <c r="F4"/>
  <c r="F39"/>
  <c r="G157" i="123"/>
  <c r="K153"/>
  <c r="J153"/>
  <c r="K152"/>
  <c r="J152"/>
  <c r="K151"/>
  <c r="J151"/>
  <c r="K150"/>
  <c r="J150"/>
  <c r="K149"/>
  <c r="J149"/>
  <c r="K148"/>
  <c r="J148"/>
  <c r="K147"/>
  <c r="J147"/>
  <c r="K146"/>
  <c r="J146"/>
  <c r="K145"/>
  <c r="J145"/>
  <c r="K144"/>
  <c r="J144"/>
  <c r="K143"/>
  <c r="J143"/>
  <c r="K142"/>
  <c r="J142"/>
  <c r="K141"/>
  <c r="J141"/>
  <c r="K140"/>
  <c r="J140"/>
  <c r="K139"/>
  <c r="J139"/>
  <c r="K138"/>
  <c r="J138"/>
  <c r="K137"/>
  <c r="J137"/>
  <c r="K136"/>
  <c r="J136"/>
  <c r="K135"/>
  <c r="J135"/>
  <c r="K134"/>
  <c r="J134"/>
  <c r="K133"/>
  <c r="J133"/>
  <c r="K132"/>
  <c r="J132"/>
  <c r="K131"/>
  <c r="J131"/>
  <c r="K130"/>
  <c r="J130"/>
  <c r="K129"/>
  <c r="J129"/>
  <c r="K128"/>
  <c r="J128"/>
  <c r="K127"/>
  <c r="J127"/>
  <c r="K126"/>
  <c r="J126"/>
  <c r="K125"/>
  <c r="J125"/>
  <c r="K124"/>
  <c r="J124"/>
  <c r="K123"/>
  <c r="J123"/>
  <c r="K122"/>
  <c r="J122"/>
  <c r="K121"/>
  <c r="J121"/>
  <c r="K120"/>
  <c r="J120"/>
  <c r="K119"/>
  <c r="J119"/>
  <c r="K118"/>
  <c r="J118"/>
  <c r="K117"/>
  <c r="J117"/>
  <c r="K116"/>
  <c r="J116"/>
  <c r="K115"/>
  <c r="J115"/>
  <c r="K114"/>
  <c r="J114"/>
  <c r="K113"/>
  <c r="J113"/>
  <c r="K112"/>
  <c r="J112"/>
  <c r="K111"/>
  <c r="J111"/>
  <c r="K110"/>
  <c r="J110"/>
  <c r="K109"/>
  <c r="J109"/>
  <c r="K108"/>
  <c r="J108"/>
  <c r="K107"/>
  <c r="J107"/>
  <c r="K106"/>
  <c r="J106"/>
  <c r="K105"/>
  <c r="J105"/>
  <c r="K104"/>
  <c r="J104"/>
  <c r="K103"/>
  <c r="J103"/>
  <c r="K102"/>
  <c r="J102"/>
  <c r="K101"/>
  <c r="J101"/>
  <c r="K100"/>
  <c r="J100"/>
  <c r="K99"/>
  <c r="J99"/>
  <c r="K98"/>
  <c r="J98"/>
  <c r="K97"/>
  <c r="J97"/>
  <c r="K96"/>
  <c r="J96"/>
  <c r="K95"/>
  <c r="J95"/>
  <c r="K94"/>
  <c r="J94"/>
  <c r="K93"/>
  <c r="J93"/>
  <c r="K92"/>
  <c r="J92"/>
  <c r="K91"/>
  <c r="J91"/>
  <c r="K90"/>
  <c r="J90"/>
  <c r="K89"/>
  <c r="J89"/>
  <c r="K88"/>
  <c r="J88"/>
  <c r="K87"/>
  <c r="J87"/>
  <c r="K86"/>
  <c r="J86"/>
  <c r="K85"/>
  <c r="J85"/>
  <c r="K84"/>
  <c r="J84"/>
  <c r="K83"/>
  <c r="J83"/>
  <c r="K82"/>
  <c r="J82"/>
  <c r="K81"/>
  <c r="J81"/>
  <c r="K80"/>
  <c r="J80"/>
  <c r="K79"/>
  <c r="J79"/>
  <c r="K78"/>
  <c r="J78"/>
  <c r="K77"/>
  <c r="J77"/>
  <c r="K76"/>
  <c r="J76"/>
  <c r="K75"/>
  <c r="J75"/>
  <c r="K74"/>
  <c r="J74"/>
  <c r="K73"/>
  <c r="J73"/>
  <c r="K72"/>
  <c r="J72"/>
  <c r="K71"/>
  <c r="J71"/>
  <c r="K70"/>
  <c r="J70"/>
  <c r="K69"/>
  <c r="J69"/>
  <c r="K68"/>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N51" i="122"/>
  <c r="F42"/>
  <c r="H29"/>
  <c r="H28"/>
  <c r="H27"/>
  <c r="F5"/>
  <c r="F40"/>
  <c r="F4"/>
  <c r="F39"/>
  <c r="K46" i="120"/>
  <c r="J46"/>
  <c r="H46"/>
  <c r="L46"/>
  <c r="K45"/>
  <c r="J45"/>
  <c r="H45"/>
  <c r="K44"/>
  <c r="J44"/>
  <c r="H44"/>
  <c r="K43"/>
  <c r="J43"/>
  <c r="H43"/>
  <c r="L43"/>
  <c r="K42"/>
  <c r="J42"/>
  <c r="H42"/>
  <c r="L42"/>
  <c r="K41"/>
  <c r="J41"/>
  <c r="H41"/>
  <c r="K39"/>
  <c r="J39"/>
  <c r="H39"/>
  <c r="K38"/>
  <c r="J38"/>
  <c r="H38"/>
  <c r="L38"/>
  <c r="K37"/>
  <c r="J37"/>
  <c r="H37"/>
  <c r="L37"/>
  <c r="K36"/>
  <c r="J36"/>
  <c r="H36"/>
  <c r="K35"/>
  <c r="J35"/>
  <c r="H35"/>
  <c r="K34"/>
  <c r="J34"/>
  <c r="H34"/>
  <c r="L34"/>
  <c r="K33"/>
  <c r="J33"/>
  <c r="H33"/>
  <c r="L33"/>
  <c r="K30"/>
  <c r="J30"/>
  <c r="H30"/>
  <c r="K29"/>
  <c r="J29"/>
  <c r="H29"/>
  <c r="K28"/>
  <c r="J28"/>
  <c r="H28"/>
  <c r="L28"/>
  <c r="K27"/>
  <c r="J27"/>
  <c r="H27"/>
  <c r="L27"/>
  <c r="K25"/>
  <c r="J25"/>
  <c r="H25"/>
  <c r="K24"/>
  <c r="J24"/>
  <c r="H24"/>
  <c r="K23"/>
  <c r="J23"/>
  <c r="H23"/>
  <c r="L23"/>
  <c r="K22"/>
  <c r="J22"/>
  <c r="H22"/>
  <c r="L22"/>
  <c r="K21"/>
  <c r="J21"/>
  <c r="H21"/>
  <c r="K20"/>
  <c r="J20"/>
  <c r="H20"/>
  <c r="K19"/>
  <c r="J19"/>
  <c r="H19"/>
  <c r="L19"/>
  <c r="K18"/>
  <c r="J18"/>
  <c r="H18"/>
  <c r="L18"/>
  <c r="K17"/>
  <c r="J17"/>
  <c r="H17"/>
  <c r="K16"/>
  <c r="J16"/>
  <c r="H16"/>
  <c r="K15"/>
  <c r="J15"/>
  <c r="H15"/>
  <c r="L15"/>
  <c r="K14"/>
  <c r="J14"/>
  <c r="H14"/>
  <c r="L14"/>
  <c r="K13"/>
  <c r="J13"/>
  <c r="H13"/>
  <c r="K12"/>
  <c r="J12"/>
  <c r="H12"/>
  <c r="K11"/>
  <c r="J11"/>
  <c r="J47"/>
  <c r="J1"/>
  <c r="D11" i="115"/>
  <c r="H11" i="120"/>
  <c r="L11"/>
  <c r="K10"/>
  <c r="J10"/>
  <c r="H10"/>
  <c r="L10"/>
  <c r="K9"/>
  <c r="K47" i="119"/>
  <c r="J47"/>
  <c r="L47"/>
  <c r="H47"/>
  <c r="K46"/>
  <c r="J46"/>
  <c r="L46"/>
  <c r="H46"/>
  <c r="K45"/>
  <c r="J45"/>
  <c r="L45"/>
  <c r="H45"/>
  <c r="K44"/>
  <c r="J44"/>
  <c r="L44"/>
  <c r="H44"/>
  <c r="K43"/>
  <c r="J43"/>
  <c r="L43"/>
  <c r="H43"/>
  <c r="K42"/>
  <c r="J42"/>
  <c r="L42"/>
  <c r="H42"/>
  <c r="K40"/>
  <c r="J40"/>
  <c r="L40"/>
  <c r="H40"/>
  <c r="K39"/>
  <c r="J39"/>
  <c r="L39"/>
  <c r="H39"/>
  <c r="K38"/>
  <c r="J38"/>
  <c r="L38"/>
  <c r="H38"/>
  <c r="K37"/>
  <c r="J37"/>
  <c r="L37"/>
  <c r="H37"/>
  <c r="K36"/>
  <c r="J36"/>
  <c r="L36"/>
  <c r="H36"/>
  <c r="K35"/>
  <c r="J35"/>
  <c r="L35"/>
  <c r="H35"/>
  <c r="K34"/>
  <c r="J34"/>
  <c r="L34"/>
  <c r="H34"/>
  <c r="K31"/>
  <c r="J31"/>
  <c r="L31"/>
  <c r="H31"/>
  <c r="K30"/>
  <c r="J30"/>
  <c r="L30"/>
  <c r="H30"/>
  <c r="K29"/>
  <c r="J29"/>
  <c r="L29"/>
  <c r="H29"/>
  <c r="K28"/>
  <c r="J28"/>
  <c r="L28"/>
  <c r="H28"/>
  <c r="K26"/>
  <c r="J26"/>
  <c r="L26"/>
  <c r="H26"/>
  <c r="K25"/>
  <c r="J25"/>
  <c r="L25"/>
  <c r="H25"/>
  <c r="K24"/>
  <c r="J24"/>
  <c r="L24"/>
  <c r="H24"/>
  <c r="K23"/>
  <c r="J23"/>
  <c r="L23"/>
  <c r="H23"/>
  <c r="K22"/>
  <c r="J22"/>
  <c r="L22"/>
  <c r="H22"/>
  <c r="K21"/>
  <c r="J21"/>
  <c r="L21"/>
  <c r="H21"/>
  <c r="K20"/>
  <c r="J20"/>
  <c r="L20"/>
  <c r="H20"/>
  <c r="K19"/>
  <c r="J19"/>
  <c r="L19"/>
  <c r="H19"/>
  <c r="K18"/>
  <c r="J18"/>
  <c r="L18"/>
  <c r="H18"/>
  <c r="K17"/>
  <c r="J17"/>
  <c r="L17"/>
  <c r="H17"/>
  <c r="K16"/>
  <c r="J16"/>
  <c r="L16"/>
  <c r="H16"/>
  <c r="K15"/>
  <c r="J15"/>
  <c r="L15"/>
  <c r="H15"/>
  <c r="K14"/>
  <c r="J14"/>
  <c r="L14"/>
  <c r="H14"/>
  <c r="K13"/>
  <c r="J13"/>
  <c r="L13"/>
  <c r="H13"/>
  <c r="K12"/>
  <c r="J12"/>
  <c r="L12"/>
  <c r="H12"/>
  <c r="K11"/>
  <c r="J11"/>
  <c r="L11"/>
  <c r="H11"/>
  <c r="K10"/>
  <c r="J10"/>
  <c r="L10"/>
  <c r="H10"/>
  <c r="K9"/>
  <c r="J9"/>
  <c r="L9"/>
  <c r="L48"/>
  <c r="L1"/>
  <c r="H9"/>
  <c r="H48"/>
  <c r="H1"/>
  <c r="K46" i="118"/>
  <c r="J46"/>
  <c r="H46"/>
  <c r="L46"/>
  <c r="K45"/>
  <c r="J45"/>
  <c r="H45"/>
  <c r="K44"/>
  <c r="J44"/>
  <c r="H44"/>
  <c r="L44"/>
  <c r="K43"/>
  <c r="J43"/>
  <c r="H43"/>
  <c r="L43"/>
  <c r="K42"/>
  <c r="J42"/>
  <c r="H42"/>
  <c r="L42"/>
  <c r="K41"/>
  <c r="J41"/>
  <c r="H41"/>
  <c r="K39"/>
  <c r="J39"/>
  <c r="H39"/>
  <c r="L39"/>
  <c r="K38"/>
  <c r="J38"/>
  <c r="H38"/>
  <c r="L38"/>
  <c r="K37"/>
  <c r="J37"/>
  <c r="H37"/>
  <c r="L37"/>
  <c r="K36"/>
  <c r="J36"/>
  <c r="H36"/>
  <c r="K35"/>
  <c r="J35"/>
  <c r="H35"/>
  <c r="L35"/>
  <c r="K34"/>
  <c r="J34"/>
  <c r="H34"/>
  <c r="L34"/>
  <c r="K33"/>
  <c r="J33"/>
  <c r="H33"/>
  <c r="L33"/>
  <c r="K30"/>
  <c r="J30"/>
  <c r="H30"/>
  <c r="K29"/>
  <c r="J29"/>
  <c r="H29"/>
  <c r="L29"/>
  <c r="K28"/>
  <c r="J28"/>
  <c r="H28"/>
  <c r="L28"/>
  <c r="K27"/>
  <c r="J27"/>
  <c r="H27"/>
  <c r="L27"/>
  <c r="K25"/>
  <c r="J25"/>
  <c r="H25"/>
  <c r="K24"/>
  <c r="J24"/>
  <c r="H24"/>
  <c r="L24"/>
  <c r="K23"/>
  <c r="J23"/>
  <c r="H23"/>
  <c r="L23"/>
  <c r="K22"/>
  <c r="J22"/>
  <c r="H22"/>
  <c r="L22"/>
  <c r="K21"/>
  <c r="J21"/>
  <c r="H21"/>
  <c r="K20"/>
  <c r="J20"/>
  <c r="H20"/>
  <c r="L20"/>
  <c r="K19"/>
  <c r="J19"/>
  <c r="H19"/>
  <c r="L19"/>
  <c r="K18"/>
  <c r="J18"/>
  <c r="H18"/>
  <c r="L18"/>
  <c r="K17"/>
  <c r="J17"/>
  <c r="H17"/>
  <c r="K16"/>
  <c r="J16"/>
  <c r="H16"/>
  <c r="L16"/>
  <c r="K15"/>
  <c r="J15"/>
  <c r="H15"/>
  <c r="L15"/>
  <c r="K14"/>
  <c r="J14"/>
  <c r="H14"/>
  <c r="L14"/>
  <c r="K13"/>
  <c r="J13"/>
  <c r="H13"/>
  <c r="K12"/>
  <c r="J12"/>
  <c r="H12"/>
  <c r="L12"/>
  <c r="K11"/>
  <c r="J11"/>
  <c r="H11"/>
  <c r="L11"/>
  <c r="K10"/>
  <c r="J10"/>
  <c r="H10"/>
  <c r="L10"/>
  <c r="K9"/>
  <c r="J9"/>
  <c r="J47"/>
  <c r="J1"/>
  <c r="D9" i="115"/>
  <c r="H9" i="118"/>
  <c r="K47" i="117"/>
  <c r="J47"/>
  <c r="L47"/>
  <c r="H47"/>
  <c r="K46"/>
  <c r="J46"/>
  <c r="L46"/>
  <c r="H46"/>
  <c r="K45"/>
  <c r="J45"/>
  <c r="L45"/>
  <c r="H45"/>
  <c r="K44"/>
  <c r="J44"/>
  <c r="L44"/>
  <c r="H44"/>
  <c r="K43"/>
  <c r="J43"/>
  <c r="L43"/>
  <c r="H43"/>
  <c r="K42"/>
  <c r="J42"/>
  <c r="L42"/>
  <c r="H42"/>
  <c r="K40"/>
  <c r="J40"/>
  <c r="L40"/>
  <c r="H40"/>
  <c r="K39"/>
  <c r="J39"/>
  <c r="L39"/>
  <c r="H39"/>
  <c r="K38"/>
  <c r="J38"/>
  <c r="L38"/>
  <c r="H38"/>
  <c r="K37"/>
  <c r="J37"/>
  <c r="L37"/>
  <c r="H37"/>
  <c r="K36"/>
  <c r="J36"/>
  <c r="L36"/>
  <c r="H36"/>
  <c r="K35"/>
  <c r="J35"/>
  <c r="L35"/>
  <c r="H35"/>
  <c r="K34"/>
  <c r="J34"/>
  <c r="L34"/>
  <c r="H34"/>
  <c r="K31"/>
  <c r="J31"/>
  <c r="L31"/>
  <c r="H31"/>
  <c r="K30"/>
  <c r="J30"/>
  <c r="L30"/>
  <c r="H30"/>
  <c r="K29"/>
  <c r="J29"/>
  <c r="L29"/>
  <c r="H29"/>
  <c r="K28"/>
  <c r="J28"/>
  <c r="L28"/>
  <c r="H28"/>
  <c r="K26"/>
  <c r="J26"/>
  <c r="L26"/>
  <c r="H26"/>
  <c r="K25"/>
  <c r="J25"/>
  <c r="L25"/>
  <c r="H25"/>
  <c r="K24"/>
  <c r="J24"/>
  <c r="L24"/>
  <c r="H24"/>
  <c r="K23"/>
  <c r="J23"/>
  <c r="L23"/>
  <c r="H23"/>
  <c r="K22"/>
  <c r="J22"/>
  <c r="L22"/>
  <c r="H22"/>
  <c r="K21"/>
  <c r="J21"/>
  <c r="L21"/>
  <c r="H21"/>
  <c r="K20"/>
  <c r="J20"/>
  <c r="L20"/>
  <c r="H20"/>
  <c r="K19"/>
  <c r="J19"/>
  <c r="L19"/>
  <c r="H19"/>
  <c r="K18"/>
  <c r="J18"/>
  <c r="L18"/>
  <c r="H18"/>
  <c r="K17"/>
  <c r="J17"/>
  <c r="L17"/>
  <c r="H17"/>
  <c r="K16"/>
  <c r="J16"/>
  <c r="L16"/>
  <c r="H16"/>
  <c r="K15"/>
  <c r="J15"/>
  <c r="L15"/>
  <c r="H15"/>
  <c r="K14"/>
  <c r="J14"/>
  <c r="L14"/>
  <c r="H14"/>
  <c r="K13"/>
  <c r="J13"/>
  <c r="L13"/>
  <c r="H13"/>
  <c r="K12"/>
  <c r="J12"/>
  <c r="L12"/>
  <c r="H12"/>
  <c r="K11"/>
  <c r="J11"/>
  <c r="L11"/>
  <c r="H11"/>
  <c r="K10"/>
  <c r="J10"/>
  <c r="L10"/>
  <c r="H10"/>
  <c r="K9"/>
  <c r="J9"/>
  <c r="L9"/>
  <c r="L48"/>
  <c r="L1"/>
  <c r="H9"/>
  <c r="H48"/>
  <c r="H1"/>
  <c r="C8" i="115"/>
  <c r="K46" i="116"/>
  <c r="J46"/>
  <c r="L46"/>
  <c r="H46"/>
  <c r="K45"/>
  <c r="J45"/>
  <c r="L45"/>
  <c r="H45"/>
  <c r="K44"/>
  <c r="J44"/>
  <c r="L44"/>
  <c r="H44"/>
  <c r="K43"/>
  <c r="J43"/>
  <c r="L43"/>
  <c r="H43"/>
  <c r="K42"/>
  <c r="J42"/>
  <c r="L42"/>
  <c r="H42"/>
  <c r="K41"/>
  <c r="J41"/>
  <c r="L41"/>
  <c r="H41"/>
  <c r="K39"/>
  <c r="J39"/>
  <c r="L39"/>
  <c r="H39"/>
  <c r="K38"/>
  <c r="J38"/>
  <c r="L38"/>
  <c r="H38"/>
  <c r="K37"/>
  <c r="J37"/>
  <c r="L37"/>
  <c r="H37"/>
  <c r="K36"/>
  <c r="J36"/>
  <c r="L36"/>
  <c r="H36"/>
  <c r="K35"/>
  <c r="J35"/>
  <c r="L35"/>
  <c r="H35"/>
  <c r="K34"/>
  <c r="J34"/>
  <c r="L34"/>
  <c r="H34"/>
  <c r="K33"/>
  <c r="J33"/>
  <c r="L33"/>
  <c r="H33"/>
  <c r="K30"/>
  <c r="J30"/>
  <c r="L30"/>
  <c r="H30"/>
  <c r="K29"/>
  <c r="J29"/>
  <c r="L29"/>
  <c r="H29"/>
  <c r="K28"/>
  <c r="J28"/>
  <c r="L28"/>
  <c r="H28"/>
  <c r="K27"/>
  <c r="J27"/>
  <c r="L27"/>
  <c r="H27"/>
  <c r="K25"/>
  <c r="J25"/>
  <c r="L25"/>
  <c r="H25"/>
  <c r="K24"/>
  <c r="J24"/>
  <c r="L24"/>
  <c r="H24"/>
  <c r="K23"/>
  <c r="J23"/>
  <c r="L23"/>
  <c r="H23"/>
  <c r="K22"/>
  <c r="J22"/>
  <c r="L22"/>
  <c r="H22"/>
  <c r="K21"/>
  <c r="J21"/>
  <c r="L21"/>
  <c r="H21"/>
  <c r="K20"/>
  <c r="J20"/>
  <c r="L20"/>
  <c r="H20"/>
  <c r="K19"/>
  <c r="J19"/>
  <c r="L19"/>
  <c r="H19"/>
  <c r="K18"/>
  <c r="J18"/>
  <c r="L18"/>
  <c r="H18"/>
  <c r="K17"/>
  <c r="J17"/>
  <c r="L17"/>
  <c r="H17"/>
  <c r="K16"/>
  <c r="J16"/>
  <c r="L16"/>
  <c r="H16"/>
  <c r="K15"/>
  <c r="J15"/>
  <c r="L15"/>
  <c r="H15"/>
  <c r="K14"/>
  <c r="J14"/>
  <c r="L14"/>
  <c r="H14"/>
  <c r="K13"/>
  <c r="J13"/>
  <c r="L13"/>
  <c r="H13"/>
  <c r="K12"/>
  <c r="J12"/>
  <c r="L12"/>
  <c r="H12"/>
  <c r="K11"/>
  <c r="J11"/>
  <c r="L11"/>
  <c r="H11"/>
  <c r="K10"/>
  <c r="J10"/>
  <c r="L10"/>
  <c r="H10"/>
  <c r="K9"/>
  <c r="J9"/>
  <c r="H9"/>
  <c r="H47"/>
  <c r="H1"/>
  <c r="C7" i="115"/>
  <c r="C10"/>
  <c r="L102" i="114"/>
  <c r="K102"/>
  <c r="J102"/>
  <c r="H102"/>
  <c r="L101"/>
  <c r="K101"/>
  <c r="J101"/>
  <c r="H101"/>
  <c r="L100"/>
  <c r="K100"/>
  <c r="J100"/>
  <c r="H100"/>
  <c r="L99"/>
  <c r="K99"/>
  <c r="J99"/>
  <c r="H99"/>
  <c r="L98"/>
  <c r="K98"/>
  <c r="J98"/>
  <c r="H98"/>
  <c r="L95"/>
  <c r="K95"/>
  <c r="J95"/>
  <c r="H95"/>
  <c r="L94"/>
  <c r="K94"/>
  <c r="J94"/>
  <c r="H94"/>
  <c r="L93"/>
  <c r="K93"/>
  <c r="J93"/>
  <c r="H93"/>
  <c r="L92"/>
  <c r="K92"/>
  <c r="J92"/>
  <c r="H92"/>
  <c r="L91"/>
  <c r="K91"/>
  <c r="J91"/>
  <c r="H91"/>
  <c r="L90"/>
  <c r="K90"/>
  <c r="J90"/>
  <c r="H90"/>
  <c r="L89"/>
  <c r="K89"/>
  <c r="J89"/>
  <c r="H89"/>
  <c r="L88"/>
  <c r="K88"/>
  <c r="J88"/>
  <c r="H88"/>
  <c r="L87"/>
  <c r="K87"/>
  <c r="J87"/>
  <c r="H87"/>
  <c r="L86"/>
  <c r="K86"/>
  <c r="J86"/>
  <c r="H86"/>
  <c r="L85"/>
  <c r="K85"/>
  <c r="J85"/>
  <c r="H85"/>
  <c r="L84"/>
  <c r="K84"/>
  <c r="J84"/>
  <c r="H84"/>
  <c r="L83"/>
  <c r="K83"/>
  <c r="J83"/>
  <c r="H83"/>
  <c r="L82"/>
  <c r="K82"/>
  <c r="J82"/>
  <c r="H82"/>
  <c r="L81"/>
  <c r="K81"/>
  <c r="J81"/>
  <c r="H81"/>
  <c r="L80"/>
  <c r="K80"/>
  <c r="J80"/>
  <c r="H80"/>
  <c r="L79"/>
  <c r="K79"/>
  <c r="J79"/>
  <c r="H79"/>
  <c r="L78"/>
  <c r="K78"/>
  <c r="J78"/>
  <c r="H78"/>
  <c r="L77"/>
  <c r="K77"/>
  <c r="J77"/>
  <c r="H77"/>
  <c r="L76"/>
  <c r="K76"/>
  <c r="J76"/>
  <c r="H76"/>
  <c r="L75"/>
  <c r="K75"/>
  <c r="J75"/>
  <c r="H75"/>
  <c r="L74"/>
  <c r="K74"/>
  <c r="J74"/>
  <c r="H74"/>
  <c r="L72"/>
  <c r="K72"/>
  <c r="J72"/>
  <c r="H72"/>
  <c r="L71"/>
  <c r="K71"/>
  <c r="J71"/>
  <c r="H71"/>
  <c r="L70"/>
  <c r="K70"/>
  <c r="J70"/>
  <c r="H70"/>
  <c r="L69"/>
  <c r="K69"/>
  <c r="J69"/>
  <c r="H69"/>
  <c r="L66"/>
  <c r="K66"/>
  <c r="J66"/>
  <c r="H66"/>
  <c r="L65"/>
  <c r="K65"/>
  <c r="J65"/>
  <c r="H65"/>
  <c r="L64"/>
  <c r="K64"/>
  <c r="J64"/>
  <c r="H64"/>
  <c r="L63"/>
  <c r="K63"/>
  <c r="J63"/>
  <c r="H63"/>
  <c r="L62"/>
  <c r="K62"/>
  <c r="J62"/>
  <c r="H62"/>
  <c r="L61"/>
  <c r="K61"/>
  <c r="J61"/>
  <c r="H61"/>
  <c r="L60"/>
  <c r="K60"/>
  <c r="J60"/>
  <c r="H60"/>
  <c r="L59"/>
  <c r="K59"/>
  <c r="J59"/>
  <c r="H59"/>
  <c r="L58"/>
  <c r="K58"/>
  <c r="J58"/>
  <c r="H58"/>
  <c r="L57"/>
  <c r="K57"/>
  <c r="J57"/>
  <c r="H57"/>
  <c r="L56"/>
  <c r="K56"/>
  <c r="J56"/>
  <c r="H56"/>
  <c r="L55"/>
  <c r="K55"/>
  <c r="J55"/>
  <c r="H55"/>
  <c r="L54"/>
  <c r="K54"/>
  <c r="J54"/>
  <c r="H54"/>
  <c r="L50"/>
  <c r="K50"/>
  <c r="J50"/>
  <c r="H50"/>
  <c r="L49"/>
  <c r="K49"/>
  <c r="J49"/>
  <c r="H49"/>
  <c r="L48"/>
  <c r="K48"/>
  <c r="J48"/>
  <c r="H48"/>
  <c r="L47"/>
  <c r="K47"/>
  <c r="J47"/>
  <c r="H47"/>
  <c r="L46"/>
  <c r="K46"/>
  <c r="J46"/>
  <c r="H46"/>
  <c r="L45"/>
  <c r="K45"/>
  <c r="J45"/>
  <c r="H45"/>
  <c r="L44"/>
  <c r="K44"/>
  <c r="J44"/>
  <c r="H44"/>
  <c r="L43"/>
  <c r="K43"/>
  <c r="J43"/>
  <c r="H43"/>
  <c r="L42"/>
  <c r="K42"/>
  <c r="J42"/>
  <c r="H42"/>
  <c r="L41"/>
  <c r="K41"/>
  <c r="J41"/>
  <c r="H41"/>
  <c r="L39"/>
  <c r="K39"/>
  <c r="J39"/>
  <c r="H39"/>
  <c r="L38"/>
  <c r="K38"/>
  <c r="J38"/>
  <c r="H38"/>
  <c r="L37"/>
  <c r="K37"/>
  <c r="J37"/>
  <c r="H37"/>
  <c r="L36"/>
  <c r="K36"/>
  <c r="J36"/>
  <c r="H36"/>
  <c r="L35"/>
  <c r="K35"/>
  <c r="J35"/>
  <c r="H35"/>
  <c r="L34"/>
  <c r="K34"/>
  <c r="J34"/>
  <c r="H34"/>
  <c r="L31"/>
  <c r="K31"/>
  <c r="J31"/>
  <c r="H31"/>
  <c r="L30"/>
  <c r="K30"/>
  <c r="J30"/>
  <c r="H30"/>
  <c r="L29"/>
  <c r="K29"/>
  <c r="J29"/>
  <c r="H29"/>
  <c r="L28"/>
  <c r="K28"/>
  <c r="J28"/>
  <c r="H28"/>
  <c r="L27"/>
  <c r="K27"/>
  <c r="J27"/>
  <c r="H27"/>
  <c r="L26"/>
  <c r="K26"/>
  <c r="J26"/>
  <c r="H26"/>
  <c r="L25"/>
  <c r="K25"/>
  <c r="J25"/>
  <c r="H25"/>
  <c r="L24"/>
  <c r="K24"/>
  <c r="J24"/>
  <c r="H24"/>
  <c r="L23"/>
  <c r="K23"/>
  <c r="J23"/>
  <c r="H23"/>
  <c r="L22"/>
  <c r="K22"/>
  <c r="J22"/>
  <c r="H22"/>
  <c r="L21"/>
  <c r="K21"/>
  <c r="J21"/>
  <c r="H21"/>
  <c r="L20"/>
  <c r="K20"/>
  <c r="J20"/>
  <c r="H20"/>
  <c r="L19"/>
  <c r="K19"/>
  <c r="J19"/>
  <c r="H19"/>
  <c r="L18"/>
  <c r="K18"/>
  <c r="J18"/>
  <c r="H18"/>
  <c r="L17"/>
  <c r="K17"/>
  <c r="J17"/>
  <c r="H17"/>
  <c r="L16"/>
  <c r="K16"/>
  <c r="J16"/>
  <c r="H16"/>
  <c r="L15"/>
  <c r="K15"/>
  <c r="J15"/>
  <c r="H15"/>
  <c r="L14"/>
  <c r="K14"/>
  <c r="J14"/>
  <c r="H14"/>
  <c r="L13"/>
  <c r="K13"/>
  <c r="J13"/>
  <c r="H13"/>
  <c r="L12"/>
  <c r="K12"/>
  <c r="J12"/>
  <c r="H12"/>
  <c r="L11"/>
  <c r="K11"/>
  <c r="J11"/>
  <c r="H11"/>
  <c r="L10"/>
  <c r="K10"/>
  <c r="J10"/>
  <c r="H10"/>
  <c r="L9"/>
  <c r="L103"/>
  <c r="K9"/>
  <c r="J9"/>
  <c r="J103"/>
  <c r="J1"/>
  <c r="D7" i="113"/>
  <c r="D9"/>
  <c r="H9" i="114"/>
  <c r="H103"/>
  <c r="H1"/>
  <c r="C7" i="113"/>
  <c r="C9"/>
  <c r="L1" i="114"/>
  <c r="K31" i="112"/>
  <c r="J31"/>
  <c r="H31"/>
  <c r="L31"/>
  <c r="K26"/>
  <c r="J26"/>
  <c r="H26"/>
  <c r="L26"/>
  <c r="K24"/>
  <c r="J24"/>
  <c r="H24"/>
  <c r="K18"/>
  <c r="J18"/>
  <c r="J34"/>
  <c r="J1"/>
  <c r="D13" i="105"/>
  <c r="H18" i="112"/>
  <c r="K13"/>
  <c r="J13"/>
  <c r="H13"/>
  <c r="L13"/>
  <c r="K9"/>
  <c r="J9"/>
  <c r="H9"/>
  <c r="L9"/>
  <c r="K7"/>
  <c r="J7"/>
  <c r="H7"/>
  <c r="L31" i="111"/>
  <c r="K31"/>
  <c r="J31"/>
  <c r="H31"/>
  <c r="L26"/>
  <c r="K26"/>
  <c r="J26"/>
  <c r="H26"/>
  <c r="L24"/>
  <c r="K24"/>
  <c r="J24"/>
  <c r="H24"/>
  <c r="L18"/>
  <c r="K18"/>
  <c r="J18"/>
  <c r="H18"/>
  <c r="L13"/>
  <c r="K13"/>
  <c r="J13"/>
  <c r="H13"/>
  <c r="L9"/>
  <c r="K9"/>
  <c r="J9"/>
  <c r="H9"/>
  <c r="L7"/>
  <c r="L34"/>
  <c r="K7"/>
  <c r="J7"/>
  <c r="J34"/>
  <c r="J1"/>
  <c r="D12" i="105"/>
  <c r="H7" i="111"/>
  <c r="H34"/>
  <c r="L1"/>
  <c r="H1"/>
  <c r="K36" i="110"/>
  <c r="J36"/>
  <c r="H36"/>
  <c r="L36"/>
  <c r="K31"/>
  <c r="J31"/>
  <c r="H31"/>
  <c r="K29"/>
  <c r="J29"/>
  <c r="H29"/>
  <c r="L29"/>
  <c r="K22"/>
  <c r="J22"/>
  <c r="H22"/>
  <c r="K17"/>
  <c r="J17"/>
  <c r="H17"/>
  <c r="L17"/>
  <c r="K13"/>
  <c r="J13"/>
  <c r="H13"/>
  <c r="K11"/>
  <c r="J11"/>
  <c r="H11"/>
  <c r="L11"/>
  <c r="K7"/>
  <c r="J7"/>
  <c r="J39"/>
  <c r="J1"/>
  <c r="D11" i="105"/>
  <c r="H7" i="110"/>
  <c r="K31" i="109"/>
  <c r="J31"/>
  <c r="L31"/>
  <c r="H31"/>
  <c r="K26"/>
  <c r="J26"/>
  <c r="L26"/>
  <c r="H26"/>
  <c r="K24"/>
  <c r="J24"/>
  <c r="L24"/>
  <c r="H24"/>
  <c r="K18"/>
  <c r="J18"/>
  <c r="L18"/>
  <c r="H18"/>
  <c r="K13"/>
  <c r="J13"/>
  <c r="L13"/>
  <c r="H13"/>
  <c r="K9"/>
  <c r="J9"/>
  <c r="L9"/>
  <c r="H9"/>
  <c r="K7"/>
  <c r="J7"/>
  <c r="L7"/>
  <c r="H7"/>
  <c r="H34"/>
  <c r="H1"/>
  <c r="C10" i="105"/>
  <c r="K31" i="108"/>
  <c r="J31"/>
  <c r="L31"/>
  <c r="H31"/>
  <c r="K26"/>
  <c r="J26"/>
  <c r="L26"/>
  <c r="H26"/>
  <c r="K24"/>
  <c r="J24"/>
  <c r="L24"/>
  <c r="H24"/>
  <c r="K18"/>
  <c r="J18"/>
  <c r="L18"/>
  <c r="H18"/>
  <c r="K13"/>
  <c r="J13"/>
  <c r="L13"/>
  <c r="H13"/>
  <c r="K9"/>
  <c r="J9"/>
  <c r="L9"/>
  <c r="H9"/>
  <c r="K7"/>
  <c r="J7"/>
  <c r="L7"/>
  <c r="H7"/>
  <c r="H34"/>
  <c r="H1"/>
  <c r="C9" i="105"/>
  <c r="K36" i="107"/>
  <c r="J36"/>
  <c r="L36"/>
  <c r="H36"/>
  <c r="K31"/>
  <c r="J31"/>
  <c r="L31"/>
  <c r="H31"/>
  <c r="K29"/>
  <c r="J29"/>
  <c r="L29"/>
  <c r="H29"/>
  <c r="K22"/>
  <c r="J22"/>
  <c r="L22"/>
  <c r="H22"/>
  <c r="K17"/>
  <c r="J17"/>
  <c r="L17"/>
  <c r="H17"/>
  <c r="K13"/>
  <c r="J13"/>
  <c r="L13"/>
  <c r="H13"/>
  <c r="K11"/>
  <c r="J11"/>
  <c r="L11"/>
  <c r="H11"/>
  <c r="K7"/>
  <c r="J7"/>
  <c r="H7"/>
  <c r="H39"/>
  <c r="H1"/>
  <c r="C8" i="105"/>
  <c r="K36" i="106"/>
  <c r="J36"/>
  <c r="H36"/>
  <c r="L36"/>
  <c r="K31"/>
  <c r="J31"/>
  <c r="H31"/>
  <c r="L31"/>
  <c r="K29"/>
  <c r="J29"/>
  <c r="H29"/>
  <c r="L29"/>
  <c r="K22"/>
  <c r="J22"/>
  <c r="H22"/>
  <c r="L22"/>
  <c r="K17"/>
  <c r="J17"/>
  <c r="H17"/>
  <c r="L17"/>
  <c r="K13"/>
  <c r="J13"/>
  <c r="H13"/>
  <c r="L13"/>
  <c r="K11"/>
  <c r="J11"/>
  <c r="H11"/>
  <c r="L11"/>
  <c r="K7"/>
  <c r="J7"/>
  <c r="J39"/>
  <c r="J1"/>
  <c r="D7" i="105"/>
  <c r="H7" i="106"/>
  <c r="L7"/>
  <c r="L39"/>
  <c r="L1"/>
  <c r="C12" i="105"/>
  <c r="K36" i="104"/>
  <c r="J36"/>
  <c r="L36"/>
  <c r="H36"/>
  <c r="K31"/>
  <c r="J31"/>
  <c r="L31"/>
  <c r="H31"/>
  <c r="K29"/>
  <c r="J29"/>
  <c r="L29"/>
  <c r="H29"/>
  <c r="K22"/>
  <c r="J22"/>
  <c r="L22"/>
  <c r="H22"/>
  <c r="K17"/>
  <c r="J17"/>
  <c r="L17"/>
  <c r="H17"/>
  <c r="K13"/>
  <c r="J13"/>
  <c r="L13"/>
  <c r="H13"/>
  <c r="K11"/>
  <c r="J11"/>
  <c r="L11"/>
  <c r="H11"/>
  <c r="K7"/>
  <c r="J7"/>
  <c r="L7"/>
  <c r="L39"/>
  <c r="L1"/>
  <c r="H7"/>
  <c r="H39"/>
  <c r="H1"/>
  <c r="C7" i="103"/>
  <c r="C9"/>
  <c r="L20" i="102"/>
  <c r="K20"/>
  <c r="J20"/>
  <c r="H20"/>
  <c r="L17"/>
  <c r="K17"/>
  <c r="J17"/>
  <c r="H17"/>
  <c r="L15"/>
  <c r="K15"/>
  <c r="J15"/>
  <c r="H15"/>
  <c r="L13"/>
  <c r="K13"/>
  <c r="J13"/>
  <c r="H13"/>
  <c r="L9"/>
  <c r="K9"/>
  <c r="J9"/>
  <c r="H9"/>
  <c r="L7"/>
  <c r="L26"/>
  <c r="K7"/>
  <c r="J7"/>
  <c r="J26"/>
  <c r="H7"/>
  <c r="H26"/>
  <c r="L1"/>
  <c r="J1"/>
  <c r="D10" i="98"/>
  <c r="H1" i="102"/>
  <c r="L83" i="101"/>
  <c r="K83"/>
  <c r="J83"/>
  <c r="H83"/>
  <c r="L79"/>
  <c r="K79"/>
  <c r="J79"/>
  <c r="H79"/>
  <c r="L76"/>
  <c r="K76"/>
  <c r="J76"/>
  <c r="H76"/>
  <c r="L72"/>
  <c r="K72"/>
  <c r="J72"/>
  <c r="H72"/>
  <c r="L68"/>
  <c r="K68"/>
  <c r="J68"/>
  <c r="H68"/>
  <c r="L65"/>
  <c r="K65"/>
  <c r="J65"/>
  <c r="H65"/>
  <c r="L57"/>
  <c r="K57"/>
  <c r="J57"/>
  <c r="H57"/>
  <c r="L53"/>
  <c r="K53"/>
  <c r="J53"/>
  <c r="H53"/>
  <c r="L49"/>
  <c r="K49"/>
  <c r="J49"/>
  <c r="H49"/>
  <c r="L47"/>
  <c r="K47"/>
  <c r="J47"/>
  <c r="H47"/>
  <c r="L45"/>
  <c r="K45"/>
  <c r="J45"/>
  <c r="H45"/>
  <c r="L43"/>
  <c r="K43"/>
  <c r="J43"/>
  <c r="H43"/>
  <c r="L41"/>
  <c r="K41"/>
  <c r="J41"/>
  <c r="H41"/>
  <c r="L37"/>
  <c r="K37"/>
  <c r="J37"/>
  <c r="H37"/>
  <c r="L35"/>
  <c r="K35"/>
  <c r="J35"/>
  <c r="H35"/>
  <c r="L33"/>
  <c r="K33"/>
  <c r="J33"/>
  <c r="H33"/>
  <c r="L31"/>
  <c r="K31"/>
  <c r="J31"/>
  <c r="H31"/>
  <c r="L29"/>
  <c r="K29"/>
  <c r="J29"/>
  <c r="H29"/>
  <c r="L27"/>
  <c r="K27"/>
  <c r="J27"/>
  <c r="H27"/>
  <c r="L7"/>
  <c r="L89"/>
  <c r="K7"/>
  <c r="J7"/>
  <c r="J89"/>
  <c r="J1"/>
  <c r="H7"/>
  <c r="H89"/>
  <c r="H1"/>
  <c r="C9" i="98"/>
  <c r="L1" i="101"/>
  <c r="J79" i="100"/>
  <c r="L73"/>
  <c r="K73"/>
  <c r="J73"/>
  <c r="H73"/>
  <c r="L67"/>
  <c r="K67"/>
  <c r="J67"/>
  <c r="H67"/>
  <c r="L65"/>
  <c r="K65"/>
  <c r="J65"/>
  <c r="H65"/>
  <c r="L63"/>
  <c r="K63"/>
  <c r="J63"/>
  <c r="H63"/>
  <c r="L57"/>
  <c r="K57"/>
  <c r="J57"/>
  <c r="H57"/>
  <c r="L51"/>
  <c r="K51"/>
  <c r="J51"/>
  <c r="H51"/>
  <c r="L43"/>
  <c r="K43"/>
  <c r="J43"/>
  <c r="H43"/>
  <c r="L39"/>
  <c r="K39"/>
  <c r="J39"/>
  <c r="H39"/>
  <c r="L37"/>
  <c r="K37"/>
  <c r="J37"/>
  <c r="H37"/>
  <c r="L35"/>
  <c r="K35"/>
  <c r="J35"/>
  <c r="H35"/>
  <c r="L33"/>
  <c r="K33"/>
  <c r="J33"/>
  <c r="H33"/>
  <c r="L31"/>
  <c r="K31"/>
  <c r="J31"/>
  <c r="H31"/>
  <c r="L7"/>
  <c r="L79"/>
  <c r="L1"/>
  <c r="K7"/>
  <c r="J7"/>
  <c r="H7"/>
  <c r="H79"/>
  <c r="H1"/>
  <c r="J1"/>
  <c r="D8" i="98"/>
  <c r="K100" i="99"/>
  <c r="J100"/>
  <c r="L100"/>
  <c r="H100"/>
  <c r="K94"/>
  <c r="J94"/>
  <c r="L94"/>
  <c r="H94"/>
  <c r="K90"/>
  <c r="J90"/>
  <c r="L90"/>
  <c r="H90"/>
  <c r="K88"/>
  <c r="J88"/>
  <c r="L88"/>
  <c r="H88"/>
  <c r="K86"/>
  <c r="J86"/>
  <c r="L86"/>
  <c r="H86"/>
  <c r="K80"/>
  <c r="J80"/>
  <c r="L80"/>
  <c r="H80"/>
  <c r="K78"/>
  <c r="J78"/>
  <c r="L78"/>
  <c r="H78"/>
  <c r="K76"/>
  <c r="J76"/>
  <c r="L76"/>
  <c r="H76"/>
  <c r="K74"/>
  <c r="J74"/>
  <c r="L74"/>
  <c r="H74"/>
  <c r="K72"/>
  <c r="J72"/>
  <c r="L72"/>
  <c r="H72"/>
  <c r="K70"/>
  <c r="J70"/>
  <c r="L70"/>
  <c r="H70"/>
  <c r="K66"/>
  <c r="J66"/>
  <c r="L66"/>
  <c r="H66"/>
  <c r="K64"/>
  <c r="J64"/>
  <c r="L64"/>
  <c r="H64"/>
  <c r="K62"/>
  <c r="J62"/>
  <c r="L62"/>
  <c r="H62"/>
  <c r="K60"/>
  <c r="J60"/>
  <c r="L60"/>
  <c r="H60"/>
  <c r="K58"/>
  <c r="J58"/>
  <c r="L58"/>
  <c r="H58"/>
  <c r="K56"/>
  <c r="J56"/>
  <c r="L56"/>
  <c r="H56"/>
  <c r="K54"/>
  <c r="J54"/>
  <c r="L54"/>
  <c r="H54"/>
  <c r="K52"/>
  <c r="J52"/>
  <c r="L52"/>
  <c r="H52"/>
  <c r="K50"/>
  <c r="J50"/>
  <c r="L50"/>
  <c r="H50"/>
  <c r="K48"/>
  <c r="J48"/>
  <c r="L48"/>
  <c r="H48"/>
  <c r="K46"/>
  <c r="J46"/>
  <c r="L46"/>
  <c r="H46"/>
  <c r="K44"/>
  <c r="J44"/>
  <c r="L44"/>
  <c r="H44"/>
  <c r="K42"/>
  <c r="J42"/>
  <c r="L42"/>
  <c r="H42"/>
  <c r="K7"/>
  <c r="J7"/>
  <c r="H7"/>
  <c r="H105"/>
  <c r="H1"/>
  <c r="C7" i="98"/>
  <c r="C10"/>
  <c r="D9"/>
  <c r="C8"/>
  <c r="J10" i="97"/>
  <c r="J1"/>
  <c r="D11" i="92"/>
  <c r="K7" i="97"/>
  <c r="J7"/>
  <c r="H7"/>
  <c r="K90" i="96"/>
  <c r="J90"/>
  <c r="H90"/>
  <c r="L90"/>
  <c r="K87"/>
  <c r="J87"/>
  <c r="H87"/>
  <c r="L87"/>
  <c r="K85"/>
  <c r="J85"/>
  <c r="H85"/>
  <c r="L85"/>
  <c r="K83"/>
  <c r="J83"/>
  <c r="H83"/>
  <c r="L83"/>
  <c r="K79"/>
  <c r="J79"/>
  <c r="H79"/>
  <c r="L79"/>
  <c r="K72"/>
  <c r="J72"/>
  <c r="H72"/>
  <c r="L72"/>
  <c r="K69"/>
  <c r="J69"/>
  <c r="H69"/>
  <c r="L69"/>
  <c r="K66"/>
  <c r="J66"/>
  <c r="H66"/>
  <c r="L66"/>
  <c r="K47"/>
  <c r="J47"/>
  <c r="H47"/>
  <c r="L47"/>
  <c r="K41"/>
  <c r="J41"/>
  <c r="H41"/>
  <c r="L41"/>
  <c r="K37"/>
  <c r="J37"/>
  <c r="H37"/>
  <c r="L37"/>
  <c r="K33"/>
  <c r="J33"/>
  <c r="H33"/>
  <c r="L33"/>
  <c r="K31"/>
  <c r="J31"/>
  <c r="H31"/>
  <c r="L31"/>
  <c r="K29"/>
  <c r="J29"/>
  <c r="H29"/>
  <c r="L29"/>
  <c r="K27"/>
  <c r="J27"/>
  <c r="H27"/>
  <c r="L27"/>
  <c r="K7"/>
  <c r="J7"/>
  <c r="J96"/>
  <c r="H7"/>
  <c r="L7"/>
  <c r="J1"/>
  <c r="K87" i="95"/>
  <c r="J87"/>
  <c r="H87"/>
  <c r="L87"/>
  <c r="K82"/>
  <c r="J82"/>
  <c r="H82"/>
  <c r="K78"/>
  <c r="J78"/>
  <c r="H78"/>
  <c r="K74"/>
  <c r="J74"/>
  <c r="H74"/>
  <c r="L74"/>
  <c r="K70"/>
  <c r="J70"/>
  <c r="H70"/>
  <c r="L70"/>
  <c r="K66"/>
  <c r="J66"/>
  <c r="H66"/>
  <c r="K62"/>
  <c r="J62"/>
  <c r="H62"/>
  <c r="K58"/>
  <c r="J58"/>
  <c r="H58"/>
  <c r="L58"/>
  <c r="K54"/>
  <c r="J54"/>
  <c r="H54"/>
  <c r="L54"/>
  <c r="K52"/>
  <c r="J52"/>
  <c r="H52"/>
  <c r="K50"/>
  <c r="J50"/>
  <c r="H50"/>
  <c r="K48"/>
  <c r="J48"/>
  <c r="H48"/>
  <c r="L48"/>
  <c r="K46"/>
  <c r="J46"/>
  <c r="H46"/>
  <c r="L46"/>
  <c r="K44"/>
  <c r="J44"/>
  <c r="H44"/>
  <c r="K40"/>
  <c r="J40"/>
  <c r="H40"/>
  <c r="K38"/>
  <c r="J38"/>
  <c r="H38"/>
  <c r="L38"/>
  <c r="K36"/>
  <c r="J36"/>
  <c r="H36"/>
  <c r="L36"/>
  <c r="K34"/>
  <c r="J34"/>
  <c r="H34"/>
  <c r="K32"/>
  <c r="J32"/>
  <c r="H32"/>
  <c r="K30"/>
  <c r="J30"/>
  <c r="H30"/>
  <c r="L30"/>
  <c r="K28"/>
  <c r="J28"/>
  <c r="H28"/>
  <c r="L28"/>
  <c r="K7"/>
  <c r="J7"/>
  <c r="H7"/>
  <c r="L84" i="94"/>
  <c r="L1"/>
  <c r="L78"/>
  <c r="K78"/>
  <c r="J78"/>
  <c r="H78"/>
  <c r="L72"/>
  <c r="K72"/>
  <c r="J72"/>
  <c r="H72"/>
  <c r="L70"/>
  <c r="K70"/>
  <c r="J70"/>
  <c r="H70"/>
  <c r="L68"/>
  <c r="K68"/>
  <c r="J68"/>
  <c r="H68"/>
  <c r="L62"/>
  <c r="K62"/>
  <c r="J62"/>
  <c r="H62"/>
  <c r="L55"/>
  <c r="K55"/>
  <c r="J55"/>
  <c r="H55"/>
  <c r="L51"/>
  <c r="K51"/>
  <c r="J51"/>
  <c r="H51"/>
  <c r="L43"/>
  <c r="K43"/>
  <c r="J43"/>
  <c r="H43"/>
  <c r="L39"/>
  <c r="K39"/>
  <c r="J39"/>
  <c r="H39"/>
  <c r="L37"/>
  <c r="K37"/>
  <c r="J37"/>
  <c r="H37"/>
  <c r="L35"/>
  <c r="K35"/>
  <c r="J35"/>
  <c r="H35"/>
  <c r="L33"/>
  <c r="K33"/>
  <c r="J33"/>
  <c r="H33"/>
  <c r="L31"/>
  <c r="K31"/>
  <c r="J31"/>
  <c r="H31"/>
  <c r="L7"/>
  <c r="K7"/>
  <c r="J7"/>
  <c r="J84"/>
  <c r="J1"/>
  <c r="D8" i="92"/>
  <c r="H7" i="94"/>
  <c r="H84"/>
  <c r="H1"/>
  <c r="C8" i="92"/>
  <c r="K173" i="93"/>
  <c r="J173"/>
  <c r="H173"/>
  <c r="K167"/>
  <c r="J167"/>
  <c r="H167"/>
  <c r="L167"/>
  <c r="K163"/>
  <c r="J163"/>
  <c r="H163"/>
  <c r="K161"/>
  <c r="J161"/>
  <c r="H161"/>
  <c r="L161"/>
  <c r="K159"/>
  <c r="J159"/>
  <c r="H159"/>
  <c r="K153"/>
  <c r="J153"/>
  <c r="H153"/>
  <c r="L153"/>
  <c r="K151"/>
  <c r="J151"/>
  <c r="H151"/>
  <c r="K149"/>
  <c r="J149"/>
  <c r="H149"/>
  <c r="L149"/>
  <c r="K147"/>
  <c r="J147"/>
  <c r="H147"/>
  <c r="K145"/>
  <c r="J145"/>
  <c r="H145"/>
  <c r="K143"/>
  <c r="J143"/>
  <c r="H143"/>
  <c r="L141"/>
  <c r="K141"/>
  <c r="J141"/>
  <c r="H141"/>
  <c r="L139"/>
  <c r="K139"/>
  <c r="J139"/>
  <c r="H139"/>
  <c r="L137"/>
  <c r="K137"/>
  <c r="J137"/>
  <c r="H137"/>
  <c r="L135"/>
  <c r="K135"/>
  <c r="J135"/>
  <c r="H135"/>
  <c r="L133"/>
  <c r="K133"/>
  <c r="J133"/>
  <c r="H133"/>
  <c r="L131"/>
  <c r="K131"/>
  <c r="J131"/>
  <c r="H131"/>
  <c r="L127"/>
  <c r="K127"/>
  <c r="J127"/>
  <c r="H127"/>
  <c r="L125"/>
  <c r="K125"/>
  <c r="J125"/>
  <c r="H125"/>
  <c r="L123"/>
  <c r="K123"/>
  <c r="J123"/>
  <c r="H123"/>
  <c r="L121"/>
  <c r="K121"/>
  <c r="J121"/>
  <c r="H121"/>
  <c r="L119"/>
  <c r="K119"/>
  <c r="J119"/>
  <c r="H119"/>
  <c r="L117"/>
  <c r="K117"/>
  <c r="J117"/>
  <c r="H117"/>
  <c r="L115"/>
  <c r="K115"/>
  <c r="J115"/>
  <c r="H115"/>
  <c r="L113"/>
  <c r="K113"/>
  <c r="J113"/>
  <c r="H113"/>
  <c r="L111"/>
  <c r="K111"/>
  <c r="J111"/>
  <c r="H111"/>
  <c r="L109"/>
  <c r="K109"/>
  <c r="J109"/>
  <c r="H109"/>
  <c r="L107"/>
  <c r="K107"/>
  <c r="J107"/>
  <c r="H107"/>
  <c r="L105"/>
  <c r="K105"/>
  <c r="J105"/>
  <c r="H105"/>
  <c r="L103"/>
  <c r="K103"/>
  <c r="J103"/>
  <c r="H103"/>
  <c r="L101"/>
  <c r="K101"/>
  <c r="J101"/>
  <c r="H101"/>
  <c r="L99"/>
  <c r="K99"/>
  <c r="J99"/>
  <c r="H99"/>
  <c r="L97"/>
  <c r="K97"/>
  <c r="J97"/>
  <c r="H97"/>
  <c r="L95"/>
  <c r="K95"/>
  <c r="J95"/>
  <c r="H95"/>
  <c r="L93"/>
  <c r="K93"/>
  <c r="J93"/>
  <c r="H93"/>
  <c r="L91"/>
  <c r="K91"/>
  <c r="J91"/>
  <c r="H91"/>
  <c r="L89"/>
  <c r="K89"/>
  <c r="J89"/>
  <c r="H89"/>
  <c r="L87"/>
  <c r="K87"/>
  <c r="J87"/>
  <c r="H87"/>
  <c r="L85"/>
  <c r="K85"/>
  <c r="J85"/>
  <c r="H85"/>
  <c r="L7"/>
  <c r="K7"/>
  <c r="J7"/>
  <c r="H7"/>
  <c r="D10" i="92"/>
  <c r="K47" i="91"/>
  <c r="J47"/>
  <c r="H47"/>
  <c r="L47"/>
  <c r="K44"/>
  <c r="J44"/>
  <c r="H44"/>
  <c r="K42"/>
  <c r="J42"/>
  <c r="H42"/>
  <c r="L42"/>
  <c r="K40"/>
  <c r="J40"/>
  <c r="H40"/>
  <c r="K36"/>
  <c r="J36"/>
  <c r="H36"/>
  <c r="L36"/>
  <c r="K32"/>
  <c r="J32"/>
  <c r="H32"/>
  <c r="K29"/>
  <c r="J29"/>
  <c r="H29"/>
  <c r="L29"/>
  <c r="K25"/>
  <c r="J25"/>
  <c r="H25"/>
  <c r="K21"/>
  <c r="J21"/>
  <c r="H21"/>
  <c r="K7"/>
  <c r="J7"/>
  <c r="J53"/>
  <c r="J1"/>
  <c r="D10" i="87"/>
  <c r="H7" i="91"/>
  <c r="K39" i="90"/>
  <c r="J39"/>
  <c r="L39"/>
  <c r="H39"/>
  <c r="K36"/>
  <c r="J36"/>
  <c r="L36"/>
  <c r="H36"/>
  <c r="K32"/>
  <c r="J32"/>
  <c r="L32"/>
  <c r="H32"/>
  <c r="K28"/>
  <c r="J28"/>
  <c r="L28"/>
  <c r="H28"/>
  <c r="K26"/>
  <c r="J26"/>
  <c r="L26"/>
  <c r="H26"/>
  <c r="K24"/>
  <c r="J24"/>
  <c r="L24"/>
  <c r="H24"/>
  <c r="K22"/>
  <c r="J22"/>
  <c r="L22"/>
  <c r="H22"/>
  <c r="K7"/>
  <c r="J7"/>
  <c r="H7"/>
  <c r="H45"/>
  <c r="H1"/>
  <c r="C9" i="87"/>
  <c r="H25" i="89"/>
  <c r="H1"/>
  <c r="C8" i="87"/>
  <c r="K19" i="89"/>
  <c r="J19"/>
  <c r="H19"/>
  <c r="L19"/>
  <c r="K7"/>
  <c r="J7"/>
  <c r="J25"/>
  <c r="J1"/>
  <c r="D8" i="87"/>
  <c r="H7" i="89"/>
  <c r="K71" i="88"/>
  <c r="J71"/>
  <c r="L71"/>
  <c r="H71"/>
  <c r="K65"/>
  <c r="J65"/>
  <c r="L65"/>
  <c r="H65"/>
  <c r="K61"/>
  <c r="J61"/>
  <c r="L61"/>
  <c r="H61"/>
  <c r="K59"/>
  <c r="J59"/>
  <c r="L59"/>
  <c r="L77"/>
  <c r="L1"/>
  <c r="H59"/>
  <c r="K57"/>
  <c r="J57"/>
  <c r="L57"/>
  <c r="H57"/>
  <c r="K55"/>
  <c r="J55"/>
  <c r="L55"/>
  <c r="H55"/>
  <c r="K7"/>
  <c r="J7"/>
  <c r="L7"/>
  <c r="H7"/>
  <c r="H77"/>
  <c r="H1"/>
  <c r="C7" i="87"/>
  <c r="K23" i="86"/>
  <c r="J23"/>
  <c r="H23"/>
  <c r="L23"/>
  <c r="K19"/>
  <c r="J19"/>
  <c r="H19"/>
  <c r="L19"/>
  <c r="K17"/>
  <c r="J17"/>
  <c r="H17"/>
  <c r="L17"/>
  <c r="K15"/>
  <c r="J15"/>
  <c r="H15"/>
  <c r="L15"/>
  <c r="K12"/>
  <c r="J12"/>
  <c r="H12"/>
  <c r="L12"/>
  <c r="K7"/>
  <c r="J7"/>
  <c r="J27"/>
  <c r="J1"/>
  <c r="D10" i="82"/>
  <c r="H7" i="86"/>
  <c r="K27" i="85"/>
  <c r="J27"/>
  <c r="H27"/>
  <c r="K23"/>
  <c r="J23"/>
  <c r="H23"/>
  <c r="K20"/>
  <c r="J20"/>
  <c r="H20"/>
  <c r="L20"/>
  <c r="K17"/>
  <c r="J17"/>
  <c r="H17"/>
  <c r="K14"/>
  <c r="J14"/>
  <c r="H14"/>
  <c r="K12"/>
  <c r="J12"/>
  <c r="J31"/>
  <c r="J1"/>
  <c r="D9" i="82"/>
  <c r="H12" i="85"/>
  <c r="K7"/>
  <c r="J7"/>
  <c r="H7"/>
  <c r="K24" i="84"/>
  <c r="J24"/>
  <c r="H24"/>
  <c r="L24"/>
  <c r="K20"/>
  <c r="J20"/>
  <c r="H20"/>
  <c r="L20"/>
  <c r="K18"/>
  <c r="J18"/>
  <c r="H18"/>
  <c r="L18"/>
  <c r="K15"/>
  <c r="J15"/>
  <c r="H15"/>
  <c r="L15"/>
  <c r="K12"/>
  <c r="J12"/>
  <c r="H12"/>
  <c r="L12"/>
  <c r="K7"/>
  <c r="J7"/>
  <c r="J28"/>
  <c r="H7"/>
  <c r="L7"/>
  <c r="J1"/>
  <c r="D8" i="82"/>
  <c r="K57" i="83"/>
  <c r="J57"/>
  <c r="H57"/>
  <c r="L57"/>
  <c r="K53"/>
  <c r="J53"/>
  <c r="H53"/>
  <c r="K49"/>
  <c r="J49"/>
  <c r="H49"/>
  <c r="L49"/>
  <c r="K46"/>
  <c r="J46"/>
  <c r="H46"/>
  <c r="L46"/>
  <c r="K44"/>
  <c r="J44"/>
  <c r="H44"/>
  <c r="L44"/>
  <c r="K41"/>
  <c r="J41"/>
  <c r="H41"/>
  <c r="K39"/>
  <c r="J39"/>
  <c r="H39"/>
  <c r="L39"/>
  <c r="K34"/>
  <c r="J34"/>
  <c r="H34"/>
  <c r="L34"/>
  <c r="K32"/>
  <c r="J32"/>
  <c r="H32"/>
  <c r="L32"/>
  <c r="K29"/>
  <c r="J29"/>
  <c r="H29"/>
  <c r="K25"/>
  <c r="J25"/>
  <c r="H25"/>
  <c r="L25"/>
  <c r="K22"/>
  <c r="J22"/>
  <c r="H22"/>
  <c r="L22"/>
  <c r="K19"/>
  <c r="J19"/>
  <c r="H19"/>
  <c r="L19"/>
  <c r="K15"/>
  <c r="J15"/>
  <c r="H15"/>
  <c r="K11"/>
  <c r="J11"/>
  <c r="H11"/>
  <c r="L11"/>
  <c r="K7"/>
  <c r="J7"/>
  <c r="H7"/>
  <c r="L7"/>
  <c r="J24" i="81"/>
  <c r="L18"/>
  <c r="K18"/>
  <c r="J18"/>
  <c r="H18"/>
  <c r="L15"/>
  <c r="K15"/>
  <c r="J15"/>
  <c r="H15"/>
  <c r="L13"/>
  <c r="K13"/>
  <c r="J13"/>
  <c r="H13"/>
  <c r="L11"/>
  <c r="K11"/>
  <c r="J11"/>
  <c r="H11"/>
  <c r="L7"/>
  <c r="L24"/>
  <c r="K7"/>
  <c r="J7"/>
  <c r="H7"/>
  <c r="H24"/>
  <c r="H1"/>
  <c r="L1"/>
  <c r="J1"/>
  <c r="D10" i="77"/>
  <c r="L78" i="80"/>
  <c r="K78"/>
  <c r="J78"/>
  <c r="H78"/>
  <c r="L75"/>
  <c r="K75"/>
  <c r="J75"/>
  <c r="H75"/>
  <c r="L70"/>
  <c r="K70"/>
  <c r="J70"/>
  <c r="H70"/>
  <c r="L66"/>
  <c r="K66"/>
  <c r="J66"/>
  <c r="H66"/>
  <c r="L62"/>
  <c r="K62"/>
  <c r="J62"/>
  <c r="H62"/>
  <c r="L54"/>
  <c r="K54"/>
  <c r="J54"/>
  <c r="H54"/>
  <c r="L50"/>
  <c r="K50"/>
  <c r="J50"/>
  <c r="H50"/>
  <c r="L48"/>
  <c r="K48"/>
  <c r="J48"/>
  <c r="H48"/>
  <c r="L46"/>
  <c r="K46"/>
  <c r="J46"/>
  <c r="H46"/>
  <c r="L44"/>
  <c r="K44"/>
  <c r="J44"/>
  <c r="H44"/>
  <c r="L42"/>
  <c r="K42"/>
  <c r="J42"/>
  <c r="H42"/>
  <c r="L38"/>
  <c r="K38"/>
  <c r="J38"/>
  <c r="H38"/>
  <c r="L36"/>
  <c r="K36"/>
  <c r="J36"/>
  <c r="H36"/>
  <c r="L34"/>
  <c r="K34"/>
  <c r="J34"/>
  <c r="H34"/>
  <c r="L32"/>
  <c r="K32"/>
  <c r="J32"/>
  <c r="H32"/>
  <c r="L30"/>
  <c r="K30"/>
  <c r="J30"/>
  <c r="H30"/>
  <c r="L28"/>
  <c r="K28"/>
  <c r="J28"/>
  <c r="H28"/>
  <c r="L7"/>
  <c r="L84"/>
  <c r="K7"/>
  <c r="J7"/>
  <c r="J84"/>
  <c r="J1"/>
  <c r="D9" i="77"/>
  <c r="H7" i="80"/>
  <c r="H84"/>
  <c r="H1"/>
  <c r="C9" i="77"/>
  <c r="L1" i="80"/>
  <c r="K70" i="79"/>
  <c r="J70"/>
  <c r="L70"/>
  <c r="H70"/>
  <c r="K64"/>
  <c r="J64"/>
  <c r="L64"/>
  <c r="H64"/>
  <c r="K62"/>
  <c r="J62"/>
  <c r="L62"/>
  <c r="H62"/>
  <c r="K60"/>
  <c r="J60"/>
  <c r="L60"/>
  <c r="H60"/>
  <c r="K57"/>
  <c r="J57"/>
  <c r="L57"/>
  <c r="H57"/>
  <c r="K51"/>
  <c r="J51"/>
  <c r="L51"/>
  <c r="H51"/>
  <c r="K43"/>
  <c r="J43"/>
  <c r="L43"/>
  <c r="H43"/>
  <c r="K39"/>
  <c r="J39"/>
  <c r="L39"/>
  <c r="H39"/>
  <c r="K37"/>
  <c r="J37"/>
  <c r="L37"/>
  <c r="H37"/>
  <c r="K35"/>
  <c r="J35"/>
  <c r="L35"/>
  <c r="H35"/>
  <c r="K33"/>
  <c r="J33"/>
  <c r="L33"/>
  <c r="H33"/>
  <c r="K31"/>
  <c r="J31"/>
  <c r="L31"/>
  <c r="H31"/>
  <c r="K7"/>
  <c r="J7"/>
  <c r="L7"/>
  <c r="H7"/>
  <c r="H76"/>
  <c r="H1"/>
  <c r="C8" i="77"/>
  <c r="K98" i="78"/>
  <c r="J98"/>
  <c r="H98"/>
  <c r="K92"/>
  <c r="J92"/>
  <c r="H92"/>
  <c r="L92"/>
  <c r="K88"/>
  <c r="J88"/>
  <c r="H88"/>
  <c r="K86"/>
  <c r="J86"/>
  <c r="H86"/>
  <c r="L86"/>
  <c r="K84"/>
  <c r="J84"/>
  <c r="H84"/>
  <c r="K78"/>
  <c r="J78"/>
  <c r="H78"/>
  <c r="L78"/>
  <c r="K76"/>
  <c r="J76"/>
  <c r="H76"/>
  <c r="K74"/>
  <c r="J74"/>
  <c r="H74"/>
  <c r="L74"/>
  <c r="K70"/>
  <c r="J70"/>
  <c r="H70"/>
  <c r="K68"/>
  <c r="J68"/>
  <c r="H68"/>
  <c r="L68"/>
  <c r="K66"/>
  <c r="J66"/>
  <c r="H66"/>
  <c r="K64"/>
  <c r="J64"/>
  <c r="H64"/>
  <c r="L64"/>
  <c r="K62"/>
  <c r="J62"/>
  <c r="H62"/>
  <c r="K60"/>
  <c r="J60"/>
  <c r="H60"/>
  <c r="L60"/>
  <c r="K58"/>
  <c r="J58"/>
  <c r="H58"/>
  <c r="K56"/>
  <c r="J56"/>
  <c r="H56"/>
  <c r="L56"/>
  <c r="K54"/>
  <c r="J54"/>
  <c r="H54"/>
  <c r="K52"/>
  <c r="J52"/>
  <c r="H52"/>
  <c r="L52"/>
  <c r="K50"/>
  <c r="J50"/>
  <c r="H50"/>
  <c r="K48"/>
  <c r="J48"/>
  <c r="H48"/>
  <c r="L48"/>
  <c r="K46"/>
  <c r="J46"/>
  <c r="H46"/>
  <c r="K44"/>
  <c r="J44"/>
  <c r="H44"/>
  <c r="K7"/>
  <c r="J7"/>
  <c r="H7"/>
  <c r="C10" i="77"/>
  <c r="J17" i="76"/>
  <c r="J1"/>
  <c r="D11" i="71"/>
  <c r="K11" i="76"/>
  <c r="J11"/>
  <c r="H11"/>
  <c r="K7"/>
  <c r="J7"/>
  <c r="H7"/>
  <c r="K40" i="75"/>
  <c r="J40"/>
  <c r="H40"/>
  <c r="L40"/>
  <c r="K37"/>
  <c r="J37"/>
  <c r="H37"/>
  <c r="L37"/>
  <c r="K35"/>
  <c r="J35"/>
  <c r="H35"/>
  <c r="L35"/>
  <c r="K33"/>
  <c r="J33"/>
  <c r="H33"/>
  <c r="L33"/>
  <c r="K29"/>
  <c r="J29"/>
  <c r="H29"/>
  <c r="L29"/>
  <c r="K21"/>
  <c r="J21"/>
  <c r="H21"/>
  <c r="L21"/>
  <c r="K19"/>
  <c r="J19"/>
  <c r="H19"/>
  <c r="L19"/>
  <c r="K15"/>
  <c r="J15"/>
  <c r="H15"/>
  <c r="L15"/>
  <c r="K7"/>
  <c r="J7"/>
  <c r="J46"/>
  <c r="H7"/>
  <c r="L7"/>
  <c r="J1"/>
  <c r="D10" i="71"/>
  <c r="K80" i="74"/>
  <c r="J80"/>
  <c r="H80"/>
  <c r="L80"/>
  <c r="K77"/>
  <c r="J77"/>
  <c r="H77"/>
  <c r="K72"/>
  <c r="J72"/>
  <c r="H72"/>
  <c r="L72"/>
  <c r="K57"/>
  <c r="J57"/>
  <c r="H57"/>
  <c r="L57"/>
  <c r="K54"/>
  <c r="J54"/>
  <c r="H54"/>
  <c r="L54"/>
  <c r="K52"/>
  <c r="J52"/>
  <c r="H52"/>
  <c r="K50"/>
  <c r="J50"/>
  <c r="H50"/>
  <c r="L50"/>
  <c r="K48"/>
  <c r="J48"/>
  <c r="H48"/>
  <c r="L48"/>
  <c r="K46"/>
  <c r="J46"/>
  <c r="H46"/>
  <c r="L46"/>
  <c r="K44"/>
  <c r="J44"/>
  <c r="H44"/>
  <c r="K40"/>
  <c r="J40"/>
  <c r="H40"/>
  <c r="L40"/>
  <c r="K38"/>
  <c r="J38"/>
  <c r="H38"/>
  <c r="L38"/>
  <c r="K36"/>
  <c r="J36"/>
  <c r="H36"/>
  <c r="L36"/>
  <c r="K34"/>
  <c r="J34"/>
  <c r="H34"/>
  <c r="K32"/>
  <c r="J32"/>
  <c r="H32"/>
  <c r="L32"/>
  <c r="K30"/>
  <c r="J30"/>
  <c r="H30"/>
  <c r="L30"/>
  <c r="K28"/>
  <c r="J28"/>
  <c r="H28"/>
  <c r="L28"/>
  <c r="K7"/>
  <c r="J7"/>
  <c r="J86"/>
  <c r="J1"/>
  <c r="D9" i="71"/>
  <c r="H7" i="74"/>
  <c r="L66" i="73"/>
  <c r="K66"/>
  <c r="J66"/>
  <c r="H66"/>
  <c r="L60"/>
  <c r="K60"/>
  <c r="J60"/>
  <c r="H60"/>
  <c r="L58"/>
  <c r="K58"/>
  <c r="J58"/>
  <c r="H58"/>
  <c r="L56"/>
  <c r="K56"/>
  <c r="J56"/>
  <c r="H56"/>
  <c r="L54"/>
  <c r="K54"/>
  <c r="J54"/>
  <c r="H54"/>
  <c r="L46"/>
  <c r="K46"/>
  <c r="J46"/>
  <c r="H46"/>
  <c r="L44"/>
  <c r="K44"/>
  <c r="J44"/>
  <c r="H44"/>
  <c r="L40"/>
  <c r="K40"/>
  <c r="J40"/>
  <c r="H40"/>
  <c r="L38"/>
  <c r="K38"/>
  <c r="J38"/>
  <c r="H38"/>
  <c r="L36"/>
  <c r="K36"/>
  <c r="J36"/>
  <c r="H36"/>
  <c r="L34"/>
  <c r="K34"/>
  <c r="J34"/>
  <c r="H34"/>
  <c r="L32"/>
  <c r="K32"/>
  <c r="J32"/>
  <c r="H32"/>
  <c r="L7"/>
  <c r="L72"/>
  <c r="K7"/>
  <c r="J7"/>
  <c r="J72"/>
  <c r="J1"/>
  <c r="D8" i="71"/>
  <c r="H7" i="73"/>
  <c r="H72"/>
  <c r="H1"/>
  <c r="C8" i="71"/>
  <c r="L1" i="73"/>
  <c r="K109" i="72"/>
  <c r="J109"/>
  <c r="H109"/>
  <c r="K103"/>
  <c r="J103"/>
  <c r="H103"/>
  <c r="K95"/>
  <c r="J95"/>
  <c r="H95"/>
  <c r="K93"/>
  <c r="J93"/>
  <c r="H93"/>
  <c r="L93"/>
  <c r="K91"/>
  <c r="J91"/>
  <c r="H91"/>
  <c r="K89"/>
  <c r="J89"/>
  <c r="H89"/>
  <c r="K87"/>
  <c r="J87"/>
  <c r="H87"/>
  <c r="K85"/>
  <c r="J85"/>
  <c r="H85"/>
  <c r="L85"/>
  <c r="K81"/>
  <c r="J81"/>
  <c r="H81"/>
  <c r="K79"/>
  <c r="J79"/>
  <c r="H79"/>
  <c r="K77"/>
  <c r="J77"/>
  <c r="H77"/>
  <c r="K75"/>
  <c r="J75"/>
  <c r="H75"/>
  <c r="L75"/>
  <c r="K73"/>
  <c r="J73"/>
  <c r="H73"/>
  <c r="L73"/>
  <c r="K71"/>
  <c r="J71"/>
  <c r="H71"/>
  <c r="L71"/>
  <c r="K69"/>
  <c r="J69"/>
  <c r="H69"/>
  <c r="L69"/>
  <c r="K67"/>
  <c r="J67"/>
  <c r="H67"/>
  <c r="L67"/>
  <c r="K65"/>
  <c r="J65"/>
  <c r="H65"/>
  <c r="L65"/>
  <c r="K63"/>
  <c r="J63"/>
  <c r="H63"/>
  <c r="L63"/>
  <c r="K61"/>
  <c r="J61"/>
  <c r="H61"/>
  <c r="L61"/>
  <c r="K59"/>
  <c r="J59"/>
  <c r="H59"/>
  <c r="L59"/>
  <c r="K57"/>
  <c r="J57"/>
  <c r="H57"/>
  <c r="L57"/>
  <c r="K55"/>
  <c r="J55"/>
  <c r="H55"/>
  <c r="L55"/>
  <c r="K7"/>
  <c r="J7"/>
  <c r="H7"/>
  <c r="L7"/>
  <c r="L7" i="70"/>
  <c r="L9"/>
  <c r="K7"/>
  <c r="J7"/>
  <c r="J9"/>
  <c r="J1"/>
  <c r="D11" i="65"/>
  <c r="H7" i="70"/>
  <c r="H9"/>
  <c r="H1"/>
  <c r="L1"/>
  <c r="K37" i="69"/>
  <c r="J37"/>
  <c r="H37"/>
  <c r="K34"/>
  <c r="J34"/>
  <c r="H34"/>
  <c r="K32"/>
  <c r="J32"/>
  <c r="H32"/>
  <c r="L32"/>
  <c r="K30"/>
  <c r="J30"/>
  <c r="H30"/>
  <c r="L30"/>
  <c r="K26"/>
  <c r="J26"/>
  <c r="H26"/>
  <c r="K21"/>
  <c r="J21"/>
  <c r="H21"/>
  <c r="K19"/>
  <c r="J19"/>
  <c r="H19"/>
  <c r="L19"/>
  <c r="K15"/>
  <c r="J15"/>
  <c r="H15"/>
  <c r="L15"/>
  <c r="K7"/>
  <c r="J7"/>
  <c r="H7"/>
  <c r="J56" i="68"/>
  <c r="L50"/>
  <c r="K50"/>
  <c r="J50"/>
  <c r="H50"/>
  <c r="L47"/>
  <c r="K47"/>
  <c r="J47"/>
  <c r="H47"/>
  <c r="L37"/>
  <c r="K37"/>
  <c r="J37"/>
  <c r="H37"/>
  <c r="L33"/>
  <c r="K33"/>
  <c r="J33"/>
  <c r="H33"/>
  <c r="L31"/>
  <c r="K31"/>
  <c r="J31"/>
  <c r="H31"/>
  <c r="L29"/>
  <c r="K29"/>
  <c r="J29"/>
  <c r="H29"/>
  <c r="L27"/>
  <c r="K27"/>
  <c r="J27"/>
  <c r="H27"/>
  <c r="L25"/>
  <c r="K25"/>
  <c r="J25"/>
  <c r="H25"/>
  <c r="L7"/>
  <c r="L56"/>
  <c r="L1"/>
  <c r="K7"/>
  <c r="J7"/>
  <c r="H7"/>
  <c r="H56"/>
  <c r="H1"/>
  <c r="C9" i="65"/>
  <c r="J1" i="68"/>
  <c r="D9" i="65"/>
  <c r="K80" i="67"/>
  <c r="J80"/>
  <c r="L80"/>
  <c r="H80"/>
  <c r="K74"/>
  <c r="J74"/>
  <c r="L74"/>
  <c r="H74"/>
  <c r="K72"/>
  <c r="J72"/>
  <c r="L72"/>
  <c r="H72"/>
  <c r="K70"/>
  <c r="J70"/>
  <c r="L70"/>
  <c r="H70"/>
  <c r="K67"/>
  <c r="J67"/>
  <c r="L67"/>
  <c r="H67"/>
  <c r="K59"/>
  <c r="J59"/>
  <c r="L59"/>
  <c r="H59"/>
  <c r="K57"/>
  <c r="J57"/>
  <c r="L57"/>
  <c r="H57"/>
  <c r="K55"/>
  <c r="J55"/>
  <c r="L55"/>
  <c r="H55"/>
  <c r="K51"/>
  <c r="J51"/>
  <c r="L51"/>
  <c r="H51"/>
  <c r="K49"/>
  <c r="J49"/>
  <c r="L49"/>
  <c r="H49"/>
  <c r="K47"/>
  <c r="J47"/>
  <c r="L47"/>
  <c r="H47"/>
  <c r="K45"/>
  <c r="J45"/>
  <c r="L45"/>
  <c r="H45"/>
  <c r="K43"/>
  <c r="J43"/>
  <c r="L43"/>
  <c r="H43"/>
  <c r="K41"/>
  <c r="J41"/>
  <c r="L41"/>
  <c r="H41"/>
  <c r="K39"/>
  <c r="J39"/>
  <c r="L39"/>
  <c r="H39"/>
  <c r="K37"/>
  <c r="J37"/>
  <c r="L37"/>
  <c r="H37"/>
  <c r="K7"/>
  <c r="J7"/>
  <c r="L7"/>
  <c r="L86"/>
  <c r="L1"/>
  <c r="H7"/>
  <c r="H86"/>
  <c r="H1"/>
  <c r="C8" i="65"/>
  <c r="L50" i="66"/>
  <c r="K50"/>
  <c r="J50"/>
  <c r="H50"/>
  <c r="L44"/>
  <c r="K44"/>
  <c r="J44"/>
  <c r="H44"/>
  <c r="L40"/>
  <c r="K40"/>
  <c r="J40"/>
  <c r="H40"/>
  <c r="L38"/>
  <c r="K38"/>
  <c r="J38"/>
  <c r="H38"/>
  <c r="L36"/>
  <c r="K36"/>
  <c r="J36"/>
  <c r="H36"/>
  <c r="L32"/>
  <c r="K32"/>
  <c r="J32"/>
  <c r="H32"/>
  <c r="L30"/>
  <c r="K30"/>
  <c r="J30"/>
  <c r="H30"/>
  <c r="L7"/>
  <c r="L55"/>
  <c r="K7"/>
  <c r="J7"/>
  <c r="J55"/>
  <c r="J1"/>
  <c r="D7" i="65"/>
  <c r="H7" i="66"/>
  <c r="H55"/>
  <c r="L1"/>
  <c r="H1"/>
  <c r="C7" i="65"/>
  <c r="C11"/>
  <c r="L7" i="64"/>
  <c r="L10"/>
  <c r="L1"/>
  <c r="K7"/>
  <c r="J7"/>
  <c r="J10"/>
  <c r="J1"/>
  <c r="D11" i="59"/>
  <c r="H7" i="64"/>
  <c r="H10"/>
  <c r="H1"/>
  <c r="K91" i="63"/>
  <c r="J91"/>
  <c r="H91"/>
  <c r="L91"/>
  <c r="K88"/>
  <c r="J88"/>
  <c r="H88"/>
  <c r="L88"/>
  <c r="K86"/>
  <c r="J86"/>
  <c r="H86"/>
  <c r="L86"/>
  <c r="K84"/>
  <c r="J84"/>
  <c r="H84"/>
  <c r="L84"/>
  <c r="K80"/>
  <c r="J80"/>
  <c r="H80"/>
  <c r="L80"/>
  <c r="K76"/>
  <c r="J76"/>
  <c r="H76"/>
  <c r="L76"/>
  <c r="K61"/>
  <c r="J61"/>
  <c r="H61"/>
  <c r="L61"/>
  <c r="K47"/>
  <c r="J47"/>
  <c r="H47"/>
  <c r="L47"/>
  <c r="K41"/>
  <c r="J41"/>
  <c r="H41"/>
  <c r="L41"/>
  <c r="K37"/>
  <c r="J37"/>
  <c r="H37"/>
  <c r="L37"/>
  <c r="K33"/>
  <c r="J33"/>
  <c r="H33"/>
  <c r="L33"/>
  <c r="K31"/>
  <c r="J31"/>
  <c r="H31"/>
  <c r="L31"/>
  <c r="K29"/>
  <c r="J29"/>
  <c r="H29"/>
  <c r="L29"/>
  <c r="K27"/>
  <c r="J27"/>
  <c r="H27"/>
  <c r="L27"/>
  <c r="K7"/>
  <c r="J7"/>
  <c r="J97"/>
  <c r="J1"/>
  <c r="H7"/>
  <c r="J85" i="62"/>
  <c r="J1"/>
  <c r="L79"/>
  <c r="K79"/>
  <c r="J79"/>
  <c r="H79"/>
  <c r="L76"/>
  <c r="K76"/>
  <c r="J76"/>
  <c r="H76"/>
  <c r="L72"/>
  <c r="K72"/>
  <c r="J72"/>
  <c r="H72"/>
  <c r="L68"/>
  <c r="K68"/>
  <c r="J68"/>
  <c r="H68"/>
  <c r="L64"/>
  <c r="K64"/>
  <c r="J64"/>
  <c r="H64"/>
  <c r="L61"/>
  <c r="K61"/>
  <c r="J61"/>
  <c r="H61"/>
  <c r="L51"/>
  <c r="K51"/>
  <c r="J51"/>
  <c r="H51"/>
  <c r="L47"/>
  <c r="K47"/>
  <c r="J47"/>
  <c r="H47"/>
  <c r="L45"/>
  <c r="K45"/>
  <c r="J45"/>
  <c r="H45"/>
  <c r="L43"/>
  <c r="K43"/>
  <c r="J43"/>
  <c r="H43"/>
  <c r="L39"/>
  <c r="K39"/>
  <c r="J39"/>
  <c r="H39"/>
  <c r="L37"/>
  <c r="K37"/>
  <c r="J37"/>
  <c r="H37"/>
  <c r="L35"/>
  <c r="K35"/>
  <c r="J35"/>
  <c r="H35"/>
  <c r="L33"/>
  <c r="K33"/>
  <c r="J33"/>
  <c r="H33"/>
  <c r="L31"/>
  <c r="K31"/>
  <c r="J31"/>
  <c r="H31"/>
  <c r="L29"/>
  <c r="K29"/>
  <c r="J29"/>
  <c r="H29"/>
  <c r="L27"/>
  <c r="K27"/>
  <c r="J27"/>
  <c r="H27"/>
  <c r="L7"/>
  <c r="L85"/>
  <c r="L1"/>
  <c r="K7"/>
  <c r="J7"/>
  <c r="H7"/>
  <c r="H85"/>
  <c r="H1"/>
  <c r="C9" i="59"/>
  <c r="J77" i="61"/>
  <c r="J1"/>
  <c r="L71"/>
  <c r="K71"/>
  <c r="J71"/>
  <c r="H71"/>
  <c r="L65"/>
  <c r="K65"/>
  <c r="J65"/>
  <c r="H65"/>
  <c r="L63"/>
  <c r="K63"/>
  <c r="J63"/>
  <c r="H63"/>
  <c r="L61"/>
  <c r="K61"/>
  <c r="J61"/>
  <c r="H61"/>
  <c r="L58"/>
  <c r="K58"/>
  <c r="J58"/>
  <c r="H58"/>
  <c r="L52"/>
  <c r="K52"/>
  <c r="J52"/>
  <c r="H52"/>
  <c r="L44"/>
  <c r="K44"/>
  <c r="J44"/>
  <c r="H44"/>
  <c r="L40"/>
  <c r="K40"/>
  <c r="J40"/>
  <c r="H40"/>
  <c r="L38"/>
  <c r="K38"/>
  <c r="J38"/>
  <c r="H38"/>
  <c r="L36"/>
  <c r="K36"/>
  <c r="J36"/>
  <c r="H36"/>
  <c r="L34"/>
  <c r="K34"/>
  <c r="J34"/>
  <c r="H34"/>
  <c r="L32"/>
  <c r="K32"/>
  <c r="J32"/>
  <c r="H32"/>
  <c r="L7"/>
  <c r="L77"/>
  <c r="K7"/>
  <c r="J7"/>
  <c r="H7"/>
  <c r="H77"/>
  <c r="H1"/>
  <c r="C8" i="59"/>
  <c r="L1" i="61"/>
  <c r="K166" i="60"/>
  <c r="J166"/>
  <c r="L166"/>
  <c r="H166"/>
  <c r="K160"/>
  <c r="J160"/>
  <c r="L160"/>
  <c r="H160"/>
  <c r="K154"/>
  <c r="J154"/>
  <c r="L154"/>
  <c r="H154"/>
  <c r="K152"/>
  <c r="J152"/>
  <c r="L152"/>
  <c r="H152"/>
  <c r="K150"/>
  <c r="J150"/>
  <c r="L150"/>
  <c r="H150"/>
  <c r="K144"/>
  <c r="J144"/>
  <c r="L144"/>
  <c r="H144"/>
  <c r="K142"/>
  <c r="J142"/>
  <c r="L142"/>
  <c r="H142"/>
  <c r="K140"/>
  <c r="J140"/>
  <c r="L140"/>
  <c r="H140"/>
  <c r="K138"/>
  <c r="J138"/>
  <c r="L138"/>
  <c r="H138"/>
  <c r="K136"/>
  <c r="J136"/>
  <c r="L136"/>
  <c r="H136"/>
  <c r="K134"/>
  <c r="J134"/>
  <c r="L134"/>
  <c r="H134"/>
  <c r="K132"/>
  <c r="J132"/>
  <c r="L132"/>
  <c r="H132"/>
  <c r="K130"/>
  <c r="J130"/>
  <c r="L130"/>
  <c r="H130"/>
  <c r="K126"/>
  <c r="J126"/>
  <c r="L126"/>
  <c r="H126"/>
  <c r="K124"/>
  <c r="J124"/>
  <c r="L124"/>
  <c r="H124"/>
  <c r="K122"/>
  <c r="J122"/>
  <c r="L122"/>
  <c r="H122"/>
  <c r="K120"/>
  <c r="J120"/>
  <c r="L120"/>
  <c r="H120"/>
  <c r="K118"/>
  <c r="J118"/>
  <c r="L118"/>
  <c r="H118"/>
  <c r="K116"/>
  <c r="J116"/>
  <c r="L116"/>
  <c r="H116"/>
  <c r="K114"/>
  <c r="J114"/>
  <c r="L114"/>
  <c r="H114"/>
  <c r="K112"/>
  <c r="J112"/>
  <c r="L112"/>
  <c r="H112"/>
  <c r="K110"/>
  <c r="J110"/>
  <c r="L110"/>
  <c r="H110"/>
  <c r="K108"/>
  <c r="J108"/>
  <c r="L108"/>
  <c r="H108"/>
  <c r="K106"/>
  <c r="J106"/>
  <c r="L106"/>
  <c r="H106"/>
  <c r="K104"/>
  <c r="J104"/>
  <c r="L104"/>
  <c r="H104"/>
  <c r="K102"/>
  <c r="J102"/>
  <c r="L102"/>
  <c r="H102"/>
  <c r="K100"/>
  <c r="J100"/>
  <c r="L100"/>
  <c r="H100"/>
  <c r="K98"/>
  <c r="J98"/>
  <c r="L98"/>
  <c r="H98"/>
  <c r="K96"/>
  <c r="J96"/>
  <c r="L96"/>
  <c r="H96"/>
  <c r="K94"/>
  <c r="J94"/>
  <c r="L94"/>
  <c r="H94"/>
  <c r="K92"/>
  <c r="J92"/>
  <c r="L92"/>
  <c r="H92"/>
  <c r="K90"/>
  <c r="J90"/>
  <c r="L90"/>
  <c r="H90"/>
  <c r="K88"/>
  <c r="J88"/>
  <c r="L88"/>
  <c r="H88"/>
  <c r="K86"/>
  <c r="J86"/>
  <c r="L86"/>
  <c r="H86"/>
  <c r="K84"/>
  <c r="J84"/>
  <c r="L84"/>
  <c r="H84"/>
  <c r="K7"/>
  <c r="J7"/>
  <c r="H7"/>
  <c r="H171"/>
  <c r="H1"/>
  <c r="C7" i="59"/>
  <c r="C11"/>
  <c r="D10"/>
  <c r="D9"/>
  <c r="D8"/>
  <c r="L17" i="58"/>
  <c r="K17"/>
  <c r="J17"/>
  <c r="H17"/>
  <c r="L13"/>
  <c r="K13"/>
  <c r="J13"/>
  <c r="H13"/>
  <c r="L11"/>
  <c r="K11"/>
  <c r="J11"/>
  <c r="H11"/>
  <c r="L9"/>
  <c r="K9"/>
  <c r="J9"/>
  <c r="H9"/>
  <c r="L7"/>
  <c r="L23"/>
  <c r="L1"/>
  <c r="K7"/>
  <c r="J7"/>
  <c r="J23"/>
  <c r="J1"/>
  <c r="D7" i="57"/>
  <c r="D9"/>
  <c r="H7" i="58"/>
  <c r="H23"/>
  <c r="H1"/>
  <c r="C7" i="57"/>
  <c r="C9"/>
  <c r="J59" i="56"/>
  <c r="L53"/>
  <c r="K53"/>
  <c r="J53"/>
  <c r="H53"/>
  <c r="L50"/>
  <c r="K50"/>
  <c r="J50"/>
  <c r="H50"/>
  <c r="L48"/>
  <c r="K48"/>
  <c r="J48"/>
  <c r="H48"/>
  <c r="L46"/>
  <c r="K46"/>
  <c r="J46"/>
  <c r="H46"/>
  <c r="L42"/>
  <c r="K42"/>
  <c r="J42"/>
  <c r="H42"/>
  <c r="L39"/>
  <c r="K39"/>
  <c r="J39"/>
  <c r="H39"/>
  <c r="L28"/>
  <c r="K28"/>
  <c r="J28"/>
  <c r="H28"/>
  <c r="L25"/>
  <c r="K25"/>
  <c r="J25"/>
  <c r="H25"/>
  <c r="L20"/>
  <c r="K20"/>
  <c r="J20"/>
  <c r="H20"/>
  <c r="L7"/>
  <c r="L59"/>
  <c r="L1"/>
  <c r="K7"/>
  <c r="J7"/>
  <c r="H7"/>
  <c r="H59"/>
  <c r="H1"/>
  <c r="C10" i="52"/>
  <c r="J1" i="56"/>
  <c r="D10" i="52"/>
  <c r="K43" i="55"/>
  <c r="J43"/>
  <c r="L43"/>
  <c r="H43"/>
  <c r="K40"/>
  <c r="J40"/>
  <c r="L40"/>
  <c r="H40"/>
  <c r="K36"/>
  <c r="J36"/>
  <c r="L36"/>
  <c r="H36"/>
  <c r="K32"/>
  <c r="J32"/>
  <c r="L32"/>
  <c r="H32"/>
  <c r="K30"/>
  <c r="J30"/>
  <c r="L30"/>
  <c r="H30"/>
  <c r="K28"/>
  <c r="J28"/>
  <c r="L28"/>
  <c r="H28"/>
  <c r="K26"/>
  <c r="J26"/>
  <c r="L26"/>
  <c r="H26"/>
  <c r="K7"/>
  <c r="J7"/>
  <c r="L7"/>
  <c r="H7"/>
  <c r="H49"/>
  <c r="H1"/>
  <c r="C9" i="52"/>
  <c r="L45" i="54"/>
  <c r="K45"/>
  <c r="J45"/>
  <c r="H45"/>
  <c r="L39"/>
  <c r="K39"/>
  <c r="J39"/>
  <c r="H39"/>
  <c r="L37"/>
  <c r="K37"/>
  <c r="J37"/>
  <c r="H37"/>
  <c r="L29"/>
  <c r="K29"/>
  <c r="J29"/>
  <c r="H29"/>
  <c r="L25"/>
  <c r="K25"/>
  <c r="J25"/>
  <c r="H25"/>
  <c r="L23"/>
  <c r="K23"/>
  <c r="J23"/>
  <c r="H23"/>
  <c r="L21"/>
  <c r="K21"/>
  <c r="J21"/>
  <c r="H21"/>
  <c r="L7"/>
  <c r="L51"/>
  <c r="L1"/>
  <c r="K7"/>
  <c r="J7"/>
  <c r="J51"/>
  <c r="J1"/>
  <c r="D8" i="52"/>
  <c r="H7" i="54"/>
  <c r="H51"/>
  <c r="H1"/>
  <c r="C8" i="52"/>
  <c r="K90" i="53"/>
  <c r="J90"/>
  <c r="H90"/>
  <c r="L90"/>
  <c r="K84"/>
  <c r="J84"/>
  <c r="H84"/>
  <c r="L84"/>
  <c r="K80"/>
  <c r="J80"/>
  <c r="H80"/>
  <c r="L80"/>
  <c r="K78"/>
  <c r="J78"/>
  <c r="H78"/>
  <c r="L78"/>
  <c r="K76"/>
  <c r="J76"/>
  <c r="H76"/>
  <c r="L76"/>
  <c r="K70"/>
  <c r="J70"/>
  <c r="H70"/>
  <c r="L70"/>
  <c r="K68"/>
  <c r="J68"/>
  <c r="H68"/>
  <c r="L68"/>
  <c r="K64"/>
  <c r="J64"/>
  <c r="H64"/>
  <c r="L64"/>
  <c r="K62"/>
  <c r="J62"/>
  <c r="H62"/>
  <c r="L62"/>
  <c r="K60"/>
  <c r="J60"/>
  <c r="H60"/>
  <c r="L60"/>
  <c r="K58"/>
  <c r="J58"/>
  <c r="H58"/>
  <c r="L58"/>
  <c r="K56"/>
  <c r="J56"/>
  <c r="H56"/>
  <c r="L56"/>
  <c r="K54"/>
  <c r="J54"/>
  <c r="H54"/>
  <c r="L54"/>
  <c r="K7"/>
  <c r="J7"/>
  <c r="J95"/>
  <c r="J1"/>
  <c r="D7" i="52"/>
  <c r="H7" i="53"/>
  <c r="L7"/>
  <c r="K245" i="51"/>
  <c r="J245"/>
  <c r="H245"/>
  <c r="K239"/>
  <c r="J239"/>
  <c r="H239"/>
  <c r="L239"/>
  <c r="K236"/>
  <c r="J236"/>
  <c r="H236"/>
  <c r="K231"/>
  <c r="J231"/>
  <c r="H231"/>
  <c r="L231"/>
  <c r="K225"/>
  <c r="J225"/>
  <c r="H225"/>
  <c r="K220"/>
  <c r="J220"/>
  <c r="H220"/>
  <c r="L220"/>
  <c r="K218"/>
  <c r="J218"/>
  <c r="H218"/>
  <c r="K216"/>
  <c r="J216"/>
  <c r="H216"/>
  <c r="L216"/>
  <c r="K163"/>
  <c r="J163"/>
  <c r="H163"/>
  <c r="K102"/>
  <c r="J102"/>
  <c r="H102"/>
  <c r="L102"/>
  <c r="K49"/>
  <c r="J49"/>
  <c r="H49"/>
  <c r="K47"/>
  <c r="J47"/>
  <c r="H47"/>
  <c r="L47"/>
  <c r="K45"/>
  <c r="J45"/>
  <c r="H45"/>
  <c r="K43"/>
  <c r="J43"/>
  <c r="H43"/>
  <c r="L43"/>
  <c r="K41"/>
  <c r="J41"/>
  <c r="H41"/>
  <c r="K39"/>
  <c r="J39"/>
  <c r="H39"/>
  <c r="L39"/>
  <c r="K37"/>
  <c r="J37"/>
  <c r="H37"/>
  <c r="K35"/>
  <c r="J35"/>
  <c r="H35"/>
  <c r="L35"/>
  <c r="K31"/>
  <c r="J31"/>
  <c r="H31"/>
  <c r="K29"/>
  <c r="J29"/>
  <c r="H29"/>
  <c r="L29"/>
  <c r="K27"/>
  <c r="J27"/>
  <c r="H27"/>
  <c r="K25"/>
  <c r="J25"/>
  <c r="H25"/>
  <c r="L25"/>
  <c r="K23"/>
  <c r="J23"/>
  <c r="H23"/>
  <c r="K7"/>
  <c r="J7"/>
  <c r="H7"/>
  <c r="L7"/>
  <c r="K35" i="50"/>
  <c r="J35"/>
  <c r="H35"/>
  <c r="L35"/>
  <c r="K29"/>
  <c r="J29"/>
  <c r="H29"/>
  <c r="L29"/>
  <c r="K27"/>
  <c r="J27"/>
  <c r="H27"/>
  <c r="L27"/>
  <c r="K23"/>
  <c r="J23"/>
  <c r="H23"/>
  <c r="L23"/>
  <c r="K21"/>
  <c r="J21"/>
  <c r="H21"/>
  <c r="L21"/>
  <c r="K19"/>
  <c r="J19"/>
  <c r="H19"/>
  <c r="L19"/>
  <c r="K7"/>
  <c r="J7"/>
  <c r="J40"/>
  <c r="H7"/>
  <c r="L7"/>
  <c r="J1"/>
  <c r="D7" i="49"/>
  <c r="L338" i="48"/>
  <c r="K338"/>
  <c r="J338"/>
  <c r="H338"/>
  <c r="L332"/>
  <c r="K332"/>
  <c r="J332"/>
  <c r="H332"/>
  <c r="L330"/>
  <c r="K330"/>
  <c r="J330"/>
  <c r="H330"/>
  <c r="L328"/>
  <c r="K328"/>
  <c r="J328"/>
  <c r="H328"/>
  <c r="L326"/>
  <c r="K326"/>
  <c r="J326"/>
  <c r="H326"/>
  <c r="L323"/>
  <c r="K323"/>
  <c r="J323"/>
  <c r="H323"/>
  <c r="L321"/>
  <c r="K321"/>
  <c r="J321"/>
  <c r="H321"/>
  <c r="L319"/>
  <c r="K319"/>
  <c r="J319"/>
  <c r="H319"/>
  <c r="L309"/>
  <c r="K309"/>
  <c r="J309"/>
  <c r="H309"/>
  <c r="L255"/>
  <c r="K255"/>
  <c r="J255"/>
  <c r="H255"/>
  <c r="L195"/>
  <c r="K195"/>
  <c r="J195"/>
  <c r="H195"/>
  <c r="L137"/>
  <c r="K137"/>
  <c r="J137"/>
  <c r="H137"/>
  <c r="L90"/>
  <c r="K90"/>
  <c r="J90"/>
  <c r="H90"/>
  <c r="L35"/>
  <c r="K35"/>
  <c r="J35"/>
  <c r="H35"/>
  <c r="L33"/>
  <c r="K33"/>
  <c r="J33"/>
  <c r="H33"/>
  <c r="L29"/>
  <c r="K29"/>
  <c r="J29"/>
  <c r="H29"/>
  <c r="L27"/>
  <c r="K27"/>
  <c r="J27"/>
  <c r="H27"/>
  <c r="L25"/>
  <c r="K25"/>
  <c r="J25"/>
  <c r="H25"/>
  <c r="L23"/>
  <c r="K23"/>
  <c r="J23"/>
  <c r="H23"/>
  <c r="L7"/>
  <c r="L344"/>
  <c r="L1"/>
  <c r="K7"/>
  <c r="J7"/>
  <c r="J344"/>
  <c r="J1"/>
  <c r="H7"/>
  <c r="H344"/>
  <c r="H1"/>
  <c r="C8" i="46"/>
  <c r="K35" i="47"/>
  <c r="J35"/>
  <c r="H35"/>
  <c r="L35"/>
  <c r="K29"/>
  <c r="J29"/>
  <c r="H29"/>
  <c r="L29"/>
  <c r="K27"/>
  <c r="J27"/>
  <c r="H27"/>
  <c r="L27"/>
  <c r="K23"/>
  <c r="J23"/>
  <c r="H23"/>
  <c r="L23"/>
  <c r="K21"/>
  <c r="J21"/>
  <c r="H21"/>
  <c r="L21"/>
  <c r="K19"/>
  <c r="J19"/>
  <c r="H19"/>
  <c r="L19"/>
  <c r="K7"/>
  <c r="J7"/>
  <c r="J40"/>
  <c r="J1"/>
  <c r="H7"/>
  <c r="L7"/>
  <c r="D8" i="46"/>
  <c r="D7"/>
  <c r="D10"/>
  <c r="L129" i="45"/>
  <c r="L1"/>
  <c r="L123"/>
  <c r="K123"/>
  <c r="J123"/>
  <c r="H123"/>
  <c r="L121"/>
  <c r="K121"/>
  <c r="J121"/>
  <c r="H121"/>
  <c r="L119"/>
  <c r="K119"/>
  <c r="J119"/>
  <c r="H119"/>
  <c r="L116"/>
  <c r="K116"/>
  <c r="J116"/>
  <c r="H116"/>
  <c r="L114"/>
  <c r="K114"/>
  <c r="J114"/>
  <c r="H114"/>
  <c r="L112"/>
  <c r="K112"/>
  <c r="J112"/>
  <c r="H112"/>
  <c r="L109"/>
  <c r="K109"/>
  <c r="J109"/>
  <c r="H109"/>
  <c r="L105"/>
  <c r="K105"/>
  <c r="J105"/>
  <c r="H105"/>
  <c r="L81"/>
  <c r="K81"/>
  <c r="J81"/>
  <c r="H81"/>
  <c r="L77"/>
  <c r="K77"/>
  <c r="J77"/>
  <c r="H77"/>
  <c r="L73"/>
  <c r="K73"/>
  <c r="J73"/>
  <c r="H73"/>
  <c r="L58"/>
  <c r="K58"/>
  <c r="J58"/>
  <c r="H58"/>
  <c r="L43"/>
  <c r="K43"/>
  <c r="J43"/>
  <c r="H43"/>
  <c r="L41"/>
  <c r="K41"/>
  <c r="J41"/>
  <c r="H41"/>
  <c r="L33"/>
  <c r="K33"/>
  <c r="J33"/>
  <c r="H33"/>
  <c r="L28"/>
  <c r="K28"/>
  <c r="J28"/>
  <c r="H28"/>
  <c r="L26"/>
  <c r="K26"/>
  <c r="J26"/>
  <c r="H26"/>
  <c r="L24"/>
  <c r="K24"/>
  <c r="J24"/>
  <c r="H24"/>
  <c r="L7"/>
  <c r="K7"/>
  <c r="J7"/>
  <c r="J129"/>
  <c r="J1"/>
  <c r="D9" i="42"/>
  <c r="H7" i="45"/>
  <c r="H129"/>
  <c r="H1"/>
  <c r="C9" i="42"/>
  <c r="K98" i="44"/>
  <c r="J98"/>
  <c r="H98"/>
  <c r="K95"/>
  <c r="J95"/>
  <c r="H95"/>
  <c r="L95"/>
  <c r="K92"/>
  <c r="J92"/>
  <c r="H92"/>
  <c r="K87"/>
  <c r="J87"/>
  <c r="H87"/>
  <c r="L87"/>
  <c r="K85"/>
  <c r="J85"/>
  <c r="H85"/>
  <c r="K83"/>
  <c r="J83"/>
  <c r="H83"/>
  <c r="L83"/>
  <c r="K80"/>
  <c r="J80"/>
  <c r="H80"/>
  <c r="K77"/>
  <c r="J77"/>
  <c r="H77"/>
  <c r="L77"/>
  <c r="K69"/>
  <c r="J69"/>
  <c r="H69"/>
  <c r="K61"/>
  <c r="J61"/>
  <c r="H61"/>
  <c r="L61"/>
  <c r="K57"/>
  <c r="J57"/>
  <c r="H57"/>
  <c r="K53"/>
  <c r="J53"/>
  <c r="H53"/>
  <c r="L53"/>
  <c r="K49"/>
  <c r="J49"/>
  <c r="H49"/>
  <c r="K45"/>
  <c r="J45"/>
  <c r="H45"/>
  <c r="L45"/>
  <c r="K43"/>
  <c r="J43"/>
  <c r="H43"/>
  <c r="K41"/>
  <c r="J41"/>
  <c r="H41"/>
  <c r="L41"/>
  <c r="K37"/>
  <c r="J37"/>
  <c r="H37"/>
  <c r="K35"/>
  <c r="J35"/>
  <c r="H35"/>
  <c r="L35"/>
  <c r="K33"/>
  <c r="J33"/>
  <c r="H33"/>
  <c r="K31"/>
  <c r="J31"/>
  <c r="H31"/>
  <c r="L31"/>
  <c r="K29"/>
  <c r="J29"/>
  <c r="H29"/>
  <c r="K27"/>
  <c r="J27"/>
  <c r="H27"/>
  <c r="L27"/>
  <c r="K7"/>
  <c r="J7"/>
  <c r="J104"/>
  <c r="J1"/>
  <c r="D8" i="42"/>
  <c r="H7" i="44"/>
  <c r="L75" i="43"/>
  <c r="K75"/>
  <c r="J75"/>
  <c r="H75"/>
  <c r="L72"/>
  <c r="K72"/>
  <c r="J72"/>
  <c r="H72"/>
  <c r="L70"/>
  <c r="K70"/>
  <c r="J70"/>
  <c r="H70"/>
  <c r="L68"/>
  <c r="K68"/>
  <c r="J68"/>
  <c r="H68"/>
  <c r="L66"/>
  <c r="K66"/>
  <c r="J66"/>
  <c r="H66"/>
  <c r="L64"/>
  <c r="K64"/>
  <c r="J64"/>
  <c r="H64"/>
  <c r="L62"/>
  <c r="K62"/>
  <c r="J62"/>
  <c r="H62"/>
  <c r="L60"/>
  <c r="K60"/>
  <c r="J60"/>
  <c r="H60"/>
  <c r="L58"/>
  <c r="K58"/>
  <c r="J58"/>
  <c r="H58"/>
  <c r="L56"/>
  <c r="K56"/>
  <c r="J56"/>
  <c r="H56"/>
  <c r="L54"/>
  <c r="K54"/>
  <c r="J54"/>
  <c r="H54"/>
  <c r="L52"/>
  <c r="K52"/>
  <c r="J52"/>
  <c r="H52"/>
  <c r="L48"/>
  <c r="K48"/>
  <c r="J48"/>
  <c r="H48"/>
  <c r="L46"/>
  <c r="K46"/>
  <c r="J46"/>
  <c r="H46"/>
  <c r="L44"/>
  <c r="K44"/>
  <c r="J44"/>
  <c r="H44"/>
  <c r="L42"/>
  <c r="K42"/>
  <c r="J42"/>
  <c r="H42"/>
  <c r="L40"/>
  <c r="K40"/>
  <c r="J40"/>
  <c r="H40"/>
  <c r="L7"/>
  <c r="L80"/>
  <c r="L1"/>
  <c r="K7"/>
  <c r="J7"/>
  <c r="J80"/>
  <c r="J1"/>
  <c r="H7"/>
  <c r="H80"/>
  <c r="H1"/>
  <c r="C7" i="42"/>
  <c r="D7"/>
  <c r="K160" i="41"/>
  <c r="J160"/>
  <c r="H160"/>
  <c r="L160"/>
  <c r="K157"/>
  <c r="J157"/>
  <c r="H157"/>
  <c r="K151"/>
  <c r="J151"/>
  <c r="H151"/>
  <c r="L151"/>
  <c r="K149"/>
  <c r="J149"/>
  <c r="H149"/>
  <c r="K147"/>
  <c r="J147"/>
  <c r="H147"/>
  <c r="L147"/>
  <c r="K145"/>
  <c r="J145"/>
  <c r="H145"/>
  <c r="K143"/>
  <c r="J143"/>
  <c r="H143"/>
  <c r="L143"/>
  <c r="K141"/>
  <c r="J141"/>
  <c r="H141"/>
  <c r="K139"/>
  <c r="J139"/>
  <c r="H139"/>
  <c r="L139"/>
  <c r="K137"/>
  <c r="J137"/>
  <c r="H137"/>
  <c r="K135"/>
  <c r="J135"/>
  <c r="H135"/>
  <c r="L135"/>
  <c r="K133"/>
  <c r="J133"/>
  <c r="H133"/>
  <c r="K131"/>
  <c r="J131"/>
  <c r="H131"/>
  <c r="L131"/>
  <c r="K129"/>
  <c r="J129"/>
  <c r="H129"/>
  <c r="K127"/>
  <c r="J127"/>
  <c r="H127"/>
  <c r="L127"/>
  <c r="K125"/>
  <c r="J125"/>
  <c r="H125"/>
  <c r="K123"/>
  <c r="J123"/>
  <c r="H123"/>
  <c r="L123"/>
  <c r="K121"/>
  <c r="J121"/>
  <c r="H121"/>
  <c r="K119"/>
  <c r="J119"/>
  <c r="H119"/>
  <c r="L119"/>
  <c r="K117"/>
  <c r="J117"/>
  <c r="H117"/>
  <c r="K115"/>
  <c r="J115"/>
  <c r="H115"/>
  <c r="L115"/>
  <c r="K113"/>
  <c r="J113"/>
  <c r="H113"/>
  <c r="K111"/>
  <c r="J111"/>
  <c r="H111"/>
  <c r="L111"/>
  <c r="K109"/>
  <c r="J109"/>
  <c r="H109"/>
  <c r="K107"/>
  <c r="J107"/>
  <c r="H107"/>
  <c r="L107"/>
  <c r="K105"/>
  <c r="J105"/>
  <c r="H105"/>
  <c r="K103"/>
  <c r="J103"/>
  <c r="H103"/>
  <c r="L103"/>
  <c r="K99"/>
  <c r="J99"/>
  <c r="H99"/>
  <c r="K97"/>
  <c r="J97"/>
  <c r="H97"/>
  <c r="L97"/>
  <c r="K95"/>
  <c r="J95"/>
  <c r="H95"/>
  <c r="K93"/>
  <c r="J93"/>
  <c r="H93"/>
  <c r="L93"/>
  <c r="K91"/>
  <c r="J91"/>
  <c r="H91"/>
  <c r="K89"/>
  <c r="J89"/>
  <c r="H89"/>
  <c r="L89"/>
  <c r="K87"/>
  <c r="J87"/>
  <c r="H87"/>
  <c r="K85"/>
  <c r="J85"/>
  <c r="H85"/>
  <c r="L85"/>
  <c r="K83"/>
  <c r="J83"/>
  <c r="H83"/>
  <c r="K81"/>
  <c r="J81"/>
  <c r="H81"/>
  <c r="L81"/>
  <c r="K79"/>
  <c r="J79"/>
  <c r="H79"/>
  <c r="K77"/>
  <c r="J77"/>
  <c r="H77"/>
  <c r="L77"/>
  <c r="K75"/>
  <c r="J75"/>
  <c r="J165"/>
  <c r="J1"/>
  <c r="D7" i="40"/>
  <c r="D9"/>
  <c r="H75" i="41"/>
  <c r="K73"/>
  <c r="J73"/>
  <c r="H73"/>
  <c r="K7"/>
  <c r="J7"/>
  <c r="H7"/>
  <c r="K192" i="39"/>
  <c r="J192"/>
  <c r="H192"/>
  <c r="K190"/>
  <c r="J190"/>
  <c r="H190"/>
  <c r="L190"/>
  <c r="K188"/>
  <c r="J188"/>
  <c r="H188"/>
  <c r="K185"/>
  <c r="J185"/>
  <c r="H185"/>
  <c r="L185"/>
  <c r="K183"/>
  <c r="J183"/>
  <c r="H183"/>
  <c r="K181"/>
  <c r="J181"/>
  <c r="H181"/>
  <c r="L181"/>
  <c r="K178"/>
  <c r="J178"/>
  <c r="H178"/>
  <c r="K174"/>
  <c r="J174"/>
  <c r="H174"/>
  <c r="L174"/>
  <c r="K141"/>
  <c r="J141"/>
  <c r="H141"/>
  <c r="K136"/>
  <c r="J136"/>
  <c r="H136"/>
  <c r="L136"/>
  <c r="K132"/>
  <c r="J132"/>
  <c r="H132"/>
  <c r="K111"/>
  <c r="J111"/>
  <c r="H111"/>
  <c r="L111"/>
  <c r="K103"/>
  <c r="J103"/>
  <c r="H103"/>
  <c r="K91"/>
  <c r="J91"/>
  <c r="H91"/>
  <c r="L91"/>
  <c r="K72"/>
  <c r="J72"/>
  <c r="H72"/>
  <c r="K55"/>
  <c r="J55"/>
  <c r="H55"/>
  <c r="L55"/>
  <c r="K38"/>
  <c r="J38"/>
  <c r="H38"/>
  <c r="K36"/>
  <c r="J36"/>
  <c r="H36"/>
  <c r="L36"/>
  <c r="K34"/>
  <c r="J34"/>
  <c r="H34"/>
  <c r="K32"/>
  <c r="J32"/>
  <c r="H32"/>
  <c r="L32"/>
  <c r="K30"/>
  <c r="J30"/>
  <c r="H30"/>
  <c r="K7"/>
  <c r="J7"/>
  <c r="H7"/>
  <c r="L7"/>
  <c r="K136" i="38"/>
  <c r="J136"/>
  <c r="H136"/>
  <c r="L136"/>
  <c r="K129"/>
  <c r="J129"/>
  <c r="H129"/>
  <c r="L129"/>
  <c r="K122"/>
  <c r="J122"/>
  <c r="H122"/>
  <c r="L122"/>
  <c r="K115"/>
  <c r="J115"/>
  <c r="H115"/>
  <c r="L115"/>
  <c r="K108"/>
  <c r="J108"/>
  <c r="H108"/>
  <c r="L108"/>
  <c r="K102"/>
  <c r="J102"/>
  <c r="H102"/>
  <c r="L102"/>
  <c r="K96"/>
  <c r="J96"/>
  <c r="H96"/>
  <c r="L96"/>
  <c r="K93"/>
  <c r="J93"/>
  <c r="H93"/>
  <c r="L93"/>
  <c r="K91"/>
  <c r="J91"/>
  <c r="H91"/>
  <c r="L91"/>
  <c r="K86"/>
  <c r="J86"/>
  <c r="H86"/>
  <c r="L86"/>
  <c r="K81"/>
  <c r="J81"/>
  <c r="H81"/>
  <c r="L81"/>
  <c r="K76"/>
  <c r="J76"/>
  <c r="H76"/>
  <c r="L76"/>
  <c r="K71"/>
  <c r="J71"/>
  <c r="H71"/>
  <c r="L71"/>
  <c r="K68"/>
  <c r="J68"/>
  <c r="H68"/>
  <c r="L68"/>
  <c r="K66"/>
  <c r="J66"/>
  <c r="H66"/>
  <c r="L66"/>
  <c r="K64"/>
  <c r="J64"/>
  <c r="H64"/>
  <c r="L64"/>
  <c r="K62"/>
  <c r="J62"/>
  <c r="H62"/>
  <c r="L62"/>
  <c r="K60"/>
  <c r="J60"/>
  <c r="H60"/>
  <c r="L60"/>
  <c r="K58"/>
  <c r="J58"/>
  <c r="H58"/>
  <c r="L58"/>
  <c r="K53"/>
  <c r="J53"/>
  <c r="H53"/>
  <c r="L53"/>
  <c r="K48"/>
  <c r="J48"/>
  <c r="H48"/>
  <c r="L48"/>
  <c r="K43"/>
  <c r="J43"/>
  <c r="H43"/>
  <c r="L43"/>
  <c r="K39"/>
  <c r="J39"/>
  <c r="H39"/>
  <c r="L39"/>
  <c r="K37"/>
  <c r="J37"/>
  <c r="H37"/>
  <c r="L37"/>
  <c r="K35"/>
  <c r="J35"/>
  <c r="H35"/>
  <c r="L35"/>
  <c r="K33"/>
  <c r="J33"/>
  <c r="H33"/>
  <c r="L33"/>
  <c r="K31"/>
  <c r="J31"/>
  <c r="H31"/>
  <c r="L31"/>
  <c r="K29"/>
  <c r="J29"/>
  <c r="H29"/>
  <c r="L29"/>
  <c r="K27"/>
  <c r="J27"/>
  <c r="H27"/>
  <c r="L27"/>
  <c r="K7"/>
  <c r="J7"/>
  <c r="J142"/>
  <c r="H7"/>
  <c r="L7"/>
  <c r="J1"/>
  <c r="D8" i="36"/>
  <c r="J104" i="37"/>
  <c r="J1"/>
  <c r="D7" i="36"/>
  <c r="K99" i="37"/>
  <c r="J99"/>
  <c r="H99"/>
  <c r="L99"/>
  <c r="K93"/>
  <c r="J93"/>
  <c r="H93"/>
  <c r="K91"/>
  <c r="J91"/>
  <c r="H91"/>
  <c r="L91"/>
  <c r="K89"/>
  <c r="J89"/>
  <c r="H89"/>
  <c r="K87"/>
  <c r="J87"/>
  <c r="H87"/>
  <c r="L87"/>
  <c r="K85"/>
  <c r="J85"/>
  <c r="H85"/>
  <c r="K83"/>
  <c r="J83"/>
  <c r="H83"/>
  <c r="L83"/>
  <c r="K81"/>
  <c r="J81"/>
  <c r="H81"/>
  <c r="K79"/>
  <c r="J79"/>
  <c r="H79"/>
  <c r="L79"/>
  <c r="K77"/>
  <c r="J77"/>
  <c r="H77"/>
  <c r="K75"/>
  <c r="J75"/>
  <c r="H75"/>
  <c r="L75"/>
  <c r="K73"/>
  <c r="J73"/>
  <c r="H73"/>
  <c r="K71"/>
  <c r="J71"/>
  <c r="H71"/>
  <c r="L71"/>
  <c r="K69"/>
  <c r="J69"/>
  <c r="H69"/>
  <c r="K67"/>
  <c r="J67"/>
  <c r="H67"/>
  <c r="L67"/>
  <c r="K65"/>
  <c r="J65"/>
  <c r="H65"/>
  <c r="K63"/>
  <c r="J63"/>
  <c r="H63"/>
  <c r="L63"/>
  <c r="K61"/>
  <c r="J61"/>
  <c r="H61"/>
  <c r="K59"/>
  <c r="J59"/>
  <c r="H59"/>
  <c r="L59"/>
  <c r="K55"/>
  <c r="J55"/>
  <c r="H55"/>
  <c r="K53"/>
  <c r="J53"/>
  <c r="H53"/>
  <c r="L53"/>
  <c r="K51"/>
  <c r="J51"/>
  <c r="H51"/>
  <c r="K49"/>
  <c r="J49"/>
  <c r="H49"/>
  <c r="L49"/>
  <c r="K47"/>
  <c r="J47"/>
  <c r="H47"/>
  <c r="K45"/>
  <c r="J45"/>
  <c r="H45"/>
  <c r="L45"/>
  <c r="K43"/>
  <c r="J43"/>
  <c r="H43"/>
  <c r="K7"/>
  <c r="J7"/>
  <c r="H7"/>
  <c r="L206" i="35"/>
  <c r="K206"/>
  <c r="J206"/>
  <c r="H206"/>
  <c r="L200"/>
  <c r="K200"/>
  <c r="J200"/>
  <c r="H200"/>
  <c r="L197"/>
  <c r="K197"/>
  <c r="J197"/>
  <c r="H197"/>
  <c r="L184"/>
  <c r="K184"/>
  <c r="J184"/>
  <c r="H184"/>
  <c r="L182"/>
  <c r="K182"/>
  <c r="J182"/>
  <c r="H182"/>
  <c r="L180"/>
  <c r="K180"/>
  <c r="J180"/>
  <c r="H180"/>
  <c r="L178"/>
  <c r="K178"/>
  <c r="J178"/>
  <c r="H178"/>
  <c r="L176"/>
  <c r="K176"/>
  <c r="J176"/>
  <c r="H176"/>
  <c r="L174"/>
  <c r="K174"/>
  <c r="J174"/>
  <c r="H174"/>
  <c r="L172"/>
  <c r="K172"/>
  <c r="J172"/>
  <c r="H172"/>
  <c r="L170"/>
  <c r="K170"/>
  <c r="J170"/>
  <c r="H170"/>
  <c r="L168"/>
  <c r="K168"/>
  <c r="J168"/>
  <c r="H168"/>
  <c r="L166"/>
  <c r="K166"/>
  <c r="J166"/>
  <c r="H166"/>
  <c r="L164"/>
  <c r="K164"/>
  <c r="J164"/>
  <c r="H164"/>
  <c r="L162"/>
  <c r="K162"/>
  <c r="J162"/>
  <c r="H162"/>
  <c r="L160"/>
  <c r="K160"/>
  <c r="J160"/>
  <c r="H160"/>
  <c r="L158"/>
  <c r="K158"/>
  <c r="J158"/>
  <c r="H158"/>
  <c r="L156"/>
  <c r="K156"/>
  <c r="J156"/>
  <c r="H156"/>
  <c r="L154"/>
  <c r="K154"/>
  <c r="J154"/>
  <c r="H154"/>
  <c r="L152"/>
  <c r="K152"/>
  <c r="J152"/>
  <c r="H152"/>
  <c r="L150"/>
  <c r="K150"/>
  <c r="J150"/>
  <c r="H150"/>
  <c r="L148"/>
  <c r="K148"/>
  <c r="J148"/>
  <c r="H148"/>
  <c r="L146"/>
  <c r="K146"/>
  <c r="J146"/>
  <c r="H146"/>
  <c r="L144"/>
  <c r="K144"/>
  <c r="J144"/>
  <c r="H144"/>
  <c r="L142"/>
  <c r="K142"/>
  <c r="J142"/>
  <c r="H142"/>
  <c r="L140"/>
  <c r="K140"/>
  <c r="J140"/>
  <c r="H140"/>
  <c r="L138"/>
  <c r="K138"/>
  <c r="J138"/>
  <c r="H138"/>
  <c r="L136"/>
  <c r="K136"/>
  <c r="J136"/>
  <c r="H136"/>
  <c r="L134"/>
  <c r="K134"/>
  <c r="J134"/>
  <c r="H134"/>
  <c r="L132"/>
  <c r="K132"/>
  <c r="J132"/>
  <c r="H132"/>
  <c r="L130"/>
  <c r="K130"/>
  <c r="J130"/>
  <c r="H130"/>
  <c r="L128"/>
  <c r="K128"/>
  <c r="J128"/>
  <c r="H128"/>
  <c r="L126"/>
  <c r="K126"/>
  <c r="J126"/>
  <c r="H126"/>
  <c r="L124"/>
  <c r="K124"/>
  <c r="J124"/>
  <c r="H124"/>
  <c r="L122"/>
  <c r="K122"/>
  <c r="J122"/>
  <c r="H122"/>
  <c r="L120"/>
  <c r="K120"/>
  <c r="J120"/>
  <c r="H120"/>
  <c r="L118"/>
  <c r="K118"/>
  <c r="J118"/>
  <c r="H118"/>
  <c r="L116"/>
  <c r="K116"/>
  <c r="J116"/>
  <c r="H116"/>
  <c r="L114"/>
  <c r="K114"/>
  <c r="J114"/>
  <c r="H114"/>
  <c r="L112"/>
  <c r="K112"/>
  <c r="J112"/>
  <c r="H112"/>
  <c r="L108"/>
  <c r="K108"/>
  <c r="J108"/>
  <c r="H108"/>
  <c r="L106"/>
  <c r="K106"/>
  <c r="J106"/>
  <c r="H106"/>
  <c r="L104"/>
  <c r="K104"/>
  <c r="J104"/>
  <c r="H104"/>
  <c r="L102"/>
  <c r="K102"/>
  <c r="J102"/>
  <c r="H102"/>
  <c r="L100"/>
  <c r="K100"/>
  <c r="J100"/>
  <c r="H100"/>
  <c r="L98"/>
  <c r="K98"/>
  <c r="J98"/>
  <c r="H98"/>
  <c r="L96"/>
  <c r="K96"/>
  <c r="J96"/>
  <c r="H96"/>
  <c r="L94"/>
  <c r="K94"/>
  <c r="J94"/>
  <c r="H94"/>
  <c r="L92"/>
  <c r="K92"/>
  <c r="J92"/>
  <c r="H92"/>
  <c r="L90"/>
  <c r="K90"/>
  <c r="J90"/>
  <c r="H90"/>
  <c r="L88"/>
  <c r="K88"/>
  <c r="J88"/>
  <c r="H88"/>
  <c r="L86"/>
  <c r="K86"/>
  <c r="J86"/>
  <c r="H86"/>
  <c r="L84"/>
  <c r="K84"/>
  <c r="J84"/>
  <c r="H84"/>
  <c r="L82"/>
  <c r="K82"/>
  <c r="J82"/>
  <c r="H82"/>
  <c r="L80"/>
  <c r="K80"/>
  <c r="J80"/>
  <c r="H80"/>
  <c r="L78"/>
  <c r="K78"/>
  <c r="J78"/>
  <c r="H78"/>
  <c r="L76"/>
  <c r="K76"/>
  <c r="J76"/>
  <c r="H76"/>
  <c r="L74"/>
  <c r="K74"/>
  <c r="J74"/>
  <c r="H74"/>
  <c r="L7"/>
  <c r="L211"/>
  <c r="L1"/>
  <c r="K7"/>
  <c r="J7"/>
  <c r="J211"/>
  <c r="J1"/>
  <c r="D7" i="34"/>
  <c r="D9"/>
  <c r="H7" i="35"/>
  <c r="H211"/>
  <c r="H1"/>
  <c r="C7" i="34"/>
  <c r="C9"/>
  <c r="K132" i="33"/>
  <c r="J132"/>
  <c r="H132"/>
  <c r="L132"/>
  <c r="K130"/>
  <c r="J130"/>
  <c r="H130"/>
  <c r="L130"/>
  <c r="K128"/>
  <c r="J128"/>
  <c r="H128"/>
  <c r="L128"/>
  <c r="K125"/>
  <c r="J125"/>
  <c r="H125"/>
  <c r="L125"/>
  <c r="K123"/>
  <c r="J123"/>
  <c r="H123"/>
  <c r="L123"/>
  <c r="K121"/>
  <c r="J121"/>
  <c r="H121"/>
  <c r="L121"/>
  <c r="K118"/>
  <c r="J118"/>
  <c r="H118"/>
  <c r="L118"/>
  <c r="K114"/>
  <c r="J114"/>
  <c r="H114"/>
  <c r="L114"/>
  <c r="K91"/>
  <c r="J91"/>
  <c r="H91"/>
  <c r="L91"/>
  <c r="K85"/>
  <c r="J85"/>
  <c r="H85"/>
  <c r="L85"/>
  <c r="K81"/>
  <c r="J81"/>
  <c r="H81"/>
  <c r="L81"/>
  <c r="K66"/>
  <c r="J66"/>
  <c r="H66"/>
  <c r="L66"/>
  <c r="K64"/>
  <c r="J64"/>
  <c r="H64"/>
  <c r="L64"/>
  <c r="K56"/>
  <c r="J56"/>
  <c r="H56"/>
  <c r="L56"/>
  <c r="K35"/>
  <c r="J35"/>
  <c r="H35"/>
  <c r="L35"/>
  <c r="K33"/>
  <c r="J33"/>
  <c r="H33"/>
  <c r="L33"/>
  <c r="K31"/>
  <c r="J31"/>
  <c r="H31"/>
  <c r="L31"/>
  <c r="K29"/>
  <c r="J29"/>
  <c r="H29"/>
  <c r="L29"/>
  <c r="K27"/>
  <c r="J27"/>
  <c r="H27"/>
  <c r="L27"/>
  <c r="K25"/>
  <c r="J25"/>
  <c r="H25"/>
  <c r="L25"/>
  <c r="K7"/>
  <c r="J7"/>
  <c r="J138"/>
  <c r="H7"/>
  <c r="L7"/>
  <c r="J1"/>
  <c r="D9" i="30"/>
  <c r="K104" i="32"/>
  <c r="J104"/>
  <c r="H104"/>
  <c r="L104"/>
  <c r="K100"/>
  <c r="J100"/>
  <c r="H100"/>
  <c r="K96"/>
  <c r="J96"/>
  <c r="H96"/>
  <c r="L96"/>
  <c r="K90"/>
  <c r="J90"/>
  <c r="H90"/>
  <c r="K87"/>
  <c r="J87"/>
  <c r="H87"/>
  <c r="L87"/>
  <c r="K84"/>
  <c r="J84"/>
  <c r="H84"/>
  <c r="K81"/>
  <c r="J81"/>
  <c r="H81"/>
  <c r="L81"/>
  <c r="K78"/>
  <c r="J78"/>
  <c r="H78"/>
  <c r="K75"/>
  <c r="J75"/>
  <c r="H75"/>
  <c r="L75"/>
  <c r="K67"/>
  <c r="J67"/>
  <c r="H67"/>
  <c r="K63"/>
  <c r="J63"/>
  <c r="H63"/>
  <c r="L63"/>
  <c r="K59"/>
  <c r="J59"/>
  <c r="H59"/>
  <c r="K57"/>
  <c r="J57"/>
  <c r="H57"/>
  <c r="L57"/>
  <c r="K55"/>
  <c r="J55"/>
  <c r="H55"/>
  <c r="K53"/>
  <c r="J53"/>
  <c r="H53"/>
  <c r="L53"/>
  <c r="K51"/>
  <c r="J51"/>
  <c r="H51"/>
  <c r="K49"/>
  <c r="J49"/>
  <c r="H49"/>
  <c r="L49"/>
  <c r="K47"/>
  <c r="J47"/>
  <c r="H47"/>
  <c r="K45"/>
  <c r="J45"/>
  <c r="H45"/>
  <c r="L45"/>
  <c r="K43"/>
  <c r="J43"/>
  <c r="H43"/>
  <c r="K41"/>
  <c r="J41"/>
  <c r="H41"/>
  <c r="L41"/>
  <c r="K37"/>
  <c r="J37"/>
  <c r="H37"/>
  <c r="K35"/>
  <c r="J35"/>
  <c r="H35"/>
  <c r="L35"/>
  <c r="K33"/>
  <c r="J33"/>
  <c r="H33"/>
  <c r="K31"/>
  <c r="J31"/>
  <c r="H31"/>
  <c r="L31"/>
  <c r="K29"/>
  <c r="J29"/>
  <c r="H29"/>
  <c r="K27"/>
  <c r="J27"/>
  <c r="H27"/>
  <c r="L27"/>
  <c r="K7"/>
  <c r="J7"/>
  <c r="J110"/>
  <c r="J1"/>
  <c r="D8" i="30"/>
  <c r="H7" i="32"/>
  <c r="L81" i="31"/>
  <c r="K81"/>
  <c r="J81"/>
  <c r="H81"/>
  <c r="L75"/>
  <c r="K75"/>
  <c r="J75"/>
  <c r="H75"/>
  <c r="L73"/>
  <c r="K73"/>
  <c r="J73"/>
  <c r="H73"/>
  <c r="L71"/>
  <c r="K71"/>
  <c r="J71"/>
  <c r="H71"/>
  <c r="L69"/>
  <c r="K69"/>
  <c r="J69"/>
  <c r="H69"/>
  <c r="L67"/>
  <c r="K67"/>
  <c r="J67"/>
  <c r="H67"/>
  <c r="L65"/>
  <c r="K65"/>
  <c r="J65"/>
  <c r="H65"/>
  <c r="L63"/>
  <c r="K63"/>
  <c r="J63"/>
  <c r="H63"/>
  <c r="L61"/>
  <c r="K61"/>
  <c r="J61"/>
  <c r="H61"/>
  <c r="L59"/>
  <c r="K59"/>
  <c r="J59"/>
  <c r="H59"/>
  <c r="L57"/>
  <c r="K57"/>
  <c r="J57"/>
  <c r="H57"/>
  <c r="L55"/>
  <c r="K55"/>
  <c r="J55"/>
  <c r="H55"/>
  <c r="L53"/>
  <c r="K53"/>
  <c r="J53"/>
  <c r="H53"/>
  <c r="L51"/>
  <c r="K51"/>
  <c r="J51"/>
  <c r="H51"/>
  <c r="L47"/>
  <c r="K47"/>
  <c r="J47"/>
  <c r="H47"/>
  <c r="L45"/>
  <c r="K45"/>
  <c r="J45"/>
  <c r="H45"/>
  <c r="L43"/>
  <c r="K43"/>
  <c r="J43"/>
  <c r="H43"/>
  <c r="L41"/>
  <c r="K41"/>
  <c r="J41"/>
  <c r="H41"/>
  <c r="L39"/>
  <c r="K39"/>
  <c r="J39"/>
  <c r="H39"/>
  <c r="L7"/>
  <c r="L86"/>
  <c r="L1"/>
  <c r="K7"/>
  <c r="J7"/>
  <c r="J86"/>
  <c r="J1"/>
  <c r="H7"/>
  <c r="H86"/>
  <c r="H1"/>
  <c r="C7" i="30"/>
  <c r="D7"/>
  <c r="H90" i="29"/>
  <c r="H1"/>
  <c r="C8" i="27"/>
  <c r="K84" i="29"/>
  <c r="J84"/>
  <c r="H84"/>
  <c r="L84"/>
  <c r="L78"/>
  <c r="K78"/>
  <c r="J78"/>
  <c r="H78"/>
  <c r="L76"/>
  <c r="K76"/>
  <c r="J76"/>
  <c r="H76"/>
  <c r="L72"/>
  <c r="K72"/>
  <c r="J72"/>
  <c r="H72"/>
  <c r="L66"/>
  <c r="K66"/>
  <c r="J66"/>
  <c r="H66"/>
  <c r="L60"/>
  <c r="K60"/>
  <c r="J60"/>
  <c r="H60"/>
  <c r="L58"/>
  <c r="K58"/>
  <c r="J58"/>
  <c r="H58"/>
  <c r="L56"/>
  <c r="K56"/>
  <c r="J56"/>
  <c r="H56"/>
  <c r="L54"/>
  <c r="K54"/>
  <c r="J54"/>
  <c r="H54"/>
  <c r="L52"/>
  <c r="K52"/>
  <c r="J52"/>
  <c r="H52"/>
  <c r="L50"/>
  <c r="K50"/>
  <c r="J50"/>
  <c r="H50"/>
  <c r="L46"/>
  <c r="K46"/>
  <c r="J46"/>
  <c r="H46"/>
  <c r="L44"/>
  <c r="K44"/>
  <c r="J44"/>
  <c r="H44"/>
  <c r="L42"/>
  <c r="K42"/>
  <c r="J42"/>
  <c r="H42"/>
  <c r="L40"/>
  <c r="K40"/>
  <c r="J40"/>
  <c r="H40"/>
  <c r="L38"/>
  <c r="K38"/>
  <c r="J38"/>
  <c r="H38"/>
  <c r="L36"/>
  <c r="K36"/>
  <c r="J36"/>
  <c r="H36"/>
  <c r="L7"/>
  <c r="L90"/>
  <c r="L1"/>
  <c r="K7"/>
  <c r="J7"/>
  <c r="J90"/>
  <c r="J1"/>
  <c r="D8" i="27"/>
  <c r="H7" i="29"/>
  <c r="K205" i="28"/>
  <c r="J205"/>
  <c r="H205"/>
  <c r="L205"/>
  <c r="K199"/>
  <c r="J199"/>
  <c r="H199"/>
  <c r="L199"/>
  <c r="K196"/>
  <c r="J196"/>
  <c r="H196"/>
  <c r="K194"/>
  <c r="J194"/>
  <c r="H194"/>
  <c r="L194"/>
  <c r="K192"/>
  <c r="J192"/>
  <c r="H192"/>
  <c r="L192"/>
  <c r="K190"/>
  <c r="J190"/>
  <c r="H190"/>
  <c r="L190"/>
  <c r="K188"/>
  <c r="J188"/>
  <c r="H188"/>
  <c r="K186"/>
  <c r="J186"/>
  <c r="H186"/>
  <c r="L186"/>
  <c r="K184"/>
  <c r="J184"/>
  <c r="H184"/>
  <c r="L184"/>
  <c r="K182"/>
  <c r="J182"/>
  <c r="H182"/>
  <c r="L182"/>
  <c r="K180"/>
  <c r="J180"/>
  <c r="H180"/>
  <c r="K178"/>
  <c r="J178"/>
  <c r="H178"/>
  <c r="L178"/>
  <c r="K176"/>
  <c r="J176"/>
  <c r="H176"/>
  <c r="L176"/>
  <c r="K174"/>
  <c r="J174"/>
  <c r="H174"/>
  <c r="L174"/>
  <c r="K172"/>
  <c r="J172"/>
  <c r="H172"/>
  <c r="K170"/>
  <c r="J170"/>
  <c r="H170"/>
  <c r="L170"/>
  <c r="K168"/>
  <c r="J168"/>
  <c r="H168"/>
  <c r="L168"/>
  <c r="K166"/>
  <c r="J166"/>
  <c r="H166"/>
  <c r="L166"/>
  <c r="K164"/>
  <c r="J164"/>
  <c r="H164"/>
  <c r="K162"/>
  <c r="J162"/>
  <c r="H162"/>
  <c r="L162"/>
  <c r="K160"/>
  <c r="J160"/>
  <c r="H160"/>
  <c r="L160"/>
  <c r="K158"/>
  <c r="J158"/>
  <c r="H158"/>
  <c r="L158"/>
  <c r="K156"/>
  <c r="J156"/>
  <c r="H156"/>
  <c r="K154"/>
  <c r="J154"/>
  <c r="H154"/>
  <c r="L154"/>
  <c r="K152"/>
  <c r="J152"/>
  <c r="H152"/>
  <c r="L152"/>
  <c r="K150"/>
  <c r="J150"/>
  <c r="H150"/>
  <c r="L150"/>
  <c r="K148"/>
  <c r="J148"/>
  <c r="H148"/>
  <c r="K146"/>
  <c r="J146"/>
  <c r="H146"/>
  <c r="L146"/>
  <c r="K144"/>
  <c r="J144"/>
  <c r="H144"/>
  <c r="L144"/>
  <c r="K142"/>
  <c r="J142"/>
  <c r="H142"/>
  <c r="L142"/>
  <c r="K140"/>
  <c r="J140"/>
  <c r="H140"/>
  <c r="K138"/>
  <c r="J138"/>
  <c r="H138"/>
  <c r="L138"/>
  <c r="K136"/>
  <c r="J136"/>
  <c r="H136"/>
  <c r="L136"/>
  <c r="K134"/>
  <c r="J134"/>
  <c r="H134"/>
  <c r="L134"/>
  <c r="K132"/>
  <c r="J132"/>
  <c r="H132"/>
  <c r="K130"/>
  <c r="J130"/>
  <c r="H130"/>
  <c r="L130"/>
  <c r="K128"/>
  <c r="J128"/>
  <c r="H128"/>
  <c r="L128"/>
  <c r="K126"/>
  <c r="J126"/>
  <c r="H126"/>
  <c r="L126"/>
  <c r="K124"/>
  <c r="J124"/>
  <c r="H124"/>
  <c r="K122"/>
  <c r="J122"/>
  <c r="H122"/>
  <c r="L122"/>
  <c r="K120"/>
  <c r="J120"/>
  <c r="H120"/>
  <c r="L120"/>
  <c r="K116"/>
  <c r="J116"/>
  <c r="H116"/>
  <c r="L116"/>
  <c r="K114"/>
  <c r="J114"/>
  <c r="H114"/>
  <c r="K112"/>
  <c r="J112"/>
  <c r="H112"/>
  <c r="L112"/>
  <c r="K110"/>
  <c r="J110"/>
  <c r="H110"/>
  <c r="L110"/>
  <c r="K108"/>
  <c r="J108"/>
  <c r="H108"/>
  <c r="L108"/>
  <c r="K106"/>
  <c r="J106"/>
  <c r="H106"/>
  <c r="K104"/>
  <c r="J104"/>
  <c r="H104"/>
  <c r="L104"/>
  <c r="K102"/>
  <c r="J102"/>
  <c r="H102"/>
  <c r="L102"/>
  <c r="K100"/>
  <c r="J100"/>
  <c r="H100"/>
  <c r="L100"/>
  <c r="K98"/>
  <c r="J98"/>
  <c r="H98"/>
  <c r="K96"/>
  <c r="J96"/>
  <c r="H96"/>
  <c r="L96"/>
  <c r="K94"/>
  <c r="J94"/>
  <c r="H94"/>
  <c r="L94"/>
  <c r="K92"/>
  <c r="J92"/>
  <c r="H92"/>
  <c r="L92"/>
  <c r="K90"/>
  <c r="J90"/>
  <c r="H90"/>
  <c r="K88"/>
  <c r="J88"/>
  <c r="H88"/>
  <c r="L88"/>
  <c r="K86"/>
  <c r="J86"/>
  <c r="H86"/>
  <c r="L86"/>
  <c r="K84"/>
  <c r="J84"/>
  <c r="H84"/>
  <c r="L84"/>
  <c r="K82"/>
  <c r="J82"/>
  <c r="H82"/>
  <c r="K80"/>
  <c r="J80"/>
  <c r="J210"/>
  <c r="J1"/>
  <c r="D7" i="27"/>
  <c r="D10"/>
  <c r="H80" i="28"/>
  <c r="L80"/>
  <c r="K7"/>
  <c r="J7"/>
  <c r="H7"/>
  <c r="L7"/>
  <c r="T121" i="24"/>
  <c r="T122"/>
  <c r="T124"/>
  <c r="T125"/>
  <c r="T126"/>
  <c r="T127"/>
  <c r="R121"/>
  <c r="R122"/>
  <c r="R124"/>
  <c r="R125"/>
  <c r="R126"/>
  <c r="R127"/>
  <c r="P121"/>
  <c r="P122"/>
  <c r="P124"/>
  <c r="P125"/>
  <c r="P126"/>
  <c r="P127"/>
  <c r="BK121"/>
  <c r="BK122"/>
  <c r="BK124"/>
  <c r="BK125"/>
  <c r="BK126"/>
  <c r="BK127"/>
  <c r="BK120"/>
  <c r="J120"/>
  <c r="J67"/>
  <c r="T119"/>
  <c r="T118"/>
  <c r="R119"/>
  <c r="R118"/>
  <c r="P119"/>
  <c r="P118"/>
  <c r="BK119"/>
  <c r="BK118"/>
  <c r="J118"/>
  <c r="T111"/>
  <c r="T114"/>
  <c r="T116"/>
  <c r="R111"/>
  <c r="R114"/>
  <c r="R110"/>
  <c r="R116"/>
  <c r="P111"/>
  <c r="P114"/>
  <c r="P116"/>
  <c r="BK111"/>
  <c r="BK114"/>
  <c r="BK110"/>
  <c r="J110"/>
  <c r="J65"/>
  <c r="BK116"/>
  <c r="T105"/>
  <c r="T107"/>
  <c r="T108"/>
  <c r="T109"/>
  <c r="T104"/>
  <c r="R105"/>
  <c r="R107"/>
  <c r="R104"/>
  <c r="R108"/>
  <c r="R109"/>
  <c r="P105"/>
  <c r="P107"/>
  <c r="P108"/>
  <c r="P104"/>
  <c r="P109"/>
  <c r="BK105"/>
  <c r="BK107"/>
  <c r="BK104"/>
  <c r="J104"/>
  <c r="J64"/>
  <c r="BK108"/>
  <c r="BK109"/>
  <c r="T102"/>
  <c r="T101"/>
  <c r="R102"/>
  <c r="R101"/>
  <c r="P102"/>
  <c r="P101"/>
  <c r="BK102"/>
  <c r="BK101"/>
  <c r="J101"/>
  <c r="J63"/>
  <c r="T92"/>
  <c r="T93"/>
  <c r="T94"/>
  <c r="T96"/>
  <c r="T98"/>
  <c r="T100"/>
  <c r="T91"/>
  <c r="R92"/>
  <c r="R93"/>
  <c r="R94"/>
  <c r="R96"/>
  <c r="R98"/>
  <c r="R100"/>
  <c r="P92"/>
  <c r="P93"/>
  <c r="P94"/>
  <c r="P96"/>
  <c r="P98"/>
  <c r="P100"/>
  <c r="BK92"/>
  <c r="BK93"/>
  <c r="BK94"/>
  <c r="BK96"/>
  <c r="BK98"/>
  <c r="BK100"/>
  <c r="BI92"/>
  <c r="BI93"/>
  <c r="BI94"/>
  <c r="BI96"/>
  <c r="BI98"/>
  <c r="BI100"/>
  <c r="BI102"/>
  <c r="BI105"/>
  <c r="BI107"/>
  <c r="BI108"/>
  <c r="BI109"/>
  <c r="BI111"/>
  <c r="BI114"/>
  <c r="BI116"/>
  <c r="BI119"/>
  <c r="BI121"/>
  <c r="BI122"/>
  <c r="BI124"/>
  <c r="BI125"/>
  <c r="BI126"/>
  <c r="BI127"/>
  <c r="BH92"/>
  <c r="BH93"/>
  <c r="BH94"/>
  <c r="BH96"/>
  <c r="BH98"/>
  <c r="BH100"/>
  <c r="BH102"/>
  <c r="BH105"/>
  <c r="BH107"/>
  <c r="BH108"/>
  <c r="BH109"/>
  <c r="BH111"/>
  <c r="BH114"/>
  <c r="BH116"/>
  <c r="BH119"/>
  <c r="BH121"/>
  <c r="BH122"/>
  <c r="BH124"/>
  <c r="BH125"/>
  <c r="BH126"/>
  <c r="BH127"/>
  <c r="BG92"/>
  <c r="BG93"/>
  <c r="BG94"/>
  <c r="BG96"/>
  <c r="BG98"/>
  <c r="BG100"/>
  <c r="BG102"/>
  <c r="BG105"/>
  <c r="BG107"/>
  <c r="BG108"/>
  <c r="BG109"/>
  <c r="BG111"/>
  <c r="BG114"/>
  <c r="BG116"/>
  <c r="BG119"/>
  <c r="BG121"/>
  <c r="BG122"/>
  <c r="BG124"/>
  <c r="BG125"/>
  <c r="BG126"/>
  <c r="BG127"/>
  <c r="F34"/>
  <c r="BB80" i="1"/>
  <c r="BF92" i="24"/>
  <c r="F33"/>
  <c r="BA80" i="1"/>
  <c r="BF94" i="23"/>
  <c r="F33"/>
  <c r="BA79" i="1"/>
  <c r="BA78"/>
  <c r="AW78"/>
  <c r="BF93" i="24"/>
  <c r="BF94"/>
  <c r="BF96"/>
  <c r="BF98"/>
  <c r="BF100"/>
  <c r="BF102"/>
  <c r="BF105"/>
  <c r="BF107"/>
  <c r="BF108"/>
  <c r="BF109"/>
  <c r="BF111"/>
  <c r="BF114"/>
  <c r="BF116"/>
  <c r="BF119"/>
  <c r="BF121"/>
  <c r="BF122"/>
  <c r="BF124"/>
  <c r="BF125"/>
  <c r="BF126"/>
  <c r="BF127"/>
  <c r="J92"/>
  <c r="BE92"/>
  <c r="J93"/>
  <c r="BE93"/>
  <c r="J94"/>
  <c r="BE94"/>
  <c r="J96"/>
  <c r="BE96"/>
  <c r="J98"/>
  <c r="BE98"/>
  <c r="J100"/>
  <c r="BE100"/>
  <c r="J102"/>
  <c r="BE102"/>
  <c r="J105"/>
  <c r="BE105"/>
  <c r="J107"/>
  <c r="BE107"/>
  <c r="J108"/>
  <c r="BE108"/>
  <c r="J109"/>
  <c r="BE109"/>
  <c r="J111"/>
  <c r="BE111"/>
  <c r="J114"/>
  <c r="BE114"/>
  <c r="J116"/>
  <c r="BE116"/>
  <c r="J119"/>
  <c r="BE119"/>
  <c r="J121"/>
  <c r="BE121"/>
  <c r="J122"/>
  <c r="BE122"/>
  <c r="J124"/>
  <c r="BE124"/>
  <c r="J125"/>
  <c r="BE125"/>
  <c r="J126"/>
  <c r="BE126"/>
  <c r="J127"/>
  <c r="BE127"/>
  <c r="AY80" i="1"/>
  <c r="AX80"/>
  <c r="J66" i="24"/>
  <c r="E20"/>
  <c r="F86"/>
  <c r="E23"/>
  <c r="E17"/>
  <c r="F85"/>
  <c r="J14"/>
  <c r="F83"/>
  <c r="E81"/>
  <c r="E7"/>
  <c r="E77"/>
  <c r="F56"/>
  <c r="F55"/>
  <c r="F53"/>
  <c r="E51"/>
  <c r="E47"/>
  <c r="J23"/>
  <c r="J22"/>
  <c r="J20"/>
  <c r="J19"/>
  <c r="J17"/>
  <c r="J16"/>
  <c r="T173" i="23"/>
  <c r="T172"/>
  <c r="R173"/>
  <c r="R172"/>
  <c r="P173"/>
  <c r="P172"/>
  <c r="BK173"/>
  <c r="BK172"/>
  <c r="J172"/>
  <c r="J69"/>
  <c r="T168"/>
  <c r="T167"/>
  <c r="T171"/>
  <c r="R168"/>
  <c r="R167"/>
  <c r="R171"/>
  <c r="P168"/>
  <c r="P171"/>
  <c r="P167"/>
  <c r="BK168"/>
  <c r="BK171"/>
  <c r="BK167"/>
  <c r="J167"/>
  <c r="J68"/>
  <c r="T146"/>
  <c r="T148"/>
  <c r="T154"/>
  <c r="T159"/>
  <c r="T161"/>
  <c r="T163"/>
  <c r="T165"/>
  <c r="T166"/>
  <c r="R146"/>
  <c r="R148"/>
  <c r="R154"/>
  <c r="R159"/>
  <c r="R161"/>
  <c r="R163"/>
  <c r="R165"/>
  <c r="R166"/>
  <c r="P146"/>
  <c r="P148"/>
  <c r="P154"/>
  <c r="P159"/>
  <c r="P161"/>
  <c r="P163"/>
  <c r="P165"/>
  <c r="P166"/>
  <c r="P145"/>
  <c r="P144"/>
  <c r="BK146"/>
  <c r="BK148"/>
  <c r="BK145"/>
  <c r="BK154"/>
  <c r="BK159"/>
  <c r="BK161"/>
  <c r="BK163"/>
  <c r="BK165"/>
  <c r="BK166"/>
  <c r="T139"/>
  <c r="T138"/>
  <c r="T142"/>
  <c r="R139"/>
  <c r="R142"/>
  <c r="R138"/>
  <c r="P139"/>
  <c r="P142"/>
  <c r="P138"/>
  <c r="BK139"/>
  <c r="BK138"/>
  <c r="J138"/>
  <c r="J65"/>
  <c r="BK142"/>
  <c r="T133"/>
  <c r="T134"/>
  <c r="T136"/>
  <c r="T132"/>
  <c r="R133"/>
  <c r="R134"/>
  <c r="R136"/>
  <c r="R132"/>
  <c r="P133"/>
  <c r="P134"/>
  <c r="P136"/>
  <c r="P132"/>
  <c r="BK133"/>
  <c r="BK134"/>
  <c r="BK136"/>
  <c r="BK132"/>
  <c r="J132"/>
  <c r="J64"/>
  <c r="T126"/>
  <c r="T128"/>
  <c r="T130"/>
  <c r="R126"/>
  <c r="R128"/>
  <c r="R130"/>
  <c r="P126"/>
  <c r="P125"/>
  <c r="P128"/>
  <c r="P130"/>
  <c r="BK126"/>
  <c r="BK125"/>
  <c r="J125"/>
  <c r="J63"/>
  <c r="BK128"/>
  <c r="BK130"/>
  <c r="T94"/>
  <c r="T95"/>
  <c r="T96"/>
  <c r="T98"/>
  <c r="T100"/>
  <c r="T102"/>
  <c r="T104"/>
  <c r="T106"/>
  <c r="T107"/>
  <c r="T108"/>
  <c r="T109"/>
  <c r="T111"/>
  <c r="T113"/>
  <c r="T114"/>
  <c r="T116"/>
  <c r="T118"/>
  <c r="T120"/>
  <c r="T121"/>
  <c r="T123"/>
  <c r="T124"/>
  <c r="R94"/>
  <c r="R95"/>
  <c r="R96"/>
  <c r="R98"/>
  <c r="R100"/>
  <c r="R102"/>
  <c r="R104"/>
  <c r="R106"/>
  <c r="R107"/>
  <c r="R108"/>
  <c r="R109"/>
  <c r="R111"/>
  <c r="R113"/>
  <c r="R114"/>
  <c r="R116"/>
  <c r="R118"/>
  <c r="R120"/>
  <c r="R121"/>
  <c r="R123"/>
  <c r="R124"/>
  <c r="R93"/>
  <c r="P94"/>
  <c r="P95"/>
  <c r="P93"/>
  <c r="P92"/>
  <c r="P91"/>
  <c r="P96"/>
  <c r="P98"/>
  <c r="P100"/>
  <c r="P102"/>
  <c r="P104"/>
  <c r="P106"/>
  <c r="P107"/>
  <c r="P108"/>
  <c r="P109"/>
  <c r="P111"/>
  <c r="P113"/>
  <c r="P114"/>
  <c r="P116"/>
  <c r="P118"/>
  <c r="P120"/>
  <c r="P121"/>
  <c r="P123"/>
  <c r="P124"/>
  <c r="BK95"/>
  <c r="BK96"/>
  <c r="BK98"/>
  <c r="BK100"/>
  <c r="BK102"/>
  <c r="BK104"/>
  <c r="BK106"/>
  <c r="BK107"/>
  <c r="BK108"/>
  <c r="BK109"/>
  <c r="BK111"/>
  <c r="BK113"/>
  <c r="BK114"/>
  <c r="BK116"/>
  <c r="BK118"/>
  <c r="BK120"/>
  <c r="BK121"/>
  <c r="BK123"/>
  <c r="BK124"/>
  <c r="BI94"/>
  <c r="BI95"/>
  <c r="BI96"/>
  <c r="BI98"/>
  <c r="BI100"/>
  <c r="BI102"/>
  <c r="BI104"/>
  <c r="BI106"/>
  <c r="BI107"/>
  <c r="BI108"/>
  <c r="BI109"/>
  <c r="BI111"/>
  <c r="BI113"/>
  <c r="BI114"/>
  <c r="BI116"/>
  <c r="BI118"/>
  <c r="BI120"/>
  <c r="BI121"/>
  <c r="BI123"/>
  <c r="BI124"/>
  <c r="BI126"/>
  <c r="BI128"/>
  <c r="BI130"/>
  <c r="BI133"/>
  <c r="BI134"/>
  <c r="BI136"/>
  <c r="BI139"/>
  <c r="BI142"/>
  <c r="BI146"/>
  <c r="BI148"/>
  <c r="BI154"/>
  <c r="BI159"/>
  <c r="BI161"/>
  <c r="BI163"/>
  <c r="BI165"/>
  <c r="BI166"/>
  <c r="BI168"/>
  <c r="BI171"/>
  <c r="BI173"/>
  <c r="BH94"/>
  <c r="BH95"/>
  <c r="BH96"/>
  <c r="BH98"/>
  <c r="BH100"/>
  <c r="BH102"/>
  <c r="BH104"/>
  <c r="BH106"/>
  <c r="BH107"/>
  <c r="BH108"/>
  <c r="BH109"/>
  <c r="BH111"/>
  <c r="BH113"/>
  <c r="BH114"/>
  <c r="BH116"/>
  <c r="BH118"/>
  <c r="BH120"/>
  <c r="BH121"/>
  <c r="BH123"/>
  <c r="BH124"/>
  <c r="BH126"/>
  <c r="BH128"/>
  <c r="BH130"/>
  <c r="BH133"/>
  <c r="BH134"/>
  <c r="BH136"/>
  <c r="BH139"/>
  <c r="BH142"/>
  <c r="BH146"/>
  <c r="BH148"/>
  <c r="BH154"/>
  <c r="BH159"/>
  <c r="BH161"/>
  <c r="BH163"/>
  <c r="BH165"/>
  <c r="BH166"/>
  <c r="BH168"/>
  <c r="BH171"/>
  <c r="BH173"/>
  <c r="BG94"/>
  <c r="BG95"/>
  <c r="BG96"/>
  <c r="BG98"/>
  <c r="BG100"/>
  <c r="BG102"/>
  <c r="BG104"/>
  <c r="BG106"/>
  <c r="BG107"/>
  <c r="BG108"/>
  <c r="BG109"/>
  <c r="BG111"/>
  <c r="BG113"/>
  <c r="BG114"/>
  <c r="BG116"/>
  <c r="BG118"/>
  <c r="BG120"/>
  <c r="BG121"/>
  <c r="BG123"/>
  <c r="BG124"/>
  <c r="BG126"/>
  <c r="BG128"/>
  <c r="BG130"/>
  <c r="BG133"/>
  <c r="BG134"/>
  <c r="BG136"/>
  <c r="BG139"/>
  <c r="BG142"/>
  <c r="BG146"/>
  <c r="BG148"/>
  <c r="BG154"/>
  <c r="BG159"/>
  <c r="BG161"/>
  <c r="BG163"/>
  <c r="BG165"/>
  <c r="BG166"/>
  <c r="BG168"/>
  <c r="BG171"/>
  <c r="BG173"/>
  <c r="BF95"/>
  <c r="BF96"/>
  <c r="BF98"/>
  <c r="BF100"/>
  <c r="BF102"/>
  <c r="BF104"/>
  <c r="BF106"/>
  <c r="BF107"/>
  <c r="BF108"/>
  <c r="BF109"/>
  <c r="BF111"/>
  <c r="BF113"/>
  <c r="BF114"/>
  <c r="BF116"/>
  <c r="BF118"/>
  <c r="BF120"/>
  <c r="BF121"/>
  <c r="BF123"/>
  <c r="BF124"/>
  <c r="BF126"/>
  <c r="BF128"/>
  <c r="BF130"/>
  <c r="BF133"/>
  <c r="BF134"/>
  <c r="BF136"/>
  <c r="BF139"/>
  <c r="BF142"/>
  <c r="BF146"/>
  <c r="BF148"/>
  <c r="BF154"/>
  <c r="BF159"/>
  <c r="BF161"/>
  <c r="BF163"/>
  <c r="BF165"/>
  <c r="BF166"/>
  <c r="BF168"/>
  <c r="BF171"/>
  <c r="BF173"/>
  <c r="J94"/>
  <c r="BE94"/>
  <c r="J95"/>
  <c r="BE95"/>
  <c r="J96"/>
  <c r="BE96"/>
  <c r="J98"/>
  <c r="BE98"/>
  <c r="J100"/>
  <c r="BE100"/>
  <c r="J102"/>
  <c r="BE102"/>
  <c r="J104"/>
  <c r="BE104"/>
  <c r="J106"/>
  <c r="BE106"/>
  <c r="J107"/>
  <c r="BE107"/>
  <c r="J108"/>
  <c r="BE108"/>
  <c r="J109"/>
  <c r="BE109"/>
  <c r="J111"/>
  <c r="BE111"/>
  <c r="J113"/>
  <c r="BE113"/>
  <c r="J114"/>
  <c r="BE114"/>
  <c r="J116"/>
  <c r="BE116"/>
  <c r="J118"/>
  <c r="BE118"/>
  <c r="J120"/>
  <c r="BE120"/>
  <c r="J121"/>
  <c r="BE121"/>
  <c r="J123"/>
  <c r="BE123"/>
  <c r="J124"/>
  <c r="BE124"/>
  <c r="J126"/>
  <c r="BE126"/>
  <c r="J128"/>
  <c r="BE128"/>
  <c r="J130"/>
  <c r="BE130"/>
  <c r="J133"/>
  <c r="BE133"/>
  <c r="J134"/>
  <c r="BE134"/>
  <c r="J136"/>
  <c r="BE136"/>
  <c r="J139"/>
  <c r="BE139"/>
  <c r="J142"/>
  <c r="BE142"/>
  <c r="J146"/>
  <c r="BE146"/>
  <c r="J148"/>
  <c r="BE148"/>
  <c r="J154"/>
  <c r="BE154"/>
  <c r="J159"/>
  <c r="BE159"/>
  <c r="J161"/>
  <c r="BE161"/>
  <c r="J163"/>
  <c r="BE163"/>
  <c r="J165"/>
  <c r="BE165"/>
  <c r="J166"/>
  <c r="BE166"/>
  <c r="J168"/>
  <c r="BE168"/>
  <c r="J171"/>
  <c r="BE171"/>
  <c r="J173"/>
  <c r="BE173"/>
  <c r="F32"/>
  <c r="AZ79" i="1"/>
  <c r="AY79"/>
  <c r="AX79"/>
  <c r="AU79"/>
  <c r="E20" i="23"/>
  <c r="F88"/>
  <c r="E23"/>
  <c r="J87"/>
  <c r="E17"/>
  <c r="F87"/>
  <c r="J14"/>
  <c r="J85"/>
  <c r="F85"/>
  <c r="E83"/>
  <c r="E7"/>
  <c r="E79"/>
  <c r="F56"/>
  <c r="J55"/>
  <c r="J53"/>
  <c r="F53"/>
  <c r="E51"/>
  <c r="E47"/>
  <c r="J23"/>
  <c r="J22"/>
  <c r="J20"/>
  <c r="J19"/>
  <c r="J17"/>
  <c r="J16"/>
  <c r="T363" i="22"/>
  <c r="T362"/>
  <c r="R363"/>
  <c r="R362"/>
  <c r="P363"/>
  <c r="P362"/>
  <c r="BK363"/>
  <c r="BK362"/>
  <c r="J362"/>
  <c r="T359"/>
  <c r="T358"/>
  <c r="T361"/>
  <c r="R359"/>
  <c r="R361"/>
  <c r="R358"/>
  <c r="R357"/>
  <c r="P359"/>
  <c r="P361"/>
  <c r="P358"/>
  <c r="P357"/>
  <c r="BK359"/>
  <c r="BK358"/>
  <c r="BK361"/>
  <c r="T347"/>
  <c r="T346"/>
  <c r="T350"/>
  <c r="T351"/>
  <c r="T353"/>
  <c r="T355"/>
  <c r="R347"/>
  <c r="R350"/>
  <c r="R351"/>
  <c r="R353"/>
  <c r="R355"/>
  <c r="P347"/>
  <c r="P350"/>
  <c r="P351"/>
  <c r="P353"/>
  <c r="P355"/>
  <c r="BK347"/>
  <c r="BK350"/>
  <c r="BK351"/>
  <c r="BK353"/>
  <c r="BK355"/>
  <c r="T339"/>
  <c r="T343"/>
  <c r="T338"/>
  <c r="T344"/>
  <c r="T345"/>
  <c r="R339"/>
  <c r="R343"/>
  <c r="R344"/>
  <c r="R345"/>
  <c r="R338"/>
  <c r="P339"/>
  <c r="P343"/>
  <c r="P344"/>
  <c r="P345"/>
  <c r="P338"/>
  <c r="BK339"/>
  <c r="BK343"/>
  <c r="BK344"/>
  <c r="BK338"/>
  <c r="J338"/>
  <c r="BK345"/>
  <c r="T331"/>
  <c r="T330"/>
  <c r="R331"/>
  <c r="R330"/>
  <c r="P331"/>
  <c r="P330"/>
  <c r="BK331"/>
  <c r="BK330"/>
  <c r="J330"/>
  <c r="T312"/>
  <c r="T313"/>
  <c r="T314"/>
  <c r="T317"/>
  <c r="T318"/>
  <c r="T319"/>
  <c r="T321"/>
  <c r="T323"/>
  <c r="T324"/>
  <c r="T326"/>
  <c r="T327"/>
  <c r="T329"/>
  <c r="R312"/>
  <c r="R313"/>
  <c r="R314"/>
  <c r="R317"/>
  <c r="R318"/>
  <c r="R319"/>
  <c r="R321"/>
  <c r="R323"/>
  <c r="R324"/>
  <c r="R326"/>
  <c r="R327"/>
  <c r="R329"/>
  <c r="P312"/>
  <c r="P313"/>
  <c r="P314"/>
  <c r="P317"/>
  <c r="P318"/>
  <c r="P319"/>
  <c r="P321"/>
  <c r="P323"/>
  <c r="P324"/>
  <c r="P326"/>
  <c r="P327"/>
  <c r="P329"/>
  <c r="BK312"/>
  <c r="BK313"/>
  <c r="BK314"/>
  <c r="BK317"/>
  <c r="BK318"/>
  <c r="BK319"/>
  <c r="BK321"/>
  <c r="BK323"/>
  <c r="BK324"/>
  <c r="BK326"/>
  <c r="BK327"/>
  <c r="BK329"/>
  <c r="BK311"/>
  <c r="J311"/>
  <c r="T300"/>
  <c r="T302"/>
  <c r="T304"/>
  <c r="T306"/>
  <c r="T307"/>
  <c r="T308"/>
  <c r="T309"/>
  <c r="T310"/>
  <c r="R300"/>
  <c r="R302"/>
  <c r="R304"/>
  <c r="R306"/>
  <c r="R307"/>
  <c r="R308"/>
  <c r="R309"/>
  <c r="R310"/>
  <c r="P300"/>
  <c r="P302"/>
  <c r="P304"/>
  <c r="P306"/>
  <c r="P307"/>
  <c r="P308"/>
  <c r="P309"/>
  <c r="P310"/>
  <c r="P299"/>
  <c r="BK300"/>
  <c r="BK302"/>
  <c r="BK304"/>
  <c r="BK306"/>
  <c r="BK307"/>
  <c r="BK308"/>
  <c r="BK309"/>
  <c r="BK310"/>
  <c r="T277"/>
  <c r="T279"/>
  <c r="T281"/>
  <c r="T283"/>
  <c r="T285"/>
  <c r="T287"/>
  <c r="T290"/>
  <c r="T292"/>
  <c r="T294"/>
  <c r="T296"/>
  <c r="T298"/>
  <c r="R277"/>
  <c r="R279"/>
  <c r="R281"/>
  <c r="R283"/>
  <c r="R285"/>
  <c r="R287"/>
  <c r="R290"/>
  <c r="R292"/>
  <c r="R294"/>
  <c r="R296"/>
  <c r="R298"/>
  <c r="P277"/>
  <c r="P279"/>
  <c r="P281"/>
  <c r="P283"/>
  <c r="P285"/>
  <c r="P287"/>
  <c r="P290"/>
  <c r="P292"/>
  <c r="P294"/>
  <c r="P296"/>
  <c r="P298"/>
  <c r="BK277"/>
  <c r="BK279"/>
  <c r="BK281"/>
  <c r="BK283"/>
  <c r="BK285"/>
  <c r="BK287"/>
  <c r="BK290"/>
  <c r="BK292"/>
  <c r="BK294"/>
  <c r="BK296"/>
  <c r="BK298"/>
  <c r="T272"/>
  <c r="T273"/>
  <c r="T274"/>
  <c r="T275"/>
  <c r="T271"/>
  <c r="R272"/>
  <c r="R273"/>
  <c r="R274"/>
  <c r="R275"/>
  <c r="R271"/>
  <c r="P272"/>
  <c r="P273"/>
  <c r="P274"/>
  <c r="P271"/>
  <c r="P275"/>
  <c r="BK272"/>
  <c r="BK273"/>
  <c r="BK271"/>
  <c r="BK274"/>
  <c r="BK275"/>
  <c r="J271"/>
  <c r="T263"/>
  <c r="T265"/>
  <c r="T267"/>
  <c r="T270"/>
  <c r="T262"/>
  <c r="R263"/>
  <c r="R265"/>
  <c r="R267"/>
  <c r="R262"/>
  <c r="R270"/>
  <c r="P263"/>
  <c r="P265"/>
  <c r="P262"/>
  <c r="P267"/>
  <c r="P270"/>
  <c r="BK263"/>
  <c r="BK265"/>
  <c r="BK267"/>
  <c r="BK270"/>
  <c r="BK262"/>
  <c r="J262"/>
  <c r="T259"/>
  <c r="T261"/>
  <c r="T258"/>
  <c r="R259"/>
  <c r="R258"/>
  <c r="R261"/>
  <c r="P259"/>
  <c r="P258"/>
  <c r="P261"/>
  <c r="BK259"/>
  <c r="BK261"/>
  <c r="BK258"/>
  <c r="J258"/>
  <c r="T228"/>
  <c r="T230"/>
  <c r="T232"/>
  <c r="T235"/>
  <c r="T237"/>
  <c r="T239"/>
  <c r="T241"/>
  <c r="T243"/>
  <c r="T245"/>
  <c r="T247"/>
  <c r="T249"/>
  <c r="T251"/>
  <c r="T255"/>
  <c r="T257"/>
  <c r="R228"/>
  <c r="R230"/>
  <c r="R232"/>
  <c r="R235"/>
  <c r="R237"/>
  <c r="R239"/>
  <c r="R241"/>
  <c r="R243"/>
  <c r="R245"/>
  <c r="R247"/>
  <c r="R249"/>
  <c r="R251"/>
  <c r="R255"/>
  <c r="R257"/>
  <c r="R227"/>
  <c r="P228"/>
  <c r="P230"/>
  <c r="P232"/>
  <c r="P235"/>
  <c r="P237"/>
  <c r="P239"/>
  <c r="P241"/>
  <c r="P243"/>
  <c r="P245"/>
  <c r="P247"/>
  <c r="P249"/>
  <c r="P251"/>
  <c r="P255"/>
  <c r="P257"/>
  <c r="BK228"/>
  <c r="BK230"/>
  <c r="BK232"/>
  <c r="BK235"/>
  <c r="BK237"/>
  <c r="BK239"/>
  <c r="BK241"/>
  <c r="BK243"/>
  <c r="BK245"/>
  <c r="BK247"/>
  <c r="BK249"/>
  <c r="BK251"/>
  <c r="BK255"/>
  <c r="BK257"/>
  <c r="T221"/>
  <c r="T222"/>
  <c r="T223"/>
  <c r="T225"/>
  <c r="T220"/>
  <c r="R221"/>
  <c r="R222"/>
  <c r="R223"/>
  <c r="R220"/>
  <c r="R225"/>
  <c r="P221"/>
  <c r="P222"/>
  <c r="P220"/>
  <c r="P223"/>
  <c r="P225"/>
  <c r="BK221"/>
  <c r="BK222"/>
  <c r="BK223"/>
  <c r="BK225"/>
  <c r="BK220"/>
  <c r="J220"/>
  <c r="T158"/>
  <c r="T159"/>
  <c r="T161"/>
  <c r="T162"/>
  <c r="T164"/>
  <c r="T167"/>
  <c r="T171"/>
  <c r="T173"/>
  <c r="T175"/>
  <c r="T176"/>
  <c r="T183"/>
  <c r="T190"/>
  <c r="T191"/>
  <c r="T196"/>
  <c r="T199"/>
  <c r="T201"/>
  <c r="T202"/>
  <c r="T208"/>
  <c r="T211"/>
  <c r="T212"/>
  <c r="T214"/>
  <c r="T215"/>
  <c r="T157"/>
  <c r="R158"/>
  <c r="R159"/>
  <c r="R161"/>
  <c r="R162"/>
  <c r="R164"/>
  <c r="R167"/>
  <c r="R171"/>
  <c r="R173"/>
  <c r="R175"/>
  <c r="R176"/>
  <c r="R183"/>
  <c r="R190"/>
  <c r="R191"/>
  <c r="R196"/>
  <c r="R199"/>
  <c r="R201"/>
  <c r="R202"/>
  <c r="R208"/>
  <c r="R211"/>
  <c r="R212"/>
  <c r="R214"/>
  <c r="R215"/>
  <c r="P158"/>
  <c r="P159"/>
  <c r="P161"/>
  <c r="P162"/>
  <c r="P164"/>
  <c r="P167"/>
  <c r="P171"/>
  <c r="P173"/>
  <c r="P175"/>
  <c r="P176"/>
  <c r="P183"/>
  <c r="P190"/>
  <c r="P191"/>
  <c r="P196"/>
  <c r="P199"/>
  <c r="P201"/>
  <c r="P202"/>
  <c r="P208"/>
  <c r="P211"/>
  <c r="P212"/>
  <c r="P214"/>
  <c r="P215"/>
  <c r="BK158"/>
  <c r="BK159"/>
  <c r="BK161"/>
  <c r="BK162"/>
  <c r="BK164"/>
  <c r="BK167"/>
  <c r="BK171"/>
  <c r="BK173"/>
  <c r="BK175"/>
  <c r="BK176"/>
  <c r="BK183"/>
  <c r="BK190"/>
  <c r="BK191"/>
  <c r="BK196"/>
  <c r="BK199"/>
  <c r="BK201"/>
  <c r="BK202"/>
  <c r="BK208"/>
  <c r="BK211"/>
  <c r="BK212"/>
  <c r="BK214"/>
  <c r="BK215"/>
  <c r="T115"/>
  <c r="T122"/>
  <c r="T129"/>
  <c r="T135"/>
  <c r="T136"/>
  <c r="T137"/>
  <c r="T138"/>
  <c r="T142"/>
  <c r="T144"/>
  <c r="T146"/>
  <c r="T148"/>
  <c r="T149"/>
  <c r="T150"/>
  <c r="T151"/>
  <c r="T152"/>
  <c r="T153"/>
  <c r="T154"/>
  <c r="T155"/>
  <c r="T156"/>
  <c r="R115"/>
  <c r="R122"/>
  <c r="R129"/>
  <c r="R135"/>
  <c r="R136"/>
  <c r="R137"/>
  <c r="R138"/>
  <c r="R142"/>
  <c r="R144"/>
  <c r="R146"/>
  <c r="R148"/>
  <c r="R149"/>
  <c r="R150"/>
  <c r="R151"/>
  <c r="R152"/>
  <c r="R153"/>
  <c r="R154"/>
  <c r="R155"/>
  <c r="R156"/>
  <c r="P115"/>
  <c r="P122"/>
  <c r="P129"/>
  <c r="P135"/>
  <c r="P136"/>
  <c r="P137"/>
  <c r="P138"/>
  <c r="P142"/>
  <c r="P144"/>
  <c r="P146"/>
  <c r="P148"/>
  <c r="P149"/>
  <c r="P150"/>
  <c r="P151"/>
  <c r="P152"/>
  <c r="P153"/>
  <c r="P154"/>
  <c r="P155"/>
  <c r="P156"/>
  <c r="BK115"/>
  <c r="BK122"/>
  <c r="BK129"/>
  <c r="BK135"/>
  <c r="BK136"/>
  <c r="BK137"/>
  <c r="BK138"/>
  <c r="BK142"/>
  <c r="BK144"/>
  <c r="BK146"/>
  <c r="BK148"/>
  <c r="BK149"/>
  <c r="BK150"/>
  <c r="BK151"/>
  <c r="BK152"/>
  <c r="BK153"/>
  <c r="BK154"/>
  <c r="BK155"/>
  <c r="BK156"/>
  <c r="T112"/>
  <c r="T111"/>
  <c r="R112"/>
  <c r="R111"/>
  <c r="P112"/>
  <c r="P111"/>
  <c r="BK112"/>
  <c r="BK111"/>
  <c r="J111"/>
  <c r="J59"/>
  <c r="T99"/>
  <c r="T101"/>
  <c r="T103"/>
  <c r="T105"/>
  <c r="T106"/>
  <c r="T108"/>
  <c r="T109"/>
  <c r="T98"/>
  <c r="R99"/>
  <c r="R101"/>
  <c r="R103"/>
  <c r="R105"/>
  <c r="R106"/>
  <c r="R108"/>
  <c r="R109"/>
  <c r="R98"/>
  <c r="P99"/>
  <c r="P101"/>
  <c r="P103"/>
  <c r="P105"/>
  <c r="P106"/>
  <c r="P108"/>
  <c r="P109"/>
  <c r="P98"/>
  <c r="BK99"/>
  <c r="BK101"/>
  <c r="BK103"/>
  <c r="BK105"/>
  <c r="BK106"/>
  <c r="BK108"/>
  <c r="BK109"/>
  <c r="BK98"/>
  <c r="J98"/>
  <c r="BI99"/>
  <c r="BI101"/>
  <c r="BI103"/>
  <c r="BI105"/>
  <c r="BI106"/>
  <c r="BI108"/>
  <c r="BI109"/>
  <c r="BI112"/>
  <c r="BI115"/>
  <c r="BI122"/>
  <c r="BI129"/>
  <c r="BI135"/>
  <c r="BI136"/>
  <c r="BI137"/>
  <c r="BI138"/>
  <c r="BI142"/>
  <c r="BI144"/>
  <c r="BI146"/>
  <c r="BI148"/>
  <c r="BI149"/>
  <c r="BI150"/>
  <c r="BI151"/>
  <c r="BI152"/>
  <c r="BI153"/>
  <c r="BI154"/>
  <c r="BI155"/>
  <c r="BI156"/>
  <c r="BI158"/>
  <c r="BI159"/>
  <c r="BI161"/>
  <c r="BI162"/>
  <c r="BI164"/>
  <c r="BI167"/>
  <c r="BI171"/>
  <c r="BI173"/>
  <c r="BI175"/>
  <c r="BI176"/>
  <c r="BI183"/>
  <c r="BI190"/>
  <c r="BI191"/>
  <c r="BI196"/>
  <c r="BI199"/>
  <c r="BI201"/>
  <c r="BI202"/>
  <c r="BI208"/>
  <c r="BI211"/>
  <c r="BI212"/>
  <c r="BI214"/>
  <c r="BI215"/>
  <c r="BI221"/>
  <c r="BI222"/>
  <c r="BI223"/>
  <c r="BI225"/>
  <c r="BI228"/>
  <c r="BI230"/>
  <c r="BI232"/>
  <c r="BI235"/>
  <c r="BI237"/>
  <c r="BI239"/>
  <c r="BI241"/>
  <c r="BI243"/>
  <c r="BI245"/>
  <c r="BI247"/>
  <c r="BI249"/>
  <c r="BI251"/>
  <c r="BI255"/>
  <c r="BI257"/>
  <c r="BI259"/>
  <c r="BI261"/>
  <c r="BI263"/>
  <c r="BI265"/>
  <c r="BI267"/>
  <c r="BI270"/>
  <c r="BI272"/>
  <c r="BI273"/>
  <c r="BI274"/>
  <c r="BI275"/>
  <c r="BI277"/>
  <c r="BI279"/>
  <c r="BI281"/>
  <c r="BI283"/>
  <c r="BI285"/>
  <c r="BI287"/>
  <c r="BI290"/>
  <c r="BI292"/>
  <c r="BI294"/>
  <c r="BI296"/>
  <c r="BI298"/>
  <c r="BI300"/>
  <c r="BI302"/>
  <c r="BI304"/>
  <c r="BI306"/>
  <c r="BI307"/>
  <c r="BI308"/>
  <c r="BI309"/>
  <c r="BI310"/>
  <c r="BI312"/>
  <c r="BI313"/>
  <c r="BI314"/>
  <c r="BI317"/>
  <c r="BI318"/>
  <c r="BI319"/>
  <c r="BI321"/>
  <c r="BI323"/>
  <c r="BI324"/>
  <c r="BI326"/>
  <c r="BI327"/>
  <c r="BI329"/>
  <c r="BI331"/>
  <c r="BI339"/>
  <c r="BI343"/>
  <c r="BI344"/>
  <c r="BI345"/>
  <c r="BI347"/>
  <c r="BI350"/>
  <c r="BI351"/>
  <c r="BI353"/>
  <c r="BI355"/>
  <c r="BI359"/>
  <c r="BI361"/>
  <c r="BI363"/>
  <c r="BH99"/>
  <c r="BH101"/>
  <c r="BH103"/>
  <c r="BH105"/>
  <c r="BH106"/>
  <c r="BH108"/>
  <c r="BH109"/>
  <c r="BH112"/>
  <c r="BH115"/>
  <c r="BH122"/>
  <c r="BH129"/>
  <c r="BH135"/>
  <c r="BH136"/>
  <c r="BH137"/>
  <c r="BH138"/>
  <c r="BH142"/>
  <c r="BH144"/>
  <c r="BH146"/>
  <c r="BH148"/>
  <c r="BH149"/>
  <c r="BH150"/>
  <c r="BH151"/>
  <c r="BH152"/>
  <c r="BH153"/>
  <c r="BH154"/>
  <c r="BH155"/>
  <c r="BH156"/>
  <c r="BH158"/>
  <c r="BH159"/>
  <c r="BH161"/>
  <c r="BH162"/>
  <c r="BH164"/>
  <c r="BH167"/>
  <c r="BH171"/>
  <c r="BH173"/>
  <c r="BH175"/>
  <c r="BH176"/>
  <c r="BH183"/>
  <c r="BH190"/>
  <c r="BH191"/>
  <c r="BH196"/>
  <c r="BH199"/>
  <c r="BH201"/>
  <c r="BH202"/>
  <c r="BH208"/>
  <c r="BH211"/>
  <c r="BH212"/>
  <c r="BH214"/>
  <c r="BH215"/>
  <c r="BH221"/>
  <c r="BH222"/>
  <c r="BH223"/>
  <c r="BH225"/>
  <c r="BH228"/>
  <c r="BH230"/>
  <c r="BH232"/>
  <c r="BH235"/>
  <c r="BH237"/>
  <c r="BH239"/>
  <c r="BH241"/>
  <c r="BH243"/>
  <c r="BH245"/>
  <c r="BH247"/>
  <c r="BH249"/>
  <c r="BH251"/>
  <c r="BH255"/>
  <c r="BH257"/>
  <c r="BH259"/>
  <c r="BH261"/>
  <c r="BH263"/>
  <c r="BH265"/>
  <c r="BH267"/>
  <c r="BH270"/>
  <c r="BH272"/>
  <c r="BH273"/>
  <c r="BH274"/>
  <c r="BH275"/>
  <c r="BH277"/>
  <c r="BH279"/>
  <c r="BH281"/>
  <c r="BH283"/>
  <c r="BH285"/>
  <c r="BH287"/>
  <c r="BH290"/>
  <c r="BH292"/>
  <c r="BH294"/>
  <c r="BH296"/>
  <c r="BH298"/>
  <c r="BH300"/>
  <c r="BH302"/>
  <c r="BH304"/>
  <c r="BH306"/>
  <c r="BH307"/>
  <c r="BH308"/>
  <c r="BH309"/>
  <c r="BH310"/>
  <c r="BH312"/>
  <c r="BH313"/>
  <c r="BH314"/>
  <c r="BH317"/>
  <c r="BH318"/>
  <c r="BH319"/>
  <c r="BH321"/>
  <c r="BH323"/>
  <c r="BH324"/>
  <c r="BH326"/>
  <c r="BH327"/>
  <c r="BH329"/>
  <c r="BH331"/>
  <c r="BH339"/>
  <c r="BH343"/>
  <c r="BH344"/>
  <c r="BH345"/>
  <c r="BH347"/>
  <c r="BH350"/>
  <c r="BH351"/>
  <c r="BH353"/>
  <c r="BH355"/>
  <c r="BH359"/>
  <c r="BH361"/>
  <c r="BH363"/>
  <c r="F33"/>
  <c r="BC77" i="1"/>
  <c r="BG99" i="22"/>
  <c r="F32"/>
  <c r="BB77" i="1"/>
  <c r="BG101" i="22"/>
  <c r="BG103"/>
  <c r="BG105"/>
  <c r="BG106"/>
  <c r="BG108"/>
  <c r="BG109"/>
  <c r="BG112"/>
  <c r="BG115"/>
  <c r="BG122"/>
  <c r="BG129"/>
  <c r="BG135"/>
  <c r="BG136"/>
  <c r="BG137"/>
  <c r="BG138"/>
  <c r="BG142"/>
  <c r="BG144"/>
  <c r="BG146"/>
  <c r="BG148"/>
  <c r="BG149"/>
  <c r="BG150"/>
  <c r="BG151"/>
  <c r="BG152"/>
  <c r="BG153"/>
  <c r="BG154"/>
  <c r="BG155"/>
  <c r="BG156"/>
  <c r="BG158"/>
  <c r="BG159"/>
  <c r="BG161"/>
  <c r="BG162"/>
  <c r="BG164"/>
  <c r="BG167"/>
  <c r="BG171"/>
  <c r="BG173"/>
  <c r="BG175"/>
  <c r="BG176"/>
  <c r="BG183"/>
  <c r="BG190"/>
  <c r="BG191"/>
  <c r="BG196"/>
  <c r="BG199"/>
  <c r="BG201"/>
  <c r="BG202"/>
  <c r="BG208"/>
  <c r="BG211"/>
  <c r="BG212"/>
  <c r="BG214"/>
  <c r="BG215"/>
  <c r="BG221"/>
  <c r="BG222"/>
  <c r="BG223"/>
  <c r="BG225"/>
  <c r="BG228"/>
  <c r="BG230"/>
  <c r="BG232"/>
  <c r="BG235"/>
  <c r="BG237"/>
  <c r="BG239"/>
  <c r="BG241"/>
  <c r="BG243"/>
  <c r="BG245"/>
  <c r="BG247"/>
  <c r="BG249"/>
  <c r="BG251"/>
  <c r="BG255"/>
  <c r="BG257"/>
  <c r="BG259"/>
  <c r="BG261"/>
  <c r="BG263"/>
  <c r="BG265"/>
  <c r="BG267"/>
  <c r="BG270"/>
  <c r="BG272"/>
  <c r="BG273"/>
  <c r="BG274"/>
  <c r="BG275"/>
  <c r="BG277"/>
  <c r="BG279"/>
  <c r="BG281"/>
  <c r="BG283"/>
  <c r="BG285"/>
  <c r="BG287"/>
  <c r="BG290"/>
  <c r="BG292"/>
  <c r="BG294"/>
  <c r="BG296"/>
  <c r="BG298"/>
  <c r="BG300"/>
  <c r="BG302"/>
  <c r="BG304"/>
  <c r="BG306"/>
  <c r="BG307"/>
  <c r="BG308"/>
  <c r="BG309"/>
  <c r="BG310"/>
  <c r="BG312"/>
  <c r="BG313"/>
  <c r="BG314"/>
  <c r="BG317"/>
  <c r="BG318"/>
  <c r="BG319"/>
  <c r="BG321"/>
  <c r="BG323"/>
  <c r="BG324"/>
  <c r="BG326"/>
  <c r="BG327"/>
  <c r="BG329"/>
  <c r="BG331"/>
  <c r="BG339"/>
  <c r="BG343"/>
  <c r="BG344"/>
  <c r="BG345"/>
  <c r="BG347"/>
  <c r="BG350"/>
  <c r="BG351"/>
  <c r="BG353"/>
  <c r="BG355"/>
  <c r="BG359"/>
  <c r="BG361"/>
  <c r="BG363"/>
  <c r="BF99"/>
  <c r="BF101"/>
  <c r="BF103"/>
  <c r="BF105"/>
  <c r="BF106"/>
  <c r="BF108"/>
  <c r="BF109"/>
  <c r="BF112"/>
  <c r="BF115"/>
  <c r="BF122"/>
  <c r="BF129"/>
  <c r="BF135"/>
  <c r="BF136"/>
  <c r="BF137"/>
  <c r="BF138"/>
  <c r="BF142"/>
  <c r="BF144"/>
  <c r="BF146"/>
  <c r="BF148"/>
  <c r="BF149"/>
  <c r="BF150"/>
  <c r="BF151"/>
  <c r="BF152"/>
  <c r="BF153"/>
  <c r="BF154"/>
  <c r="BF155"/>
  <c r="BF156"/>
  <c r="BF158"/>
  <c r="BF159"/>
  <c r="BF161"/>
  <c r="BF162"/>
  <c r="BF164"/>
  <c r="BF167"/>
  <c r="BF171"/>
  <c r="BF173"/>
  <c r="BF175"/>
  <c r="BF176"/>
  <c r="BF183"/>
  <c r="BF190"/>
  <c r="BF191"/>
  <c r="BF196"/>
  <c r="BF199"/>
  <c r="BF201"/>
  <c r="BF202"/>
  <c r="BF208"/>
  <c r="BF211"/>
  <c r="BF212"/>
  <c r="BF214"/>
  <c r="BF215"/>
  <c r="BF221"/>
  <c r="BF222"/>
  <c r="BF223"/>
  <c r="BF225"/>
  <c r="BF228"/>
  <c r="BF230"/>
  <c r="BF232"/>
  <c r="BF235"/>
  <c r="BF237"/>
  <c r="BF239"/>
  <c r="BF241"/>
  <c r="BF243"/>
  <c r="BF245"/>
  <c r="BF247"/>
  <c r="BF249"/>
  <c r="BF251"/>
  <c r="BF255"/>
  <c r="BF257"/>
  <c r="BF259"/>
  <c r="BF261"/>
  <c r="BF263"/>
  <c r="BF265"/>
  <c r="BF267"/>
  <c r="BF270"/>
  <c r="BF272"/>
  <c r="BF273"/>
  <c r="BF274"/>
  <c r="BF275"/>
  <c r="BF277"/>
  <c r="BF279"/>
  <c r="BF281"/>
  <c r="BF283"/>
  <c r="BF285"/>
  <c r="BF287"/>
  <c r="BF290"/>
  <c r="BF292"/>
  <c r="BF294"/>
  <c r="BF296"/>
  <c r="BF298"/>
  <c r="BF300"/>
  <c r="BF302"/>
  <c r="BF304"/>
  <c r="BF306"/>
  <c r="BF307"/>
  <c r="BF308"/>
  <c r="BF309"/>
  <c r="BF310"/>
  <c r="BF312"/>
  <c r="BF313"/>
  <c r="BF314"/>
  <c r="BF317"/>
  <c r="BF318"/>
  <c r="BF319"/>
  <c r="BF321"/>
  <c r="BF323"/>
  <c r="BF324"/>
  <c r="BF326"/>
  <c r="BF327"/>
  <c r="BF329"/>
  <c r="BF331"/>
  <c r="BF339"/>
  <c r="BF343"/>
  <c r="BF344"/>
  <c r="BF345"/>
  <c r="BF347"/>
  <c r="BF350"/>
  <c r="BF351"/>
  <c r="BF353"/>
  <c r="BF355"/>
  <c r="BF359"/>
  <c r="BF361"/>
  <c r="BF363"/>
  <c r="J99"/>
  <c r="BE99"/>
  <c r="J101"/>
  <c r="BE101"/>
  <c r="J103"/>
  <c r="BE103"/>
  <c r="J105"/>
  <c r="BE105"/>
  <c r="J106"/>
  <c r="BE106"/>
  <c r="J108"/>
  <c r="BE108"/>
  <c r="J109"/>
  <c r="BE109"/>
  <c r="J112"/>
  <c r="BE112"/>
  <c r="J115"/>
  <c r="BE115"/>
  <c r="J122"/>
  <c r="BE122"/>
  <c r="J129"/>
  <c r="BE129"/>
  <c r="J135"/>
  <c r="BE135"/>
  <c r="J136"/>
  <c r="BE136"/>
  <c r="J137"/>
  <c r="BE137"/>
  <c r="J138"/>
  <c r="BE138"/>
  <c r="J142"/>
  <c r="BE142"/>
  <c r="J144"/>
  <c r="BE144"/>
  <c r="J146"/>
  <c r="BE146"/>
  <c r="J148"/>
  <c r="BE148"/>
  <c r="J149"/>
  <c r="BE149"/>
  <c r="J150"/>
  <c r="BE150"/>
  <c r="J151"/>
  <c r="BE151"/>
  <c r="J152"/>
  <c r="BE152"/>
  <c r="J153"/>
  <c r="BE153"/>
  <c r="J154"/>
  <c r="BE154"/>
  <c r="J155"/>
  <c r="BE155"/>
  <c r="J156"/>
  <c r="BE156"/>
  <c r="J158"/>
  <c r="BE158"/>
  <c r="J159"/>
  <c r="BE159"/>
  <c r="J161"/>
  <c r="BE161"/>
  <c r="J162"/>
  <c r="BE162"/>
  <c r="J164"/>
  <c r="BE164"/>
  <c r="J167"/>
  <c r="BE167"/>
  <c r="J171"/>
  <c r="BE171"/>
  <c r="J173"/>
  <c r="BE173"/>
  <c r="J175"/>
  <c r="BE175"/>
  <c r="J176"/>
  <c r="BE176"/>
  <c r="J183"/>
  <c r="BE183"/>
  <c r="J190"/>
  <c r="BE190"/>
  <c r="J191"/>
  <c r="BE191"/>
  <c r="J196"/>
  <c r="BE196"/>
  <c r="J199"/>
  <c r="BE199"/>
  <c r="J201"/>
  <c r="BE201"/>
  <c r="J202"/>
  <c r="BE202"/>
  <c r="J208"/>
  <c r="BE208"/>
  <c r="J211"/>
  <c r="BE211"/>
  <c r="J212"/>
  <c r="BE212"/>
  <c r="J214"/>
  <c r="BE214"/>
  <c r="J215"/>
  <c r="BE215"/>
  <c r="J221"/>
  <c r="BE221"/>
  <c r="J222"/>
  <c r="BE222"/>
  <c r="J223"/>
  <c r="BE223"/>
  <c r="J225"/>
  <c r="BE225"/>
  <c r="J228"/>
  <c r="BE228"/>
  <c r="J230"/>
  <c r="BE230"/>
  <c r="J232"/>
  <c r="BE232"/>
  <c r="J235"/>
  <c r="BE235"/>
  <c r="J237"/>
  <c r="BE237"/>
  <c r="J239"/>
  <c r="BE239"/>
  <c r="J241"/>
  <c r="BE241"/>
  <c r="J243"/>
  <c r="BE243"/>
  <c r="J245"/>
  <c r="BE245"/>
  <c r="J247"/>
  <c r="BE247"/>
  <c r="J249"/>
  <c r="BE249"/>
  <c r="J251"/>
  <c r="BE251"/>
  <c r="J255"/>
  <c r="BE255"/>
  <c r="J257"/>
  <c r="BE257"/>
  <c r="J259"/>
  <c r="BE259"/>
  <c r="J261"/>
  <c r="BE261"/>
  <c r="J263"/>
  <c r="BE263"/>
  <c r="J265"/>
  <c r="BE265"/>
  <c r="J267"/>
  <c r="BE267"/>
  <c r="J270"/>
  <c r="BE270"/>
  <c r="J272"/>
  <c r="BE272"/>
  <c r="J273"/>
  <c r="BE273"/>
  <c r="J274"/>
  <c r="BE274"/>
  <c r="J275"/>
  <c r="BE275"/>
  <c r="J277"/>
  <c r="BE277"/>
  <c r="J279"/>
  <c r="BE279"/>
  <c r="J281"/>
  <c r="BE281"/>
  <c r="J283"/>
  <c r="BE283"/>
  <c r="J285"/>
  <c r="BE285"/>
  <c r="J287"/>
  <c r="BE287"/>
  <c r="J290"/>
  <c r="BE290"/>
  <c r="J292"/>
  <c r="BE292"/>
  <c r="J294"/>
  <c r="BE294"/>
  <c r="J296"/>
  <c r="BE296"/>
  <c r="J298"/>
  <c r="BE298"/>
  <c r="J300"/>
  <c r="BE300"/>
  <c r="J302"/>
  <c r="BE302"/>
  <c r="J304"/>
  <c r="BE304"/>
  <c r="J306"/>
  <c r="BE306"/>
  <c r="J307"/>
  <c r="BE307"/>
  <c r="J308"/>
  <c r="BE308"/>
  <c r="J309"/>
  <c r="BE309"/>
  <c r="J310"/>
  <c r="BE310"/>
  <c r="J312"/>
  <c r="BE312"/>
  <c r="J313"/>
  <c r="BE313"/>
  <c r="J314"/>
  <c r="BE314"/>
  <c r="J317"/>
  <c r="BE317"/>
  <c r="J318"/>
  <c r="BE318"/>
  <c r="J319"/>
  <c r="BE319"/>
  <c r="J321"/>
  <c r="BE321"/>
  <c r="J323"/>
  <c r="BE323"/>
  <c r="J324"/>
  <c r="BE324"/>
  <c r="J326"/>
  <c r="BE326"/>
  <c r="J327"/>
  <c r="BE327"/>
  <c r="J329"/>
  <c r="BE329"/>
  <c r="J331"/>
  <c r="BE331"/>
  <c r="J339"/>
  <c r="BE339"/>
  <c r="J343"/>
  <c r="BE343"/>
  <c r="J344"/>
  <c r="BE344"/>
  <c r="J345"/>
  <c r="BE345"/>
  <c r="J347"/>
  <c r="BE347"/>
  <c r="J350"/>
  <c r="BE350"/>
  <c r="J351"/>
  <c r="BE351"/>
  <c r="J353"/>
  <c r="BE353"/>
  <c r="J355"/>
  <c r="BE355"/>
  <c r="J359"/>
  <c r="BE359"/>
  <c r="J361"/>
  <c r="BE361"/>
  <c r="J363"/>
  <c r="BE363"/>
  <c r="AY77" i="1"/>
  <c r="AX77"/>
  <c r="J31" i="22"/>
  <c r="AW77" i="1"/>
  <c r="J76" i="22"/>
  <c r="J72"/>
  <c r="J71"/>
  <c r="J70"/>
  <c r="J67"/>
  <c r="J66"/>
  <c r="J65"/>
  <c r="J62"/>
  <c r="J58"/>
  <c r="E18"/>
  <c r="F93"/>
  <c r="E21"/>
  <c r="J92"/>
  <c r="E15"/>
  <c r="F92"/>
  <c r="J12"/>
  <c r="J90"/>
  <c r="F90"/>
  <c r="E88"/>
  <c r="E7"/>
  <c r="E86"/>
  <c r="F52"/>
  <c r="J51"/>
  <c r="J49"/>
  <c r="F49"/>
  <c r="E47"/>
  <c r="E45"/>
  <c r="J21"/>
  <c r="J20"/>
  <c r="J18"/>
  <c r="J17"/>
  <c r="J15"/>
  <c r="J14"/>
  <c r="T256" i="21"/>
  <c r="T258"/>
  <c r="T255"/>
  <c r="R256"/>
  <c r="R258"/>
  <c r="R255"/>
  <c r="R254"/>
  <c r="P256"/>
  <c r="P255"/>
  <c r="P254"/>
  <c r="P258"/>
  <c r="BK256"/>
  <c r="BK255"/>
  <c r="BK258"/>
  <c r="T254"/>
  <c r="T245"/>
  <c r="T248"/>
  <c r="T249"/>
  <c r="T251"/>
  <c r="T252"/>
  <c r="R245"/>
  <c r="R248"/>
  <c r="R249"/>
  <c r="R251"/>
  <c r="R252"/>
  <c r="R244"/>
  <c r="P245"/>
  <c r="P248"/>
  <c r="P249"/>
  <c r="P251"/>
  <c r="P252"/>
  <c r="BK245"/>
  <c r="BK248"/>
  <c r="BK249"/>
  <c r="BK251"/>
  <c r="BK252"/>
  <c r="BK244"/>
  <c r="J244"/>
  <c r="J73"/>
  <c r="T237"/>
  <c r="T241"/>
  <c r="T242"/>
  <c r="T236"/>
  <c r="T243"/>
  <c r="R237"/>
  <c r="R241"/>
  <c r="R236"/>
  <c r="R242"/>
  <c r="R243"/>
  <c r="P237"/>
  <c r="P241"/>
  <c r="P242"/>
  <c r="P243"/>
  <c r="P236"/>
  <c r="BK237"/>
  <c r="BK241"/>
  <c r="BK242"/>
  <c r="BK243"/>
  <c r="BK236"/>
  <c r="J236"/>
  <c r="J72"/>
  <c r="T233"/>
  <c r="T232"/>
  <c r="R233"/>
  <c r="R232"/>
  <c r="P233"/>
  <c r="P232"/>
  <c r="BK233"/>
  <c r="BK232"/>
  <c r="J232"/>
  <c r="J71"/>
  <c r="T228"/>
  <c r="T227"/>
  <c r="T229"/>
  <c r="T231"/>
  <c r="R228"/>
  <c r="R227"/>
  <c r="R229"/>
  <c r="R231"/>
  <c r="P228"/>
  <c r="P227"/>
  <c r="P229"/>
  <c r="P231"/>
  <c r="BK228"/>
  <c r="BK227"/>
  <c r="J227"/>
  <c r="J70"/>
  <c r="BK229"/>
  <c r="BK231"/>
  <c r="T218"/>
  <c r="T217"/>
  <c r="T219"/>
  <c r="T222"/>
  <c r="T223"/>
  <c r="T224"/>
  <c r="T226"/>
  <c r="R218"/>
  <c r="R219"/>
  <c r="R222"/>
  <c r="R223"/>
  <c r="R224"/>
  <c r="R226"/>
  <c r="P218"/>
  <c r="P219"/>
  <c r="P222"/>
  <c r="P223"/>
  <c r="P224"/>
  <c r="P226"/>
  <c r="BK218"/>
  <c r="BK219"/>
  <c r="BK222"/>
  <c r="BK223"/>
  <c r="BK224"/>
  <c r="BK226"/>
  <c r="BK217"/>
  <c r="J217"/>
  <c r="J69"/>
  <c r="T204"/>
  <c r="T207"/>
  <c r="T208"/>
  <c r="T210"/>
  <c r="T212"/>
  <c r="T214"/>
  <c r="T215"/>
  <c r="T216"/>
  <c r="R204"/>
  <c r="R207"/>
  <c r="R208"/>
  <c r="R210"/>
  <c r="R212"/>
  <c r="R214"/>
  <c r="R215"/>
  <c r="R216"/>
  <c r="P204"/>
  <c r="P207"/>
  <c r="P208"/>
  <c r="P210"/>
  <c r="P212"/>
  <c r="P214"/>
  <c r="P215"/>
  <c r="P216"/>
  <c r="P203"/>
  <c r="BK204"/>
  <c r="BK207"/>
  <c r="BK208"/>
  <c r="BK210"/>
  <c r="BK212"/>
  <c r="BK214"/>
  <c r="BK215"/>
  <c r="BK216"/>
  <c r="T180"/>
  <c r="T182"/>
  <c r="T186"/>
  <c r="T188"/>
  <c r="T190"/>
  <c r="T195"/>
  <c r="T197"/>
  <c r="T198"/>
  <c r="T200"/>
  <c r="T202"/>
  <c r="R180"/>
  <c r="R182"/>
  <c r="R186"/>
  <c r="R188"/>
  <c r="R190"/>
  <c r="R195"/>
  <c r="R197"/>
  <c r="R198"/>
  <c r="R200"/>
  <c r="R202"/>
  <c r="R179"/>
  <c r="P180"/>
  <c r="P182"/>
  <c r="P186"/>
  <c r="P188"/>
  <c r="P190"/>
  <c r="P195"/>
  <c r="P197"/>
  <c r="P198"/>
  <c r="P200"/>
  <c r="P202"/>
  <c r="BK180"/>
  <c r="BK182"/>
  <c r="BK186"/>
  <c r="BK188"/>
  <c r="BK190"/>
  <c r="BK195"/>
  <c r="BK197"/>
  <c r="BK198"/>
  <c r="BK200"/>
  <c r="BK202"/>
  <c r="T178"/>
  <c r="T177"/>
  <c r="R178"/>
  <c r="R177"/>
  <c r="P178"/>
  <c r="P177"/>
  <c r="BK178"/>
  <c r="BK177"/>
  <c r="J177"/>
  <c r="T174"/>
  <c r="T175"/>
  <c r="T176"/>
  <c r="T173"/>
  <c r="R174"/>
  <c r="R175"/>
  <c r="R176"/>
  <c r="R173"/>
  <c r="P174"/>
  <c r="P175"/>
  <c r="P176"/>
  <c r="P173"/>
  <c r="BK174"/>
  <c r="BK175"/>
  <c r="BK176"/>
  <c r="BK173"/>
  <c r="J173"/>
  <c r="J65"/>
  <c r="T171"/>
  <c r="T170"/>
  <c r="R171"/>
  <c r="R170"/>
  <c r="P171"/>
  <c r="P170"/>
  <c r="BK171"/>
  <c r="BK170"/>
  <c r="T164"/>
  <c r="T165"/>
  <c r="T166"/>
  <c r="T168"/>
  <c r="T163"/>
  <c r="R164"/>
  <c r="R165"/>
  <c r="R166"/>
  <c r="R168"/>
  <c r="R163"/>
  <c r="P164"/>
  <c r="P165"/>
  <c r="P166"/>
  <c r="P163"/>
  <c r="P168"/>
  <c r="BK164"/>
  <c r="BK165"/>
  <c r="BK163"/>
  <c r="BK166"/>
  <c r="BK168"/>
  <c r="J163"/>
  <c r="T135"/>
  <c r="T136"/>
  <c r="T138"/>
  <c r="T139"/>
  <c r="T141"/>
  <c r="T145"/>
  <c r="T147"/>
  <c r="T149"/>
  <c r="T151"/>
  <c r="T153"/>
  <c r="T160"/>
  <c r="T161"/>
  <c r="T162"/>
  <c r="R135"/>
  <c r="R136"/>
  <c r="R138"/>
  <c r="R139"/>
  <c r="R141"/>
  <c r="R145"/>
  <c r="R147"/>
  <c r="R149"/>
  <c r="R151"/>
  <c r="R153"/>
  <c r="R160"/>
  <c r="R161"/>
  <c r="R162"/>
  <c r="R134"/>
  <c r="P135"/>
  <c r="P136"/>
  <c r="P138"/>
  <c r="P139"/>
  <c r="P141"/>
  <c r="P145"/>
  <c r="P147"/>
  <c r="P149"/>
  <c r="P151"/>
  <c r="P153"/>
  <c r="P160"/>
  <c r="P161"/>
  <c r="P162"/>
  <c r="BK135"/>
  <c r="BK136"/>
  <c r="BK138"/>
  <c r="BK139"/>
  <c r="BK141"/>
  <c r="BK145"/>
  <c r="BK147"/>
  <c r="BK149"/>
  <c r="BK151"/>
  <c r="BK153"/>
  <c r="BK160"/>
  <c r="BK161"/>
  <c r="BK162"/>
  <c r="BK134"/>
  <c r="J134"/>
  <c r="J61"/>
  <c r="T104"/>
  <c r="T103"/>
  <c r="T106"/>
  <c r="T113"/>
  <c r="T119"/>
  <c r="T120"/>
  <c r="T121"/>
  <c r="T122"/>
  <c r="T126"/>
  <c r="T128"/>
  <c r="T130"/>
  <c r="T131"/>
  <c r="T132"/>
  <c r="T133"/>
  <c r="R104"/>
  <c r="R106"/>
  <c r="R113"/>
  <c r="R119"/>
  <c r="R120"/>
  <c r="R121"/>
  <c r="R122"/>
  <c r="R126"/>
  <c r="R128"/>
  <c r="R130"/>
  <c r="R131"/>
  <c r="R132"/>
  <c r="R133"/>
  <c r="P104"/>
  <c r="P106"/>
  <c r="P113"/>
  <c r="P119"/>
  <c r="P120"/>
  <c r="P121"/>
  <c r="P122"/>
  <c r="P126"/>
  <c r="P128"/>
  <c r="P130"/>
  <c r="P131"/>
  <c r="P132"/>
  <c r="P133"/>
  <c r="BK104"/>
  <c r="BK106"/>
  <c r="BK113"/>
  <c r="BK119"/>
  <c r="BK120"/>
  <c r="BK121"/>
  <c r="BK122"/>
  <c r="BK126"/>
  <c r="BK128"/>
  <c r="BK130"/>
  <c r="BK131"/>
  <c r="BK132"/>
  <c r="BK133"/>
  <c r="T101"/>
  <c r="T100"/>
  <c r="R101"/>
  <c r="R100"/>
  <c r="P101"/>
  <c r="P100"/>
  <c r="BK101"/>
  <c r="BK100"/>
  <c r="J100"/>
  <c r="J59"/>
  <c r="T98"/>
  <c r="T97"/>
  <c r="R98"/>
  <c r="R97"/>
  <c r="P98"/>
  <c r="P97"/>
  <c r="BK98"/>
  <c r="BK97"/>
  <c r="J97"/>
  <c r="J58"/>
  <c r="BI98"/>
  <c r="BI101"/>
  <c r="BI104"/>
  <c r="BI106"/>
  <c r="BI113"/>
  <c r="BI119"/>
  <c r="BI120"/>
  <c r="BI121"/>
  <c r="BI122"/>
  <c r="BI126"/>
  <c r="BI128"/>
  <c r="BI130"/>
  <c r="BI131"/>
  <c r="BI132"/>
  <c r="BI133"/>
  <c r="BI135"/>
  <c r="BI136"/>
  <c r="BI138"/>
  <c r="BI139"/>
  <c r="BI141"/>
  <c r="BI145"/>
  <c r="BI147"/>
  <c r="BI149"/>
  <c r="BI151"/>
  <c r="BI153"/>
  <c r="BI160"/>
  <c r="BI161"/>
  <c r="BI162"/>
  <c r="BI164"/>
  <c r="BI165"/>
  <c r="BI166"/>
  <c r="BI168"/>
  <c r="BI171"/>
  <c r="BI174"/>
  <c r="BI175"/>
  <c r="BI176"/>
  <c r="BI178"/>
  <c r="BI180"/>
  <c r="BI182"/>
  <c r="BI186"/>
  <c r="BI188"/>
  <c r="BI190"/>
  <c r="BI195"/>
  <c r="BI197"/>
  <c r="BI198"/>
  <c r="BI200"/>
  <c r="BI202"/>
  <c r="BI204"/>
  <c r="BI207"/>
  <c r="BI208"/>
  <c r="BI210"/>
  <c r="BI212"/>
  <c r="BI214"/>
  <c r="BI215"/>
  <c r="BI216"/>
  <c r="BI218"/>
  <c r="BI219"/>
  <c r="BI222"/>
  <c r="BI223"/>
  <c r="BI224"/>
  <c r="BI226"/>
  <c r="BI228"/>
  <c r="BI229"/>
  <c r="BI231"/>
  <c r="BI233"/>
  <c r="BI237"/>
  <c r="BI241"/>
  <c r="BI242"/>
  <c r="BI243"/>
  <c r="BI245"/>
  <c r="BI248"/>
  <c r="BI249"/>
  <c r="BI251"/>
  <c r="BI252"/>
  <c r="BI256"/>
  <c r="BI258"/>
  <c r="BH98"/>
  <c r="BH101"/>
  <c r="BH104"/>
  <c r="BH106"/>
  <c r="BH113"/>
  <c r="BH119"/>
  <c r="BH120"/>
  <c r="BH121"/>
  <c r="BH122"/>
  <c r="BH126"/>
  <c r="BH128"/>
  <c r="BH130"/>
  <c r="BH131"/>
  <c r="BH132"/>
  <c r="BH133"/>
  <c r="BH135"/>
  <c r="BH136"/>
  <c r="BH138"/>
  <c r="BH139"/>
  <c r="BH141"/>
  <c r="BH145"/>
  <c r="BH147"/>
  <c r="BH149"/>
  <c r="BH151"/>
  <c r="BH153"/>
  <c r="BH160"/>
  <c r="BH161"/>
  <c r="BH162"/>
  <c r="BH164"/>
  <c r="BH165"/>
  <c r="BH166"/>
  <c r="BH168"/>
  <c r="BH171"/>
  <c r="BH174"/>
  <c r="BH175"/>
  <c r="BH176"/>
  <c r="BH178"/>
  <c r="BH180"/>
  <c r="BH182"/>
  <c r="BH186"/>
  <c r="BH188"/>
  <c r="BH190"/>
  <c r="BH195"/>
  <c r="BH197"/>
  <c r="BH198"/>
  <c r="BH200"/>
  <c r="BH202"/>
  <c r="BH204"/>
  <c r="BH207"/>
  <c r="BH208"/>
  <c r="BH210"/>
  <c r="BH212"/>
  <c r="BH214"/>
  <c r="BH215"/>
  <c r="BH216"/>
  <c r="BH218"/>
  <c r="BH219"/>
  <c r="BH222"/>
  <c r="BH223"/>
  <c r="BH224"/>
  <c r="BH226"/>
  <c r="BH228"/>
  <c r="BH229"/>
  <c r="BH231"/>
  <c r="BH233"/>
  <c r="BH237"/>
  <c r="BH241"/>
  <c r="BH242"/>
  <c r="BH243"/>
  <c r="BH245"/>
  <c r="BH248"/>
  <c r="BH249"/>
  <c r="BH251"/>
  <c r="BH252"/>
  <c r="BH256"/>
  <c r="BH258"/>
  <c r="BG98"/>
  <c r="BG101"/>
  <c r="BG104"/>
  <c r="BG106"/>
  <c r="BG113"/>
  <c r="BG119"/>
  <c r="BG120"/>
  <c r="BG121"/>
  <c r="BG122"/>
  <c r="BG126"/>
  <c r="BG128"/>
  <c r="BG130"/>
  <c r="BG131"/>
  <c r="BG132"/>
  <c r="BG133"/>
  <c r="BG135"/>
  <c r="BG136"/>
  <c r="BG138"/>
  <c r="BG139"/>
  <c r="BG141"/>
  <c r="BG145"/>
  <c r="BG147"/>
  <c r="BG149"/>
  <c r="BG151"/>
  <c r="BG153"/>
  <c r="BG160"/>
  <c r="BG161"/>
  <c r="BG162"/>
  <c r="BG164"/>
  <c r="BG165"/>
  <c r="BG166"/>
  <c r="BG168"/>
  <c r="BG171"/>
  <c r="BG174"/>
  <c r="BG175"/>
  <c r="BG176"/>
  <c r="BG178"/>
  <c r="BG180"/>
  <c r="BG182"/>
  <c r="BG186"/>
  <c r="BG188"/>
  <c r="BG190"/>
  <c r="BG195"/>
  <c r="BG197"/>
  <c r="BG198"/>
  <c r="BG200"/>
  <c r="BG202"/>
  <c r="BG204"/>
  <c r="BG207"/>
  <c r="BG208"/>
  <c r="BG210"/>
  <c r="BG212"/>
  <c r="BG214"/>
  <c r="BG215"/>
  <c r="BG216"/>
  <c r="BG218"/>
  <c r="BG219"/>
  <c r="BG222"/>
  <c r="BG223"/>
  <c r="BG224"/>
  <c r="BG226"/>
  <c r="BG228"/>
  <c r="BG229"/>
  <c r="BG231"/>
  <c r="BG233"/>
  <c r="BG237"/>
  <c r="BG241"/>
  <c r="BG242"/>
  <c r="BG243"/>
  <c r="BG245"/>
  <c r="BG248"/>
  <c r="BG249"/>
  <c r="BG251"/>
  <c r="BG252"/>
  <c r="BG256"/>
  <c r="BG258"/>
  <c r="BF98"/>
  <c r="BF101"/>
  <c r="BF104"/>
  <c r="BF106"/>
  <c r="BF113"/>
  <c r="BF119"/>
  <c r="BF120"/>
  <c r="BF121"/>
  <c r="BF122"/>
  <c r="BF126"/>
  <c r="BF128"/>
  <c r="BF130"/>
  <c r="BF131"/>
  <c r="BF132"/>
  <c r="BF133"/>
  <c r="BF135"/>
  <c r="BF136"/>
  <c r="BF138"/>
  <c r="BF139"/>
  <c r="BF141"/>
  <c r="BF145"/>
  <c r="BF147"/>
  <c r="BF149"/>
  <c r="BF151"/>
  <c r="BF153"/>
  <c r="BF160"/>
  <c r="BF161"/>
  <c r="BF162"/>
  <c r="BF164"/>
  <c r="BF165"/>
  <c r="BF166"/>
  <c r="BF168"/>
  <c r="BF171"/>
  <c r="BF174"/>
  <c r="BF175"/>
  <c r="BF176"/>
  <c r="BF178"/>
  <c r="BF180"/>
  <c r="BF182"/>
  <c r="BF186"/>
  <c r="BF188"/>
  <c r="BF190"/>
  <c r="BF195"/>
  <c r="BF197"/>
  <c r="BF198"/>
  <c r="BF200"/>
  <c r="BF202"/>
  <c r="BF204"/>
  <c r="BF207"/>
  <c r="BF208"/>
  <c r="BF210"/>
  <c r="BF212"/>
  <c r="BF214"/>
  <c r="BF215"/>
  <c r="BF216"/>
  <c r="BF218"/>
  <c r="BF219"/>
  <c r="BF222"/>
  <c r="BF223"/>
  <c r="BF224"/>
  <c r="BF226"/>
  <c r="BF228"/>
  <c r="BF229"/>
  <c r="BF231"/>
  <c r="BF233"/>
  <c r="BF237"/>
  <c r="BF241"/>
  <c r="BF242"/>
  <c r="BF243"/>
  <c r="BF245"/>
  <c r="BF248"/>
  <c r="BF249"/>
  <c r="BF251"/>
  <c r="BF252"/>
  <c r="BF256"/>
  <c r="BF258"/>
  <c r="J98"/>
  <c r="BE98"/>
  <c r="J101"/>
  <c r="BE101"/>
  <c r="J104"/>
  <c r="BE104"/>
  <c r="J106"/>
  <c r="BE106"/>
  <c r="J113"/>
  <c r="BE113"/>
  <c r="J119"/>
  <c r="BE119"/>
  <c r="J120"/>
  <c r="BE120"/>
  <c r="J121"/>
  <c r="BE121"/>
  <c r="J122"/>
  <c r="BE122"/>
  <c r="J126"/>
  <c r="BE126"/>
  <c r="J128"/>
  <c r="BE128"/>
  <c r="J130"/>
  <c r="BE130"/>
  <c r="J131"/>
  <c r="BE131"/>
  <c r="J132"/>
  <c r="BE132"/>
  <c r="J133"/>
  <c r="BE133"/>
  <c r="J135"/>
  <c r="BE135"/>
  <c r="J136"/>
  <c r="BE136"/>
  <c r="J138"/>
  <c r="BE138"/>
  <c r="J139"/>
  <c r="BE139"/>
  <c r="J141"/>
  <c r="BE141"/>
  <c r="J145"/>
  <c r="BE145"/>
  <c r="J147"/>
  <c r="BE147"/>
  <c r="J149"/>
  <c r="BE149"/>
  <c r="J151"/>
  <c r="BE151"/>
  <c r="J153"/>
  <c r="BE153"/>
  <c r="J160"/>
  <c r="BE160"/>
  <c r="J161"/>
  <c r="BE161"/>
  <c r="J162"/>
  <c r="BE162"/>
  <c r="J164"/>
  <c r="BE164"/>
  <c r="J165"/>
  <c r="BE165"/>
  <c r="J166"/>
  <c r="BE166"/>
  <c r="J168"/>
  <c r="BE168"/>
  <c r="J171"/>
  <c r="BE171"/>
  <c r="J174"/>
  <c r="BE174"/>
  <c r="J175"/>
  <c r="BE175"/>
  <c r="J176"/>
  <c r="BE176"/>
  <c r="J178"/>
  <c r="BE178"/>
  <c r="J180"/>
  <c r="BE180"/>
  <c r="J182"/>
  <c r="BE182"/>
  <c r="J186"/>
  <c r="BE186"/>
  <c r="J188"/>
  <c r="BE188"/>
  <c r="J190"/>
  <c r="BE190"/>
  <c r="J195"/>
  <c r="BE195"/>
  <c r="J197"/>
  <c r="BE197"/>
  <c r="J198"/>
  <c r="BE198"/>
  <c r="J200"/>
  <c r="BE200"/>
  <c r="J202"/>
  <c r="BE202"/>
  <c r="J204"/>
  <c r="BE204"/>
  <c r="J207"/>
  <c r="BE207"/>
  <c r="J208"/>
  <c r="BE208"/>
  <c r="J210"/>
  <c r="BE210"/>
  <c r="J212"/>
  <c r="BE212"/>
  <c r="J214"/>
  <c r="BE214"/>
  <c r="J215"/>
  <c r="BE215"/>
  <c r="J216"/>
  <c r="BE216"/>
  <c r="J218"/>
  <c r="BE218"/>
  <c r="J219"/>
  <c r="BE219"/>
  <c r="J222"/>
  <c r="BE222"/>
  <c r="J223"/>
  <c r="BE223"/>
  <c r="J224"/>
  <c r="BE224"/>
  <c r="J226"/>
  <c r="BE226"/>
  <c r="J228"/>
  <c r="BE228"/>
  <c r="J229"/>
  <c r="BE229"/>
  <c r="J231"/>
  <c r="BE231"/>
  <c r="J233"/>
  <c r="BE233"/>
  <c r="J237"/>
  <c r="BE237"/>
  <c r="J241"/>
  <c r="BE241"/>
  <c r="J242"/>
  <c r="BE242"/>
  <c r="J243"/>
  <c r="BE243"/>
  <c r="J245"/>
  <c r="BE245"/>
  <c r="J248"/>
  <c r="BE248"/>
  <c r="J249"/>
  <c r="BE249"/>
  <c r="J251"/>
  <c r="BE251"/>
  <c r="J252"/>
  <c r="BE252"/>
  <c r="J256"/>
  <c r="BE256"/>
  <c r="J258"/>
  <c r="BE258"/>
  <c r="AY76" i="1"/>
  <c r="AX76"/>
  <c r="J66" i="21"/>
  <c r="J62"/>
  <c r="E18"/>
  <c r="F92"/>
  <c r="E21"/>
  <c r="E15"/>
  <c r="F91"/>
  <c r="J12"/>
  <c r="F89"/>
  <c r="E87"/>
  <c r="E7"/>
  <c r="E85"/>
  <c r="F52"/>
  <c r="F49"/>
  <c r="E47"/>
  <c r="J21"/>
  <c r="J20"/>
  <c r="J18"/>
  <c r="J17"/>
  <c r="J15"/>
  <c r="J14"/>
  <c r="T144" i="20"/>
  <c r="T145"/>
  <c r="T147"/>
  <c r="T148"/>
  <c r="T143"/>
  <c r="R144"/>
  <c r="R145"/>
  <c r="R147"/>
  <c r="R148"/>
  <c r="P144"/>
  <c r="P145"/>
  <c r="P147"/>
  <c r="P143"/>
  <c r="P148"/>
  <c r="BK144"/>
  <c r="BK145"/>
  <c r="BK143"/>
  <c r="J143"/>
  <c r="J66"/>
  <c r="BK147"/>
  <c r="BK148"/>
  <c r="T117"/>
  <c r="T119"/>
  <c r="T116"/>
  <c r="T121"/>
  <c r="T123"/>
  <c r="T124"/>
  <c r="T126"/>
  <c r="T128"/>
  <c r="T130"/>
  <c r="T132"/>
  <c r="T133"/>
  <c r="T135"/>
  <c r="T136"/>
  <c r="T137"/>
  <c r="T139"/>
  <c r="T141"/>
  <c r="R117"/>
  <c r="R119"/>
  <c r="R121"/>
  <c r="R123"/>
  <c r="R124"/>
  <c r="R126"/>
  <c r="R128"/>
  <c r="R130"/>
  <c r="R132"/>
  <c r="R133"/>
  <c r="R135"/>
  <c r="R136"/>
  <c r="R137"/>
  <c r="R139"/>
  <c r="R141"/>
  <c r="P117"/>
  <c r="P119"/>
  <c r="P121"/>
  <c r="P123"/>
  <c r="P124"/>
  <c r="P126"/>
  <c r="P128"/>
  <c r="P130"/>
  <c r="P132"/>
  <c r="P133"/>
  <c r="P135"/>
  <c r="P136"/>
  <c r="P137"/>
  <c r="P139"/>
  <c r="P141"/>
  <c r="BK117"/>
  <c r="BK119"/>
  <c r="BK121"/>
  <c r="BK123"/>
  <c r="BK124"/>
  <c r="BK126"/>
  <c r="BK128"/>
  <c r="BK130"/>
  <c r="BK132"/>
  <c r="BK133"/>
  <c r="BK135"/>
  <c r="BK136"/>
  <c r="BK137"/>
  <c r="BK139"/>
  <c r="BK141"/>
  <c r="T114"/>
  <c r="T113"/>
  <c r="R114"/>
  <c r="R113"/>
  <c r="P114"/>
  <c r="P113"/>
  <c r="BK114"/>
  <c r="BK113"/>
  <c r="J113"/>
  <c r="J64"/>
  <c r="T109"/>
  <c r="T111"/>
  <c r="T108"/>
  <c r="T112"/>
  <c r="R109"/>
  <c r="R111"/>
  <c r="R108"/>
  <c r="R112"/>
  <c r="P109"/>
  <c r="P111"/>
  <c r="P108"/>
  <c r="P112"/>
  <c r="BK109"/>
  <c r="BK108"/>
  <c r="BK111"/>
  <c r="BK112"/>
  <c r="J108"/>
  <c r="J63"/>
  <c r="T91"/>
  <c r="T92"/>
  <c r="T93"/>
  <c r="T94"/>
  <c r="T95"/>
  <c r="T100"/>
  <c r="T106"/>
  <c r="T90"/>
  <c r="T89"/>
  <c r="T88"/>
  <c r="R91"/>
  <c r="R92"/>
  <c r="R93"/>
  <c r="R94"/>
  <c r="R95"/>
  <c r="R100"/>
  <c r="R106"/>
  <c r="R90"/>
  <c r="P91"/>
  <c r="P92"/>
  <c r="P93"/>
  <c r="P94"/>
  <c r="P95"/>
  <c r="P100"/>
  <c r="P106"/>
  <c r="P90"/>
  <c r="BK91"/>
  <c r="BK92"/>
  <c r="BK93"/>
  <c r="BK94"/>
  <c r="BK95"/>
  <c r="BK100"/>
  <c r="BK106"/>
  <c r="BK90"/>
  <c r="BI91"/>
  <c r="BI92"/>
  <c r="BI93"/>
  <c r="BI94"/>
  <c r="BI95"/>
  <c r="BI100"/>
  <c r="BI106"/>
  <c r="BI109"/>
  <c r="BI111"/>
  <c r="BI112"/>
  <c r="BI114"/>
  <c r="BI117"/>
  <c r="BI119"/>
  <c r="BI121"/>
  <c r="BI123"/>
  <c r="BI124"/>
  <c r="BI126"/>
  <c r="BI128"/>
  <c r="BI130"/>
  <c r="BI132"/>
  <c r="BI133"/>
  <c r="BI135"/>
  <c r="BI136"/>
  <c r="BI137"/>
  <c r="BI139"/>
  <c r="BI141"/>
  <c r="BI144"/>
  <c r="BI145"/>
  <c r="BI147"/>
  <c r="BI148"/>
  <c r="BH91"/>
  <c r="BH92"/>
  <c r="BH93"/>
  <c r="BH94"/>
  <c r="BH95"/>
  <c r="BH100"/>
  <c r="BH106"/>
  <c r="BH109"/>
  <c r="BH111"/>
  <c r="BH112"/>
  <c r="BH114"/>
  <c r="BH117"/>
  <c r="BH119"/>
  <c r="BH121"/>
  <c r="BH123"/>
  <c r="BH124"/>
  <c r="BH126"/>
  <c r="BH128"/>
  <c r="BH130"/>
  <c r="BH132"/>
  <c r="BH133"/>
  <c r="BH135"/>
  <c r="BH136"/>
  <c r="BH137"/>
  <c r="BH139"/>
  <c r="BH141"/>
  <c r="BH144"/>
  <c r="BH145"/>
  <c r="BH147"/>
  <c r="BH148"/>
  <c r="BG91"/>
  <c r="BG92"/>
  <c r="BG93"/>
  <c r="BG94"/>
  <c r="BG95"/>
  <c r="BG100"/>
  <c r="BG106"/>
  <c r="BG109"/>
  <c r="BG111"/>
  <c r="BG112"/>
  <c r="BG114"/>
  <c r="BG117"/>
  <c r="BG119"/>
  <c r="BG121"/>
  <c r="BG123"/>
  <c r="BG124"/>
  <c r="BG126"/>
  <c r="BG128"/>
  <c r="BG130"/>
  <c r="BG132"/>
  <c r="BG133"/>
  <c r="BG135"/>
  <c r="BG136"/>
  <c r="BG137"/>
  <c r="BG139"/>
  <c r="BG141"/>
  <c r="BG144"/>
  <c r="BG145"/>
  <c r="BG147"/>
  <c r="BG148"/>
  <c r="BF91"/>
  <c r="BF92"/>
  <c r="BF93"/>
  <c r="BF94"/>
  <c r="BF95"/>
  <c r="BF100"/>
  <c r="BF106"/>
  <c r="BF109"/>
  <c r="BF111"/>
  <c r="BF112"/>
  <c r="BF114"/>
  <c r="BF117"/>
  <c r="BF119"/>
  <c r="BF121"/>
  <c r="BF123"/>
  <c r="BF124"/>
  <c r="BF126"/>
  <c r="BF128"/>
  <c r="BF130"/>
  <c r="BF132"/>
  <c r="BF133"/>
  <c r="BF135"/>
  <c r="BF136"/>
  <c r="BF137"/>
  <c r="BF139"/>
  <c r="BF141"/>
  <c r="BF144"/>
  <c r="BF145"/>
  <c r="BF147"/>
  <c r="BF148"/>
  <c r="J91"/>
  <c r="BE91"/>
  <c r="J92"/>
  <c r="BE92"/>
  <c r="J93"/>
  <c r="BE93"/>
  <c r="J94"/>
  <c r="BE94"/>
  <c r="J95"/>
  <c r="BE95"/>
  <c r="J100"/>
  <c r="BE100"/>
  <c r="J106"/>
  <c r="BE106"/>
  <c r="J109"/>
  <c r="BE109"/>
  <c r="J111"/>
  <c r="BE111"/>
  <c r="J112"/>
  <c r="BE112"/>
  <c r="J114"/>
  <c r="BE114"/>
  <c r="J117"/>
  <c r="BE117"/>
  <c r="J119"/>
  <c r="BE119"/>
  <c r="J121"/>
  <c r="BE121"/>
  <c r="J123"/>
  <c r="BE123"/>
  <c r="J124"/>
  <c r="BE124"/>
  <c r="J126"/>
  <c r="BE126"/>
  <c r="J128"/>
  <c r="BE128"/>
  <c r="J130"/>
  <c r="BE130"/>
  <c r="J132"/>
  <c r="BE132"/>
  <c r="J133"/>
  <c r="BE133"/>
  <c r="J135"/>
  <c r="BE135"/>
  <c r="J136"/>
  <c r="BE136"/>
  <c r="J137"/>
  <c r="BE137"/>
  <c r="J139"/>
  <c r="BE139"/>
  <c r="J141"/>
  <c r="BE141"/>
  <c r="J144"/>
  <c r="BE144"/>
  <c r="J145"/>
  <c r="BE145"/>
  <c r="J147"/>
  <c r="BE147"/>
  <c r="J148"/>
  <c r="BE148"/>
  <c r="AY75" i="1"/>
  <c r="AX75"/>
  <c r="J33" i="20"/>
  <c r="AW75" i="1"/>
  <c r="E20" i="20"/>
  <c r="F85"/>
  <c r="E23"/>
  <c r="E17"/>
  <c r="F84"/>
  <c r="J14"/>
  <c r="F82"/>
  <c r="E80"/>
  <c r="E7"/>
  <c r="E76"/>
  <c r="F56"/>
  <c r="F55"/>
  <c r="F53"/>
  <c r="E51"/>
  <c r="J23"/>
  <c r="J22"/>
  <c r="J20"/>
  <c r="J19"/>
  <c r="J17"/>
  <c r="J16"/>
  <c r="T327" i="19"/>
  <c r="T326"/>
  <c r="R327"/>
  <c r="R326"/>
  <c r="P327"/>
  <c r="P326"/>
  <c r="BK327"/>
  <c r="BK326"/>
  <c r="J326"/>
  <c r="J74"/>
  <c r="T324"/>
  <c r="T323"/>
  <c r="T325"/>
  <c r="R324"/>
  <c r="R323"/>
  <c r="R322"/>
  <c r="R325"/>
  <c r="P324"/>
  <c r="P325"/>
  <c r="P323"/>
  <c r="BK324"/>
  <c r="BK325"/>
  <c r="BK323"/>
  <c r="P322"/>
  <c r="T314"/>
  <c r="T315"/>
  <c r="T316"/>
  <c r="T318"/>
  <c r="T319"/>
  <c r="T313"/>
  <c r="R314"/>
  <c r="R315"/>
  <c r="R316"/>
  <c r="R318"/>
  <c r="R319"/>
  <c r="P314"/>
  <c r="P315"/>
  <c r="P316"/>
  <c r="P318"/>
  <c r="P319"/>
  <c r="P313"/>
  <c r="BK314"/>
  <c r="BK315"/>
  <c r="BK316"/>
  <c r="BK318"/>
  <c r="BK319"/>
  <c r="T309"/>
  <c r="T308"/>
  <c r="T311"/>
  <c r="T312"/>
  <c r="R309"/>
  <c r="R308"/>
  <c r="R311"/>
  <c r="R312"/>
  <c r="P309"/>
  <c r="P308"/>
  <c r="P311"/>
  <c r="P312"/>
  <c r="BK309"/>
  <c r="BK308"/>
  <c r="J308"/>
  <c r="J70"/>
  <c r="BK311"/>
  <c r="BK312"/>
  <c r="T303"/>
  <c r="T302"/>
  <c r="R303"/>
  <c r="R302"/>
  <c r="P303"/>
  <c r="P302"/>
  <c r="BK303"/>
  <c r="BK302"/>
  <c r="J302"/>
  <c r="T283"/>
  <c r="T287"/>
  <c r="T290"/>
  <c r="T294"/>
  <c r="T297"/>
  <c r="T301"/>
  <c r="T282"/>
  <c r="R283"/>
  <c r="R287"/>
  <c r="R290"/>
  <c r="R294"/>
  <c r="R297"/>
  <c r="R301"/>
  <c r="P283"/>
  <c r="P287"/>
  <c r="P290"/>
  <c r="P294"/>
  <c r="P297"/>
  <c r="P301"/>
  <c r="BK283"/>
  <c r="BK287"/>
  <c r="BK290"/>
  <c r="BK294"/>
  <c r="BK297"/>
  <c r="BK301"/>
  <c r="T270"/>
  <c r="T271"/>
  <c r="T274"/>
  <c r="T275"/>
  <c r="T277"/>
  <c r="T279"/>
  <c r="T280"/>
  <c r="T281"/>
  <c r="R270"/>
  <c r="R271"/>
  <c r="R274"/>
  <c r="R275"/>
  <c r="R277"/>
  <c r="R279"/>
  <c r="R280"/>
  <c r="R281"/>
  <c r="R269"/>
  <c r="P270"/>
  <c r="P271"/>
  <c r="P274"/>
  <c r="P275"/>
  <c r="P277"/>
  <c r="P279"/>
  <c r="P280"/>
  <c r="P281"/>
  <c r="BK270"/>
  <c r="BK271"/>
  <c r="BK274"/>
  <c r="BK275"/>
  <c r="BK277"/>
  <c r="BK279"/>
  <c r="BK280"/>
  <c r="BK281"/>
  <c r="T264"/>
  <c r="T265"/>
  <c r="T266"/>
  <c r="T267"/>
  <c r="T268"/>
  <c r="R264"/>
  <c r="R263"/>
  <c r="R265"/>
  <c r="R266"/>
  <c r="R267"/>
  <c r="R268"/>
  <c r="P264"/>
  <c r="P265"/>
  <c r="P266"/>
  <c r="P267"/>
  <c r="P268"/>
  <c r="BK264"/>
  <c r="BK265"/>
  <c r="BK266"/>
  <c r="BK267"/>
  <c r="BK268"/>
  <c r="T242"/>
  <c r="T244"/>
  <c r="T246"/>
  <c r="T248"/>
  <c r="T250"/>
  <c r="T252"/>
  <c r="T254"/>
  <c r="T256"/>
  <c r="T258"/>
  <c r="T260"/>
  <c r="T262"/>
  <c r="T241"/>
  <c r="R242"/>
  <c r="R244"/>
  <c r="R246"/>
  <c r="R248"/>
  <c r="R250"/>
  <c r="R252"/>
  <c r="R254"/>
  <c r="R256"/>
  <c r="R258"/>
  <c r="R260"/>
  <c r="R262"/>
  <c r="R241"/>
  <c r="P242"/>
  <c r="P244"/>
  <c r="P246"/>
  <c r="P248"/>
  <c r="P250"/>
  <c r="P252"/>
  <c r="P254"/>
  <c r="P256"/>
  <c r="P258"/>
  <c r="P260"/>
  <c r="P262"/>
  <c r="P241"/>
  <c r="BK242"/>
  <c r="BK244"/>
  <c r="BK246"/>
  <c r="BK248"/>
  <c r="BK250"/>
  <c r="BK252"/>
  <c r="BK254"/>
  <c r="BK256"/>
  <c r="BK258"/>
  <c r="BK260"/>
  <c r="BK262"/>
  <c r="BK241"/>
  <c r="J241"/>
  <c r="J65"/>
  <c r="T233"/>
  <c r="T232"/>
  <c r="T235"/>
  <c r="T237"/>
  <c r="T239"/>
  <c r="T240"/>
  <c r="R233"/>
  <c r="R235"/>
  <c r="R237"/>
  <c r="R239"/>
  <c r="R240"/>
  <c r="P233"/>
  <c r="P235"/>
  <c r="P237"/>
  <c r="P239"/>
  <c r="P240"/>
  <c r="BK233"/>
  <c r="BK235"/>
  <c r="BK237"/>
  <c r="BK239"/>
  <c r="BK240"/>
  <c r="T226"/>
  <c r="T229"/>
  <c r="T225"/>
  <c r="T231"/>
  <c r="R226"/>
  <c r="R229"/>
  <c r="R225"/>
  <c r="R231"/>
  <c r="P226"/>
  <c r="P229"/>
  <c r="P225"/>
  <c r="P231"/>
  <c r="BK226"/>
  <c r="BK229"/>
  <c r="BK225"/>
  <c r="BK231"/>
  <c r="T219"/>
  <c r="T220"/>
  <c r="T221"/>
  <c r="T223"/>
  <c r="T218"/>
  <c r="R219"/>
  <c r="R220"/>
  <c r="R221"/>
  <c r="R218"/>
  <c r="R223"/>
  <c r="P219"/>
  <c r="P220"/>
  <c r="P218"/>
  <c r="P221"/>
  <c r="P223"/>
  <c r="BK219"/>
  <c r="BK220"/>
  <c r="BK221"/>
  <c r="BK223"/>
  <c r="BK218"/>
  <c r="J218"/>
  <c r="T132"/>
  <c r="T133"/>
  <c r="T135"/>
  <c r="T136"/>
  <c r="T138"/>
  <c r="T139"/>
  <c r="T141"/>
  <c r="T145"/>
  <c r="T147"/>
  <c r="T148"/>
  <c r="T150"/>
  <c r="T155"/>
  <c r="T156"/>
  <c r="T158"/>
  <c r="T167"/>
  <c r="T177"/>
  <c r="T178"/>
  <c r="T185"/>
  <c r="T188"/>
  <c r="T198"/>
  <c r="T209"/>
  <c r="T210"/>
  <c r="T213"/>
  <c r="T217"/>
  <c r="R132"/>
  <c r="R133"/>
  <c r="R135"/>
  <c r="R136"/>
  <c r="R138"/>
  <c r="R139"/>
  <c r="R141"/>
  <c r="R145"/>
  <c r="R147"/>
  <c r="R148"/>
  <c r="R150"/>
  <c r="R155"/>
  <c r="R156"/>
  <c r="R158"/>
  <c r="R167"/>
  <c r="R177"/>
  <c r="R178"/>
  <c r="R185"/>
  <c r="R188"/>
  <c r="R198"/>
  <c r="R209"/>
  <c r="R210"/>
  <c r="R213"/>
  <c r="R217"/>
  <c r="P132"/>
  <c r="P133"/>
  <c r="P135"/>
  <c r="P136"/>
  <c r="P138"/>
  <c r="P139"/>
  <c r="P141"/>
  <c r="P145"/>
  <c r="P147"/>
  <c r="P148"/>
  <c r="P150"/>
  <c r="P155"/>
  <c r="P156"/>
  <c r="P158"/>
  <c r="P167"/>
  <c r="P177"/>
  <c r="P178"/>
  <c r="P185"/>
  <c r="P188"/>
  <c r="P198"/>
  <c r="P209"/>
  <c r="P210"/>
  <c r="P213"/>
  <c r="P217"/>
  <c r="P131"/>
  <c r="BK132"/>
  <c r="BK133"/>
  <c r="BK135"/>
  <c r="BK136"/>
  <c r="BK138"/>
  <c r="BK139"/>
  <c r="BK141"/>
  <c r="BK145"/>
  <c r="BK147"/>
  <c r="BK148"/>
  <c r="BK150"/>
  <c r="BK155"/>
  <c r="BK156"/>
  <c r="BK158"/>
  <c r="BK167"/>
  <c r="BK177"/>
  <c r="BK178"/>
  <c r="BK185"/>
  <c r="BK188"/>
  <c r="BK198"/>
  <c r="BK209"/>
  <c r="BK210"/>
  <c r="BK213"/>
  <c r="BK217"/>
  <c r="T102"/>
  <c r="T104"/>
  <c r="T109"/>
  <c r="T113"/>
  <c r="T114"/>
  <c r="T115"/>
  <c r="T116"/>
  <c r="T118"/>
  <c r="T120"/>
  <c r="T121"/>
  <c r="T122"/>
  <c r="T124"/>
  <c r="T126"/>
  <c r="T127"/>
  <c r="T128"/>
  <c r="T129"/>
  <c r="T130"/>
  <c r="T101"/>
  <c r="R102"/>
  <c r="R104"/>
  <c r="R109"/>
  <c r="R113"/>
  <c r="R114"/>
  <c r="R115"/>
  <c r="R116"/>
  <c r="R118"/>
  <c r="R120"/>
  <c r="R121"/>
  <c r="R122"/>
  <c r="R124"/>
  <c r="R126"/>
  <c r="R127"/>
  <c r="R128"/>
  <c r="R129"/>
  <c r="R130"/>
  <c r="P102"/>
  <c r="P104"/>
  <c r="P109"/>
  <c r="P113"/>
  <c r="P114"/>
  <c r="P115"/>
  <c r="P116"/>
  <c r="P118"/>
  <c r="P120"/>
  <c r="P121"/>
  <c r="P122"/>
  <c r="P124"/>
  <c r="P126"/>
  <c r="P127"/>
  <c r="P128"/>
  <c r="P129"/>
  <c r="P130"/>
  <c r="P101"/>
  <c r="BK102"/>
  <c r="BK104"/>
  <c r="BK109"/>
  <c r="BK113"/>
  <c r="BK114"/>
  <c r="BK115"/>
  <c r="BK116"/>
  <c r="BK118"/>
  <c r="BK120"/>
  <c r="BK121"/>
  <c r="BK122"/>
  <c r="BK124"/>
  <c r="BK126"/>
  <c r="BK127"/>
  <c r="BK128"/>
  <c r="BK129"/>
  <c r="BK130"/>
  <c r="T97"/>
  <c r="T96"/>
  <c r="R97"/>
  <c r="R96"/>
  <c r="P97"/>
  <c r="P96"/>
  <c r="BK97"/>
  <c r="BK96"/>
  <c r="J96"/>
  <c r="J58"/>
  <c r="BI97"/>
  <c r="BI102"/>
  <c r="BI104"/>
  <c r="BI109"/>
  <c r="BI113"/>
  <c r="BI114"/>
  <c r="BI115"/>
  <c r="BI116"/>
  <c r="BI118"/>
  <c r="BI120"/>
  <c r="BI121"/>
  <c r="BI122"/>
  <c r="BI124"/>
  <c r="BI126"/>
  <c r="BI127"/>
  <c r="BI128"/>
  <c r="BI129"/>
  <c r="BI130"/>
  <c r="BI132"/>
  <c r="BI133"/>
  <c r="BI135"/>
  <c r="BI136"/>
  <c r="BI138"/>
  <c r="BI139"/>
  <c r="BI141"/>
  <c r="BI145"/>
  <c r="BI147"/>
  <c r="BI148"/>
  <c r="BI150"/>
  <c r="BI155"/>
  <c r="BI156"/>
  <c r="BI158"/>
  <c r="BI167"/>
  <c r="BI177"/>
  <c r="BI178"/>
  <c r="BI185"/>
  <c r="BI188"/>
  <c r="BI198"/>
  <c r="BI209"/>
  <c r="BI210"/>
  <c r="BI213"/>
  <c r="BI217"/>
  <c r="BI219"/>
  <c r="BI220"/>
  <c r="BI221"/>
  <c r="BI223"/>
  <c r="BI226"/>
  <c r="BI229"/>
  <c r="BI231"/>
  <c r="BI233"/>
  <c r="BI235"/>
  <c r="BI237"/>
  <c r="BI239"/>
  <c r="BI240"/>
  <c r="BI242"/>
  <c r="BI244"/>
  <c r="BI246"/>
  <c r="BI248"/>
  <c r="BI250"/>
  <c r="BI252"/>
  <c r="BI254"/>
  <c r="BI256"/>
  <c r="BI258"/>
  <c r="BI260"/>
  <c r="BI262"/>
  <c r="BI264"/>
  <c r="BI265"/>
  <c r="BI266"/>
  <c r="BI267"/>
  <c r="BI268"/>
  <c r="BI270"/>
  <c r="BI271"/>
  <c r="BI274"/>
  <c r="BI275"/>
  <c r="BI277"/>
  <c r="BI279"/>
  <c r="BI280"/>
  <c r="BI281"/>
  <c r="BI283"/>
  <c r="BI287"/>
  <c r="BI290"/>
  <c r="BI294"/>
  <c r="BI297"/>
  <c r="BI301"/>
  <c r="BI303"/>
  <c r="BI309"/>
  <c r="BI311"/>
  <c r="BI312"/>
  <c r="BI314"/>
  <c r="BI315"/>
  <c r="BI316"/>
  <c r="BI318"/>
  <c r="BI319"/>
  <c r="BI324"/>
  <c r="BI325"/>
  <c r="BI327"/>
  <c r="BH97"/>
  <c r="BH102"/>
  <c r="BH104"/>
  <c r="BH109"/>
  <c r="BH113"/>
  <c r="BH114"/>
  <c r="BH115"/>
  <c r="BH116"/>
  <c r="BH118"/>
  <c r="BH120"/>
  <c r="BH121"/>
  <c r="BH122"/>
  <c r="BH124"/>
  <c r="BH126"/>
  <c r="BH127"/>
  <c r="BH128"/>
  <c r="BH129"/>
  <c r="BH130"/>
  <c r="BH132"/>
  <c r="BH133"/>
  <c r="BH135"/>
  <c r="BH136"/>
  <c r="BH138"/>
  <c r="BH139"/>
  <c r="BH141"/>
  <c r="BH145"/>
  <c r="BH147"/>
  <c r="BH148"/>
  <c r="BH150"/>
  <c r="BH155"/>
  <c r="BH156"/>
  <c r="BH158"/>
  <c r="BH167"/>
  <c r="BH177"/>
  <c r="BH178"/>
  <c r="BH185"/>
  <c r="BH188"/>
  <c r="BH198"/>
  <c r="BH209"/>
  <c r="BH210"/>
  <c r="BH213"/>
  <c r="BH217"/>
  <c r="BH219"/>
  <c r="BH220"/>
  <c r="BH221"/>
  <c r="BH223"/>
  <c r="BH226"/>
  <c r="BH229"/>
  <c r="BH231"/>
  <c r="BH233"/>
  <c r="BH235"/>
  <c r="BH237"/>
  <c r="BH239"/>
  <c r="BH240"/>
  <c r="BH242"/>
  <c r="BH244"/>
  <c r="BH246"/>
  <c r="BH248"/>
  <c r="BH250"/>
  <c r="BH252"/>
  <c r="BH254"/>
  <c r="BH256"/>
  <c r="BH258"/>
  <c r="BH260"/>
  <c r="BH262"/>
  <c r="BH264"/>
  <c r="BH265"/>
  <c r="BH266"/>
  <c r="BH267"/>
  <c r="BH268"/>
  <c r="BH270"/>
  <c r="BH271"/>
  <c r="BH274"/>
  <c r="BH275"/>
  <c r="BH277"/>
  <c r="BH279"/>
  <c r="BH280"/>
  <c r="BH281"/>
  <c r="BH283"/>
  <c r="BH287"/>
  <c r="BH290"/>
  <c r="BH294"/>
  <c r="BH297"/>
  <c r="BH301"/>
  <c r="BH303"/>
  <c r="BH309"/>
  <c r="BH311"/>
  <c r="BH312"/>
  <c r="BH314"/>
  <c r="BH315"/>
  <c r="BH316"/>
  <c r="BH318"/>
  <c r="BH319"/>
  <c r="BH324"/>
  <c r="BH325"/>
  <c r="BH327"/>
  <c r="BG97"/>
  <c r="BG102"/>
  <c r="BG104"/>
  <c r="BG109"/>
  <c r="BG113"/>
  <c r="BG114"/>
  <c r="BG115"/>
  <c r="BG116"/>
  <c r="BG118"/>
  <c r="BG120"/>
  <c r="BG121"/>
  <c r="BG122"/>
  <c r="BG124"/>
  <c r="BG126"/>
  <c r="BG127"/>
  <c r="BG128"/>
  <c r="BG129"/>
  <c r="BG130"/>
  <c r="BG132"/>
  <c r="BG133"/>
  <c r="BG135"/>
  <c r="BG136"/>
  <c r="BG138"/>
  <c r="BG139"/>
  <c r="BG141"/>
  <c r="BG145"/>
  <c r="BG147"/>
  <c r="BG148"/>
  <c r="BG150"/>
  <c r="BG155"/>
  <c r="BG156"/>
  <c r="BG158"/>
  <c r="BG167"/>
  <c r="BG177"/>
  <c r="BG178"/>
  <c r="BG185"/>
  <c r="BG188"/>
  <c r="BG198"/>
  <c r="BG209"/>
  <c r="BG210"/>
  <c r="BG213"/>
  <c r="BG217"/>
  <c r="BG219"/>
  <c r="BG220"/>
  <c r="BG221"/>
  <c r="BG223"/>
  <c r="BG226"/>
  <c r="BG229"/>
  <c r="BG231"/>
  <c r="BG233"/>
  <c r="BG235"/>
  <c r="BG237"/>
  <c r="BG239"/>
  <c r="BG240"/>
  <c r="BG242"/>
  <c r="BG244"/>
  <c r="BG246"/>
  <c r="BG248"/>
  <c r="BG250"/>
  <c r="BG252"/>
  <c r="BG254"/>
  <c r="BG256"/>
  <c r="BG258"/>
  <c r="BG260"/>
  <c r="BG262"/>
  <c r="BG264"/>
  <c r="BG265"/>
  <c r="BG266"/>
  <c r="BG267"/>
  <c r="BG268"/>
  <c r="BG270"/>
  <c r="BG271"/>
  <c r="BG274"/>
  <c r="BG275"/>
  <c r="BG277"/>
  <c r="BG279"/>
  <c r="BG280"/>
  <c r="BG281"/>
  <c r="BG283"/>
  <c r="BG287"/>
  <c r="BG290"/>
  <c r="BG294"/>
  <c r="BG297"/>
  <c r="BG301"/>
  <c r="BG303"/>
  <c r="BG309"/>
  <c r="BG311"/>
  <c r="BG312"/>
  <c r="BG314"/>
  <c r="BG315"/>
  <c r="BG316"/>
  <c r="BG318"/>
  <c r="BG319"/>
  <c r="BG324"/>
  <c r="BG325"/>
  <c r="BG327"/>
  <c r="BF97"/>
  <c r="BF102"/>
  <c r="BF104"/>
  <c r="BF109"/>
  <c r="BF113"/>
  <c r="BF114"/>
  <c r="BF115"/>
  <c r="BF116"/>
  <c r="BF118"/>
  <c r="BF120"/>
  <c r="BF121"/>
  <c r="BF122"/>
  <c r="BF124"/>
  <c r="BF126"/>
  <c r="BF127"/>
  <c r="BF128"/>
  <c r="BF129"/>
  <c r="BF130"/>
  <c r="BF132"/>
  <c r="BF133"/>
  <c r="BF135"/>
  <c r="BF136"/>
  <c r="BF138"/>
  <c r="BF139"/>
  <c r="BF141"/>
  <c r="BF145"/>
  <c r="BF147"/>
  <c r="BF148"/>
  <c r="BF150"/>
  <c r="BF155"/>
  <c r="BF156"/>
  <c r="BF158"/>
  <c r="BF167"/>
  <c r="BF177"/>
  <c r="BF178"/>
  <c r="BF185"/>
  <c r="BF188"/>
  <c r="BF198"/>
  <c r="BF209"/>
  <c r="BF210"/>
  <c r="BF213"/>
  <c r="BF217"/>
  <c r="BF219"/>
  <c r="BF220"/>
  <c r="BF221"/>
  <c r="BF223"/>
  <c r="BF226"/>
  <c r="BF229"/>
  <c r="BF231"/>
  <c r="BF233"/>
  <c r="BF235"/>
  <c r="BF237"/>
  <c r="BF239"/>
  <c r="BF240"/>
  <c r="BF242"/>
  <c r="BF244"/>
  <c r="BF246"/>
  <c r="BF248"/>
  <c r="BF250"/>
  <c r="BF252"/>
  <c r="BF254"/>
  <c r="BF256"/>
  <c r="BF258"/>
  <c r="BF260"/>
  <c r="BF262"/>
  <c r="BF264"/>
  <c r="BF265"/>
  <c r="BF266"/>
  <c r="BF267"/>
  <c r="BF268"/>
  <c r="BF270"/>
  <c r="BF271"/>
  <c r="BF274"/>
  <c r="BF275"/>
  <c r="BF277"/>
  <c r="BF279"/>
  <c r="BF280"/>
  <c r="BF281"/>
  <c r="BF283"/>
  <c r="BF287"/>
  <c r="BF290"/>
  <c r="BF294"/>
  <c r="BF297"/>
  <c r="BF301"/>
  <c r="BF303"/>
  <c r="BF309"/>
  <c r="BF311"/>
  <c r="BF312"/>
  <c r="BF314"/>
  <c r="BF315"/>
  <c r="BF316"/>
  <c r="BF318"/>
  <c r="BF319"/>
  <c r="BF324"/>
  <c r="BF325"/>
  <c r="BF327"/>
  <c r="J97"/>
  <c r="BE97"/>
  <c r="J102"/>
  <c r="BE102"/>
  <c r="J104"/>
  <c r="BE104"/>
  <c r="J109"/>
  <c r="BE109"/>
  <c r="J113"/>
  <c r="BE113"/>
  <c r="J114"/>
  <c r="BE114"/>
  <c r="J115"/>
  <c r="BE115"/>
  <c r="J116"/>
  <c r="BE116"/>
  <c r="J118"/>
  <c r="BE118"/>
  <c r="J120"/>
  <c r="BE120"/>
  <c r="J121"/>
  <c r="BE121"/>
  <c r="J122"/>
  <c r="BE122"/>
  <c r="J124"/>
  <c r="BE124"/>
  <c r="J126"/>
  <c r="BE126"/>
  <c r="J127"/>
  <c r="BE127"/>
  <c r="J128"/>
  <c r="BE128"/>
  <c r="J129"/>
  <c r="BE129"/>
  <c r="J130"/>
  <c r="BE130"/>
  <c r="J132"/>
  <c r="BE132"/>
  <c r="J133"/>
  <c r="BE133"/>
  <c r="J135"/>
  <c r="BE135"/>
  <c r="J136"/>
  <c r="BE136"/>
  <c r="J138"/>
  <c r="BE138"/>
  <c r="J139"/>
  <c r="BE139"/>
  <c r="J141"/>
  <c r="BE141"/>
  <c r="J145"/>
  <c r="BE145"/>
  <c r="J147"/>
  <c r="BE147"/>
  <c r="J148"/>
  <c r="BE148"/>
  <c r="J150"/>
  <c r="BE150"/>
  <c r="J155"/>
  <c r="BE155"/>
  <c r="J156"/>
  <c r="BE156"/>
  <c r="J158"/>
  <c r="BE158"/>
  <c r="J167"/>
  <c r="BE167"/>
  <c r="J177"/>
  <c r="BE177"/>
  <c r="J178"/>
  <c r="BE178"/>
  <c r="J185"/>
  <c r="BE185"/>
  <c r="J188"/>
  <c r="BE188"/>
  <c r="J198"/>
  <c r="BE198"/>
  <c r="J209"/>
  <c r="BE209"/>
  <c r="J210"/>
  <c r="BE210"/>
  <c r="J213"/>
  <c r="BE213"/>
  <c r="J217"/>
  <c r="BE217"/>
  <c r="J219"/>
  <c r="BE219"/>
  <c r="J220"/>
  <c r="BE220"/>
  <c r="J221"/>
  <c r="BE221"/>
  <c r="J223"/>
  <c r="BE223"/>
  <c r="J226"/>
  <c r="BE226"/>
  <c r="J229"/>
  <c r="BE229"/>
  <c r="J231"/>
  <c r="BE231"/>
  <c r="J233"/>
  <c r="BE233"/>
  <c r="J235"/>
  <c r="BE235"/>
  <c r="J237"/>
  <c r="BE237"/>
  <c r="J239"/>
  <c r="BE239"/>
  <c r="J240"/>
  <c r="BE240"/>
  <c r="J242"/>
  <c r="BE242"/>
  <c r="J244"/>
  <c r="BE244"/>
  <c r="J246"/>
  <c r="BE246"/>
  <c r="J248"/>
  <c r="BE248"/>
  <c r="J250"/>
  <c r="BE250"/>
  <c r="J252"/>
  <c r="BE252"/>
  <c r="J254"/>
  <c r="BE254"/>
  <c r="J256"/>
  <c r="BE256"/>
  <c r="J258"/>
  <c r="BE258"/>
  <c r="J260"/>
  <c r="BE260"/>
  <c r="J262"/>
  <c r="BE262"/>
  <c r="J264"/>
  <c r="BE264"/>
  <c r="J265"/>
  <c r="BE265"/>
  <c r="J266"/>
  <c r="BE266"/>
  <c r="J267"/>
  <c r="BE267"/>
  <c r="J268"/>
  <c r="BE268"/>
  <c r="J270"/>
  <c r="BE270"/>
  <c r="J271"/>
  <c r="BE271"/>
  <c r="J274"/>
  <c r="BE274"/>
  <c r="J275"/>
  <c r="BE275"/>
  <c r="J277"/>
  <c r="BE277"/>
  <c r="J279"/>
  <c r="BE279"/>
  <c r="J280"/>
  <c r="BE280"/>
  <c r="J281"/>
  <c r="BE281"/>
  <c r="J283"/>
  <c r="BE283"/>
  <c r="J287"/>
  <c r="BE287"/>
  <c r="J290"/>
  <c r="BE290"/>
  <c r="J294"/>
  <c r="BE294"/>
  <c r="J297"/>
  <c r="BE297"/>
  <c r="J301"/>
  <c r="BE301"/>
  <c r="J303"/>
  <c r="BE303"/>
  <c r="J309"/>
  <c r="BE309"/>
  <c r="J311"/>
  <c r="BE311"/>
  <c r="J312"/>
  <c r="BE312"/>
  <c r="J314"/>
  <c r="BE314"/>
  <c r="J315"/>
  <c r="BE315"/>
  <c r="J316"/>
  <c r="BE316"/>
  <c r="J318"/>
  <c r="BE318"/>
  <c r="J319"/>
  <c r="BE319"/>
  <c r="J324"/>
  <c r="BE324"/>
  <c r="J325"/>
  <c r="BE325"/>
  <c r="J327"/>
  <c r="BE327"/>
  <c r="AY73" i="1"/>
  <c r="AX73"/>
  <c r="J69" i="19"/>
  <c r="J61"/>
  <c r="E18"/>
  <c r="F91"/>
  <c r="E21"/>
  <c r="J90"/>
  <c r="E15"/>
  <c r="F90"/>
  <c r="J12"/>
  <c r="J88"/>
  <c r="F88"/>
  <c r="E86"/>
  <c r="E7"/>
  <c r="E84"/>
  <c r="F52"/>
  <c r="J51"/>
  <c r="F51"/>
  <c r="J49"/>
  <c r="F49"/>
  <c r="E47"/>
  <c r="E45"/>
  <c r="J21"/>
  <c r="J20"/>
  <c r="J18"/>
  <c r="J17"/>
  <c r="J15"/>
  <c r="J14"/>
  <c r="T194" i="18"/>
  <c r="T193"/>
  <c r="T196"/>
  <c r="R194"/>
  <c r="R196"/>
  <c r="R193"/>
  <c r="P194"/>
  <c r="P196"/>
  <c r="P193"/>
  <c r="BK194"/>
  <c r="BK193"/>
  <c r="J193"/>
  <c r="BK196"/>
  <c r="T191"/>
  <c r="T190"/>
  <c r="R191"/>
  <c r="R190"/>
  <c r="P191"/>
  <c r="P190"/>
  <c r="BK191"/>
  <c r="BK190"/>
  <c r="J190"/>
  <c r="J69"/>
  <c r="T181"/>
  <c r="T184"/>
  <c r="T185"/>
  <c r="T187"/>
  <c r="T180"/>
  <c r="T189"/>
  <c r="R181"/>
  <c r="R184"/>
  <c r="R185"/>
  <c r="R187"/>
  <c r="R189"/>
  <c r="R180"/>
  <c r="P181"/>
  <c r="P184"/>
  <c r="P185"/>
  <c r="P187"/>
  <c r="P180"/>
  <c r="P189"/>
  <c r="BK181"/>
  <c r="BK184"/>
  <c r="BK185"/>
  <c r="BK187"/>
  <c r="BK189"/>
  <c r="BK180"/>
  <c r="J180"/>
  <c r="J68"/>
  <c r="T166"/>
  <c r="T168"/>
  <c r="T170"/>
  <c r="T173"/>
  <c r="T176"/>
  <c r="T177"/>
  <c r="T178"/>
  <c r="T179"/>
  <c r="R166"/>
  <c r="R168"/>
  <c r="R170"/>
  <c r="R173"/>
  <c r="R176"/>
  <c r="R177"/>
  <c r="R178"/>
  <c r="R179"/>
  <c r="P166"/>
  <c r="P168"/>
  <c r="P170"/>
  <c r="P173"/>
  <c r="P176"/>
  <c r="P177"/>
  <c r="P178"/>
  <c r="P179"/>
  <c r="P165"/>
  <c r="BK166"/>
  <c r="BK168"/>
  <c r="BK170"/>
  <c r="BK173"/>
  <c r="BK176"/>
  <c r="BK177"/>
  <c r="BK178"/>
  <c r="BK179"/>
  <c r="T158"/>
  <c r="T159"/>
  <c r="T160"/>
  <c r="T161"/>
  <c r="T162"/>
  <c r="T163"/>
  <c r="T164"/>
  <c r="R158"/>
  <c r="R159"/>
  <c r="R160"/>
  <c r="R161"/>
  <c r="R162"/>
  <c r="R163"/>
  <c r="R164"/>
  <c r="P158"/>
  <c r="P159"/>
  <c r="P160"/>
  <c r="P161"/>
  <c r="P162"/>
  <c r="P163"/>
  <c r="P164"/>
  <c r="BK158"/>
  <c r="BK159"/>
  <c r="BK160"/>
  <c r="BK161"/>
  <c r="BK162"/>
  <c r="BK163"/>
  <c r="BK164"/>
  <c r="T151"/>
  <c r="T152"/>
  <c r="T150"/>
  <c r="T153"/>
  <c r="T155"/>
  <c r="R151"/>
  <c r="R152"/>
  <c r="R153"/>
  <c r="R150"/>
  <c r="R155"/>
  <c r="P151"/>
  <c r="P152"/>
  <c r="P150"/>
  <c r="P153"/>
  <c r="P155"/>
  <c r="BK151"/>
  <c r="BK152"/>
  <c r="BK153"/>
  <c r="BK155"/>
  <c r="BK150"/>
  <c r="J150"/>
  <c r="J64"/>
  <c r="T115"/>
  <c r="T114"/>
  <c r="T116"/>
  <c r="T118"/>
  <c r="T119"/>
  <c r="T121"/>
  <c r="T122"/>
  <c r="T123"/>
  <c r="T124"/>
  <c r="T125"/>
  <c r="T126"/>
  <c r="T127"/>
  <c r="T133"/>
  <c r="T139"/>
  <c r="T140"/>
  <c r="T141"/>
  <c r="T143"/>
  <c r="T144"/>
  <c r="R115"/>
  <c r="R116"/>
  <c r="R118"/>
  <c r="R119"/>
  <c r="R121"/>
  <c r="R122"/>
  <c r="R123"/>
  <c r="R124"/>
  <c r="R125"/>
  <c r="R126"/>
  <c r="R127"/>
  <c r="R133"/>
  <c r="R139"/>
  <c r="R140"/>
  <c r="R141"/>
  <c r="R143"/>
  <c r="R144"/>
  <c r="P115"/>
  <c r="P116"/>
  <c r="P118"/>
  <c r="P119"/>
  <c r="P121"/>
  <c r="P122"/>
  <c r="P123"/>
  <c r="P124"/>
  <c r="P125"/>
  <c r="P126"/>
  <c r="P127"/>
  <c r="P133"/>
  <c r="P139"/>
  <c r="P140"/>
  <c r="P141"/>
  <c r="P143"/>
  <c r="P144"/>
  <c r="BK115"/>
  <c r="BK116"/>
  <c r="BK118"/>
  <c r="BK119"/>
  <c r="BK121"/>
  <c r="BK122"/>
  <c r="BK123"/>
  <c r="BK124"/>
  <c r="BK125"/>
  <c r="BK126"/>
  <c r="BK127"/>
  <c r="BK133"/>
  <c r="BK139"/>
  <c r="BK140"/>
  <c r="BK141"/>
  <c r="BK143"/>
  <c r="BK144"/>
  <c r="T95"/>
  <c r="T97"/>
  <c r="T99"/>
  <c r="T105"/>
  <c r="T106"/>
  <c r="T107"/>
  <c r="T108"/>
  <c r="T110"/>
  <c r="T112"/>
  <c r="T94"/>
  <c r="T93"/>
  <c r="R95"/>
  <c r="R97"/>
  <c r="R99"/>
  <c r="R105"/>
  <c r="R106"/>
  <c r="R107"/>
  <c r="R108"/>
  <c r="R110"/>
  <c r="R112"/>
  <c r="P95"/>
  <c r="P97"/>
  <c r="P99"/>
  <c r="P105"/>
  <c r="P106"/>
  <c r="P107"/>
  <c r="P108"/>
  <c r="P110"/>
  <c r="P112"/>
  <c r="P94"/>
  <c r="BK95"/>
  <c r="BK97"/>
  <c r="BK99"/>
  <c r="BK105"/>
  <c r="BK106"/>
  <c r="BK107"/>
  <c r="BK108"/>
  <c r="BK110"/>
  <c r="BK112"/>
  <c r="BI95"/>
  <c r="F36"/>
  <c r="BD72" i="1"/>
  <c r="BI97" i="18"/>
  <c r="BI99"/>
  <c r="BI105"/>
  <c r="BI106"/>
  <c r="BI107"/>
  <c r="BI108"/>
  <c r="BI110"/>
  <c r="BI112"/>
  <c r="BI115"/>
  <c r="BI116"/>
  <c r="BI118"/>
  <c r="BI119"/>
  <c r="BI121"/>
  <c r="BI122"/>
  <c r="BI123"/>
  <c r="BI124"/>
  <c r="BI125"/>
  <c r="BI126"/>
  <c r="BI127"/>
  <c r="BI133"/>
  <c r="BI139"/>
  <c r="BI140"/>
  <c r="BI141"/>
  <c r="BI143"/>
  <c r="BI144"/>
  <c r="BI151"/>
  <c r="BI152"/>
  <c r="BI153"/>
  <c r="BI155"/>
  <c r="BI158"/>
  <c r="BI159"/>
  <c r="BI160"/>
  <c r="BI161"/>
  <c r="BI162"/>
  <c r="BI163"/>
  <c r="BI164"/>
  <c r="BI166"/>
  <c r="BI168"/>
  <c r="BI170"/>
  <c r="BI173"/>
  <c r="BI176"/>
  <c r="BI177"/>
  <c r="BI178"/>
  <c r="BI179"/>
  <c r="BI181"/>
  <c r="BI184"/>
  <c r="BI185"/>
  <c r="BI187"/>
  <c r="BI189"/>
  <c r="BI191"/>
  <c r="BI194"/>
  <c r="BI196"/>
  <c r="BH95"/>
  <c r="BH97"/>
  <c r="BH99"/>
  <c r="BH105"/>
  <c r="BH106"/>
  <c r="BH107"/>
  <c r="BH108"/>
  <c r="BH110"/>
  <c r="BH112"/>
  <c r="BH115"/>
  <c r="BH116"/>
  <c r="BH118"/>
  <c r="BH119"/>
  <c r="BH121"/>
  <c r="BH122"/>
  <c r="BH123"/>
  <c r="BH124"/>
  <c r="BH125"/>
  <c r="BH126"/>
  <c r="BH127"/>
  <c r="BH133"/>
  <c r="BH139"/>
  <c r="BH140"/>
  <c r="BH141"/>
  <c r="BH143"/>
  <c r="BH144"/>
  <c r="BH151"/>
  <c r="BH152"/>
  <c r="BH153"/>
  <c r="BH155"/>
  <c r="BH158"/>
  <c r="BH159"/>
  <c r="BH160"/>
  <c r="BH161"/>
  <c r="BH162"/>
  <c r="BH163"/>
  <c r="BH164"/>
  <c r="BH166"/>
  <c r="BH168"/>
  <c r="BH170"/>
  <c r="BH173"/>
  <c r="BH176"/>
  <c r="BH177"/>
  <c r="BH178"/>
  <c r="BH179"/>
  <c r="BH181"/>
  <c r="BH184"/>
  <c r="BH185"/>
  <c r="BH187"/>
  <c r="BH189"/>
  <c r="BH191"/>
  <c r="BH194"/>
  <c r="BH196"/>
  <c r="BG95"/>
  <c r="BG97"/>
  <c r="BG99"/>
  <c r="BG105"/>
  <c r="BG106"/>
  <c r="BG107"/>
  <c r="BG108"/>
  <c r="BG110"/>
  <c r="BG112"/>
  <c r="BG115"/>
  <c r="BG116"/>
  <c r="BG118"/>
  <c r="BG119"/>
  <c r="BG121"/>
  <c r="BG122"/>
  <c r="BG123"/>
  <c r="BG124"/>
  <c r="BG125"/>
  <c r="BG126"/>
  <c r="BG127"/>
  <c r="BG133"/>
  <c r="BG139"/>
  <c r="BG140"/>
  <c r="BG141"/>
  <c r="BG143"/>
  <c r="BG144"/>
  <c r="BG151"/>
  <c r="BG152"/>
  <c r="BG153"/>
  <c r="BG155"/>
  <c r="BG158"/>
  <c r="BG159"/>
  <c r="BG160"/>
  <c r="BG161"/>
  <c r="BG162"/>
  <c r="BG163"/>
  <c r="BG164"/>
  <c r="BG166"/>
  <c r="BG168"/>
  <c r="BG170"/>
  <c r="BG173"/>
  <c r="BG176"/>
  <c r="BG177"/>
  <c r="BG178"/>
  <c r="BG179"/>
  <c r="BG181"/>
  <c r="BG184"/>
  <c r="BG185"/>
  <c r="BG187"/>
  <c r="BG189"/>
  <c r="BG191"/>
  <c r="BG194"/>
  <c r="BG196"/>
  <c r="BF95"/>
  <c r="BF97"/>
  <c r="BF99"/>
  <c r="BF105"/>
  <c r="BF106"/>
  <c r="BF107"/>
  <c r="BF108"/>
  <c r="BF110"/>
  <c r="BF112"/>
  <c r="BF115"/>
  <c r="BF116"/>
  <c r="BF118"/>
  <c r="BF119"/>
  <c r="BF121"/>
  <c r="BF122"/>
  <c r="BF123"/>
  <c r="BF124"/>
  <c r="BF125"/>
  <c r="BF126"/>
  <c r="BF127"/>
  <c r="BF133"/>
  <c r="BF139"/>
  <c r="BF140"/>
  <c r="BF141"/>
  <c r="BF143"/>
  <c r="BF144"/>
  <c r="BF151"/>
  <c r="BF152"/>
  <c r="BF153"/>
  <c r="BF155"/>
  <c r="BF158"/>
  <c r="BF159"/>
  <c r="BF160"/>
  <c r="BF161"/>
  <c r="BF162"/>
  <c r="BF163"/>
  <c r="BF164"/>
  <c r="BF166"/>
  <c r="BF168"/>
  <c r="BF170"/>
  <c r="BF173"/>
  <c r="BF176"/>
  <c r="BF177"/>
  <c r="BF178"/>
  <c r="BF179"/>
  <c r="BF181"/>
  <c r="BF184"/>
  <c r="BF185"/>
  <c r="BF187"/>
  <c r="BF189"/>
  <c r="BF191"/>
  <c r="BF194"/>
  <c r="BF196"/>
  <c r="F33"/>
  <c r="BA72" i="1"/>
  <c r="J95" i="18"/>
  <c r="BE95"/>
  <c r="J97"/>
  <c r="BE97"/>
  <c r="J99"/>
  <c r="BE99"/>
  <c r="J105"/>
  <c r="BE105"/>
  <c r="J106"/>
  <c r="BE106"/>
  <c r="J107"/>
  <c r="BE107"/>
  <c r="J108"/>
  <c r="BE108"/>
  <c r="J110"/>
  <c r="BE110"/>
  <c r="J112"/>
  <c r="BE112"/>
  <c r="J115"/>
  <c r="BE115"/>
  <c r="J116"/>
  <c r="BE116"/>
  <c r="J118"/>
  <c r="BE118"/>
  <c r="J119"/>
  <c r="BE119"/>
  <c r="J121"/>
  <c r="BE121"/>
  <c r="J122"/>
  <c r="BE122"/>
  <c r="J123"/>
  <c r="BE123"/>
  <c r="J124"/>
  <c r="BE124"/>
  <c r="J125"/>
  <c r="BE125"/>
  <c r="J126"/>
  <c r="BE126"/>
  <c r="J127"/>
  <c r="BE127"/>
  <c r="J133"/>
  <c r="BE133"/>
  <c r="J139"/>
  <c r="BE139"/>
  <c r="J140"/>
  <c r="BE140"/>
  <c r="J141"/>
  <c r="BE141"/>
  <c r="J143"/>
  <c r="BE143"/>
  <c r="J144"/>
  <c r="BE144"/>
  <c r="J151"/>
  <c r="BE151"/>
  <c r="J152"/>
  <c r="BE152"/>
  <c r="J153"/>
  <c r="BE153"/>
  <c r="J155"/>
  <c r="BE155"/>
  <c r="J158"/>
  <c r="BE158"/>
  <c r="J159"/>
  <c r="BE159"/>
  <c r="J160"/>
  <c r="BE160"/>
  <c r="J161"/>
  <c r="BE161"/>
  <c r="J162"/>
  <c r="BE162"/>
  <c r="J163"/>
  <c r="BE163"/>
  <c r="J164"/>
  <c r="BE164"/>
  <c r="J166"/>
  <c r="BE166"/>
  <c r="J168"/>
  <c r="BE168"/>
  <c r="J170"/>
  <c r="BE170"/>
  <c r="J173"/>
  <c r="BE173"/>
  <c r="J176"/>
  <c r="BE176"/>
  <c r="J177"/>
  <c r="BE177"/>
  <c r="J178"/>
  <c r="BE178"/>
  <c r="J179"/>
  <c r="BE179"/>
  <c r="J181"/>
  <c r="BE181"/>
  <c r="J184"/>
  <c r="BE184"/>
  <c r="J185"/>
  <c r="BE185"/>
  <c r="J187"/>
  <c r="BE187"/>
  <c r="J189"/>
  <c r="BE189"/>
  <c r="J191"/>
  <c r="BE191"/>
  <c r="J194"/>
  <c r="BE194"/>
  <c r="J196"/>
  <c r="BE196"/>
  <c r="AY72" i="1"/>
  <c r="AX72"/>
  <c r="J33" i="18"/>
  <c r="AW72" i="1"/>
  <c r="J70" i="18"/>
  <c r="E20"/>
  <c r="F89"/>
  <c r="E23"/>
  <c r="E17"/>
  <c r="F88"/>
  <c r="J14"/>
  <c r="F86"/>
  <c r="E84"/>
  <c r="E7"/>
  <c r="E80"/>
  <c r="F56"/>
  <c r="F55"/>
  <c r="F53"/>
  <c r="E51"/>
  <c r="J23"/>
  <c r="J22"/>
  <c r="J20"/>
  <c r="J19"/>
  <c r="J17"/>
  <c r="J16"/>
  <c r="T204" i="17"/>
  <c r="T203"/>
  <c r="T206"/>
  <c r="R204"/>
  <c r="R206"/>
  <c r="P204"/>
  <c r="P206"/>
  <c r="P203"/>
  <c r="BK204"/>
  <c r="BK206"/>
  <c r="BK203"/>
  <c r="J203"/>
  <c r="J72"/>
  <c r="T200"/>
  <c r="T199"/>
  <c r="R200"/>
  <c r="R199"/>
  <c r="P200"/>
  <c r="P199"/>
  <c r="BK200"/>
  <c r="BK199"/>
  <c r="J199"/>
  <c r="J71"/>
  <c r="T186"/>
  <c r="T188"/>
  <c r="T191"/>
  <c r="T193"/>
  <c r="T196"/>
  <c r="T198"/>
  <c r="T185"/>
  <c r="R186"/>
  <c r="R188"/>
  <c r="R191"/>
  <c r="R193"/>
  <c r="R185"/>
  <c r="R196"/>
  <c r="R198"/>
  <c r="P186"/>
  <c r="P188"/>
  <c r="P191"/>
  <c r="P193"/>
  <c r="P196"/>
  <c r="P198"/>
  <c r="BK186"/>
  <c r="BK185"/>
  <c r="J185"/>
  <c r="J70"/>
  <c r="BK188"/>
  <c r="BK191"/>
  <c r="BK193"/>
  <c r="BK196"/>
  <c r="BK198"/>
  <c r="T174"/>
  <c r="T177"/>
  <c r="T178"/>
  <c r="T179"/>
  <c r="T180"/>
  <c r="T183"/>
  <c r="T184"/>
  <c r="R174"/>
  <c r="R173"/>
  <c r="R177"/>
  <c r="R178"/>
  <c r="R179"/>
  <c r="R180"/>
  <c r="R183"/>
  <c r="R184"/>
  <c r="P174"/>
  <c r="P173"/>
  <c r="P177"/>
  <c r="P178"/>
  <c r="P179"/>
  <c r="P180"/>
  <c r="P183"/>
  <c r="P184"/>
  <c r="BK174"/>
  <c r="BK177"/>
  <c r="BK178"/>
  <c r="BK179"/>
  <c r="BK180"/>
  <c r="BK183"/>
  <c r="BK184"/>
  <c r="T169"/>
  <c r="T170"/>
  <c r="T171"/>
  <c r="T172"/>
  <c r="T168"/>
  <c r="R169"/>
  <c r="R170"/>
  <c r="R171"/>
  <c r="R168"/>
  <c r="R172"/>
  <c r="P169"/>
  <c r="P170"/>
  <c r="P171"/>
  <c r="P168"/>
  <c r="P172"/>
  <c r="BK169"/>
  <c r="BK170"/>
  <c r="BK168"/>
  <c r="BK171"/>
  <c r="BK172"/>
  <c r="J168"/>
  <c r="J68"/>
  <c r="T156"/>
  <c r="T157"/>
  <c r="T158"/>
  <c r="T159"/>
  <c r="T160"/>
  <c r="T163"/>
  <c r="T165"/>
  <c r="T166"/>
  <c r="T167"/>
  <c r="R156"/>
  <c r="R157"/>
  <c r="R158"/>
  <c r="R159"/>
  <c r="R160"/>
  <c r="R163"/>
  <c r="R165"/>
  <c r="R166"/>
  <c r="R167"/>
  <c r="R155"/>
  <c r="P156"/>
  <c r="P157"/>
  <c r="P158"/>
  <c r="P159"/>
  <c r="P160"/>
  <c r="P163"/>
  <c r="P165"/>
  <c r="P166"/>
  <c r="P167"/>
  <c r="BK156"/>
  <c r="BK157"/>
  <c r="BK158"/>
  <c r="BK159"/>
  <c r="BK160"/>
  <c r="BK163"/>
  <c r="BK165"/>
  <c r="BK166"/>
  <c r="BK167"/>
  <c r="BK155"/>
  <c r="J155"/>
  <c r="J67"/>
  <c r="T153"/>
  <c r="T152"/>
  <c r="R153"/>
  <c r="R152"/>
  <c r="P153"/>
  <c r="P152"/>
  <c r="BK153"/>
  <c r="BK152"/>
  <c r="T146"/>
  <c r="T147"/>
  <c r="T148"/>
  <c r="T150"/>
  <c r="T145"/>
  <c r="R146"/>
  <c r="R147"/>
  <c r="R148"/>
  <c r="R150"/>
  <c r="R145"/>
  <c r="P146"/>
  <c r="P147"/>
  <c r="P148"/>
  <c r="P145"/>
  <c r="P150"/>
  <c r="BK146"/>
  <c r="BK147"/>
  <c r="BK145"/>
  <c r="BK148"/>
  <c r="BK150"/>
  <c r="J145"/>
  <c r="J64"/>
  <c r="T117"/>
  <c r="T118"/>
  <c r="T120"/>
  <c r="T121"/>
  <c r="T123"/>
  <c r="T124"/>
  <c r="T125"/>
  <c r="T126"/>
  <c r="T128"/>
  <c r="T130"/>
  <c r="T132"/>
  <c r="T134"/>
  <c r="T136"/>
  <c r="T137"/>
  <c r="T139"/>
  <c r="T141"/>
  <c r="T142"/>
  <c r="T143"/>
  <c r="T144"/>
  <c r="T116"/>
  <c r="R117"/>
  <c r="R118"/>
  <c r="R120"/>
  <c r="R121"/>
  <c r="R123"/>
  <c r="R124"/>
  <c r="R125"/>
  <c r="R126"/>
  <c r="R128"/>
  <c r="R130"/>
  <c r="R132"/>
  <c r="R134"/>
  <c r="R136"/>
  <c r="R137"/>
  <c r="R139"/>
  <c r="R141"/>
  <c r="R142"/>
  <c r="R143"/>
  <c r="R144"/>
  <c r="R116"/>
  <c r="P117"/>
  <c r="P118"/>
  <c r="P120"/>
  <c r="P121"/>
  <c r="P123"/>
  <c r="P124"/>
  <c r="P125"/>
  <c r="P126"/>
  <c r="P128"/>
  <c r="P130"/>
  <c r="P132"/>
  <c r="P134"/>
  <c r="P136"/>
  <c r="P137"/>
  <c r="P139"/>
  <c r="P141"/>
  <c r="P142"/>
  <c r="P143"/>
  <c r="P144"/>
  <c r="P116"/>
  <c r="BK117"/>
  <c r="BK118"/>
  <c r="BK120"/>
  <c r="BK121"/>
  <c r="BK123"/>
  <c r="BK124"/>
  <c r="BK125"/>
  <c r="BK126"/>
  <c r="BK128"/>
  <c r="BK130"/>
  <c r="BK132"/>
  <c r="BK134"/>
  <c r="BK136"/>
  <c r="BK137"/>
  <c r="BK139"/>
  <c r="BK141"/>
  <c r="BK142"/>
  <c r="BK143"/>
  <c r="BK144"/>
  <c r="BK116"/>
  <c r="J116"/>
  <c r="J63"/>
  <c r="T97"/>
  <c r="T99"/>
  <c r="T101"/>
  <c r="T103"/>
  <c r="T104"/>
  <c r="T105"/>
  <c r="T106"/>
  <c r="T108"/>
  <c r="T110"/>
  <c r="T111"/>
  <c r="T112"/>
  <c r="T113"/>
  <c r="T114"/>
  <c r="R97"/>
  <c r="R99"/>
  <c r="R101"/>
  <c r="R103"/>
  <c r="R104"/>
  <c r="R105"/>
  <c r="R106"/>
  <c r="R108"/>
  <c r="R110"/>
  <c r="R111"/>
  <c r="R112"/>
  <c r="R113"/>
  <c r="R114"/>
  <c r="P97"/>
  <c r="P99"/>
  <c r="P101"/>
  <c r="P103"/>
  <c r="P104"/>
  <c r="P105"/>
  <c r="P106"/>
  <c r="P108"/>
  <c r="P110"/>
  <c r="P111"/>
  <c r="P112"/>
  <c r="P113"/>
  <c r="P114"/>
  <c r="BK97"/>
  <c r="BK99"/>
  <c r="BK101"/>
  <c r="BK103"/>
  <c r="BK104"/>
  <c r="BK105"/>
  <c r="BK106"/>
  <c r="BK108"/>
  <c r="BK110"/>
  <c r="BK111"/>
  <c r="BK112"/>
  <c r="BK113"/>
  <c r="BK114"/>
  <c r="BI97"/>
  <c r="BI99"/>
  <c r="BI101"/>
  <c r="BI103"/>
  <c r="BI104"/>
  <c r="BI105"/>
  <c r="BI106"/>
  <c r="BI108"/>
  <c r="BI110"/>
  <c r="BI111"/>
  <c r="BI112"/>
  <c r="BI113"/>
  <c r="BI114"/>
  <c r="BI117"/>
  <c r="BI118"/>
  <c r="BI120"/>
  <c r="BI121"/>
  <c r="BI123"/>
  <c r="BI124"/>
  <c r="BI125"/>
  <c r="BI126"/>
  <c r="BI128"/>
  <c r="BI130"/>
  <c r="BI132"/>
  <c r="BI134"/>
  <c r="BI136"/>
  <c r="BI137"/>
  <c r="BI139"/>
  <c r="BI141"/>
  <c r="BI142"/>
  <c r="BI143"/>
  <c r="BI144"/>
  <c r="BI146"/>
  <c r="BI147"/>
  <c r="BI148"/>
  <c r="BI150"/>
  <c r="BI153"/>
  <c r="BI156"/>
  <c r="BI157"/>
  <c r="BI158"/>
  <c r="BI159"/>
  <c r="BI160"/>
  <c r="BI163"/>
  <c r="BI165"/>
  <c r="BI166"/>
  <c r="BI167"/>
  <c r="BI169"/>
  <c r="BI170"/>
  <c r="BI171"/>
  <c r="BI172"/>
  <c r="BI174"/>
  <c r="BI177"/>
  <c r="BI178"/>
  <c r="BI179"/>
  <c r="BI180"/>
  <c r="BI183"/>
  <c r="BI184"/>
  <c r="BI186"/>
  <c r="BI188"/>
  <c r="BI191"/>
  <c r="BI193"/>
  <c r="BI196"/>
  <c r="BI198"/>
  <c r="BI200"/>
  <c r="BI204"/>
  <c r="BI206"/>
  <c r="BH97"/>
  <c r="BH99"/>
  <c r="BH101"/>
  <c r="BH103"/>
  <c r="BH104"/>
  <c r="BH105"/>
  <c r="BH106"/>
  <c r="BH108"/>
  <c r="BH110"/>
  <c r="BH111"/>
  <c r="BH112"/>
  <c r="BH113"/>
  <c r="BH114"/>
  <c r="BH117"/>
  <c r="BH118"/>
  <c r="BH120"/>
  <c r="BH121"/>
  <c r="BH123"/>
  <c r="BH124"/>
  <c r="BH125"/>
  <c r="BH126"/>
  <c r="BH128"/>
  <c r="BH130"/>
  <c r="BH132"/>
  <c r="BH134"/>
  <c r="BH136"/>
  <c r="BH137"/>
  <c r="BH139"/>
  <c r="BH141"/>
  <c r="BH142"/>
  <c r="BH143"/>
  <c r="BH144"/>
  <c r="BH146"/>
  <c r="BH147"/>
  <c r="BH148"/>
  <c r="BH150"/>
  <c r="BH153"/>
  <c r="BH156"/>
  <c r="BH157"/>
  <c r="BH158"/>
  <c r="BH159"/>
  <c r="BH160"/>
  <c r="BH163"/>
  <c r="BH165"/>
  <c r="BH166"/>
  <c r="BH167"/>
  <c r="BH169"/>
  <c r="BH170"/>
  <c r="BH171"/>
  <c r="BH172"/>
  <c r="BH174"/>
  <c r="BH177"/>
  <c r="BH178"/>
  <c r="BH179"/>
  <c r="BH180"/>
  <c r="BH183"/>
  <c r="BH184"/>
  <c r="BH186"/>
  <c r="BH188"/>
  <c r="BH191"/>
  <c r="BH193"/>
  <c r="BH196"/>
  <c r="BH198"/>
  <c r="BH200"/>
  <c r="BH204"/>
  <c r="BH206"/>
  <c r="BG97"/>
  <c r="BG99"/>
  <c r="BG101"/>
  <c r="BG103"/>
  <c r="BG104"/>
  <c r="BG105"/>
  <c r="BG106"/>
  <c r="BG108"/>
  <c r="BG110"/>
  <c r="BG111"/>
  <c r="BG112"/>
  <c r="BG113"/>
  <c r="BG114"/>
  <c r="BG117"/>
  <c r="BG118"/>
  <c r="BG120"/>
  <c r="BG121"/>
  <c r="BG123"/>
  <c r="BG124"/>
  <c r="BG125"/>
  <c r="BG126"/>
  <c r="BG128"/>
  <c r="BG130"/>
  <c r="BG132"/>
  <c r="BG134"/>
  <c r="BG136"/>
  <c r="BG137"/>
  <c r="BG139"/>
  <c r="BG141"/>
  <c r="BG142"/>
  <c r="BG143"/>
  <c r="BG144"/>
  <c r="BG146"/>
  <c r="BG147"/>
  <c r="BG148"/>
  <c r="BG150"/>
  <c r="BG153"/>
  <c r="BG156"/>
  <c r="BG157"/>
  <c r="BG158"/>
  <c r="BG159"/>
  <c r="BG160"/>
  <c r="BG163"/>
  <c r="BG165"/>
  <c r="BG166"/>
  <c r="BG167"/>
  <c r="BG169"/>
  <c r="BG170"/>
  <c r="BG171"/>
  <c r="BG172"/>
  <c r="BG174"/>
  <c r="BG177"/>
  <c r="BG178"/>
  <c r="BG179"/>
  <c r="BG180"/>
  <c r="BG183"/>
  <c r="BG184"/>
  <c r="BG186"/>
  <c r="BG188"/>
  <c r="BG191"/>
  <c r="BG193"/>
  <c r="BG196"/>
  <c r="BG198"/>
  <c r="BG200"/>
  <c r="BG204"/>
  <c r="BG206"/>
  <c r="BF97"/>
  <c r="BF99"/>
  <c r="BF101"/>
  <c r="BF103"/>
  <c r="BF104"/>
  <c r="BF105"/>
  <c r="BF106"/>
  <c r="BF108"/>
  <c r="BF110"/>
  <c r="BF111"/>
  <c r="BF112"/>
  <c r="BF113"/>
  <c r="BF114"/>
  <c r="BF117"/>
  <c r="BF118"/>
  <c r="BF120"/>
  <c r="BF121"/>
  <c r="BF123"/>
  <c r="BF124"/>
  <c r="BF125"/>
  <c r="BF126"/>
  <c r="BF128"/>
  <c r="BF130"/>
  <c r="BF132"/>
  <c r="BF134"/>
  <c r="BF136"/>
  <c r="BF137"/>
  <c r="BF139"/>
  <c r="BF141"/>
  <c r="BF142"/>
  <c r="BF143"/>
  <c r="BF144"/>
  <c r="BF146"/>
  <c r="BF147"/>
  <c r="BF148"/>
  <c r="BF150"/>
  <c r="BF153"/>
  <c r="BF156"/>
  <c r="BF157"/>
  <c r="BF158"/>
  <c r="BF159"/>
  <c r="BF160"/>
  <c r="BF163"/>
  <c r="BF165"/>
  <c r="BF166"/>
  <c r="BF167"/>
  <c r="BF169"/>
  <c r="BF170"/>
  <c r="BF171"/>
  <c r="BF172"/>
  <c r="BF174"/>
  <c r="BF177"/>
  <c r="BF178"/>
  <c r="BF179"/>
  <c r="BF180"/>
  <c r="BF183"/>
  <c r="BF184"/>
  <c r="BF186"/>
  <c r="BF188"/>
  <c r="BF191"/>
  <c r="BF193"/>
  <c r="BF196"/>
  <c r="BF198"/>
  <c r="BF200"/>
  <c r="BF204"/>
  <c r="BF206"/>
  <c r="J97"/>
  <c r="BE97"/>
  <c r="J99"/>
  <c r="BE99"/>
  <c r="J101"/>
  <c r="BE101"/>
  <c r="J103"/>
  <c r="BE103"/>
  <c r="J104"/>
  <c r="BE104"/>
  <c r="J105"/>
  <c r="BE105"/>
  <c r="J106"/>
  <c r="BE106"/>
  <c r="J108"/>
  <c r="BE108"/>
  <c r="J110"/>
  <c r="BE110"/>
  <c r="J111"/>
  <c r="BE111"/>
  <c r="J112"/>
  <c r="BE112"/>
  <c r="J113"/>
  <c r="BE113"/>
  <c r="J114"/>
  <c r="BE114"/>
  <c r="J117"/>
  <c r="BE117"/>
  <c r="J118"/>
  <c r="BE118"/>
  <c r="J120"/>
  <c r="BE120"/>
  <c r="J121"/>
  <c r="BE121"/>
  <c r="J123"/>
  <c r="BE123"/>
  <c r="J124"/>
  <c r="BE124"/>
  <c r="J125"/>
  <c r="BE125"/>
  <c r="J126"/>
  <c r="BE126"/>
  <c r="J128"/>
  <c r="BE128"/>
  <c r="J130"/>
  <c r="BE130"/>
  <c r="J132"/>
  <c r="BE132"/>
  <c r="J134"/>
  <c r="BE134"/>
  <c r="J136"/>
  <c r="BE136"/>
  <c r="J137"/>
  <c r="BE137"/>
  <c r="J139"/>
  <c r="BE139"/>
  <c r="J141"/>
  <c r="BE141"/>
  <c r="J142"/>
  <c r="BE142"/>
  <c r="J143"/>
  <c r="BE143"/>
  <c r="J144"/>
  <c r="BE144"/>
  <c r="J146"/>
  <c r="BE146"/>
  <c r="J147"/>
  <c r="BE147"/>
  <c r="J148"/>
  <c r="BE148"/>
  <c r="J150"/>
  <c r="BE150"/>
  <c r="J153"/>
  <c r="BE153"/>
  <c r="J156"/>
  <c r="BE156"/>
  <c r="J157"/>
  <c r="BE157"/>
  <c r="J158"/>
  <c r="BE158"/>
  <c r="J159"/>
  <c r="BE159"/>
  <c r="J160"/>
  <c r="BE160"/>
  <c r="J163"/>
  <c r="BE163"/>
  <c r="J165"/>
  <c r="BE165"/>
  <c r="J166"/>
  <c r="BE166"/>
  <c r="J167"/>
  <c r="BE167"/>
  <c r="J169"/>
  <c r="BE169"/>
  <c r="J170"/>
  <c r="BE170"/>
  <c r="J171"/>
  <c r="BE171"/>
  <c r="J172"/>
  <c r="BE172"/>
  <c r="J174"/>
  <c r="BE174"/>
  <c r="J177"/>
  <c r="BE177"/>
  <c r="J178"/>
  <c r="BE178"/>
  <c r="J179"/>
  <c r="BE179"/>
  <c r="J180"/>
  <c r="BE180"/>
  <c r="J183"/>
  <c r="BE183"/>
  <c r="J184"/>
  <c r="BE184"/>
  <c r="J186"/>
  <c r="BE186"/>
  <c r="J188"/>
  <c r="BE188"/>
  <c r="J191"/>
  <c r="BE191"/>
  <c r="J193"/>
  <c r="BE193"/>
  <c r="J196"/>
  <c r="BE196"/>
  <c r="J198"/>
  <c r="BE198"/>
  <c r="J200"/>
  <c r="BE200"/>
  <c r="J204"/>
  <c r="BE204"/>
  <c r="J206"/>
  <c r="BE206"/>
  <c r="AY71" i="1"/>
  <c r="AX71"/>
  <c r="E20" i="17"/>
  <c r="F91"/>
  <c r="E23"/>
  <c r="J90"/>
  <c r="E17"/>
  <c r="F55"/>
  <c r="F90"/>
  <c r="J14"/>
  <c r="J88"/>
  <c r="F88"/>
  <c r="E86"/>
  <c r="E7"/>
  <c r="E82"/>
  <c r="F56"/>
  <c r="J55"/>
  <c r="J53"/>
  <c r="F53"/>
  <c r="E51"/>
  <c r="E47"/>
  <c r="J23"/>
  <c r="J22"/>
  <c r="J20"/>
  <c r="J19"/>
  <c r="J17"/>
  <c r="J16"/>
  <c r="T229" i="16"/>
  <c r="T228"/>
  <c r="R229"/>
  <c r="R228"/>
  <c r="P229"/>
  <c r="P228"/>
  <c r="BK229"/>
  <c r="BK228"/>
  <c r="J228"/>
  <c r="J73"/>
  <c r="T219"/>
  <c r="T221"/>
  <c r="T223"/>
  <c r="T227"/>
  <c r="T218"/>
  <c r="R219"/>
  <c r="R221"/>
  <c r="R223"/>
  <c r="R227"/>
  <c r="P219"/>
  <c r="P221"/>
  <c r="P223"/>
  <c r="P218"/>
  <c r="P227"/>
  <c r="BK219"/>
  <c r="BK221"/>
  <c r="BK218"/>
  <c r="BK223"/>
  <c r="BK227"/>
  <c r="J218"/>
  <c r="T200"/>
  <c r="T205"/>
  <c r="T199"/>
  <c r="T206"/>
  <c r="T209"/>
  <c r="T211"/>
  <c r="T214"/>
  <c r="T216"/>
  <c r="T217"/>
  <c r="R200"/>
  <c r="R205"/>
  <c r="R206"/>
  <c r="R209"/>
  <c r="R211"/>
  <c r="R214"/>
  <c r="R216"/>
  <c r="R217"/>
  <c r="P200"/>
  <c r="P205"/>
  <c r="P206"/>
  <c r="P209"/>
  <c r="P211"/>
  <c r="P214"/>
  <c r="P216"/>
  <c r="P217"/>
  <c r="BK200"/>
  <c r="BK205"/>
  <c r="BK206"/>
  <c r="BK209"/>
  <c r="BK211"/>
  <c r="BK214"/>
  <c r="BK216"/>
  <c r="BK217"/>
  <c r="BK199"/>
  <c r="J199"/>
  <c r="T187"/>
  <c r="T186"/>
  <c r="T189"/>
  <c r="T192"/>
  <c r="T194"/>
  <c r="T195"/>
  <c r="T196"/>
  <c r="T198"/>
  <c r="R187"/>
  <c r="R189"/>
  <c r="R192"/>
  <c r="R194"/>
  <c r="R195"/>
  <c r="R196"/>
  <c r="R198"/>
  <c r="P187"/>
  <c r="P189"/>
  <c r="P192"/>
  <c r="P194"/>
  <c r="P195"/>
  <c r="P196"/>
  <c r="P198"/>
  <c r="BK187"/>
  <c r="BK186"/>
  <c r="J186"/>
  <c r="BK189"/>
  <c r="BK192"/>
  <c r="BK194"/>
  <c r="BK195"/>
  <c r="BK196"/>
  <c r="BK198"/>
  <c r="T184"/>
  <c r="T185"/>
  <c r="T183"/>
  <c r="R184"/>
  <c r="R185"/>
  <c r="R183"/>
  <c r="P184"/>
  <c r="P183"/>
  <c r="P185"/>
  <c r="BK184"/>
  <c r="BK183"/>
  <c r="J183"/>
  <c r="BK185"/>
  <c r="T165"/>
  <c r="T166"/>
  <c r="T168"/>
  <c r="T169"/>
  <c r="T170"/>
  <c r="T173"/>
  <c r="T176"/>
  <c r="T177"/>
  <c r="T178"/>
  <c r="T180"/>
  <c r="T182"/>
  <c r="R165"/>
  <c r="R166"/>
  <c r="R168"/>
  <c r="R169"/>
  <c r="R170"/>
  <c r="R173"/>
  <c r="R176"/>
  <c r="R177"/>
  <c r="R178"/>
  <c r="R180"/>
  <c r="R182"/>
  <c r="P165"/>
  <c r="P166"/>
  <c r="P168"/>
  <c r="P169"/>
  <c r="P170"/>
  <c r="P173"/>
  <c r="P176"/>
  <c r="P177"/>
  <c r="P178"/>
  <c r="P180"/>
  <c r="P182"/>
  <c r="BK165"/>
  <c r="BK166"/>
  <c r="BK168"/>
  <c r="BK169"/>
  <c r="BK170"/>
  <c r="BK173"/>
  <c r="BK176"/>
  <c r="BK177"/>
  <c r="BK178"/>
  <c r="BK180"/>
  <c r="BK182"/>
  <c r="T162"/>
  <c r="T161"/>
  <c r="R162"/>
  <c r="R161"/>
  <c r="P162"/>
  <c r="P161"/>
  <c r="BK162"/>
  <c r="BK161"/>
  <c r="T155"/>
  <c r="T156"/>
  <c r="T154"/>
  <c r="T157"/>
  <c r="T159"/>
  <c r="R155"/>
  <c r="R156"/>
  <c r="R157"/>
  <c r="R159"/>
  <c r="R154"/>
  <c r="P155"/>
  <c r="P156"/>
  <c r="P154"/>
  <c r="P157"/>
  <c r="P159"/>
  <c r="BK155"/>
  <c r="BK156"/>
  <c r="BK157"/>
  <c r="BK154"/>
  <c r="J154"/>
  <c r="BK159"/>
  <c r="T130"/>
  <c r="T131"/>
  <c r="T132"/>
  <c r="T133"/>
  <c r="T135"/>
  <c r="T137"/>
  <c r="T141"/>
  <c r="T143"/>
  <c r="T144"/>
  <c r="T145"/>
  <c r="T147"/>
  <c r="T152"/>
  <c r="T129"/>
  <c r="R130"/>
  <c r="R131"/>
  <c r="R132"/>
  <c r="R133"/>
  <c r="R135"/>
  <c r="R137"/>
  <c r="R141"/>
  <c r="R143"/>
  <c r="R144"/>
  <c r="R145"/>
  <c r="R147"/>
  <c r="R152"/>
  <c r="P130"/>
  <c r="P131"/>
  <c r="P132"/>
  <c r="P133"/>
  <c r="P135"/>
  <c r="P137"/>
  <c r="P141"/>
  <c r="P143"/>
  <c r="P144"/>
  <c r="P145"/>
  <c r="P147"/>
  <c r="P152"/>
  <c r="BK130"/>
  <c r="BK131"/>
  <c r="BK132"/>
  <c r="BK133"/>
  <c r="BK135"/>
  <c r="BK137"/>
  <c r="BK141"/>
  <c r="BK143"/>
  <c r="BK144"/>
  <c r="BK145"/>
  <c r="BK147"/>
  <c r="BK152"/>
  <c r="T107"/>
  <c r="T109"/>
  <c r="T114"/>
  <c r="T115"/>
  <c r="T116"/>
  <c r="T117"/>
  <c r="T118"/>
  <c r="T120"/>
  <c r="T122"/>
  <c r="T123"/>
  <c r="T124"/>
  <c r="T125"/>
  <c r="T126"/>
  <c r="T127"/>
  <c r="T128"/>
  <c r="T106"/>
  <c r="R107"/>
  <c r="R109"/>
  <c r="R114"/>
  <c r="R115"/>
  <c r="R116"/>
  <c r="R117"/>
  <c r="R118"/>
  <c r="R120"/>
  <c r="R122"/>
  <c r="R123"/>
  <c r="R124"/>
  <c r="R125"/>
  <c r="R126"/>
  <c r="R127"/>
  <c r="R128"/>
  <c r="R106"/>
  <c r="P107"/>
  <c r="P109"/>
  <c r="P114"/>
  <c r="P115"/>
  <c r="P116"/>
  <c r="P117"/>
  <c r="P118"/>
  <c r="P120"/>
  <c r="P122"/>
  <c r="P123"/>
  <c r="P124"/>
  <c r="P125"/>
  <c r="P126"/>
  <c r="P127"/>
  <c r="P128"/>
  <c r="P106"/>
  <c r="BK107"/>
  <c r="BK109"/>
  <c r="BK114"/>
  <c r="BK115"/>
  <c r="BK116"/>
  <c r="BK117"/>
  <c r="BK118"/>
  <c r="BK120"/>
  <c r="BK122"/>
  <c r="BK123"/>
  <c r="BK124"/>
  <c r="BK125"/>
  <c r="BK126"/>
  <c r="BK127"/>
  <c r="BK128"/>
  <c r="BK106"/>
  <c r="J106"/>
  <c r="T98"/>
  <c r="T99"/>
  <c r="T100"/>
  <c r="T101"/>
  <c r="T103"/>
  <c r="T104"/>
  <c r="T105"/>
  <c r="R98"/>
  <c r="R97"/>
  <c r="R99"/>
  <c r="R100"/>
  <c r="R101"/>
  <c r="R103"/>
  <c r="R104"/>
  <c r="R105"/>
  <c r="P98"/>
  <c r="P97"/>
  <c r="P99"/>
  <c r="P100"/>
  <c r="P101"/>
  <c r="P103"/>
  <c r="P104"/>
  <c r="P105"/>
  <c r="BK98"/>
  <c r="BK99"/>
  <c r="BK100"/>
  <c r="BK101"/>
  <c r="BK103"/>
  <c r="BK104"/>
  <c r="BK105"/>
  <c r="BI98"/>
  <c r="BI99"/>
  <c r="BI100"/>
  <c r="BI101"/>
  <c r="BI103"/>
  <c r="BI104"/>
  <c r="BI105"/>
  <c r="BI107"/>
  <c r="BI109"/>
  <c r="BI114"/>
  <c r="BI115"/>
  <c r="BI116"/>
  <c r="BI117"/>
  <c r="BI118"/>
  <c r="BI120"/>
  <c r="BI122"/>
  <c r="BI123"/>
  <c r="BI124"/>
  <c r="BI125"/>
  <c r="BI126"/>
  <c r="BI127"/>
  <c r="BI128"/>
  <c r="BI130"/>
  <c r="BI131"/>
  <c r="BI132"/>
  <c r="BI133"/>
  <c r="BI135"/>
  <c r="BI137"/>
  <c r="BI141"/>
  <c r="BI143"/>
  <c r="BI144"/>
  <c r="BI145"/>
  <c r="BI147"/>
  <c r="BI152"/>
  <c r="BI155"/>
  <c r="BI156"/>
  <c r="BI157"/>
  <c r="BI159"/>
  <c r="BI162"/>
  <c r="BI165"/>
  <c r="BI166"/>
  <c r="BI168"/>
  <c r="BI169"/>
  <c r="BI170"/>
  <c r="BI173"/>
  <c r="BI176"/>
  <c r="BI177"/>
  <c r="BI178"/>
  <c r="BI180"/>
  <c r="BI182"/>
  <c r="BI184"/>
  <c r="BI185"/>
  <c r="BI187"/>
  <c r="BI189"/>
  <c r="BI192"/>
  <c r="BI194"/>
  <c r="BI195"/>
  <c r="BI196"/>
  <c r="BI198"/>
  <c r="BI200"/>
  <c r="BI205"/>
  <c r="BI206"/>
  <c r="BI209"/>
  <c r="BI211"/>
  <c r="BI214"/>
  <c r="BI216"/>
  <c r="BI217"/>
  <c r="BI219"/>
  <c r="BI221"/>
  <c r="BI223"/>
  <c r="BI227"/>
  <c r="BI229"/>
  <c r="BH98"/>
  <c r="BH99"/>
  <c r="BH100"/>
  <c r="BH101"/>
  <c r="BH103"/>
  <c r="BH104"/>
  <c r="BH105"/>
  <c r="BH107"/>
  <c r="BH109"/>
  <c r="BH114"/>
  <c r="BH115"/>
  <c r="BH116"/>
  <c r="BH117"/>
  <c r="BH118"/>
  <c r="BH120"/>
  <c r="BH122"/>
  <c r="BH123"/>
  <c r="BH124"/>
  <c r="BH125"/>
  <c r="BH126"/>
  <c r="BH127"/>
  <c r="BH128"/>
  <c r="BH130"/>
  <c r="BH131"/>
  <c r="BH132"/>
  <c r="BH133"/>
  <c r="BH135"/>
  <c r="BH137"/>
  <c r="BH141"/>
  <c r="BH143"/>
  <c r="BH144"/>
  <c r="BH145"/>
  <c r="BH147"/>
  <c r="BH152"/>
  <c r="BH155"/>
  <c r="BH156"/>
  <c r="BH157"/>
  <c r="BH159"/>
  <c r="BH162"/>
  <c r="BH165"/>
  <c r="BH166"/>
  <c r="BH168"/>
  <c r="BH169"/>
  <c r="BH170"/>
  <c r="BH173"/>
  <c r="BH176"/>
  <c r="BH177"/>
  <c r="BH178"/>
  <c r="BH180"/>
  <c r="BH182"/>
  <c r="BH184"/>
  <c r="BH185"/>
  <c r="BH187"/>
  <c r="BH189"/>
  <c r="BH192"/>
  <c r="BH194"/>
  <c r="BH195"/>
  <c r="BH196"/>
  <c r="BH198"/>
  <c r="BH200"/>
  <c r="BH205"/>
  <c r="BH206"/>
  <c r="BH209"/>
  <c r="BH211"/>
  <c r="BH214"/>
  <c r="BH216"/>
  <c r="BH217"/>
  <c r="BH219"/>
  <c r="BH221"/>
  <c r="BH223"/>
  <c r="BH227"/>
  <c r="BH229"/>
  <c r="BG98"/>
  <c r="BG99"/>
  <c r="BG100"/>
  <c r="BG101"/>
  <c r="BG103"/>
  <c r="BG104"/>
  <c r="BG105"/>
  <c r="BG107"/>
  <c r="BG109"/>
  <c r="BG114"/>
  <c r="BG115"/>
  <c r="BG116"/>
  <c r="BG117"/>
  <c r="BG118"/>
  <c r="BG120"/>
  <c r="BG122"/>
  <c r="BG123"/>
  <c r="BG124"/>
  <c r="BG125"/>
  <c r="BG126"/>
  <c r="BG127"/>
  <c r="BG128"/>
  <c r="BG130"/>
  <c r="BG131"/>
  <c r="BG132"/>
  <c r="BG133"/>
  <c r="BG135"/>
  <c r="BG137"/>
  <c r="BG141"/>
  <c r="BG143"/>
  <c r="BG144"/>
  <c r="BG145"/>
  <c r="BG147"/>
  <c r="BG152"/>
  <c r="BG155"/>
  <c r="BG156"/>
  <c r="BG157"/>
  <c r="BG159"/>
  <c r="BG162"/>
  <c r="BG165"/>
  <c r="BG166"/>
  <c r="BG168"/>
  <c r="BG169"/>
  <c r="BG170"/>
  <c r="BG173"/>
  <c r="BG176"/>
  <c r="BG177"/>
  <c r="BG178"/>
  <c r="BG180"/>
  <c r="BG182"/>
  <c r="BG184"/>
  <c r="BG185"/>
  <c r="BG187"/>
  <c r="BG189"/>
  <c r="BG192"/>
  <c r="BG194"/>
  <c r="BG195"/>
  <c r="BG196"/>
  <c r="BG198"/>
  <c r="BG200"/>
  <c r="BG205"/>
  <c r="BG206"/>
  <c r="BG209"/>
  <c r="BG211"/>
  <c r="BG214"/>
  <c r="BG216"/>
  <c r="BG217"/>
  <c r="BG219"/>
  <c r="BG221"/>
  <c r="BG223"/>
  <c r="BG227"/>
  <c r="BG229"/>
  <c r="BF98"/>
  <c r="BF99"/>
  <c r="BF100"/>
  <c r="BF101"/>
  <c r="BF103"/>
  <c r="BF104"/>
  <c r="BF105"/>
  <c r="BF107"/>
  <c r="BF109"/>
  <c r="BF114"/>
  <c r="BF115"/>
  <c r="BF116"/>
  <c r="BF117"/>
  <c r="BF118"/>
  <c r="BF120"/>
  <c r="BF122"/>
  <c r="BF123"/>
  <c r="BF124"/>
  <c r="BF125"/>
  <c r="BF126"/>
  <c r="BF127"/>
  <c r="BF128"/>
  <c r="BF130"/>
  <c r="BF131"/>
  <c r="BF132"/>
  <c r="BF133"/>
  <c r="BF135"/>
  <c r="BF137"/>
  <c r="BF141"/>
  <c r="BF143"/>
  <c r="BF144"/>
  <c r="BF145"/>
  <c r="BF147"/>
  <c r="BF152"/>
  <c r="BF155"/>
  <c r="BF156"/>
  <c r="BF157"/>
  <c r="BF159"/>
  <c r="BF162"/>
  <c r="BF165"/>
  <c r="BF166"/>
  <c r="BF168"/>
  <c r="BF169"/>
  <c r="BF170"/>
  <c r="BF173"/>
  <c r="BF176"/>
  <c r="BF177"/>
  <c r="BF178"/>
  <c r="BF180"/>
  <c r="BF182"/>
  <c r="BF184"/>
  <c r="BF185"/>
  <c r="BF187"/>
  <c r="BF189"/>
  <c r="BF192"/>
  <c r="BF194"/>
  <c r="BF195"/>
  <c r="BF196"/>
  <c r="BF198"/>
  <c r="BF200"/>
  <c r="BF205"/>
  <c r="BF206"/>
  <c r="BF209"/>
  <c r="BF211"/>
  <c r="BF214"/>
  <c r="BF216"/>
  <c r="BF217"/>
  <c r="BF219"/>
  <c r="BF221"/>
  <c r="BF223"/>
  <c r="BF227"/>
  <c r="BF229"/>
  <c r="F33"/>
  <c r="BA70" i="1"/>
  <c r="J98" i="16"/>
  <c r="BE98"/>
  <c r="J99"/>
  <c r="BE99"/>
  <c r="J100"/>
  <c r="BE100"/>
  <c r="J101"/>
  <c r="BE101"/>
  <c r="J103"/>
  <c r="BE103"/>
  <c r="J104"/>
  <c r="BE104"/>
  <c r="J105"/>
  <c r="BE105"/>
  <c r="J107"/>
  <c r="BE107"/>
  <c r="J109"/>
  <c r="BE109"/>
  <c r="J114"/>
  <c r="BE114"/>
  <c r="J115"/>
  <c r="BE115"/>
  <c r="J116"/>
  <c r="BE116"/>
  <c r="J117"/>
  <c r="BE117"/>
  <c r="J118"/>
  <c r="BE118"/>
  <c r="J120"/>
  <c r="BE120"/>
  <c r="J122"/>
  <c r="BE122"/>
  <c r="J123"/>
  <c r="BE123"/>
  <c r="J124"/>
  <c r="BE124"/>
  <c r="J125"/>
  <c r="BE125"/>
  <c r="J126"/>
  <c r="BE126"/>
  <c r="J127"/>
  <c r="BE127"/>
  <c r="J128"/>
  <c r="BE128"/>
  <c r="J130"/>
  <c r="BE130"/>
  <c r="J131"/>
  <c r="BE131"/>
  <c r="J132"/>
  <c r="BE132"/>
  <c r="J133"/>
  <c r="BE133"/>
  <c r="J135"/>
  <c r="BE135"/>
  <c r="J137"/>
  <c r="BE137"/>
  <c r="J141"/>
  <c r="BE141"/>
  <c r="J143"/>
  <c r="BE143"/>
  <c r="J144"/>
  <c r="BE144"/>
  <c r="J145"/>
  <c r="BE145"/>
  <c r="J147"/>
  <c r="BE147"/>
  <c r="J152"/>
  <c r="BE152"/>
  <c r="J155"/>
  <c r="BE155"/>
  <c r="J156"/>
  <c r="BE156"/>
  <c r="J157"/>
  <c r="BE157"/>
  <c r="J159"/>
  <c r="BE159"/>
  <c r="J162"/>
  <c r="BE162"/>
  <c r="J165"/>
  <c r="BE165"/>
  <c r="J166"/>
  <c r="BE166"/>
  <c r="J168"/>
  <c r="BE168"/>
  <c r="J169"/>
  <c r="BE169"/>
  <c r="J170"/>
  <c r="BE170"/>
  <c r="J173"/>
  <c r="BE173"/>
  <c r="J176"/>
  <c r="BE176"/>
  <c r="J177"/>
  <c r="BE177"/>
  <c r="J178"/>
  <c r="BE178"/>
  <c r="J180"/>
  <c r="BE180"/>
  <c r="J182"/>
  <c r="BE182"/>
  <c r="J184"/>
  <c r="BE184"/>
  <c r="J185"/>
  <c r="BE185"/>
  <c r="J187"/>
  <c r="BE187"/>
  <c r="J189"/>
  <c r="BE189"/>
  <c r="J192"/>
  <c r="BE192"/>
  <c r="J194"/>
  <c r="BE194"/>
  <c r="J195"/>
  <c r="BE195"/>
  <c r="J196"/>
  <c r="BE196"/>
  <c r="J198"/>
  <c r="BE198"/>
  <c r="J200"/>
  <c r="BE200"/>
  <c r="J205"/>
  <c r="BE205"/>
  <c r="J206"/>
  <c r="BE206"/>
  <c r="J209"/>
  <c r="BE209"/>
  <c r="J211"/>
  <c r="BE211"/>
  <c r="J214"/>
  <c r="BE214"/>
  <c r="J216"/>
  <c r="BE216"/>
  <c r="J217"/>
  <c r="BE217"/>
  <c r="J219"/>
  <c r="BE219"/>
  <c r="J221"/>
  <c r="BE221"/>
  <c r="J223"/>
  <c r="BE223"/>
  <c r="J227"/>
  <c r="BE227"/>
  <c r="J229"/>
  <c r="BE229"/>
  <c r="AY70" i="1"/>
  <c r="AX70"/>
  <c r="J32" i="16"/>
  <c r="AV70" i="1"/>
  <c r="J72" i="16"/>
  <c r="J71"/>
  <c r="J70"/>
  <c r="J69"/>
  <c r="J65"/>
  <c r="J63"/>
  <c r="E20"/>
  <c r="F92"/>
  <c r="E23"/>
  <c r="J91"/>
  <c r="E17"/>
  <c r="F91"/>
  <c r="J14"/>
  <c r="J89"/>
  <c r="F89"/>
  <c r="E87"/>
  <c r="E7"/>
  <c r="E83"/>
  <c r="F56"/>
  <c r="J55"/>
  <c r="F55"/>
  <c r="F53"/>
  <c r="E51"/>
  <c r="E47"/>
  <c r="J23"/>
  <c r="J22"/>
  <c r="J20"/>
  <c r="J19"/>
  <c r="J17"/>
  <c r="J16"/>
  <c r="T250" i="15"/>
  <c r="T249"/>
  <c r="R250"/>
  <c r="R249"/>
  <c r="R245"/>
  <c r="P250"/>
  <c r="P249"/>
  <c r="BK250"/>
  <c r="BK249"/>
  <c r="J249"/>
  <c r="J73"/>
  <c r="T247"/>
  <c r="T248"/>
  <c r="T246"/>
  <c r="T245"/>
  <c r="R247"/>
  <c r="R246"/>
  <c r="R248"/>
  <c r="P247"/>
  <c r="P246"/>
  <c r="P245"/>
  <c r="P248"/>
  <c r="BK247"/>
  <c r="BK248"/>
  <c r="BK246"/>
  <c r="T231"/>
  <c r="T237"/>
  <c r="T238"/>
  <c r="T241"/>
  <c r="T243"/>
  <c r="R231"/>
  <c r="R237"/>
  <c r="R238"/>
  <c r="R241"/>
  <c r="R243"/>
  <c r="P231"/>
  <c r="P237"/>
  <c r="P238"/>
  <c r="P241"/>
  <c r="P243"/>
  <c r="BK231"/>
  <c r="BK230"/>
  <c r="J230"/>
  <c r="J70"/>
  <c r="BK237"/>
  <c r="BK238"/>
  <c r="BK241"/>
  <c r="BK243"/>
  <c r="T227"/>
  <c r="T226"/>
  <c r="T229"/>
  <c r="R227"/>
  <c r="R226"/>
  <c r="R229"/>
  <c r="P227"/>
  <c r="P229"/>
  <c r="P226"/>
  <c r="BK227"/>
  <c r="BK229"/>
  <c r="BK226"/>
  <c r="J226"/>
  <c r="J69"/>
  <c r="T223"/>
  <c r="T222"/>
  <c r="R223"/>
  <c r="R222"/>
  <c r="P223"/>
  <c r="P222"/>
  <c r="BK223"/>
  <c r="BK222"/>
  <c r="J222"/>
  <c r="J68"/>
  <c r="T220"/>
  <c r="T219"/>
  <c r="R220"/>
  <c r="R219"/>
  <c r="P220"/>
  <c r="P219"/>
  <c r="BK220"/>
  <c r="BK219"/>
  <c r="J219"/>
  <c r="J67"/>
  <c r="T207"/>
  <c r="T209"/>
  <c r="T212"/>
  <c r="T214"/>
  <c r="T217"/>
  <c r="T218"/>
  <c r="R207"/>
  <c r="R209"/>
  <c r="R212"/>
  <c r="R214"/>
  <c r="R217"/>
  <c r="R218"/>
  <c r="P207"/>
  <c r="P209"/>
  <c r="P212"/>
  <c r="P214"/>
  <c r="P217"/>
  <c r="P218"/>
  <c r="P206"/>
  <c r="BK207"/>
  <c r="BK209"/>
  <c r="BK212"/>
  <c r="BK214"/>
  <c r="BK217"/>
  <c r="BK218"/>
  <c r="T198"/>
  <c r="T197"/>
  <c r="T199"/>
  <c r="T200"/>
  <c r="T203"/>
  <c r="T204"/>
  <c r="T205"/>
  <c r="R198"/>
  <c r="R199"/>
  <c r="R200"/>
  <c r="R203"/>
  <c r="R204"/>
  <c r="R205"/>
  <c r="P198"/>
  <c r="P199"/>
  <c r="P200"/>
  <c r="P203"/>
  <c r="P204"/>
  <c r="P205"/>
  <c r="BK198"/>
  <c r="BK199"/>
  <c r="BK200"/>
  <c r="BK203"/>
  <c r="BK204"/>
  <c r="BK205"/>
  <c r="BK197"/>
  <c r="J197"/>
  <c r="J65"/>
  <c r="T189"/>
  <c r="T188"/>
  <c r="T191"/>
  <c r="T193"/>
  <c r="T195"/>
  <c r="T196"/>
  <c r="R189"/>
  <c r="R191"/>
  <c r="R193"/>
  <c r="R195"/>
  <c r="R196"/>
  <c r="P189"/>
  <c r="P191"/>
  <c r="P193"/>
  <c r="P195"/>
  <c r="P196"/>
  <c r="BK189"/>
  <c r="BK191"/>
  <c r="BK193"/>
  <c r="BK195"/>
  <c r="BK196"/>
  <c r="T172"/>
  <c r="T174"/>
  <c r="T176"/>
  <c r="T178"/>
  <c r="T179"/>
  <c r="T182"/>
  <c r="T184"/>
  <c r="T185"/>
  <c r="T186"/>
  <c r="T187"/>
  <c r="R172"/>
  <c r="R174"/>
  <c r="R176"/>
  <c r="R178"/>
  <c r="R179"/>
  <c r="R182"/>
  <c r="R184"/>
  <c r="R185"/>
  <c r="R186"/>
  <c r="R187"/>
  <c r="R171"/>
  <c r="P172"/>
  <c r="P174"/>
  <c r="P176"/>
  <c r="P178"/>
  <c r="P179"/>
  <c r="P182"/>
  <c r="P184"/>
  <c r="P185"/>
  <c r="P186"/>
  <c r="P187"/>
  <c r="BK172"/>
  <c r="BK174"/>
  <c r="BK176"/>
  <c r="BK178"/>
  <c r="BK179"/>
  <c r="BK182"/>
  <c r="BK184"/>
  <c r="BK185"/>
  <c r="BK186"/>
  <c r="BK187"/>
  <c r="T165"/>
  <c r="T166"/>
  <c r="T167"/>
  <c r="T169"/>
  <c r="T164"/>
  <c r="R165"/>
  <c r="R166"/>
  <c r="R167"/>
  <c r="R164"/>
  <c r="R169"/>
  <c r="P165"/>
  <c r="P166"/>
  <c r="P164"/>
  <c r="P167"/>
  <c r="P169"/>
  <c r="BK165"/>
  <c r="BK166"/>
  <c r="BK167"/>
  <c r="BK169"/>
  <c r="BK164"/>
  <c r="J164"/>
  <c r="J61"/>
  <c r="T122"/>
  <c r="T121"/>
  <c r="T123"/>
  <c r="T125"/>
  <c r="T126"/>
  <c r="T128"/>
  <c r="T131"/>
  <c r="T133"/>
  <c r="T135"/>
  <c r="T137"/>
  <c r="T139"/>
  <c r="T140"/>
  <c r="T144"/>
  <c r="T149"/>
  <c r="T150"/>
  <c r="T152"/>
  <c r="T154"/>
  <c r="T159"/>
  <c r="T160"/>
  <c r="T161"/>
  <c r="T162"/>
  <c r="T163"/>
  <c r="R122"/>
  <c r="R123"/>
  <c r="R125"/>
  <c r="R126"/>
  <c r="R128"/>
  <c r="R131"/>
  <c r="R133"/>
  <c r="R135"/>
  <c r="R137"/>
  <c r="R139"/>
  <c r="R140"/>
  <c r="R144"/>
  <c r="R149"/>
  <c r="R150"/>
  <c r="R152"/>
  <c r="R154"/>
  <c r="R159"/>
  <c r="R160"/>
  <c r="R161"/>
  <c r="R162"/>
  <c r="R163"/>
  <c r="P122"/>
  <c r="P123"/>
  <c r="P125"/>
  <c r="P126"/>
  <c r="P128"/>
  <c r="P131"/>
  <c r="P133"/>
  <c r="P135"/>
  <c r="P137"/>
  <c r="P139"/>
  <c r="P140"/>
  <c r="P144"/>
  <c r="P149"/>
  <c r="P150"/>
  <c r="P152"/>
  <c r="P154"/>
  <c r="P159"/>
  <c r="P160"/>
  <c r="P161"/>
  <c r="P162"/>
  <c r="P163"/>
  <c r="BK122"/>
  <c r="BK123"/>
  <c r="BK125"/>
  <c r="BK126"/>
  <c r="BK128"/>
  <c r="BK131"/>
  <c r="BK133"/>
  <c r="BK135"/>
  <c r="BK137"/>
  <c r="BK139"/>
  <c r="BK140"/>
  <c r="BK144"/>
  <c r="BK149"/>
  <c r="BK150"/>
  <c r="BK152"/>
  <c r="BK154"/>
  <c r="BK159"/>
  <c r="BK160"/>
  <c r="BK161"/>
  <c r="BK162"/>
  <c r="BK163"/>
  <c r="T118"/>
  <c r="T119"/>
  <c r="T117"/>
  <c r="T120"/>
  <c r="R118"/>
  <c r="R119"/>
  <c r="R117"/>
  <c r="R120"/>
  <c r="P118"/>
  <c r="P119"/>
  <c r="P117"/>
  <c r="P120"/>
  <c r="BK118"/>
  <c r="BK119"/>
  <c r="BK117"/>
  <c r="J117"/>
  <c r="J59"/>
  <c r="BK120"/>
  <c r="T96"/>
  <c r="T98"/>
  <c r="T100"/>
  <c r="T104"/>
  <c r="T105"/>
  <c r="T106"/>
  <c r="T107"/>
  <c r="T109"/>
  <c r="T112"/>
  <c r="T114"/>
  <c r="T115"/>
  <c r="T116"/>
  <c r="T95"/>
  <c r="T94"/>
  <c r="R96"/>
  <c r="R98"/>
  <c r="R100"/>
  <c r="R104"/>
  <c r="R105"/>
  <c r="R106"/>
  <c r="R107"/>
  <c r="R109"/>
  <c r="R112"/>
  <c r="R114"/>
  <c r="R115"/>
  <c r="R116"/>
  <c r="P96"/>
  <c r="P98"/>
  <c r="P100"/>
  <c r="P104"/>
  <c r="P105"/>
  <c r="P106"/>
  <c r="P107"/>
  <c r="P109"/>
  <c r="P112"/>
  <c r="P114"/>
  <c r="P115"/>
  <c r="P116"/>
  <c r="BK96"/>
  <c r="BK98"/>
  <c r="BK100"/>
  <c r="BK104"/>
  <c r="BK105"/>
  <c r="BK106"/>
  <c r="BK107"/>
  <c r="BK109"/>
  <c r="BK112"/>
  <c r="BK114"/>
  <c r="BK115"/>
  <c r="BK116"/>
  <c r="BI96"/>
  <c r="BI98"/>
  <c r="BI100"/>
  <c r="BI104"/>
  <c r="BI105"/>
  <c r="BI106"/>
  <c r="BI107"/>
  <c r="BI109"/>
  <c r="BI112"/>
  <c r="BI114"/>
  <c r="BI115"/>
  <c r="BI116"/>
  <c r="BI118"/>
  <c r="BI119"/>
  <c r="BI120"/>
  <c r="BI122"/>
  <c r="BI123"/>
  <c r="BI125"/>
  <c r="BI126"/>
  <c r="BI128"/>
  <c r="BI131"/>
  <c r="BI133"/>
  <c r="BI135"/>
  <c r="BI137"/>
  <c r="BI139"/>
  <c r="BI140"/>
  <c r="BI144"/>
  <c r="BI149"/>
  <c r="BI150"/>
  <c r="BI152"/>
  <c r="BI154"/>
  <c r="BI159"/>
  <c r="BI160"/>
  <c r="BI161"/>
  <c r="BI162"/>
  <c r="BI163"/>
  <c r="BI165"/>
  <c r="BI166"/>
  <c r="BI167"/>
  <c r="BI169"/>
  <c r="BI172"/>
  <c r="BI174"/>
  <c r="BI176"/>
  <c r="BI178"/>
  <c r="BI179"/>
  <c r="BI182"/>
  <c r="BI184"/>
  <c r="BI185"/>
  <c r="BI186"/>
  <c r="BI187"/>
  <c r="BI189"/>
  <c r="BI191"/>
  <c r="BI193"/>
  <c r="BI195"/>
  <c r="BI196"/>
  <c r="BI198"/>
  <c r="BI199"/>
  <c r="BI200"/>
  <c r="BI203"/>
  <c r="BI204"/>
  <c r="BI205"/>
  <c r="BI207"/>
  <c r="BI209"/>
  <c r="BI212"/>
  <c r="BI214"/>
  <c r="BI217"/>
  <c r="BI218"/>
  <c r="BI220"/>
  <c r="BI223"/>
  <c r="BI227"/>
  <c r="BI229"/>
  <c r="BI231"/>
  <c r="BI237"/>
  <c r="BI238"/>
  <c r="BI241"/>
  <c r="BI243"/>
  <c r="BI247"/>
  <c r="BI248"/>
  <c r="BI250"/>
  <c r="BH96"/>
  <c r="BH98"/>
  <c r="BH100"/>
  <c r="BH104"/>
  <c r="BH105"/>
  <c r="BH106"/>
  <c r="BH107"/>
  <c r="BH109"/>
  <c r="BH112"/>
  <c r="BH114"/>
  <c r="BH115"/>
  <c r="BH116"/>
  <c r="BH118"/>
  <c r="BH119"/>
  <c r="BH120"/>
  <c r="BH122"/>
  <c r="BH123"/>
  <c r="BH125"/>
  <c r="BH126"/>
  <c r="BH128"/>
  <c r="BH131"/>
  <c r="BH133"/>
  <c r="BH135"/>
  <c r="BH137"/>
  <c r="BH139"/>
  <c r="BH140"/>
  <c r="BH144"/>
  <c r="BH149"/>
  <c r="BH150"/>
  <c r="BH152"/>
  <c r="BH154"/>
  <c r="BH159"/>
  <c r="BH160"/>
  <c r="BH161"/>
  <c r="BH162"/>
  <c r="BH163"/>
  <c r="BH165"/>
  <c r="BH166"/>
  <c r="BH167"/>
  <c r="BH169"/>
  <c r="BH172"/>
  <c r="BH174"/>
  <c r="BH176"/>
  <c r="BH178"/>
  <c r="BH179"/>
  <c r="BH182"/>
  <c r="BH184"/>
  <c r="BH185"/>
  <c r="BH186"/>
  <c r="BH187"/>
  <c r="BH189"/>
  <c r="BH191"/>
  <c r="BH193"/>
  <c r="BH195"/>
  <c r="BH196"/>
  <c r="BH198"/>
  <c r="BH199"/>
  <c r="BH200"/>
  <c r="BH203"/>
  <c r="BH204"/>
  <c r="BH205"/>
  <c r="BH207"/>
  <c r="BH209"/>
  <c r="BH212"/>
  <c r="BH214"/>
  <c r="BH217"/>
  <c r="BH218"/>
  <c r="BH220"/>
  <c r="BH223"/>
  <c r="BH227"/>
  <c r="BH229"/>
  <c r="BH231"/>
  <c r="BH237"/>
  <c r="BH238"/>
  <c r="BH241"/>
  <c r="BH243"/>
  <c r="BH247"/>
  <c r="BH248"/>
  <c r="BH250"/>
  <c r="BG96"/>
  <c r="BG98"/>
  <c r="BG100"/>
  <c r="BG104"/>
  <c r="BG105"/>
  <c r="BG106"/>
  <c r="BG107"/>
  <c r="BG109"/>
  <c r="BG112"/>
  <c r="BG114"/>
  <c r="BG115"/>
  <c r="BG116"/>
  <c r="BG118"/>
  <c r="BG119"/>
  <c r="BG120"/>
  <c r="BG122"/>
  <c r="BG123"/>
  <c r="BG125"/>
  <c r="BG126"/>
  <c r="BG128"/>
  <c r="BG131"/>
  <c r="BG133"/>
  <c r="BG135"/>
  <c r="BG137"/>
  <c r="BG139"/>
  <c r="BG140"/>
  <c r="BG144"/>
  <c r="BG149"/>
  <c r="BG150"/>
  <c r="BG152"/>
  <c r="BG154"/>
  <c r="BG159"/>
  <c r="BG160"/>
  <c r="BG161"/>
  <c r="BG162"/>
  <c r="BG163"/>
  <c r="BG165"/>
  <c r="BG166"/>
  <c r="BG167"/>
  <c r="BG169"/>
  <c r="BG172"/>
  <c r="BG174"/>
  <c r="BG176"/>
  <c r="BG178"/>
  <c r="BG179"/>
  <c r="BG182"/>
  <c r="BG184"/>
  <c r="BG185"/>
  <c r="BG186"/>
  <c r="BG187"/>
  <c r="BG189"/>
  <c r="BG191"/>
  <c r="BG193"/>
  <c r="BG195"/>
  <c r="BG196"/>
  <c r="BG198"/>
  <c r="BG199"/>
  <c r="BG200"/>
  <c r="BG203"/>
  <c r="BG204"/>
  <c r="BG205"/>
  <c r="BG207"/>
  <c r="BG209"/>
  <c r="BG212"/>
  <c r="BG214"/>
  <c r="BG217"/>
  <c r="BG218"/>
  <c r="BG220"/>
  <c r="BG223"/>
  <c r="BG227"/>
  <c r="BG229"/>
  <c r="BG231"/>
  <c r="BG237"/>
  <c r="BG238"/>
  <c r="BG241"/>
  <c r="BG243"/>
  <c r="BG247"/>
  <c r="BG248"/>
  <c r="BG250"/>
  <c r="F32"/>
  <c r="BB68" i="1"/>
  <c r="BF96" i="15"/>
  <c r="BF98"/>
  <c r="BF100"/>
  <c r="BF104"/>
  <c r="BF105"/>
  <c r="BF106"/>
  <c r="BF107"/>
  <c r="BF109"/>
  <c r="BF112"/>
  <c r="BF114"/>
  <c r="BF115"/>
  <c r="BF116"/>
  <c r="BF118"/>
  <c r="BF119"/>
  <c r="BF120"/>
  <c r="BF122"/>
  <c r="BF123"/>
  <c r="BF125"/>
  <c r="BF126"/>
  <c r="BF128"/>
  <c r="BF131"/>
  <c r="BF133"/>
  <c r="BF135"/>
  <c r="BF137"/>
  <c r="BF139"/>
  <c r="BF140"/>
  <c r="BF144"/>
  <c r="BF149"/>
  <c r="BF150"/>
  <c r="BF152"/>
  <c r="BF154"/>
  <c r="BF159"/>
  <c r="BF160"/>
  <c r="BF161"/>
  <c r="BF162"/>
  <c r="BF163"/>
  <c r="BF165"/>
  <c r="BF166"/>
  <c r="BF167"/>
  <c r="BF169"/>
  <c r="BF172"/>
  <c r="BF174"/>
  <c r="BF176"/>
  <c r="BF178"/>
  <c r="BF179"/>
  <c r="BF182"/>
  <c r="BF184"/>
  <c r="BF185"/>
  <c r="BF186"/>
  <c r="BF187"/>
  <c r="BF189"/>
  <c r="BF191"/>
  <c r="BF193"/>
  <c r="BF195"/>
  <c r="BF196"/>
  <c r="BF198"/>
  <c r="BF199"/>
  <c r="BF200"/>
  <c r="BF203"/>
  <c r="BF204"/>
  <c r="BF205"/>
  <c r="BF207"/>
  <c r="BF209"/>
  <c r="BF212"/>
  <c r="BF214"/>
  <c r="BF217"/>
  <c r="BF218"/>
  <c r="BF220"/>
  <c r="BF223"/>
  <c r="BF227"/>
  <c r="BF229"/>
  <c r="BF231"/>
  <c r="BF237"/>
  <c r="BF238"/>
  <c r="BF241"/>
  <c r="BF243"/>
  <c r="BF247"/>
  <c r="BF248"/>
  <c r="BF250"/>
  <c r="J96"/>
  <c r="BE96"/>
  <c r="J98"/>
  <c r="BE98"/>
  <c r="J100"/>
  <c r="BE100"/>
  <c r="J104"/>
  <c r="BE104"/>
  <c r="J105"/>
  <c r="BE105"/>
  <c r="J106"/>
  <c r="BE106"/>
  <c r="J107"/>
  <c r="BE107"/>
  <c r="J109"/>
  <c r="BE109"/>
  <c r="J112"/>
  <c r="BE112"/>
  <c r="J114"/>
  <c r="BE114"/>
  <c r="J115"/>
  <c r="BE115"/>
  <c r="J116"/>
  <c r="BE116"/>
  <c r="J118"/>
  <c r="BE118"/>
  <c r="J119"/>
  <c r="BE119"/>
  <c r="J120"/>
  <c r="BE120"/>
  <c r="J122"/>
  <c r="BE122"/>
  <c r="J123"/>
  <c r="BE123"/>
  <c r="J125"/>
  <c r="BE125"/>
  <c r="J126"/>
  <c r="BE126"/>
  <c r="J128"/>
  <c r="BE128"/>
  <c r="J131"/>
  <c r="BE131"/>
  <c r="J133"/>
  <c r="BE133"/>
  <c r="J135"/>
  <c r="BE135"/>
  <c r="J137"/>
  <c r="BE137"/>
  <c r="J139"/>
  <c r="BE139"/>
  <c r="J140"/>
  <c r="BE140"/>
  <c r="J144"/>
  <c r="BE144"/>
  <c r="J149"/>
  <c r="BE149"/>
  <c r="J150"/>
  <c r="BE150"/>
  <c r="J152"/>
  <c r="BE152"/>
  <c r="J154"/>
  <c r="BE154"/>
  <c r="J159"/>
  <c r="BE159"/>
  <c r="J160"/>
  <c r="BE160"/>
  <c r="J161"/>
  <c r="BE161"/>
  <c r="J162"/>
  <c r="BE162"/>
  <c r="J163"/>
  <c r="BE163"/>
  <c r="J165"/>
  <c r="BE165"/>
  <c r="J166"/>
  <c r="BE166"/>
  <c r="J167"/>
  <c r="BE167"/>
  <c r="J169"/>
  <c r="BE169"/>
  <c r="J172"/>
  <c r="BE172"/>
  <c r="J174"/>
  <c r="BE174"/>
  <c r="J176"/>
  <c r="BE176"/>
  <c r="J178"/>
  <c r="BE178"/>
  <c r="J179"/>
  <c r="BE179"/>
  <c r="J182"/>
  <c r="BE182"/>
  <c r="J184"/>
  <c r="BE184"/>
  <c r="J185"/>
  <c r="BE185"/>
  <c r="J186"/>
  <c r="BE186"/>
  <c r="J187"/>
  <c r="BE187"/>
  <c r="J189"/>
  <c r="BE189"/>
  <c r="J191"/>
  <c r="BE191"/>
  <c r="J193"/>
  <c r="BE193"/>
  <c r="J195"/>
  <c r="BE195"/>
  <c r="J196"/>
  <c r="BE196"/>
  <c r="J198"/>
  <c r="BE198"/>
  <c r="J199"/>
  <c r="BE199"/>
  <c r="J200"/>
  <c r="BE200"/>
  <c r="J203"/>
  <c r="BE203"/>
  <c r="J204"/>
  <c r="BE204"/>
  <c r="J205"/>
  <c r="BE205"/>
  <c r="J207"/>
  <c r="BE207"/>
  <c r="J209"/>
  <c r="BE209"/>
  <c r="J212"/>
  <c r="BE212"/>
  <c r="J214"/>
  <c r="BE214"/>
  <c r="J217"/>
  <c r="BE217"/>
  <c r="J218"/>
  <c r="BE218"/>
  <c r="J220"/>
  <c r="BE220"/>
  <c r="J223"/>
  <c r="BE223"/>
  <c r="J227"/>
  <c r="BE227"/>
  <c r="J229"/>
  <c r="BE229"/>
  <c r="J231"/>
  <c r="BE231"/>
  <c r="J237"/>
  <c r="BE237"/>
  <c r="J238"/>
  <c r="BE238"/>
  <c r="J241"/>
  <c r="BE241"/>
  <c r="J243"/>
  <c r="BE243"/>
  <c r="J247"/>
  <c r="BE247"/>
  <c r="J248"/>
  <c r="BE248"/>
  <c r="J250"/>
  <c r="BE250"/>
  <c r="AY68" i="1"/>
  <c r="AX68"/>
  <c r="E18" i="15"/>
  <c r="F90"/>
  <c r="E21"/>
  <c r="E15"/>
  <c r="F89"/>
  <c r="J12"/>
  <c r="F87"/>
  <c r="E85"/>
  <c r="E7"/>
  <c r="F52"/>
  <c r="F51"/>
  <c r="F49"/>
  <c r="E47"/>
  <c r="J21"/>
  <c r="J20"/>
  <c r="J18"/>
  <c r="J17"/>
  <c r="J15"/>
  <c r="J14"/>
  <c r="T277" i="14"/>
  <c r="T276"/>
  <c r="T275"/>
  <c r="R277"/>
  <c r="R276"/>
  <c r="R275"/>
  <c r="P277"/>
  <c r="P276"/>
  <c r="P275"/>
  <c r="BK277"/>
  <c r="BK276"/>
  <c r="J276"/>
  <c r="J71"/>
  <c r="BK275"/>
  <c r="J275"/>
  <c r="J70"/>
  <c r="T260"/>
  <c r="T267"/>
  <c r="T268"/>
  <c r="T271"/>
  <c r="T273"/>
  <c r="R260"/>
  <c r="R267"/>
  <c r="R268"/>
  <c r="R271"/>
  <c r="R273"/>
  <c r="P260"/>
  <c r="P259"/>
  <c r="P267"/>
  <c r="P268"/>
  <c r="P271"/>
  <c r="P273"/>
  <c r="BK260"/>
  <c r="BK267"/>
  <c r="BK268"/>
  <c r="BK271"/>
  <c r="BK273"/>
  <c r="T256"/>
  <c r="T258"/>
  <c r="T255"/>
  <c r="R256"/>
  <c r="R258"/>
  <c r="R255"/>
  <c r="P256"/>
  <c r="P255"/>
  <c r="P258"/>
  <c r="BK256"/>
  <c r="BK255"/>
  <c r="J255"/>
  <c r="BK258"/>
  <c r="T252"/>
  <c r="T251"/>
  <c r="R252"/>
  <c r="R251"/>
  <c r="P252"/>
  <c r="P251"/>
  <c r="BK252"/>
  <c r="BK251"/>
  <c r="J251"/>
  <c r="J67"/>
  <c r="T239"/>
  <c r="T238"/>
  <c r="T241"/>
  <c r="T244"/>
  <c r="T246"/>
  <c r="T249"/>
  <c r="T250"/>
  <c r="R239"/>
  <c r="R241"/>
  <c r="R244"/>
  <c r="R246"/>
  <c r="R249"/>
  <c r="R250"/>
  <c r="P239"/>
  <c r="P241"/>
  <c r="P244"/>
  <c r="P246"/>
  <c r="P249"/>
  <c r="P250"/>
  <c r="BK239"/>
  <c r="BK241"/>
  <c r="BK244"/>
  <c r="BK246"/>
  <c r="BK249"/>
  <c r="BK250"/>
  <c r="BK238"/>
  <c r="J238"/>
  <c r="J66"/>
  <c r="T230"/>
  <c r="T229"/>
  <c r="T231"/>
  <c r="T234"/>
  <c r="T235"/>
  <c r="T237"/>
  <c r="R230"/>
  <c r="R231"/>
  <c r="R234"/>
  <c r="R235"/>
  <c r="R237"/>
  <c r="P230"/>
  <c r="P231"/>
  <c r="P234"/>
  <c r="P235"/>
  <c r="P237"/>
  <c r="BK230"/>
  <c r="BK231"/>
  <c r="BK234"/>
  <c r="BK235"/>
  <c r="BK237"/>
  <c r="T222"/>
  <c r="T224"/>
  <c r="T226"/>
  <c r="T227"/>
  <c r="T228"/>
  <c r="T221"/>
  <c r="R222"/>
  <c r="R224"/>
  <c r="R226"/>
  <c r="R227"/>
  <c r="R228"/>
  <c r="P222"/>
  <c r="P224"/>
  <c r="P226"/>
  <c r="P227"/>
  <c r="P228"/>
  <c r="P221"/>
  <c r="BK222"/>
  <c r="BK221"/>
  <c r="J221"/>
  <c r="BK224"/>
  <c r="BK226"/>
  <c r="BK227"/>
  <c r="BK228"/>
  <c r="T206"/>
  <c r="T208"/>
  <c r="T209"/>
  <c r="T210"/>
  <c r="T211"/>
  <c r="T212"/>
  <c r="T215"/>
  <c r="T216"/>
  <c r="T217"/>
  <c r="T218"/>
  <c r="T219"/>
  <c r="T220"/>
  <c r="T205"/>
  <c r="R206"/>
  <c r="R208"/>
  <c r="R209"/>
  <c r="R210"/>
  <c r="R211"/>
  <c r="R212"/>
  <c r="R215"/>
  <c r="R216"/>
  <c r="R217"/>
  <c r="R218"/>
  <c r="R219"/>
  <c r="R220"/>
  <c r="P206"/>
  <c r="P208"/>
  <c r="P209"/>
  <c r="P210"/>
  <c r="P211"/>
  <c r="P212"/>
  <c r="P215"/>
  <c r="P216"/>
  <c r="P217"/>
  <c r="P218"/>
  <c r="P219"/>
  <c r="P220"/>
  <c r="BK206"/>
  <c r="BK208"/>
  <c r="BK209"/>
  <c r="BK210"/>
  <c r="BK211"/>
  <c r="BK212"/>
  <c r="BK215"/>
  <c r="BK216"/>
  <c r="BK217"/>
  <c r="BK218"/>
  <c r="BK219"/>
  <c r="BK220"/>
  <c r="T199"/>
  <c r="T200"/>
  <c r="T201"/>
  <c r="T198"/>
  <c r="T203"/>
  <c r="R199"/>
  <c r="R200"/>
  <c r="R198"/>
  <c r="R201"/>
  <c r="R203"/>
  <c r="P199"/>
  <c r="P200"/>
  <c r="P201"/>
  <c r="P203"/>
  <c r="P198"/>
  <c r="BK199"/>
  <c r="BK200"/>
  <c r="BK201"/>
  <c r="BK203"/>
  <c r="BK198"/>
  <c r="J198"/>
  <c r="J61"/>
  <c r="T120"/>
  <c r="T121"/>
  <c r="T123"/>
  <c r="T124"/>
  <c r="T126"/>
  <c r="T128"/>
  <c r="T129"/>
  <c r="T131"/>
  <c r="T133"/>
  <c r="T134"/>
  <c r="T140"/>
  <c r="T143"/>
  <c r="T150"/>
  <c r="T155"/>
  <c r="T161"/>
  <c r="T169"/>
  <c r="T178"/>
  <c r="T186"/>
  <c r="T189"/>
  <c r="T194"/>
  <c r="T196"/>
  <c r="T119"/>
  <c r="R120"/>
  <c r="R121"/>
  <c r="R123"/>
  <c r="R124"/>
  <c r="R126"/>
  <c r="R128"/>
  <c r="R129"/>
  <c r="R131"/>
  <c r="R133"/>
  <c r="R134"/>
  <c r="R140"/>
  <c r="R143"/>
  <c r="R150"/>
  <c r="R155"/>
  <c r="R161"/>
  <c r="R169"/>
  <c r="R178"/>
  <c r="R186"/>
  <c r="R189"/>
  <c r="R194"/>
  <c r="R196"/>
  <c r="P120"/>
  <c r="P121"/>
  <c r="P123"/>
  <c r="P124"/>
  <c r="P126"/>
  <c r="P128"/>
  <c r="P129"/>
  <c r="P131"/>
  <c r="P133"/>
  <c r="P134"/>
  <c r="P140"/>
  <c r="P143"/>
  <c r="P150"/>
  <c r="P155"/>
  <c r="P161"/>
  <c r="P169"/>
  <c r="P178"/>
  <c r="P186"/>
  <c r="P189"/>
  <c r="P194"/>
  <c r="P196"/>
  <c r="P119"/>
  <c r="BK120"/>
  <c r="BK119"/>
  <c r="J119"/>
  <c r="BK121"/>
  <c r="BK123"/>
  <c r="BK124"/>
  <c r="BK126"/>
  <c r="BK128"/>
  <c r="BK129"/>
  <c r="BK131"/>
  <c r="BK133"/>
  <c r="BK134"/>
  <c r="BK140"/>
  <c r="BK143"/>
  <c r="BK150"/>
  <c r="BK155"/>
  <c r="BK161"/>
  <c r="BK169"/>
  <c r="BK178"/>
  <c r="BK186"/>
  <c r="BK189"/>
  <c r="BK194"/>
  <c r="BK196"/>
  <c r="T116"/>
  <c r="T115"/>
  <c r="T117"/>
  <c r="T118"/>
  <c r="R116"/>
  <c r="R115"/>
  <c r="R117"/>
  <c r="R118"/>
  <c r="P116"/>
  <c r="P115"/>
  <c r="P117"/>
  <c r="P118"/>
  <c r="BK116"/>
  <c r="BK115"/>
  <c r="J115"/>
  <c r="J59"/>
  <c r="BK117"/>
  <c r="BK118"/>
  <c r="T94"/>
  <c r="T96"/>
  <c r="T98"/>
  <c r="T102"/>
  <c r="T103"/>
  <c r="T104"/>
  <c r="T105"/>
  <c r="T107"/>
  <c r="T110"/>
  <c r="T112"/>
  <c r="T113"/>
  <c r="T114"/>
  <c r="R94"/>
  <c r="R96"/>
  <c r="R98"/>
  <c r="R93"/>
  <c r="R102"/>
  <c r="R103"/>
  <c r="R104"/>
  <c r="R105"/>
  <c r="R107"/>
  <c r="R110"/>
  <c r="R112"/>
  <c r="R113"/>
  <c r="R114"/>
  <c r="P94"/>
  <c r="P96"/>
  <c r="P98"/>
  <c r="P102"/>
  <c r="P103"/>
  <c r="P104"/>
  <c r="P105"/>
  <c r="P107"/>
  <c r="P110"/>
  <c r="P112"/>
  <c r="P113"/>
  <c r="P114"/>
  <c r="BK94"/>
  <c r="BK96"/>
  <c r="BK98"/>
  <c r="BK102"/>
  <c r="BK103"/>
  <c r="BK104"/>
  <c r="BK105"/>
  <c r="BK107"/>
  <c r="BK110"/>
  <c r="BK112"/>
  <c r="BK113"/>
  <c r="BK114"/>
  <c r="BK93"/>
  <c r="BI94"/>
  <c r="BI96"/>
  <c r="BI98"/>
  <c r="BI102"/>
  <c r="BI103"/>
  <c r="BI104"/>
  <c r="BI105"/>
  <c r="BI107"/>
  <c r="BI110"/>
  <c r="BI112"/>
  <c r="BI113"/>
  <c r="BI114"/>
  <c r="BI116"/>
  <c r="BI117"/>
  <c r="BI118"/>
  <c r="BI120"/>
  <c r="BI121"/>
  <c r="BI123"/>
  <c r="BI124"/>
  <c r="BI126"/>
  <c r="BI128"/>
  <c r="BI129"/>
  <c r="BI131"/>
  <c r="BI133"/>
  <c r="BI134"/>
  <c r="BI140"/>
  <c r="BI143"/>
  <c r="BI150"/>
  <c r="BI155"/>
  <c r="BI161"/>
  <c r="BI169"/>
  <c r="BI178"/>
  <c r="BI186"/>
  <c r="BI189"/>
  <c r="BI194"/>
  <c r="BI196"/>
  <c r="BI199"/>
  <c r="BI200"/>
  <c r="BI201"/>
  <c r="BI203"/>
  <c r="BI206"/>
  <c r="BI208"/>
  <c r="BI209"/>
  <c r="BI210"/>
  <c r="BI211"/>
  <c r="BI212"/>
  <c r="BI215"/>
  <c r="BI216"/>
  <c r="BI217"/>
  <c r="BI218"/>
  <c r="BI219"/>
  <c r="BI220"/>
  <c r="BI222"/>
  <c r="BI224"/>
  <c r="BI226"/>
  <c r="BI227"/>
  <c r="BI228"/>
  <c r="BI230"/>
  <c r="BI231"/>
  <c r="BI234"/>
  <c r="BI235"/>
  <c r="BI237"/>
  <c r="BI239"/>
  <c r="BI241"/>
  <c r="BI244"/>
  <c r="BI246"/>
  <c r="BI249"/>
  <c r="BI250"/>
  <c r="BI252"/>
  <c r="BI256"/>
  <c r="BI258"/>
  <c r="BI260"/>
  <c r="BI267"/>
  <c r="BI268"/>
  <c r="BI271"/>
  <c r="BI273"/>
  <c r="BI277"/>
  <c r="BH94"/>
  <c r="BH96"/>
  <c r="BH98"/>
  <c r="BH102"/>
  <c r="BH103"/>
  <c r="BH104"/>
  <c r="BH105"/>
  <c r="BH107"/>
  <c r="BH110"/>
  <c r="BH112"/>
  <c r="BH113"/>
  <c r="BH114"/>
  <c r="BH116"/>
  <c r="BH117"/>
  <c r="BH118"/>
  <c r="BH120"/>
  <c r="BH121"/>
  <c r="BH123"/>
  <c r="BH124"/>
  <c r="BH126"/>
  <c r="BH128"/>
  <c r="BH129"/>
  <c r="BH131"/>
  <c r="BH133"/>
  <c r="BH134"/>
  <c r="BH140"/>
  <c r="BH143"/>
  <c r="BH150"/>
  <c r="BH155"/>
  <c r="BH161"/>
  <c r="BH169"/>
  <c r="BH178"/>
  <c r="BH186"/>
  <c r="BH189"/>
  <c r="BH194"/>
  <c r="BH196"/>
  <c r="BH199"/>
  <c r="BH200"/>
  <c r="BH201"/>
  <c r="BH203"/>
  <c r="BH206"/>
  <c r="BH208"/>
  <c r="BH209"/>
  <c r="BH210"/>
  <c r="BH211"/>
  <c r="BH212"/>
  <c r="BH215"/>
  <c r="BH216"/>
  <c r="BH217"/>
  <c r="BH218"/>
  <c r="BH219"/>
  <c r="BH220"/>
  <c r="BH222"/>
  <c r="BH224"/>
  <c r="BH226"/>
  <c r="BH227"/>
  <c r="BH228"/>
  <c r="BH230"/>
  <c r="BH231"/>
  <c r="BH234"/>
  <c r="BH235"/>
  <c r="BH237"/>
  <c r="BH239"/>
  <c r="BH241"/>
  <c r="BH244"/>
  <c r="BH246"/>
  <c r="BH249"/>
  <c r="BH250"/>
  <c r="BH252"/>
  <c r="BH256"/>
  <c r="BH258"/>
  <c r="BH260"/>
  <c r="BH267"/>
  <c r="BH268"/>
  <c r="BH271"/>
  <c r="BH273"/>
  <c r="BH277"/>
  <c r="F33"/>
  <c r="BC67" i="1"/>
  <c r="BG94" i="14"/>
  <c r="BG96"/>
  <c r="BG98"/>
  <c r="BG102"/>
  <c r="BG103"/>
  <c r="BG104"/>
  <c r="BG105"/>
  <c r="BG107"/>
  <c r="BG110"/>
  <c r="BG112"/>
  <c r="BG113"/>
  <c r="BG114"/>
  <c r="BG116"/>
  <c r="BG117"/>
  <c r="BG118"/>
  <c r="BG120"/>
  <c r="BG121"/>
  <c r="BG123"/>
  <c r="BG124"/>
  <c r="BG126"/>
  <c r="BG128"/>
  <c r="BG129"/>
  <c r="BG131"/>
  <c r="BG133"/>
  <c r="BG134"/>
  <c r="BG140"/>
  <c r="BG143"/>
  <c r="BG150"/>
  <c r="BG155"/>
  <c r="BG161"/>
  <c r="BG169"/>
  <c r="BG178"/>
  <c r="BG186"/>
  <c r="BG189"/>
  <c r="BG194"/>
  <c r="BG196"/>
  <c r="BG199"/>
  <c r="BG200"/>
  <c r="BG201"/>
  <c r="BG203"/>
  <c r="BG206"/>
  <c r="BG208"/>
  <c r="BG209"/>
  <c r="BG210"/>
  <c r="BG211"/>
  <c r="BG212"/>
  <c r="BG215"/>
  <c r="BG216"/>
  <c r="BG217"/>
  <c r="BG218"/>
  <c r="BG219"/>
  <c r="BG220"/>
  <c r="BG222"/>
  <c r="BG224"/>
  <c r="BG226"/>
  <c r="BG227"/>
  <c r="BG228"/>
  <c r="BG230"/>
  <c r="BG231"/>
  <c r="BG234"/>
  <c r="BG235"/>
  <c r="BG237"/>
  <c r="BG239"/>
  <c r="BG241"/>
  <c r="BG244"/>
  <c r="BG246"/>
  <c r="BG249"/>
  <c r="BG250"/>
  <c r="BG252"/>
  <c r="BG256"/>
  <c r="BG258"/>
  <c r="BG260"/>
  <c r="BG267"/>
  <c r="BG268"/>
  <c r="BG271"/>
  <c r="BG273"/>
  <c r="BG277"/>
  <c r="BF94"/>
  <c r="BF96"/>
  <c r="BF98"/>
  <c r="BF102"/>
  <c r="BF103"/>
  <c r="BF104"/>
  <c r="BF105"/>
  <c r="BF107"/>
  <c r="BF110"/>
  <c r="BF112"/>
  <c r="BF113"/>
  <c r="BF114"/>
  <c r="BF116"/>
  <c r="BF117"/>
  <c r="BF118"/>
  <c r="BF120"/>
  <c r="BF121"/>
  <c r="BF123"/>
  <c r="BF124"/>
  <c r="BF126"/>
  <c r="BF128"/>
  <c r="BF129"/>
  <c r="BF131"/>
  <c r="BF133"/>
  <c r="BF134"/>
  <c r="BF140"/>
  <c r="BF143"/>
  <c r="BF150"/>
  <c r="BF155"/>
  <c r="BF161"/>
  <c r="BF169"/>
  <c r="BF178"/>
  <c r="BF186"/>
  <c r="BF189"/>
  <c r="BF194"/>
  <c r="BF196"/>
  <c r="BF199"/>
  <c r="BF200"/>
  <c r="BF201"/>
  <c r="BF203"/>
  <c r="BF206"/>
  <c r="BF208"/>
  <c r="BF209"/>
  <c r="BF210"/>
  <c r="BF211"/>
  <c r="BF212"/>
  <c r="BF215"/>
  <c r="BF216"/>
  <c r="BF217"/>
  <c r="BF218"/>
  <c r="BF219"/>
  <c r="BF220"/>
  <c r="BF222"/>
  <c r="BF224"/>
  <c r="BF226"/>
  <c r="BF227"/>
  <c r="BF228"/>
  <c r="BF230"/>
  <c r="BF231"/>
  <c r="BF234"/>
  <c r="BF235"/>
  <c r="BF237"/>
  <c r="BF239"/>
  <c r="BF241"/>
  <c r="BF244"/>
  <c r="BF246"/>
  <c r="BF249"/>
  <c r="BF250"/>
  <c r="BF252"/>
  <c r="BF256"/>
  <c r="BF258"/>
  <c r="BF260"/>
  <c r="BF267"/>
  <c r="BF268"/>
  <c r="BF271"/>
  <c r="BF273"/>
  <c r="BF277"/>
  <c r="J94"/>
  <c r="BE94"/>
  <c r="J96"/>
  <c r="BE96"/>
  <c r="J98"/>
  <c r="BE98"/>
  <c r="J102"/>
  <c r="BE102"/>
  <c r="J103"/>
  <c r="BE103"/>
  <c r="J104"/>
  <c r="BE104"/>
  <c r="J105"/>
  <c r="BE105"/>
  <c r="J107"/>
  <c r="BE107"/>
  <c r="J110"/>
  <c r="BE110"/>
  <c r="J112"/>
  <c r="BE112"/>
  <c r="J113"/>
  <c r="BE113"/>
  <c r="J114"/>
  <c r="BE114"/>
  <c r="J116"/>
  <c r="BE116"/>
  <c r="J117"/>
  <c r="BE117"/>
  <c r="J118"/>
  <c r="BE118"/>
  <c r="J120"/>
  <c r="BE120"/>
  <c r="J121"/>
  <c r="BE121"/>
  <c r="J123"/>
  <c r="BE123"/>
  <c r="J124"/>
  <c r="BE124"/>
  <c r="J126"/>
  <c r="BE126"/>
  <c r="J128"/>
  <c r="BE128"/>
  <c r="J129"/>
  <c r="BE129"/>
  <c r="J131"/>
  <c r="BE131"/>
  <c r="J133"/>
  <c r="BE133"/>
  <c r="J134"/>
  <c r="BE134"/>
  <c r="J140"/>
  <c r="BE140"/>
  <c r="J143"/>
  <c r="BE143"/>
  <c r="J150"/>
  <c r="BE150"/>
  <c r="J155"/>
  <c r="BE155"/>
  <c r="J161"/>
  <c r="BE161"/>
  <c r="J169"/>
  <c r="BE169"/>
  <c r="J178"/>
  <c r="BE178"/>
  <c r="J186"/>
  <c r="BE186"/>
  <c r="J189"/>
  <c r="BE189"/>
  <c r="J194"/>
  <c r="BE194"/>
  <c r="J196"/>
  <c r="BE196"/>
  <c r="J199"/>
  <c r="BE199"/>
  <c r="J200"/>
  <c r="BE200"/>
  <c r="J201"/>
  <c r="BE201"/>
  <c r="J203"/>
  <c r="BE203"/>
  <c r="J206"/>
  <c r="BE206"/>
  <c r="J208"/>
  <c r="BE208"/>
  <c r="J209"/>
  <c r="BE209"/>
  <c r="J210"/>
  <c r="BE210"/>
  <c r="J211"/>
  <c r="BE211"/>
  <c r="J212"/>
  <c r="BE212"/>
  <c r="J215"/>
  <c r="BE215"/>
  <c r="J216"/>
  <c r="BE216"/>
  <c r="J217"/>
  <c r="BE217"/>
  <c r="J218"/>
  <c r="BE218"/>
  <c r="J219"/>
  <c r="BE219"/>
  <c r="J220"/>
  <c r="BE220"/>
  <c r="J222"/>
  <c r="BE222"/>
  <c r="J224"/>
  <c r="BE224"/>
  <c r="J226"/>
  <c r="BE226"/>
  <c r="J227"/>
  <c r="BE227"/>
  <c r="J228"/>
  <c r="BE228"/>
  <c r="J230"/>
  <c r="BE230"/>
  <c r="J231"/>
  <c r="BE231"/>
  <c r="J234"/>
  <c r="BE234"/>
  <c r="J235"/>
  <c r="BE235"/>
  <c r="J237"/>
  <c r="BE237"/>
  <c r="J239"/>
  <c r="BE239"/>
  <c r="J241"/>
  <c r="BE241"/>
  <c r="J244"/>
  <c r="BE244"/>
  <c r="J246"/>
  <c r="BE246"/>
  <c r="J249"/>
  <c r="BE249"/>
  <c r="J250"/>
  <c r="BE250"/>
  <c r="J252"/>
  <c r="BE252"/>
  <c r="J256"/>
  <c r="BE256"/>
  <c r="J258"/>
  <c r="BE258"/>
  <c r="J260"/>
  <c r="BE260"/>
  <c r="J267"/>
  <c r="BE267"/>
  <c r="J268"/>
  <c r="BE268"/>
  <c r="J271"/>
  <c r="BE271"/>
  <c r="J273"/>
  <c r="BE273"/>
  <c r="J277"/>
  <c r="BE277"/>
  <c r="AY67" i="1"/>
  <c r="AX67"/>
  <c r="J68" i="14"/>
  <c r="J64"/>
  <c r="J60"/>
  <c r="E18"/>
  <c r="F88"/>
  <c r="E21"/>
  <c r="E15"/>
  <c r="F87"/>
  <c r="J12"/>
  <c r="J85"/>
  <c r="F85"/>
  <c r="E83"/>
  <c r="E7"/>
  <c r="E81"/>
  <c r="F52"/>
  <c r="F51"/>
  <c r="J49"/>
  <c r="F49"/>
  <c r="E47"/>
  <c r="E45"/>
  <c r="J21"/>
  <c r="J20"/>
  <c r="J18"/>
  <c r="J17"/>
  <c r="J15"/>
  <c r="J14"/>
  <c r="T184" i="13"/>
  <c r="T183"/>
  <c r="T187"/>
  <c r="T189"/>
  <c r="T192"/>
  <c r="T194"/>
  <c r="R184"/>
  <c r="R187"/>
  <c r="R189"/>
  <c r="R192"/>
  <c r="R194"/>
  <c r="P184"/>
  <c r="P187"/>
  <c r="P189"/>
  <c r="P192"/>
  <c r="P194"/>
  <c r="P183"/>
  <c r="BK184"/>
  <c r="BK187"/>
  <c r="BK189"/>
  <c r="BK192"/>
  <c r="BK194"/>
  <c r="BK183"/>
  <c r="J183"/>
  <c r="T176"/>
  <c r="T178"/>
  <c r="T180"/>
  <c r="T181"/>
  <c r="T182"/>
  <c r="R176"/>
  <c r="R178"/>
  <c r="R180"/>
  <c r="R181"/>
  <c r="R182"/>
  <c r="P176"/>
  <c r="P175"/>
  <c r="P178"/>
  <c r="P180"/>
  <c r="P181"/>
  <c r="P182"/>
  <c r="BK176"/>
  <c r="BK178"/>
  <c r="BK180"/>
  <c r="BK181"/>
  <c r="BK182"/>
  <c r="T170"/>
  <c r="T172"/>
  <c r="T169"/>
  <c r="T173"/>
  <c r="T174"/>
  <c r="R170"/>
  <c r="R172"/>
  <c r="R173"/>
  <c r="R174"/>
  <c r="R169"/>
  <c r="P170"/>
  <c r="P172"/>
  <c r="P169"/>
  <c r="P173"/>
  <c r="P174"/>
  <c r="BK170"/>
  <c r="BK172"/>
  <c r="BK173"/>
  <c r="BK169"/>
  <c r="J169"/>
  <c r="J68"/>
  <c r="BK174"/>
  <c r="T153"/>
  <c r="T155"/>
  <c r="T156"/>
  <c r="T158"/>
  <c r="T159"/>
  <c r="T160"/>
  <c r="T162"/>
  <c r="T164"/>
  <c r="T166"/>
  <c r="T167"/>
  <c r="T168"/>
  <c r="R153"/>
  <c r="R155"/>
  <c r="R156"/>
  <c r="R158"/>
  <c r="R159"/>
  <c r="R160"/>
  <c r="R162"/>
  <c r="R164"/>
  <c r="R166"/>
  <c r="R167"/>
  <c r="R168"/>
  <c r="P153"/>
  <c r="P155"/>
  <c r="P156"/>
  <c r="P158"/>
  <c r="P159"/>
  <c r="P160"/>
  <c r="P162"/>
  <c r="P164"/>
  <c r="P166"/>
  <c r="P167"/>
  <c r="P168"/>
  <c r="BK153"/>
  <c r="BK155"/>
  <c r="BK156"/>
  <c r="BK158"/>
  <c r="BK159"/>
  <c r="BK160"/>
  <c r="BK162"/>
  <c r="BK164"/>
  <c r="BK166"/>
  <c r="BK167"/>
  <c r="BK168"/>
  <c r="T144"/>
  <c r="T143"/>
  <c r="T145"/>
  <c r="T146"/>
  <c r="T148"/>
  <c r="T150"/>
  <c r="R144"/>
  <c r="R145"/>
  <c r="R146"/>
  <c r="R148"/>
  <c r="R150"/>
  <c r="P144"/>
  <c r="P145"/>
  <c r="P146"/>
  <c r="P148"/>
  <c r="P150"/>
  <c r="BK144"/>
  <c r="BK145"/>
  <c r="BK146"/>
  <c r="BK148"/>
  <c r="BK150"/>
  <c r="T113"/>
  <c r="T114"/>
  <c r="T116"/>
  <c r="T117"/>
  <c r="T119"/>
  <c r="T121"/>
  <c r="T122"/>
  <c r="T123"/>
  <c r="T125"/>
  <c r="T126"/>
  <c r="T128"/>
  <c r="T131"/>
  <c r="T133"/>
  <c r="T135"/>
  <c r="T137"/>
  <c r="T138"/>
  <c r="T140"/>
  <c r="T141"/>
  <c r="T142"/>
  <c r="R113"/>
  <c r="R114"/>
  <c r="R116"/>
  <c r="R117"/>
  <c r="R119"/>
  <c r="R121"/>
  <c r="R122"/>
  <c r="R123"/>
  <c r="R125"/>
  <c r="R126"/>
  <c r="R128"/>
  <c r="R131"/>
  <c r="R133"/>
  <c r="R135"/>
  <c r="R137"/>
  <c r="R138"/>
  <c r="R140"/>
  <c r="R141"/>
  <c r="R142"/>
  <c r="P113"/>
  <c r="P114"/>
  <c r="P116"/>
  <c r="P117"/>
  <c r="P119"/>
  <c r="P121"/>
  <c r="P122"/>
  <c r="P123"/>
  <c r="P125"/>
  <c r="P126"/>
  <c r="P128"/>
  <c r="P131"/>
  <c r="P133"/>
  <c r="P135"/>
  <c r="P137"/>
  <c r="P138"/>
  <c r="P140"/>
  <c r="P141"/>
  <c r="P142"/>
  <c r="BK113"/>
  <c r="BK114"/>
  <c r="BK116"/>
  <c r="BK117"/>
  <c r="BK119"/>
  <c r="BK121"/>
  <c r="BK122"/>
  <c r="BK123"/>
  <c r="BK125"/>
  <c r="BK126"/>
  <c r="BK128"/>
  <c r="BK131"/>
  <c r="BK133"/>
  <c r="BK135"/>
  <c r="BK137"/>
  <c r="BK138"/>
  <c r="BK140"/>
  <c r="BK141"/>
  <c r="BK142"/>
  <c r="T111"/>
  <c r="T110"/>
  <c r="R111"/>
  <c r="R110"/>
  <c r="P111"/>
  <c r="P110"/>
  <c r="BK111"/>
  <c r="BK110"/>
  <c r="J110"/>
  <c r="J63"/>
  <c r="T95"/>
  <c r="T99"/>
  <c r="T100"/>
  <c r="T101"/>
  <c r="T102"/>
  <c r="T104"/>
  <c r="T107"/>
  <c r="T109"/>
  <c r="R95"/>
  <c r="R99"/>
  <c r="R100"/>
  <c r="R94"/>
  <c r="R101"/>
  <c r="R102"/>
  <c r="R104"/>
  <c r="R107"/>
  <c r="R109"/>
  <c r="P95"/>
  <c r="P99"/>
  <c r="P100"/>
  <c r="P101"/>
  <c r="P102"/>
  <c r="P104"/>
  <c r="P107"/>
  <c r="P109"/>
  <c r="BK95"/>
  <c r="BK99"/>
  <c r="BK100"/>
  <c r="BK101"/>
  <c r="BK102"/>
  <c r="BK104"/>
  <c r="BK107"/>
  <c r="BK109"/>
  <c r="BK94"/>
  <c r="BI95"/>
  <c r="BI99"/>
  <c r="BI100"/>
  <c r="BI101"/>
  <c r="BI102"/>
  <c r="BI104"/>
  <c r="BI107"/>
  <c r="BI109"/>
  <c r="BI111"/>
  <c r="BI113"/>
  <c r="BI114"/>
  <c r="BI116"/>
  <c r="BI117"/>
  <c r="BI119"/>
  <c r="BI121"/>
  <c r="BI122"/>
  <c r="BI123"/>
  <c r="BI125"/>
  <c r="BI126"/>
  <c r="BI128"/>
  <c r="BI131"/>
  <c r="BI133"/>
  <c r="BI135"/>
  <c r="BI137"/>
  <c r="BI138"/>
  <c r="BI140"/>
  <c r="BI141"/>
  <c r="BI142"/>
  <c r="BI144"/>
  <c r="BI145"/>
  <c r="BI146"/>
  <c r="BI148"/>
  <c r="BI150"/>
  <c r="BI153"/>
  <c r="BI155"/>
  <c r="BI156"/>
  <c r="BI158"/>
  <c r="BI159"/>
  <c r="BI160"/>
  <c r="BI162"/>
  <c r="BI164"/>
  <c r="BI166"/>
  <c r="BI167"/>
  <c r="BI168"/>
  <c r="BI170"/>
  <c r="BI172"/>
  <c r="BI173"/>
  <c r="BI174"/>
  <c r="BI176"/>
  <c r="BI178"/>
  <c r="BI180"/>
  <c r="BI181"/>
  <c r="BI182"/>
  <c r="BI184"/>
  <c r="BI187"/>
  <c r="BI189"/>
  <c r="BI192"/>
  <c r="BI194"/>
  <c r="BH95"/>
  <c r="BH99"/>
  <c r="BH100"/>
  <c r="BH101"/>
  <c r="BH102"/>
  <c r="BH104"/>
  <c r="BH107"/>
  <c r="BH109"/>
  <c r="BH111"/>
  <c r="BH113"/>
  <c r="BH114"/>
  <c r="BH116"/>
  <c r="BH117"/>
  <c r="BH119"/>
  <c r="BH121"/>
  <c r="BH122"/>
  <c r="BH123"/>
  <c r="BH125"/>
  <c r="BH126"/>
  <c r="BH128"/>
  <c r="BH131"/>
  <c r="BH133"/>
  <c r="BH135"/>
  <c r="BH137"/>
  <c r="BH138"/>
  <c r="BH140"/>
  <c r="BH141"/>
  <c r="BH142"/>
  <c r="BH144"/>
  <c r="BH145"/>
  <c r="BH146"/>
  <c r="BH148"/>
  <c r="BH150"/>
  <c r="BH153"/>
  <c r="BH155"/>
  <c r="BH156"/>
  <c r="BH158"/>
  <c r="BH159"/>
  <c r="BH160"/>
  <c r="BH162"/>
  <c r="BH164"/>
  <c r="BH166"/>
  <c r="BH167"/>
  <c r="BH168"/>
  <c r="BH170"/>
  <c r="BH172"/>
  <c r="BH173"/>
  <c r="BH174"/>
  <c r="BH176"/>
  <c r="BH178"/>
  <c r="BH180"/>
  <c r="BH181"/>
  <c r="BH182"/>
  <c r="BH184"/>
  <c r="BH187"/>
  <c r="BH189"/>
  <c r="BH192"/>
  <c r="BH194"/>
  <c r="BG95"/>
  <c r="BG99"/>
  <c r="BG100"/>
  <c r="BG101"/>
  <c r="BG102"/>
  <c r="BG104"/>
  <c r="BG107"/>
  <c r="BG109"/>
  <c r="BG111"/>
  <c r="BG113"/>
  <c r="BG114"/>
  <c r="BG116"/>
  <c r="BG117"/>
  <c r="BG119"/>
  <c r="BG121"/>
  <c r="BG122"/>
  <c r="BG123"/>
  <c r="BG125"/>
  <c r="BG126"/>
  <c r="BG128"/>
  <c r="BG131"/>
  <c r="BG133"/>
  <c r="BG135"/>
  <c r="BG137"/>
  <c r="BG138"/>
  <c r="BG140"/>
  <c r="BG141"/>
  <c r="BG142"/>
  <c r="BG144"/>
  <c r="BG145"/>
  <c r="BG146"/>
  <c r="BG148"/>
  <c r="BG150"/>
  <c r="BG153"/>
  <c r="BG155"/>
  <c r="BG156"/>
  <c r="BG158"/>
  <c r="BG159"/>
  <c r="BG160"/>
  <c r="BG162"/>
  <c r="BG164"/>
  <c r="BG166"/>
  <c r="BG167"/>
  <c r="BG168"/>
  <c r="BG170"/>
  <c r="BG172"/>
  <c r="BG173"/>
  <c r="BG174"/>
  <c r="BG176"/>
  <c r="BG178"/>
  <c r="BG180"/>
  <c r="BG181"/>
  <c r="BG182"/>
  <c r="BG184"/>
  <c r="BG187"/>
  <c r="BG189"/>
  <c r="BG192"/>
  <c r="BG194"/>
  <c r="BF95"/>
  <c r="BF99"/>
  <c r="BF100"/>
  <c r="BF101"/>
  <c r="BF102"/>
  <c r="BF104"/>
  <c r="BF107"/>
  <c r="BF109"/>
  <c r="BF111"/>
  <c r="BF113"/>
  <c r="BF114"/>
  <c r="BF116"/>
  <c r="BF117"/>
  <c r="BF119"/>
  <c r="BF121"/>
  <c r="BF122"/>
  <c r="BF123"/>
  <c r="BF125"/>
  <c r="BF126"/>
  <c r="BF128"/>
  <c r="BF131"/>
  <c r="BF133"/>
  <c r="BF135"/>
  <c r="BF137"/>
  <c r="BF138"/>
  <c r="BF140"/>
  <c r="BF141"/>
  <c r="BF142"/>
  <c r="BF144"/>
  <c r="BF145"/>
  <c r="BF146"/>
  <c r="BF148"/>
  <c r="BF150"/>
  <c r="BF153"/>
  <c r="BF155"/>
  <c r="BF156"/>
  <c r="BF158"/>
  <c r="BF159"/>
  <c r="BF160"/>
  <c r="BF162"/>
  <c r="BF164"/>
  <c r="BF166"/>
  <c r="BF167"/>
  <c r="BF168"/>
  <c r="BF170"/>
  <c r="BF172"/>
  <c r="BF173"/>
  <c r="BF174"/>
  <c r="BF176"/>
  <c r="BF178"/>
  <c r="BF180"/>
  <c r="BF181"/>
  <c r="BF182"/>
  <c r="BF184"/>
  <c r="BF187"/>
  <c r="BF189"/>
  <c r="BF192"/>
  <c r="BF194"/>
  <c r="J95"/>
  <c r="BE95"/>
  <c r="F32"/>
  <c r="AZ66" i="1"/>
  <c r="J99" i="13"/>
  <c r="BE99"/>
  <c r="J100"/>
  <c r="BE100"/>
  <c r="J101"/>
  <c r="BE101"/>
  <c r="J102"/>
  <c r="BE102"/>
  <c r="J104"/>
  <c r="BE104"/>
  <c r="J107"/>
  <c r="BE107"/>
  <c r="J109"/>
  <c r="BE109"/>
  <c r="J111"/>
  <c r="BE111"/>
  <c r="J113"/>
  <c r="BE113"/>
  <c r="J114"/>
  <c r="BE114"/>
  <c r="J116"/>
  <c r="BE116"/>
  <c r="J117"/>
  <c r="BE117"/>
  <c r="J119"/>
  <c r="BE119"/>
  <c r="J121"/>
  <c r="BE121"/>
  <c r="J122"/>
  <c r="BE122"/>
  <c r="J123"/>
  <c r="BE123"/>
  <c r="J125"/>
  <c r="BE125"/>
  <c r="J126"/>
  <c r="BE126"/>
  <c r="J128"/>
  <c r="BE128"/>
  <c r="J131"/>
  <c r="BE131"/>
  <c r="J133"/>
  <c r="BE133"/>
  <c r="J135"/>
  <c r="BE135"/>
  <c r="J137"/>
  <c r="BE137"/>
  <c r="J138"/>
  <c r="BE138"/>
  <c r="J140"/>
  <c r="BE140"/>
  <c r="J141"/>
  <c r="BE141"/>
  <c r="J142"/>
  <c r="BE142"/>
  <c r="J144"/>
  <c r="BE144"/>
  <c r="J145"/>
  <c r="BE145"/>
  <c r="J146"/>
  <c r="BE146"/>
  <c r="J148"/>
  <c r="BE148"/>
  <c r="J150"/>
  <c r="BE150"/>
  <c r="J153"/>
  <c r="BE153"/>
  <c r="J155"/>
  <c r="BE155"/>
  <c r="J156"/>
  <c r="BE156"/>
  <c r="J158"/>
  <c r="BE158"/>
  <c r="J159"/>
  <c r="BE159"/>
  <c r="J160"/>
  <c r="BE160"/>
  <c r="J162"/>
  <c r="BE162"/>
  <c r="J164"/>
  <c r="BE164"/>
  <c r="J166"/>
  <c r="BE166"/>
  <c r="J167"/>
  <c r="BE167"/>
  <c r="J168"/>
  <c r="BE168"/>
  <c r="J170"/>
  <c r="BE170"/>
  <c r="J172"/>
  <c r="BE172"/>
  <c r="J173"/>
  <c r="BE173"/>
  <c r="J174"/>
  <c r="BE174"/>
  <c r="J176"/>
  <c r="BE176"/>
  <c r="J178"/>
  <c r="BE178"/>
  <c r="J180"/>
  <c r="BE180"/>
  <c r="J181"/>
  <c r="BE181"/>
  <c r="J182"/>
  <c r="BE182"/>
  <c r="J184"/>
  <c r="BE184"/>
  <c r="J187"/>
  <c r="BE187"/>
  <c r="J189"/>
  <c r="BE189"/>
  <c r="J192"/>
  <c r="BE192"/>
  <c r="J194"/>
  <c r="BE194"/>
  <c r="AY66" i="1"/>
  <c r="AX66"/>
  <c r="J33" i="13"/>
  <c r="AW66" i="1"/>
  <c r="J70" i="13"/>
  <c r="E20"/>
  <c r="F89"/>
  <c r="E23"/>
  <c r="E17"/>
  <c r="F88"/>
  <c r="J14"/>
  <c r="F86"/>
  <c r="E84"/>
  <c r="E7"/>
  <c r="E80"/>
  <c r="F56"/>
  <c r="F55"/>
  <c r="F53"/>
  <c r="E51"/>
  <c r="E47"/>
  <c r="J23"/>
  <c r="J22"/>
  <c r="J20"/>
  <c r="J19"/>
  <c r="J17"/>
  <c r="J16"/>
  <c r="T162" i="12"/>
  <c r="T161"/>
  <c r="R162"/>
  <c r="R161"/>
  <c r="P162"/>
  <c r="P161"/>
  <c r="BK162"/>
  <c r="BK161"/>
  <c r="J161"/>
  <c r="J66"/>
  <c r="T155"/>
  <c r="T154"/>
  <c r="T156"/>
  <c r="T158"/>
  <c r="T159"/>
  <c r="T160"/>
  <c r="R155"/>
  <c r="R156"/>
  <c r="R158"/>
  <c r="R159"/>
  <c r="R160"/>
  <c r="R154"/>
  <c r="P155"/>
  <c r="P156"/>
  <c r="P158"/>
  <c r="P159"/>
  <c r="P160"/>
  <c r="BK155"/>
  <c r="BK156"/>
  <c r="BK158"/>
  <c r="BK159"/>
  <c r="BK160"/>
  <c r="BK154"/>
  <c r="J154"/>
  <c r="T100"/>
  <c r="T102"/>
  <c r="T104"/>
  <c r="T105"/>
  <c r="T108"/>
  <c r="T114"/>
  <c r="T116"/>
  <c r="T118"/>
  <c r="T120"/>
  <c r="T127"/>
  <c r="T129"/>
  <c r="T131"/>
  <c r="T136"/>
  <c r="T138"/>
  <c r="T140"/>
  <c r="T142"/>
  <c r="T144"/>
  <c r="T145"/>
  <c r="T147"/>
  <c r="T149"/>
  <c r="T151"/>
  <c r="T152"/>
  <c r="T99"/>
  <c r="R100"/>
  <c r="R102"/>
  <c r="R104"/>
  <c r="R105"/>
  <c r="R108"/>
  <c r="R114"/>
  <c r="R116"/>
  <c r="R118"/>
  <c r="R120"/>
  <c r="R127"/>
  <c r="R129"/>
  <c r="R131"/>
  <c r="R136"/>
  <c r="R138"/>
  <c r="R140"/>
  <c r="R142"/>
  <c r="R144"/>
  <c r="R145"/>
  <c r="R147"/>
  <c r="R149"/>
  <c r="R151"/>
  <c r="R152"/>
  <c r="P100"/>
  <c r="P102"/>
  <c r="P104"/>
  <c r="P105"/>
  <c r="P108"/>
  <c r="P114"/>
  <c r="P116"/>
  <c r="P118"/>
  <c r="P120"/>
  <c r="P127"/>
  <c r="P129"/>
  <c r="P131"/>
  <c r="P136"/>
  <c r="P138"/>
  <c r="P140"/>
  <c r="P142"/>
  <c r="P144"/>
  <c r="P145"/>
  <c r="P147"/>
  <c r="P149"/>
  <c r="P151"/>
  <c r="P152"/>
  <c r="BK100"/>
  <c r="BK102"/>
  <c r="BK104"/>
  <c r="BK105"/>
  <c r="BK108"/>
  <c r="BK114"/>
  <c r="BK116"/>
  <c r="BK118"/>
  <c r="BK120"/>
  <c r="BK127"/>
  <c r="BK129"/>
  <c r="BK131"/>
  <c r="BK136"/>
  <c r="BK138"/>
  <c r="BK140"/>
  <c r="BK142"/>
  <c r="BK144"/>
  <c r="BK145"/>
  <c r="BK147"/>
  <c r="BK149"/>
  <c r="BK151"/>
  <c r="BK152"/>
  <c r="T94"/>
  <c r="T93"/>
  <c r="R94"/>
  <c r="R93"/>
  <c r="P94"/>
  <c r="P93"/>
  <c r="BK94"/>
  <c r="BK93"/>
  <c r="J93"/>
  <c r="J63"/>
  <c r="T91"/>
  <c r="R91"/>
  <c r="R90"/>
  <c r="P91"/>
  <c r="P90"/>
  <c r="BK91"/>
  <c r="BK90"/>
  <c r="J90"/>
  <c r="J62"/>
  <c r="BI91"/>
  <c r="BI94"/>
  <c r="BI100"/>
  <c r="BI102"/>
  <c r="BI104"/>
  <c r="BI105"/>
  <c r="BI108"/>
  <c r="BI114"/>
  <c r="BI116"/>
  <c r="BI118"/>
  <c r="BI120"/>
  <c r="BI127"/>
  <c r="BI129"/>
  <c r="BI131"/>
  <c r="BI136"/>
  <c r="BI138"/>
  <c r="BI140"/>
  <c r="BI142"/>
  <c r="BI144"/>
  <c r="BI145"/>
  <c r="BI147"/>
  <c r="BI149"/>
  <c r="BI151"/>
  <c r="BI152"/>
  <c r="BI155"/>
  <c r="BI156"/>
  <c r="BI158"/>
  <c r="BI159"/>
  <c r="BI160"/>
  <c r="BI162"/>
  <c r="BH91"/>
  <c r="BH94"/>
  <c r="BH100"/>
  <c r="BH102"/>
  <c r="BH104"/>
  <c r="BH105"/>
  <c r="BH108"/>
  <c r="BH114"/>
  <c r="BH116"/>
  <c r="BH118"/>
  <c r="BH120"/>
  <c r="BH127"/>
  <c r="BH129"/>
  <c r="BH131"/>
  <c r="BH136"/>
  <c r="BH138"/>
  <c r="BH140"/>
  <c r="BH142"/>
  <c r="BH144"/>
  <c r="BH145"/>
  <c r="BH147"/>
  <c r="BH149"/>
  <c r="BH151"/>
  <c r="BH152"/>
  <c r="BH155"/>
  <c r="BH156"/>
  <c r="BH158"/>
  <c r="BH159"/>
  <c r="BH160"/>
  <c r="BH162"/>
  <c r="BG91"/>
  <c r="BG94"/>
  <c r="BG100"/>
  <c r="BG102"/>
  <c r="BG104"/>
  <c r="BG105"/>
  <c r="BG108"/>
  <c r="BG114"/>
  <c r="BG116"/>
  <c r="BG118"/>
  <c r="BG120"/>
  <c r="BG127"/>
  <c r="BG129"/>
  <c r="BG131"/>
  <c r="BG136"/>
  <c r="BG138"/>
  <c r="BG140"/>
  <c r="BG142"/>
  <c r="BG144"/>
  <c r="BG145"/>
  <c r="BG147"/>
  <c r="BG149"/>
  <c r="BG151"/>
  <c r="BG152"/>
  <c r="BG155"/>
  <c r="BG156"/>
  <c r="BG158"/>
  <c r="BG159"/>
  <c r="BG160"/>
  <c r="BG162"/>
  <c r="BF91"/>
  <c r="BF94"/>
  <c r="BF100"/>
  <c r="BF102"/>
  <c r="BF104"/>
  <c r="BF105"/>
  <c r="BF108"/>
  <c r="BF114"/>
  <c r="BF116"/>
  <c r="BF118"/>
  <c r="BF120"/>
  <c r="BF127"/>
  <c r="BF129"/>
  <c r="BF131"/>
  <c r="BF136"/>
  <c r="BF138"/>
  <c r="BF140"/>
  <c r="BF142"/>
  <c r="BF144"/>
  <c r="BF145"/>
  <c r="BF147"/>
  <c r="BF149"/>
  <c r="BF151"/>
  <c r="BF152"/>
  <c r="BF155"/>
  <c r="BF156"/>
  <c r="BF158"/>
  <c r="BF159"/>
  <c r="BF160"/>
  <c r="BF162"/>
  <c r="J91"/>
  <c r="BE91"/>
  <c r="J94"/>
  <c r="BE94"/>
  <c r="J100"/>
  <c r="BE100"/>
  <c r="J102"/>
  <c r="BE102"/>
  <c r="J104"/>
  <c r="BE104"/>
  <c r="J105"/>
  <c r="BE105"/>
  <c r="J108"/>
  <c r="BE108"/>
  <c r="J114"/>
  <c r="BE114"/>
  <c r="J116"/>
  <c r="BE116"/>
  <c r="J118"/>
  <c r="BE118"/>
  <c r="J120"/>
  <c r="BE120"/>
  <c r="J127"/>
  <c r="BE127"/>
  <c r="J129"/>
  <c r="BE129"/>
  <c r="J131"/>
  <c r="BE131"/>
  <c r="J136"/>
  <c r="BE136"/>
  <c r="J138"/>
  <c r="BE138"/>
  <c r="J140"/>
  <c r="BE140"/>
  <c r="J142"/>
  <c r="BE142"/>
  <c r="J144"/>
  <c r="BE144"/>
  <c r="J145"/>
  <c r="BE145"/>
  <c r="J147"/>
  <c r="BE147"/>
  <c r="J149"/>
  <c r="BE149"/>
  <c r="J151"/>
  <c r="BE151"/>
  <c r="J152"/>
  <c r="BE152"/>
  <c r="J155"/>
  <c r="BE155"/>
  <c r="J156"/>
  <c r="BE156"/>
  <c r="J158"/>
  <c r="BE158"/>
  <c r="J159"/>
  <c r="BE159"/>
  <c r="J160"/>
  <c r="BE160"/>
  <c r="J162"/>
  <c r="BE162"/>
  <c r="AY65" i="1"/>
  <c r="AX65"/>
  <c r="J65" i="12"/>
  <c r="E20"/>
  <c r="F85"/>
  <c r="E23"/>
  <c r="J84"/>
  <c r="E17"/>
  <c r="F55"/>
  <c r="F84"/>
  <c r="J14"/>
  <c r="J82"/>
  <c r="F82"/>
  <c r="E80"/>
  <c r="E7"/>
  <c r="E76"/>
  <c r="F56"/>
  <c r="J55"/>
  <c r="J53"/>
  <c r="F53"/>
  <c r="E51"/>
  <c r="E47"/>
  <c r="J23"/>
  <c r="J22"/>
  <c r="J20"/>
  <c r="J19"/>
  <c r="J17"/>
  <c r="J16"/>
  <c r="T513" i="11"/>
  <c r="T515"/>
  <c r="T516"/>
  <c r="T518"/>
  <c r="T520"/>
  <c r="T521"/>
  <c r="R513"/>
  <c r="R515"/>
  <c r="R516"/>
  <c r="R518"/>
  <c r="R520"/>
  <c r="R521"/>
  <c r="R512"/>
  <c r="P513"/>
  <c r="P512"/>
  <c r="P515"/>
  <c r="P516"/>
  <c r="P518"/>
  <c r="P520"/>
  <c r="P521"/>
  <c r="BK513"/>
  <c r="BK512"/>
  <c r="J512"/>
  <c r="J82"/>
  <c r="BK515"/>
  <c r="BK516"/>
  <c r="BK518"/>
  <c r="BK520"/>
  <c r="BK521"/>
  <c r="T508"/>
  <c r="T507"/>
  <c r="T510"/>
  <c r="T511"/>
  <c r="R508"/>
  <c r="R507"/>
  <c r="R510"/>
  <c r="R511"/>
  <c r="P508"/>
  <c r="P507"/>
  <c r="P510"/>
  <c r="P511"/>
  <c r="BK508"/>
  <c r="BK507"/>
  <c r="BK510"/>
  <c r="BK511"/>
  <c r="J507"/>
  <c r="J81"/>
  <c r="T505"/>
  <c r="T504"/>
  <c r="T506"/>
  <c r="R505"/>
  <c r="R504"/>
  <c r="R506"/>
  <c r="P505"/>
  <c r="P506"/>
  <c r="P504"/>
  <c r="BK505"/>
  <c r="BK506"/>
  <c r="BK504"/>
  <c r="J504"/>
  <c r="J80"/>
  <c r="T479"/>
  <c r="T487"/>
  <c r="T492"/>
  <c r="T495"/>
  <c r="T500"/>
  <c r="T503"/>
  <c r="T478"/>
  <c r="R479"/>
  <c r="R487"/>
  <c r="R492"/>
  <c r="R495"/>
  <c r="R500"/>
  <c r="R503"/>
  <c r="P479"/>
  <c r="P487"/>
  <c r="P492"/>
  <c r="P495"/>
  <c r="P500"/>
  <c r="P503"/>
  <c r="BK479"/>
  <c r="BK487"/>
  <c r="BK478"/>
  <c r="J478"/>
  <c r="J79"/>
  <c r="BK492"/>
  <c r="BK495"/>
  <c r="BK500"/>
  <c r="BK503"/>
  <c r="T475"/>
  <c r="T477"/>
  <c r="T474"/>
  <c r="R475"/>
  <c r="R477"/>
  <c r="R474"/>
  <c r="P475"/>
  <c r="P474"/>
  <c r="P477"/>
  <c r="BK475"/>
  <c r="BK474"/>
  <c r="J474"/>
  <c r="J78"/>
  <c r="BK477"/>
  <c r="T452"/>
  <c r="T454"/>
  <c r="T457"/>
  <c r="T461"/>
  <c r="T463"/>
  <c r="T464"/>
  <c r="T467"/>
  <c r="T468"/>
  <c r="T470"/>
  <c r="T471"/>
  <c r="T473"/>
  <c r="R452"/>
  <c r="R454"/>
  <c r="R457"/>
  <c r="R461"/>
  <c r="R463"/>
  <c r="R464"/>
  <c r="R467"/>
  <c r="R468"/>
  <c r="R470"/>
  <c r="R471"/>
  <c r="R473"/>
  <c r="P452"/>
  <c r="P454"/>
  <c r="P457"/>
  <c r="P461"/>
  <c r="P463"/>
  <c r="P464"/>
  <c r="P467"/>
  <c r="P468"/>
  <c r="P470"/>
  <c r="P471"/>
  <c r="P473"/>
  <c r="BK452"/>
  <c r="BK454"/>
  <c r="BK457"/>
  <c r="BK461"/>
  <c r="BK463"/>
  <c r="BK464"/>
  <c r="BK467"/>
  <c r="BK468"/>
  <c r="BK470"/>
  <c r="BK471"/>
  <c r="BK473"/>
  <c r="T405"/>
  <c r="T416"/>
  <c r="T428"/>
  <c r="T435"/>
  <c r="T436"/>
  <c r="T442"/>
  <c r="T446"/>
  <c r="T449"/>
  <c r="T450"/>
  <c r="R405"/>
  <c r="R416"/>
  <c r="R428"/>
  <c r="R435"/>
  <c r="R436"/>
  <c r="R442"/>
  <c r="R446"/>
  <c r="R449"/>
  <c r="R450"/>
  <c r="R404"/>
  <c r="P405"/>
  <c r="P416"/>
  <c r="P428"/>
  <c r="P435"/>
  <c r="P436"/>
  <c r="P442"/>
  <c r="P446"/>
  <c r="P449"/>
  <c r="P450"/>
  <c r="BK405"/>
  <c r="BK416"/>
  <c r="BK428"/>
  <c r="BK435"/>
  <c r="BK436"/>
  <c r="BK442"/>
  <c r="BK446"/>
  <c r="BK449"/>
  <c r="BK450"/>
  <c r="BK404"/>
  <c r="J404"/>
  <c r="J76"/>
  <c r="T371"/>
  <c r="T373"/>
  <c r="T374"/>
  <c r="T376"/>
  <c r="T377"/>
  <c r="T379"/>
  <c r="T381"/>
  <c r="T382"/>
  <c r="T384"/>
  <c r="T385"/>
  <c r="T386"/>
  <c r="T388"/>
  <c r="T390"/>
  <c r="T392"/>
  <c r="T393"/>
  <c r="T395"/>
  <c r="T396"/>
  <c r="T397"/>
  <c r="T398"/>
  <c r="T399"/>
  <c r="T400"/>
  <c r="T401"/>
  <c r="T402"/>
  <c r="T403"/>
  <c r="R371"/>
  <c r="R373"/>
  <c r="R374"/>
  <c r="R376"/>
  <c r="R377"/>
  <c r="R379"/>
  <c r="R381"/>
  <c r="R382"/>
  <c r="R384"/>
  <c r="R385"/>
  <c r="R386"/>
  <c r="R388"/>
  <c r="R390"/>
  <c r="R392"/>
  <c r="R393"/>
  <c r="R395"/>
  <c r="R396"/>
  <c r="R397"/>
  <c r="R398"/>
  <c r="R399"/>
  <c r="R400"/>
  <c r="R401"/>
  <c r="R402"/>
  <c r="R403"/>
  <c r="P371"/>
  <c r="P373"/>
  <c r="P374"/>
  <c r="P376"/>
  <c r="P377"/>
  <c r="P379"/>
  <c r="P381"/>
  <c r="P382"/>
  <c r="P384"/>
  <c r="P385"/>
  <c r="P386"/>
  <c r="P388"/>
  <c r="P390"/>
  <c r="P392"/>
  <c r="P393"/>
  <c r="P395"/>
  <c r="P396"/>
  <c r="P397"/>
  <c r="P398"/>
  <c r="P399"/>
  <c r="P400"/>
  <c r="P401"/>
  <c r="P402"/>
  <c r="P403"/>
  <c r="P370"/>
  <c r="BK371"/>
  <c r="BK373"/>
  <c r="BK374"/>
  <c r="BK376"/>
  <c r="BK377"/>
  <c r="BK379"/>
  <c r="BK381"/>
  <c r="BK382"/>
  <c r="BK384"/>
  <c r="BK385"/>
  <c r="BK386"/>
  <c r="BK388"/>
  <c r="BK390"/>
  <c r="BK392"/>
  <c r="BK393"/>
  <c r="BK395"/>
  <c r="BK396"/>
  <c r="BK397"/>
  <c r="BK398"/>
  <c r="BK399"/>
  <c r="BK400"/>
  <c r="BK401"/>
  <c r="BK402"/>
  <c r="BK403"/>
  <c r="T341"/>
  <c r="T346"/>
  <c r="T347"/>
  <c r="T348"/>
  <c r="T349"/>
  <c r="T351"/>
  <c r="T355"/>
  <c r="T356"/>
  <c r="T357"/>
  <c r="T359"/>
  <c r="T360"/>
  <c r="T361"/>
  <c r="T362"/>
  <c r="T363"/>
  <c r="T364"/>
  <c r="T365"/>
  <c r="T366"/>
  <c r="T367"/>
  <c r="T368"/>
  <c r="T369"/>
  <c r="R341"/>
  <c r="R346"/>
  <c r="R347"/>
  <c r="R348"/>
  <c r="R349"/>
  <c r="R351"/>
  <c r="R355"/>
  <c r="R356"/>
  <c r="R357"/>
  <c r="R359"/>
  <c r="R360"/>
  <c r="R361"/>
  <c r="R362"/>
  <c r="R363"/>
  <c r="R364"/>
  <c r="R365"/>
  <c r="R366"/>
  <c r="R367"/>
  <c r="R368"/>
  <c r="R369"/>
  <c r="R340"/>
  <c r="P341"/>
  <c r="P346"/>
  <c r="P347"/>
  <c r="P348"/>
  <c r="P349"/>
  <c r="P351"/>
  <c r="P355"/>
  <c r="P356"/>
  <c r="P357"/>
  <c r="P359"/>
  <c r="P360"/>
  <c r="P361"/>
  <c r="P362"/>
  <c r="P363"/>
  <c r="P364"/>
  <c r="P365"/>
  <c r="P366"/>
  <c r="P367"/>
  <c r="P368"/>
  <c r="P369"/>
  <c r="BK341"/>
  <c r="BK346"/>
  <c r="BK347"/>
  <c r="BK348"/>
  <c r="BK349"/>
  <c r="BK351"/>
  <c r="BK355"/>
  <c r="BK356"/>
  <c r="BK357"/>
  <c r="BK359"/>
  <c r="BK360"/>
  <c r="BK361"/>
  <c r="BK362"/>
  <c r="BK363"/>
  <c r="BK364"/>
  <c r="BK365"/>
  <c r="BK366"/>
  <c r="BK367"/>
  <c r="BK368"/>
  <c r="BK369"/>
  <c r="T310"/>
  <c r="T312"/>
  <c r="T313"/>
  <c r="T317"/>
  <c r="T324"/>
  <c r="T327"/>
  <c r="T329"/>
  <c r="T331"/>
  <c r="T332"/>
  <c r="T334"/>
  <c r="T337"/>
  <c r="T338"/>
  <c r="T339"/>
  <c r="R310"/>
  <c r="R309"/>
  <c r="R312"/>
  <c r="R313"/>
  <c r="R317"/>
  <c r="R324"/>
  <c r="R327"/>
  <c r="R329"/>
  <c r="R331"/>
  <c r="R332"/>
  <c r="R334"/>
  <c r="R337"/>
  <c r="R338"/>
  <c r="R339"/>
  <c r="P310"/>
  <c r="P312"/>
  <c r="P313"/>
  <c r="P317"/>
  <c r="P324"/>
  <c r="P327"/>
  <c r="P329"/>
  <c r="P331"/>
  <c r="P332"/>
  <c r="P334"/>
  <c r="P337"/>
  <c r="P338"/>
  <c r="P339"/>
  <c r="BK310"/>
  <c r="BK312"/>
  <c r="BK313"/>
  <c r="BK317"/>
  <c r="BK324"/>
  <c r="BK327"/>
  <c r="BK329"/>
  <c r="BK331"/>
  <c r="BK332"/>
  <c r="BK334"/>
  <c r="BK337"/>
  <c r="BK338"/>
  <c r="BK339"/>
  <c r="T305"/>
  <c r="T304"/>
  <c r="T307"/>
  <c r="R305"/>
  <c r="R304"/>
  <c r="R307"/>
  <c r="P305"/>
  <c r="P307"/>
  <c r="P304"/>
  <c r="BK305"/>
  <c r="BK307"/>
  <c r="BK304"/>
  <c r="J304"/>
  <c r="J72"/>
  <c r="T302"/>
  <c r="T301"/>
  <c r="R302"/>
  <c r="R301"/>
  <c r="P302"/>
  <c r="P301"/>
  <c r="BK302"/>
  <c r="BK301"/>
  <c r="J301"/>
  <c r="J71"/>
  <c r="T280"/>
  <c r="T282"/>
  <c r="T283"/>
  <c r="T284"/>
  <c r="T285"/>
  <c r="T287"/>
  <c r="T289"/>
  <c r="T290"/>
  <c r="T291"/>
  <c r="T292"/>
  <c r="T294"/>
  <c r="T295"/>
  <c r="T296"/>
  <c r="T297"/>
  <c r="T298"/>
  <c r="T300"/>
  <c r="R280"/>
  <c r="R282"/>
  <c r="R283"/>
  <c r="R284"/>
  <c r="R285"/>
  <c r="R287"/>
  <c r="R289"/>
  <c r="R290"/>
  <c r="R291"/>
  <c r="R292"/>
  <c r="R294"/>
  <c r="R295"/>
  <c r="R296"/>
  <c r="R297"/>
  <c r="R298"/>
  <c r="R300"/>
  <c r="R279"/>
  <c r="P280"/>
  <c r="P282"/>
  <c r="P283"/>
  <c r="P284"/>
  <c r="P285"/>
  <c r="P287"/>
  <c r="P289"/>
  <c r="P290"/>
  <c r="P291"/>
  <c r="P292"/>
  <c r="P294"/>
  <c r="P295"/>
  <c r="P296"/>
  <c r="P297"/>
  <c r="P298"/>
  <c r="P300"/>
  <c r="BK280"/>
  <c r="BK282"/>
  <c r="BK283"/>
  <c r="BK284"/>
  <c r="BK285"/>
  <c r="BK287"/>
  <c r="BK289"/>
  <c r="BK290"/>
  <c r="BK291"/>
  <c r="BK292"/>
  <c r="BK294"/>
  <c r="BK295"/>
  <c r="BK296"/>
  <c r="BK297"/>
  <c r="BK298"/>
  <c r="BK300"/>
  <c r="T275"/>
  <c r="T274"/>
  <c r="T277"/>
  <c r="R275"/>
  <c r="R274"/>
  <c r="R277"/>
  <c r="P275"/>
  <c r="P277"/>
  <c r="P274"/>
  <c r="BK275"/>
  <c r="BK274"/>
  <c r="J274"/>
  <c r="J69"/>
  <c r="BK277"/>
  <c r="T264"/>
  <c r="T266"/>
  <c r="T268"/>
  <c r="T270"/>
  <c r="T263"/>
  <c r="T271"/>
  <c r="T273"/>
  <c r="R264"/>
  <c r="R266"/>
  <c r="R268"/>
  <c r="R270"/>
  <c r="R271"/>
  <c r="R273"/>
  <c r="P264"/>
  <c r="P266"/>
  <c r="P268"/>
  <c r="P270"/>
  <c r="P271"/>
  <c r="P273"/>
  <c r="BK264"/>
  <c r="BK266"/>
  <c r="BK268"/>
  <c r="BK270"/>
  <c r="BK271"/>
  <c r="BK273"/>
  <c r="BK263"/>
  <c r="T257"/>
  <c r="T258"/>
  <c r="T256"/>
  <c r="T259"/>
  <c r="T261"/>
  <c r="R257"/>
  <c r="R258"/>
  <c r="R259"/>
  <c r="R261"/>
  <c r="R256"/>
  <c r="P257"/>
  <c r="P258"/>
  <c r="P259"/>
  <c r="P261"/>
  <c r="P256"/>
  <c r="BK257"/>
  <c r="BK258"/>
  <c r="BK259"/>
  <c r="BK256"/>
  <c r="J256"/>
  <c r="BK261"/>
  <c r="T183"/>
  <c r="T186"/>
  <c r="T188"/>
  <c r="T189"/>
  <c r="T191"/>
  <c r="T193"/>
  <c r="T194"/>
  <c r="T198"/>
  <c r="T200"/>
  <c r="T207"/>
  <c r="T209"/>
  <c r="T215"/>
  <c r="T219"/>
  <c r="T221"/>
  <c r="T222"/>
  <c r="T228"/>
  <c r="T239"/>
  <c r="T240"/>
  <c r="T241"/>
  <c r="T242"/>
  <c r="T243"/>
  <c r="T244"/>
  <c r="T245"/>
  <c r="T246"/>
  <c r="T247"/>
  <c r="T248"/>
  <c r="T250"/>
  <c r="T252"/>
  <c r="T253"/>
  <c r="T254"/>
  <c r="T255"/>
  <c r="R183"/>
  <c r="R186"/>
  <c r="R188"/>
  <c r="R189"/>
  <c r="R191"/>
  <c r="R193"/>
  <c r="R194"/>
  <c r="R198"/>
  <c r="R200"/>
  <c r="R207"/>
  <c r="R209"/>
  <c r="R215"/>
  <c r="R219"/>
  <c r="R221"/>
  <c r="R222"/>
  <c r="R228"/>
  <c r="R239"/>
  <c r="R240"/>
  <c r="R241"/>
  <c r="R242"/>
  <c r="R243"/>
  <c r="R244"/>
  <c r="R245"/>
  <c r="R246"/>
  <c r="R247"/>
  <c r="R248"/>
  <c r="R250"/>
  <c r="R252"/>
  <c r="R253"/>
  <c r="R254"/>
  <c r="R255"/>
  <c r="P183"/>
  <c r="P186"/>
  <c r="P188"/>
  <c r="P189"/>
  <c r="P191"/>
  <c r="P193"/>
  <c r="P194"/>
  <c r="P198"/>
  <c r="P200"/>
  <c r="P207"/>
  <c r="P209"/>
  <c r="P215"/>
  <c r="P219"/>
  <c r="P221"/>
  <c r="P222"/>
  <c r="P228"/>
  <c r="P239"/>
  <c r="P240"/>
  <c r="P241"/>
  <c r="P242"/>
  <c r="P243"/>
  <c r="P244"/>
  <c r="P245"/>
  <c r="P246"/>
  <c r="P247"/>
  <c r="P248"/>
  <c r="P250"/>
  <c r="P252"/>
  <c r="P253"/>
  <c r="P254"/>
  <c r="P255"/>
  <c r="BK183"/>
  <c r="BK182"/>
  <c r="J182"/>
  <c r="J65"/>
  <c r="BK186"/>
  <c r="BK188"/>
  <c r="BK189"/>
  <c r="BK191"/>
  <c r="BK193"/>
  <c r="BK194"/>
  <c r="BK198"/>
  <c r="BK200"/>
  <c r="BK207"/>
  <c r="BK209"/>
  <c r="BK215"/>
  <c r="BK219"/>
  <c r="BK221"/>
  <c r="BK222"/>
  <c r="BK228"/>
  <c r="BK239"/>
  <c r="BK240"/>
  <c r="BK241"/>
  <c r="BK242"/>
  <c r="BK243"/>
  <c r="BK244"/>
  <c r="BK245"/>
  <c r="BK246"/>
  <c r="BK247"/>
  <c r="BK248"/>
  <c r="BK250"/>
  <c r="BK252"/>
  <c r="BK253"/>
  <c r="BK254"/>
  <c r="BK255"/>
  <c r="T130"/>
  <c r="T131"/>
  <c r="T149"/>
  <c r="T150"/>
  <c r="T154"/>
  <c r="T160"/>
  <c r="T165"/>
  <c r="T170"/>
  <c r="T172"/>
  <c r="T177"/>
  <c r="T179"/>
  <c r="T180"/>
  <c r="T181"/>
  <c r="R130"/>
  <c r="R131"/>
  <c r="R149"/>
  <c r="R150"/>
  <c r="R154"/>
  <c r="R160"/>
  <c r="R165"/>
  <c r="R170"/>
  <c r="R172"/>
  <c r="R177"/>
  <c r="R179"/>
  <c r="R180"/>
  <c r="R181"/>
  <c r="R129"/>
  <c r="P130"/>
  <c r="P131"/>
  <c r="P149"/>
  <c r="P150"/>
  <c r="P154"/>
  <c r="P160"/>
  <c r="P165"/>
  <c r="P170"/>
  <c r="P172"/>
  <c r="P177"/>
  <c r="P179"/>
  <c r="P180"/>
  <c r="P181"/>
  <c r="BK130"/>
  <c r="BK131"/>
  <c r="BK149"/>
  <c r="BK150"/>
  <c r="BK154"/>
  <c r="BK160"/>
  <c r="BK165"/>
  <c r="BK170"/>
  <c r="BK172"/>
  <c r="BK177"/>
  <c r="BK179"/>
  <c r="BK180"/>
  <c r="BK181"/>
  <c r="BK129"/>
  <c r="J129"/>
  <c r="J64"/>
  <c r="T117"/>
  <c r="T122"/>
  <c r="T123"/>
  <c r="T124"/>
  <c r="T126"/>
  <c r="R117"/>
  <c r="R122"/>
  <c r="R123"/>
  <c r="R124"/>
  <c r="R126"/>
  <c r="P117"/>
  <c r="P116"/>
  <c r="P122"/>
  <c r="P123"/>
  <c r="P124"/>
  <c r="P126"/>
  <c r="BK117"/>
  <c r="BK122"/>
  <c r="BK123"/>
  <c r="BK124"/>
  <c r="BK126"/>
  <c r="T107"/>
  <c r="T113"/>
  <c r="T106"/>
  <c r="T115"/>
  <c r="R107"/>
  <c r="R113"/>
  <c r="R106"/>
  <c r="R115"/>
  <c r="P107"/>
  <c r="P113"/>
  <c r="P106"/>
  <c r="P115"/>
  <c r="BK107"/>
  <c r="BK113"/>
  <c r="BK106"/>
  <c r="BK115"/>
  <c r="BI107"/>
  <c r="BI113"/>
  <c r="BI115"/>
  <c r="BI117"/>
  <c r="BI122"/>
  <c r="BI123"/>
  <c r="BI124"/>
  <c r="BI126"/>
  <c r="BI130"/>
  <c r="BI131"/>
  <c r="BI149"/>
  <c r="BI150"/>
  <c r="BI154"/>
  <c r="BI160"/>
  <c r="BI165"/>
  <c r="BI170"/>
  <c r="BI172"/>
  <c r="BI177"/>
  <c r="BI179"/>
  <c r="BI180"/>
  <c r="BI181"/>
  <c r="BI183"/>
  <c r="BI186"/>
  <c r="BI188"/>
  <c r="BI189"/>
  <c r="BI191"/>
  <c r="BI193"/>
  <c r="BI194"/>
  <c r="BI198"/>
  <c r="BI200"/>
  <c r="BI207"/>
  <c r="BI209"/>
  <c r="BI215"/>
  <c r="BI219"/>
  <c r="BI221"/>
  <c r="BI222"/>
  <c r="BI228"/>
  <c r="BI239"/>
  <c r="BI240"/>
  <c r="BI241"/>
  <c r="BI242"/>
  <c r="BI243"/>
  <c r="BI244"/>
  <c r="BI245"/>
  <c r="BI246"/>
  <c r="BI247"/>
  <c r="BI248"/>
  <c r="BI250"/>
  <c r="BI252"/>
  <c r="BI253"/>
  <c r="BI254"/>
  <c r="BI255"/>
  <c r="BI257"/>
  <c r="BI258"/>
  <c r="BI259"/>
  <c r="BI261"/>
  <c r="BI264"/>
  <c r="BI266"/>
  <c r="BI268"/>
  <c r="BI270"/>
  <c r="BI271"/>
  <c r="BI273"/>
  <c r="BI275"/>
  <c r="BI277"/>
  <c r="BI280"/>
  <c r="BI282"/>
  <c r="BI283"/>
  <c r="BI284"/>
  <c r="BI285"/>
  <c r="BI287"/>
  <c r="BI289"/>
  <c r="BI290"/>
  <c r="BI291"/>
  <c r="BI292"/>
  <c r="BI294"/>
  <c r="BI295"/>
  <c r="BI296"/>
  <c r="BI297"/>
  <c r="BI298"/>
  <c r="BI300"/>
  <c r="BI302"/>
  <c r="BI305"/>
  <c r="BI307"/>
  <c r="BI310"/>
  <c r="BI312"/>
  <c r="BI313"/>
  <c r="BI317"/>
  <c r="BI324"/>
  <c r="BI327"/>
  <c r="BI329"/>
  <c r="BI331"/>
  <c r="BI332"/>
  <c r="BI334"/>
  <c r="BI337"/>
  <c r="BI338"/>
  <c r="BI339"/>
  <c r="BI341"/>
  <c r="BI346"/>
  <c r="BI347"/>
  <c r="BI348"/>
  <c r="BI349"/>
  <c r="BI351"/>
  <c r="BI355"/>
  <c r="BI356"/>
  <c r="BI357"/>
  <c r="BI359"/>
  <c r="BI360"/>
  <c r="BI361"/>
  <c r="BI362"/>
  <c r="BI363"/>
  <c r="BI364"/>
  <c r="BI365"/>
  <c r="BI366"/>
  <c r="BI367"/>
  <c r="BI368"/>
  <c r="BI369"/>
  <c r="BI371"/>
  <c r="BI373"/>
  <c r="BI374"/>
  <c r="BI376"/>
  <c r="BI377"/>
  <c r="BI379"/>
  <c r="BI381"/>
  <c r="BI382"/>
  <c r="BI384"/>
  <c r="BI385"/>
  <c r="BI386"/>
  <c r="BI388"/>
  <c r="BI390"/>
  <c r="BI392"/>
  <c r="BI393"/>
  <c r="BI395"/>
  <c r="BI396"/>
  <c r="BI397"/>
  <c r="BI398"/>
  <c r="BI399"/>
  <c r="BI400"/>
  <c r="BI401"/>
  <c r="BI402"/>
  <c r="BI403"/>
  <c r="BI405"/>
  <c r="BI416"/>
  <c r="BI428"/>
  <c r="BI435"/>
  <c r="BI436"/>
  <c r="BI442"/>
  <c r="BI446"/>
  <c r="BI449"/>
  <c r="BI450"/>
  <c r="BI452"/>
  <c r="BI454"/>
  <c r="BI457"/>
  <c r="BI461"/>
  <c r="BI463"/>
  <c r="BI464"/>
  <c r="BI467"/>
  <c r="BI468"/>
  <c r="BI470"/>
  <c r="BI471"/>
  <c r="BI473"/>
  <c r="BI475"/>
  <c r="BI477"/>
  <c r="BI479"/>
  <c r="BI487"/>
  <c r="BI492"/>
  <c r="BI495"/>
  <c r="BI500"/>
  <c r="BI503"/>
  <c r="BI505"/>
  <c r="BI506"/>
  <c r="BI508"/>
  <c r="BI510"/>
  <c r="BI511"/>
  <c r="BI513"/>
  <c r="BI515"/>
  <c r="BI516"/>
  <c r="BI518"/>
  <c r="BI520"/>
  <c r="BI521"/>
  <c r="BH107"/>
  <c r="BH113"/>
  <c r="BH115"/>
  <c r="BH117"/>
  <c r="BH122"/>
  <c r="BH123"/>
  <c r="BH124"/>
  <c r="BH126"/>
  <c r="BH130"/>
  <c r="BH131"/>
  <c r="BH149"/>
  <c r="BH150"/>
  <c r="BH154"/>
  <c r="BH160"/>
  <c r="BH165"/>
  <c r="BH170"/>
  <c r="BH172"/>
  <c r="BH177"/>
  <c r="BH179"/>
  <c r="BH180"/>
  <c r="BH181"/>
  <c r="BH183"/>
  <c r="BH186"/>
  <c r="BH188"/>
  <c r="BH189"/>
  <c r="BH191"/>
  <c r="BH193"/>
  <c r="BH194"/>
  <c r="BH198"/>
  <c r="BH200"/>
  <c r="BH207"/>
  <c r="BH209"/>
  <c r="BH215"/>
  <c r="BH219"/>
  <c r="BH221"/>
  <c r="BH222"/>
  <c r="BH228"/>
  <c r="BH239"/>
  <c r="BH240"/>
  <c r="BH241"/>
  <c r="BH242"/>
  <c r="BH243"/>
  <c r="BH244"/>
  <c r="BH245"/>
  <c r="BH246"/>
  <c r="BH247"/>
  <c r="BH248"/>
  <c r="BH250"/>
  <c r="BH252"/>
  <c r="BH253"/>
  <c r="BH254"/>
  <c r="BH255"/>
  <c r="BH257"/>
  <c r="BH258"/>
  <c r="BH259"/>
  <c r="BH261"/>
  <c r="BH264"/>
  <c r="BH266"/>
  <c r="BH268"/>
  <c r="BH270"/>
  <c r="BH271"/>
  <c r="BH273"/>
  <c r="BH275"/>
  <c r="BH277"/>
  <c r="BH280"/>
  <c r="BH282"/>
  <c r="BH283"/>
  <c r="BH284"/>
  <c r="BH285"/>
  <c r="BH287"/>
  <c r="BH289"/>
  <c r="BH290"/>
  <c r="BH291"/>
  <c r="BH292"/>
  <c r="BH294"/>
  <c r="BH295"/>
  <c r="BH296"/>
  <c r="BH297"/>
  <c r="BH298"/>
  <c r="BH300"/>
  <c r="BH302"/>
  <c r="BH305"/>
  <c r="BH307"/>
  <c r="BH310"/>
  <c r="BH312"/>
  <c r="BH313"/>
  <c r="BH317"/>
  <c r="BH324"/>
  <c r="BH327"/>
  <c r="BH329"/>
  <c r="BH331"/>
  <c r="BH332"/>
  <c r="BH334"/>
  <c r="BH337"/>
  <c r="BH338"/>
  <c r="BH339"/>
  <c r="BH341"/>
  <c r="BH346"/>
  <c r="BH347"/>
  <c r="BH348"/>
  <c r="BH349"/>
  <c r="BH351"/>
  <c r="BH355"/>
  <c r="BH356"/>
  <c r="BH357"/>
  <c r="BH359"/>
  <c r="BH360"/>
  <c r="BH361"/>
  <c r="BH362"/>
  <c r="BH363"/>
  <c r="BH364"/>
  <c r="BH365"/>
  <c r="BH366"/>
  <c r="BH367"/>
  <c r="BH368"/>
  <c r="BH369"/>
  <c r="BH371"/>
  <c r="BH373"/>
  <c r="BH374"/>
  <c r="BH376"/>
  <c r="BH377"/>
  <c r="BH379"/>
  <c r="BH381"/>
  <c r="BH382"/>
  <c r="BH384"/>
  <c r="BH385"/>
  <c r="BH386"/>
  <c r="BH388"/>
  <c r="BH390"/>
  <c r="BH392"/>
  <c r="BH393"/>
  <c r="BH395"/>
  <c r="BH396"/>
  <c r="BH397"/>
  <c r="BH398"/>
  <c r="BH399"/>
  <c r="BH400"/>
  <c r="BH401"/>
  <c r="BH402"/>
  <c r="BH403"/>
  <c r="BH405"/>
  <c r="BH416"/>
  <c r="BH428"/>
  <c r="BH435"/>
  <c r="BH436"/>
  <c r="BH442"/>
  <c r="BH446"/>
  <c r="BH449"/>
  <c r="BH450"/>
  <c r="BH452"/>
  <c r="BH454"/>
  <c r="BH457"/>
  <c r="BH461"/>
  <c r="BH463"/>
  <c r="BH464"/>
  <c r="BH467"/>
  <c r="BH468"/>
  <c r="BH470"/>
  <c r="BH471"/>
  <c r="BH473"/>
  <c r="BH475"/>
  <c r="BH477"/>
  <c r="BH479"/>
  <c r="BH487"/>
  <c r="BH492"/>
  <c r="BH495"/>
  <c r="BH500"/>
  <c r="BH503"/>
  <c r="BH505"/>
  <c r="BH506"/>
  <c r="BH508"/>
  <c r="BH510"/>
  <c r="BH511"/>
  <c r="BH513"/>
  <c r="BH515"/>
  <c r="BH516"/>
  <c r="BH518"/>
  <c r="BH520"/>
  <c r="BH521"/>
  <c r="BG107"/>
  <c r="BG113"/>
  <c r="BG115"/>
  <c r="BG117"/>
  <c r="BG122"/>
  <c r="BG123"/>
  <c r="BG124"/>
  <c r="BG126"/>
  <c r="BG130"/>
  <c r="BG131"/>
  <c r="BG149"/>
  <c r="BG150"/>
  <c r="BG154"/>
  <c r="BG160"/>
  <c r="BG165"/>
  <c r="BG170"/>
  <c r="BG172"/>
  <c r="BG177"/>
  <c r="BG179"/>
  <c r="BG180"/>
  <c r="BG181"/>
  <c r="BG183"/>
  <c r="BG186"/>
  <c r="BG188"/>
  <c r="BG189"/>
  <c r="BG191"/>
  <c r="BG193"/>
  <c r="BG194"/>
  <c r="BG198"/>
  <c r="BG200"/>
  <c r="BG207"/>
  <c r="BG209"/>
  <c r="BG215"/>
  <c r="BG219"/>
  <c r="BG221"/>
  <c r="BG222"/>
  <c r="BG228"/>
  <c r="BG239"/>
  <c r="BG240"/>
  <c r="BG241"/>
  <c r="BG242"/>
  <c r="BG243"/>
  <c r="BG244"/>
  <c r="BG245"/>
  <c r="BG246"/>
  <c r="BG247"/>
  <c r="BG248"/>
  <c r="BG250"/>
  <c r="BG252"/>
  <c r="BG253"/>
  <c r="BG254"/>
  <c r="BG255"/>
  <c r="BG257"/>
  <c r="BG258"/>
  <c r="BG259"/>
  <c r="BG261"/>
  <c r="BG264"/>
  <c r="BG266"/>
  <c r="BG268"/>
  <c r="BG270"/>
  <c r="BG271"/>
  <c r="BG273"/>
  <c r="BG275"/>
  <c r="BG277"/>
  <c r="BG280"/>
  <c r="BG282"/>
  <c r="BG283"/>
  <c r="BG284"/>
  <c r="BG285"/>
  <c r="BG287"/>
  <c r="BG289"/>
  <c r="BG290"/>
  <c r="BG291"/>
  <c r="BG292"/>
  <c r="BG294"/>
  <c r="BG295"/>
  <c r="BG296"/>
  <c r="BG297"/>
  <c r="BG298"/>
  <c r="BG300"/>
  <c r="BG302"/>
  <c r="BG305"/>
  <c r="BG307"/>
  <c r="BG310"/>
  <c r="BG312"/>
  <c r="BG313"/>
  <c r="BG317"/>
  <c r="BG324"/>
  <c r="BG327"/>
  <c r="BG329"/>
  <c r="BG331"/>
  <c r="BG332"/>
  <c r="BG334"/>
  <c r="BG337"/>
  <c r="BG338"/>
  <c r="BG339"/>
  <c r="BG341"/>
  <c r="BG346"/>
  <c r="BG347"/>
  <c r="BG348"/>
  <c r="BG349"/>
  <c r="BG351"/>
  <c r="BG355"/>
  <c r="BG356"/>
  <c r="BG357"/>
  <c r="BG359"/>
  <c r="BG360"/>
  <c r="BG361"/>
  <c r="BG362"/>
  <c r="BG363"/>
  <c r="BG364"/>
  <c r="BG365"/>
  <c r="BG366"/>
  <c r="BG367"/>
  <c r="BG368"/>
  <c r="BG369"/>
  <c r="BG371"/>
  <c r="BG373"/>
  <c r="BG374"/>
  <c r="BG376"/>
  <c r="BG377"/>
  <c r="BG379"/>
  <c r="BG381"/>
  <c r="BG382"/>
  <c r="BG384"/>
  <c r="BG385"/>
  <c r="BG386"/>
  <c r="BG388"/>
  <c r="BG390"/>
  <c r="BG392"/>
  <c r="BG393"/>
  <c r="BG395"/>
  <c r="BG396"/>
  <c r="BG397"/>
  <c r="BG398"/>
  <c r="BG399"/>
  <c r="BG400"/>
  <c r="BG401"/>
  <c r="BG402"/>
  <c r="BG403"/>
  <c r="BG405"/>
  <c r="BG416"/>
  <c r="BG428"/>
  <c r="BG435"/>
  <c r="BG436"/>
  <c r="BG442"/>
  <c r="BG446"/>
  <c r="BG449"/>
  <c r="BG450"/>
  <c r="BG452"/>
  <c r="BG454"/>
  <c r="BG457"/>
  <c r="BG461"/>
  <c r="BG463"/>
  <c r="BG464"/>
  <c r="BG467"/>
  <c r="BG468"/>
  <c r="BG470"/>
  <c r="BG471"/>
  <c r="BG473"/>
  <c r="BG475"/>
  <c r="BG477"/>
  <c r="BG479"/>
  <c r="BG487"/>
  <c r="BG492"/>
  <c r="BG495"/>
  <c r="BG500"/>
  <c r="BG503"/>
  <c r="BG505"/>
  <c r="BG506"/>
  <c r="BG508"/>
  <c r="BG510"/>
  <c r="BG511"/>
  <c r="BG513"/>
  <c r="BG515"/>
  <c r="BG516"/>
  <c r="BG518"/>
  <c r="BG520"/>
  <c r="BG521"/>
  <c r="BF107"/>
  <c r="BF113"/>
  <c r="BF115"/>
  <c r="BF117"/>
  <c r="J33"/>
  <c r="AW64" i="1"/>
  <c r="BF122" i="11"/>
  <c r="BF123"/>
  <c r="BF124"/>
  <c r="BF126"/>
  <c r="BF130"/>
  <c r="BF131"/>
  <c r="BF149"/>
  <c r="BF150"/>
  <c r="BF154"/>
  <c r="BF160"/>
  <c r="BF165"/>
  <c r="BF170"/>
  <c r="BF172"/>
  <c r="BF177"/>
  <c r="BF179"/>
  <c r="BF180"/>
  <c r="BF181"/>
  <c r="BF183"/>
  <c r="BF186"/>
  <c r="BF188"/>
  <c r="BF189"/>
  <c r="BF191"/>
  <c r="BF193"/>
  <c r="BF194"/>
  <c r="BF198"/>
  <c r="BF200"/>
  <c r="BF207"/>
  <c r="BF209"/>
  <c r="BF215"/>
  <c r="BF219"/>
  <c r="BF221"/>
  <c r="BF222"/>
  <c r="BF228"/>
  <c r="BF239"/>
  <c r="BF240"/>
  <c r="BF241"/>
  <c r="BF242"/>
  <c r="BF243"/>
  <c r="BF244"/>
  <c r="BF245"/>
  <c r="BF246"/>
  <c r="BF247"/>
  <c r="BF248"/>
  <c r="BF250"/>
  <c r="BF252"/>
  <c r="BF253"/>
  <c r="BF254"/>
  <c r="BF255"/>
  <c r="BF257"/>
  <c r="BF258"/>
  <c r="BF259"/>
  <c r="BF261"/>
  <c r="BF264"/>
  <c r="BF266"/>
  <c r="BF268"/>
  <c r="BF270"/>
  <c r="BF271"/>
  <c r="BF273"/>
  <c r="BF275"/>
  <c r="BF277"/>
  <c r="BF280"/>
  <c r="BF282"/>
  <c r="BF283"/>
  <c r="BF284"/>
  <c r="BF285"/>
  <c r="BF287"/>
  <c r="BF289"/>
  <c r="BF290"/>
  <c r="BF291"/>
  <c r="BF292"/>
  <c r="BF294"/>
  <c r="BF295"/>
  <c r="BF296"/>
  <c r="BF297"/>
  <c r="BF298"/>
  <c r="BF300"/>
  <c r="BF302"/>
  <c r="BF305"/>
  <c r="BF307"/>
  <c r="BF310"/>
  <c r="BF312"/>
  <c r="BF313"/>
  <c r="BF317"/>
  <c r="BF324"/>
  <c r="BF327"/>
  <c r="BF329"/>
  <c r="BF331"/>
  <c r="BF332"/>
  <c r="BF334"/>
  <c r="BF337"/>
  <c r="BF338"/>
  <c r="BF339"/>
  <c r="BF341"/>
  <c r="BF346"/>
  <c r="BF347"/>
  <c r="BF348"/>
  <c r="BF349"/>
  <c r="BF351"/>
  <c r="BF355"/>
  <c r="BF356"/>
  <c r="BF357"/>
  <c r="BF359"/>
  <c r="BF360"/>
  <c r="BF361"/>
  <c r="BF362"/>
  <c r="BF363"/>
  <c r="BF364"/>
  <c r="BF365"/>
  <c r="BF366"/>
  <c r="BF367"/>
  <c r="BF368"/>
  <c r="BF369"/>
  <c r="BF371"/>
  <c r="BF373"/>
  <c r="BF374"/>
  <c r="BF376"/>
  <c r="BF377"/>
  <c r="BF379"/>
  <c r="BF381"/>
  <c r="BF382"/>
  <c r="BF384"/>
  <c r="BF385"/>
  <c r="BF386"/>
  <c r="BF388"/>
  <c r="BF390"/>
  <c r="BF392"/>
  <c r="BF393"/>
  <c r="BF395"/>
  <c r="BF396"/>
  <c r="BF397"/>
  <c r="BF398"/>
  <c r="BF399"/>
  <c r="BF400"/>
  <c r="BF401"/>
  <c r="BF402"/>
  <c r="BF403"/>
  <c r="BF405"/>
  <c r="BF416"/>
  <c r="BF428"/>
  <c r="BF435"/>
  <c r="BF436"/>
  <c r="BF442"/>
  <c r="BF446"/>
  <c r="BF449"/>
  <c r="BF450"/>
  <c r="BF452"/>
  <c r="BF454"/>
  <c r="BF457"/>
  <c r="BF461"/>
  <c r="BF463"/>
  <c r="BF464"/>
  <c r="BF467"/>
  <c r="BF468"/>
  <c r="BF470"/>
  <c r="BF471"/>
  <c r="BF473"/>
  <c r="BF475"/>
  <c r="BF477"/>
  <c r="BF479"/>
  <c r="BF487"/>
  <c r="BF492"/>
  <c r="BF495"/>
  <c r="BF500"/>
  <c r="BF503"/>
  <c r="BF505"/>
  <c r="BF506"/>
  <c r="BF508"/>
  <c r="BF510"/>
  <c r="BF511"/>
  <c r="BF513"/>
  <c r="BF515"/>
  <c r="BF516"/>
  <c r="BF518"/>
  <c r="BF520"/>
  <c r="BF521"/>
  <c r="F33"/>
  <c r="BA64" i="1"/>
  <c r="J107" i="11"/>
  <c r="BE107"/>
  <c r="J113"/>
  <c r="BE113"/>
  <c r="J115"/>
  <c r="BE115"/>
  <c r="J117"/>
  <c r="BE117"/>
  <c r="J122"/>
  <c r="BE122"/>
  <c r="J123"/>
  <c r="BE123"/>
  <c r="J124"/>
  <c r="BE124"/>
  <c r="J126"/>
  <c r="BE126"/>
  <c r="J130"/>
  <c r="BE130"/>
  <c r="J131"/>
  <c r="BE131"/>
  <c r="J149"/>
  <c r="BE149"/>
  <c r="J150"/>
  <c r="BE150"/>
  <c r="J154"/>
  <c r="BE154"/>
  <c r="J160"/>
  <c r="BE160"/>
  <c r="J165"/>
  <c r="BE165"/>
  <c r="J170"/>
  <c r="BE170"/>
  <c r="J172"/>
  <c r="BE172"/>
  <c r="J177"/>
  <c r="BE177"/>
  <c r="J179"/>
  <c r="BE179"/>
  <c r="J180"/>
  <c r="BE180"/>
  <c r="J181"/>
  <c r="BE181"/>
  <c r="J183"/>
  <c r="BE183"/>
  <c r="J186"/>
  <c r="BE186"/>
  <c r="J188"/>
  <c r="BE188"/>
  <c r="J189"/>
  <c r="BE189"/>
  <c r="J191"/>
  <c r="BE191"/>
  <c r="J193"/>
  <c r="BE193"/>
  <c r="J194"/>
  <c r="BE194"/>
  <c r="J198"/>
  <c r="BE198"/>
  <c r="J200"/>
  <c r="BE200"/>
  <c r="J207"/>
  <c r="BE207"/>
  <c r="J209"/>
  <c r="BE209"/>
  <c r="J215"/>
  <c r="BE215"/>
  <c r="J219"/>
  <c r="BE219"/>
  <c r="J221"/>
  <c r="BE221"/>
  <c r="J222"/>
  <c r="BE222"/>
  <c r="J228"/>
  <c r="BE228"/>
  <c r="J239"/>
  <c r="BE239"/>
  <c r="J240"/>
  <c r="BE240"/>
  <c r="J241"/>
  <c r="BE241"/>
  <c r="J242"/>
  <c r="BE242"/>
  <c r="J243"/>
  <c r="BE243"/>
  <c r="J244"/>
  <c r="BE244"/>
  <c r="J245"/>
  <c r="BE245"/>
  <c r="J246"/>
  <c r="BE246"/>
  <c r="J247"/>
  <c r="BE247"/>
  <c r="J248"/>
  <c r="BE248"/>
  <c r="J250"/>
  <c r="BE250"/>
  <c r="J252"/>
  <c r="BE252"/>
  <c r="J253"/>
  <c r="BE253"/>
  <c r="J254"/>
  <c r="BE254"/>
  <c r="J255"/>
  <c r="BE255"/>
  <c r="J257"/>
  <c r="BE257"/>
  <c r="J258"/>
  <c r="BE258"/>
  <c r="J259"/>
  <c r="BE259"/>
  <c r="J261"/>
  <c r="BE261"/>
  <c r="J264"/>
  <c r="BE264"/>
  <c r="J266"/>
  <c r="BE266"/>
  <c r="J268"/>
  <c r="BE268"/>
  <c r="J270"/>
  <c r="BE270"/>
  <c r="J271"/>
  <c r="BE271"/>
  <c r="J273"/>
  <c r="BE273"/>
  <c r="J275"/>
  <c r="BE275"/>
  <c r="J277"/>
  <c r="BE277"/>
  <c r="J280"/>
  <c r="BE280"/>
  <c r="J282"/>
  <c r="BE282"/>
  <c r="J283"/>
  <c r="BE283"/>
  <c r="J284"/>
  <c r="BE284"/>
  <c r="J285"/>
  <c r="BE285"/>
  <c r="J287"/>
  <c r="BE287"/>
  <c r="J289"/>
  <c r="BE289"/>
  <c r="J290"/>
  <c r="BE290"/>
  <c r="J291"/>
  <c r="BE291"/>
  <c r="J292"/>
  <c r="BE292"/>
  <c r="J294"/>
  <c r="BE294"/>
  <c r="J295"/>
  <c r="BE295"/>
  <c r="J296"/>
  <c r="BE296"/>
  <c r="J297"/>
  <c r="BE297"/>
  <c r="J298"/>
  <c r="BE298"/>
  <c r="J300"/>
  <c r="BE300"/>
  <c r="J302"/>
  <c r="BE302"/>
  <c r="J305"/>
  <c r="BE305"/>
  <c r="J307"/>
  <c r="BE307"/>
  <c r="J310"/>
  <c r="BE310"/>
  <c r="J312"/>
  <c r="BE312"/>
  <c r="J313"/>
  <c r="BE313"/>
  <c r="J317"/>
  <c r="BE317"/>
  <c r="J324"/>
  <c r="BE324"/>
  <c r="J327"/>
  <c r="BE327"/>
  <c r="J329"/>
  <c r="BE329"/>
  <c r="J331"/>
  <c r="BE331"/>
  <c r="J332"/>
  <c r="BE332"/>
  <c r="J334"/>
  <c r="BE334"/>
  <c r="J337"/>
  <c r="BE337"/>
  <c r="J338"/>
  <c r="BE338"/>
  <c r="J339"/>
  <c r="BE339"/>
  <c r="J341"/>
  <c r="BE341"/>
  <c r="J346"/>
  <c r="BE346"/>
  <c r="J347"/>
  <c r="BE347"/>
  <c r="J348"/>
  <c r="BE348"/>
  <c r="J349"/>
  <c r="BE349"/>
  <c r="J351"/>
  <c r="BE351"/>
  <c r="J355"/>
  <c r="BE355"/>
  <c r="J356"/>
  <c r="BE356"/>
  <c r="J357"/>
  <c r="BE357"/>
  <c r="J359"/>
  <c r="BE359"/>
  <c r="J360"/>
  <c r="BE360"/>
  <c r="J361"/>
  <c r="BE361"/>
  <c r="J362"/>
  <c r="BE362"/>
  <c r="J363"/>
  <c r="BE363"/>
  <c r="J364"/>
  <c r="BE364"/>
  <c r="J365"/>
  <c r="BE365"/>
  <c r="J366"/>
  <c r="BE366"/>
  <c r="J367"/>
  <c r="BE367"/>
  <c r="J368"/>
  <c r="BE368"/>
  <c r="J369"/>
  <c r="BE369"/>
  <c r="J371"/>
  <c r="BE371"/>
  <c r="J373"/>
  <c r="BE373"/>
  <c r="J374"/>
  <c r="BE374"/>
  <c r="J376"/>
  <c r="BE376"/>
  <c r="J377"/>
  <c r="BE377"/>
  <c r="J379"/>
  <c r="BE379"/>
  <c r="J381"/>
  <c r="BE381"/>
  <c r="J382"/>
  <c r="BE382"/>
  <c r="J384"/>
  <c r="BE384"/>
  <c r="J385"/>
  <c r="BE385"/>
  <c r="J386"/>
  <c r="BE386"/>
  <c r="J388"/>
  <c r="BE388"/>
  <c r="J390"/>
  <c r="BE390"/>
  <c r="J392"/>
  <c r="BE392"/>
  <c r="J393"/>
  <c r="BE393"/>
  <c r="J395"/>
  <c r="BE395"/>
  <c r="J396"/>
  <c r="BE396"/>
  <c r="J397"/>
  <c r="BE397"/>
  <c r="J398"/>
  <c r="BE398"/>
  <c r="J399"/>
  <c r="BE399"/>
  <c r="J400"/>
  <c r="BE400"/>
  <c r="J401"/>
  <c r="BE401"/>
  <c r="J402"/>
  <c r="BE402"/>
  <c r="J403"/>
  <c r="BE403"/>
  <c r="J405"/>
  <c r="BE405"/>
  <c r="J416"/>
  <c r="BE416"/>
  <c r="J428"/>
  <c r="BE428"/>
  <c r="J435"/>
  <c r="BE435"/>
  <c r="J436"/>
  <c r="BE436"/>
  <c r="J442"/>
  <c r="BE442"/>
  <c r="J446"/>
  <c r="BE446"/>
  <c r="J449"/>
  <c r="BE449"/>
  <c r="J450"/>
  <c r="BE450"/>
  <c r="J452"/>
  <c r="BE452"/>
  <c r="J454"/>
  <c r="BE454"/>
  <c r="J457"/>
  <c r="BE457"/>
  <c r="J461"/>
  <c r="BE461"/>
  <c r="J463"/>
  <c r="BE463"/>
  <c r="J464"/>
  <c r="BE464"/>
  <c r="J467"/>
  <c r="BE467"/>
  <c r="J468"/>
  <c r="BE468"/>
  <c r="J470"/>
  <c r="BE470"/>
  <c r="J471"/>
  <c r="BE471"/>
  <c r="J473"/>
  <c r="BE473"/>
  <c r="J475"/>
  <c r="BE475"/>
  <c r="J477"/>
  <c r="BE477"/>
  <c r="J479"/>
  <c r="BE479"/>
  <c r="J487"/>
  <c r="BE487"/>
  <c r="J492"/>
  <c r="BE492"/>
  <c r="J495"/>
  <c r="BE495"/>
  <c r="J500"/>
  <c r="BE500"/>
  <c r="J503"/>
  <c r="BE503"/>
  <c r="J505"/>
  <c r="BE505"/>
  <c r="J506"/>
  <c r="BE506"/>
  <c r="J508"/>
  <c r="BE508"/>
  <c r="J510"/>
  <c r="BE510"/>
  <c r="J511"/>
  <c r="BE511"/>
  <c r="J513"/>
  <c r="BE513"/>
  <c r="J515"/>
  <c r="BE515"/>
  <c r="J516"/>
  <c r="BE516"/>
  <c r="J518"/>
  <c r="BE518"/>
  <c r="J520"/>
  <c r="BE520"/>
  <c r="J521"/>
  <c r="BE521"/>
  <c r="F32"/>
  <c r="AZ64" i="1"/>
  <c r="AY64"/>
  <c r="AX64"/>
  <c r="J66" i="11"/>
  <c r="E20"/>
  <c r="F101"/>
  <c r="E23"/>
  <c r="E17"/>
  <c r="F100"/>
  <c r="J14"/>
  <c r="F98"/>
  <c r="E96"/>
  <c r="E7"/>
  <c r="E92"/>
  <c r="F56"/>
  <c r="F55"/>
  <c r="F53"/>
  <c r="E51"/>
  <c r="E47"/>
  <c r="J23"/>
  <c r="J22"/>
  <c r="J20"/>
  <c r="J19"/>
  <c r="J17"/>
  <c r="J16"/>
  <c r="T155" i="10"/>
  <c r="T154"/>
  <c r="T153"/>
  <c r="T156"/>
  <c r="T157"/>
  <c r="R155"/>
  <c r="R154"/>
  <c r="R153"/>
  <c r="R156"/>
  <c r="R157"/>
  <c r="P155"/>
  <c r="P154"/>
  <c r="P153"/>
  <c r="P156"/>
  <c r="P157"/>
  <c r="BK155"/>
  <c r="BK154"/>
  <c r="J154"/>
  <c r="BK156"/>
  <c r="BK157"/>
  <c r="BK153"/>
  <c r="J153"/>
  <c r="J66"/>
  <c r="T152"/>
  <c r="T151"/>
  <c r="R152"/>
  <c r="R151"/>
  <c r="P152"/>
  <c r="P151"/>
  <c r="BK152"/>
  <c r="BK151"/>
  <c r="J151"/>
  <c r="J65"/>
  <c r="T143"/>
  <c r="T144"/>
  <c r="T145"/>
  <c r="T146"/>
  <c r="T147"/>
  <c r="T148"/>
  <c r="T149"/>
  <c r="T150"/>
  <c r="R143"/>
  <c r="R144"/>
  <c r="R145"/>
  <c r="R146"/>
  <c r="R147"/>
  <c r="R148"/>
  <c r="R149"/>
  <c r="R150"/>
  <c r="R142"/>
  <c r="P143"/>
  <c r="P144"/>
  <c r="P145"/>
  <c r="P146"/>
  <c r="P147"/>
  <c r="P148"/>
  <c r="P149"/>
  <c r="P150"/>
  <c r="BK143"/>
  <c r="BK144"/>
  <c r="BK145"/>
  <c r="BK146"/>
  <c r="BK147"/>
  <c r="BK148"/>
  <c r="BK149"/>
  <c r="BK150"/>
  <c r="T132"/>
  <c r="T133"/>
  <c r="T135"/>
  <c r="T136"/>
  <c r="T137"/>
  <c r="T139"/>
  <c r="T141"/>
  <c r="R132"/>
  <c r="R133"/>
  <c r="R135"/>
  <c r="R136"/>
  <c r="R137"/>
  <c r="R139"/>
  <c r="R141"/>
  <c r="P132"/>
  <c r="P133"/>
  <c r="P135"/>
  <c r="P136"/>
  <c r="P137"/>
  <c r="P139"/>
  <c r="P141"/>
  <c r="BK132"/>
  <c r="BK133"/>
  <c r="BK135"/>
  <c r="BK136"/>
  <c r="BK137"/>
  <c r="BK139"/>
  <c r="BK141"/>
  <c r="T92"/>
  <c r="T93"/>
  <c r="T94"/>
  <c r="T96"/>
  <c r="T98"/>
  <c r="T100"/>
  <c r="T102"/>
  <c r="T104"/>
  <c r="T106"/>
  <c r="T108"/>
  <c r="T110"/>
  <c r="T112"/>
  <c r="T115"/>
  <c r="T117"/>
  <c r="T118"/>
  <c r="T120"/>
  <c r="T122"/>
  <c r="T124"/>
  <c r="T126"/>
  <c r="T128"/>
  <c r="T129"/>
  <c r="R92"/>
  <c r="R93"/>
  <c r="R94"/>
  <c r="R96"/>
  <c r="R98"/>
  <c r="R100"/>
  <c r="R102"/>
  <c r="R104"/>
  <c r="R106"/>
  <c r="R108"/>
  <c r="R110"/>
  <c r="R112"/>
  <c r="R115"/>
  <c r="R117"/>
  <c r="R118"/>
  <c r="R120"/>
  <c r="R122"/>
  <c r="R124"/>
  <c r="R126"/>
  <c r="R128"/>
  <c r="R129"/>
  <c r="R91"/>
  <c r="P92"/>
  <c r="P91"/>
  <c r="P93"/>
  <c r="P94"/>
  <c r="P96"/>
  <c r="P98"/>
  <c r="P100"/>
  <c r="P102"/>
  <c r="P104"/>
  <c r="P106"/>
  <c r="P108"/>
  <c r="P110"/>
  <c r="P112"/>
  <c r="P115"/>
  <c r="P117"/>
  <c r="P118"/>
  <c r="P120"/>
  <c r="P122"/>
  <c r="P124"/>
  <c r="P126"/>
  <c r="P128"/>
  <c r="P129"/>
  <c r="BK92"/>
  <c r="BK93"/>
  <c r="BK94"/>
  <c r="BK96"/>
  <c r="BK98"/>
  <c r="BK100"/>
  <c r="BK102"/>
  <c r="BK104"/>
  <c r="BK106"/>
  <c r="BK108"/>
  <c r="BK110"/>
  <c r="BK112"/>
  <c r="BK115"/>
  <c r="BK117"/>
  <c r="BK118"/>
  <c r="BK120"/>
  <c r="BK122"/>
  <c r="BK124"/>
  <c r="BK126"/>
  <c r="BK128"/>
  <c r="BK129"/>
  <c r="BK91"/>
  <c r="BI92"/>
  <c r="BI93"/>
  <c r="BI94"/>
  <c r="BI96"/>
  <c r="BI98"/>
  <c r="BI100"/>
  <c r="BI102"/>
  <c r="BI104"/>
  <c r="BI106"/>
  <c r="BI108"/>
  <c r="BI110"/>
  <c r="BI112"/>
  <c r="BI115"/>
  <c r="BI117"/>
  <c r="BI118"/>
  <c r="BI120"/>
  <c r="BI122"/>
  <c r="BI124"/>
  <c r="BI126"/>
  <c r="BI128"/>
  <c r="BI129"/>
  <c r="BI132"/>
  <c r="BI133"/>
  <c r="BI135"/>
  <c r="BI136"/>
  <c r="BI137"/>
  <c r="BI139"/>
  <c r="BI141"/>
  <c r="BI143"/>
  <c r="BI144"/>
  <c r="BI145"/>
  <c r="BI146"/>
  <c r="BI147"/>
  <c r="BI148"/>
  <c r="BI149"/>
  <c r="BI150"/>
  <c r="BI152"/>
  <c r="BI155"/>
  <c r="BI156"/>
  <c r="BI157"/>
  <c r="F36"/>
  <c r="BD62" i="1"/>
  <c r="BH92" i="10"/>
  <c r="BH93"/>
  <c r="BH94"/>
  <c r="BH96"/>
  <c r="BH98"/>
  <c r="BH100"/>
  <c r="BH102"/>
  <c r="BH104"/>
  <c r="BH106"/>
  <c r="BH108"/>
  <c r="BH110"/>
  <c r="BH112"/>
  <c r="BH115"/>
  <c r="BH117"/>
  <c r="BH118"/>
  <c r="BH120"/>
  <c r="BH122"/>
  <c r="BH124"/>
  <c r="BH126"/>
  <c r="BH128"/>
  <c r="BH129"/>
  <c r="BH132"/>
  <c r="BH133"/>
  <c r="BH135"/>
  <c r="BH136"/>
  <c r="BH137"/>
  <c r="BH139"/>
  <c r="BH141"/>
  <c r="BH143"/>
  <c r="BH144"/>
  <c r="BH145"/>
  <c r="BH146"/>
  <c r="BH147"/>
  <c r="BH148"/>
  <c r="BH149"/>
  <c r="BH150"/>
  <c r="BH152"/>
  <c r="BH155"/>
  <c r="BH156"/>
  <c r="BH157"/>
  <c r="BG92"/>
  <c r="BG93"/>
  <c r="BG94"/>
  <c r="BG96"/>
  <c r="BG98"/>
  <c r="BG100"/>
  <c r="BG102"/>
  <c r="BG104"/>
  <c r="BG106"/>
  <c r="BG108"/>
  <c r="BG110"/>
  <c r="BG112"/>
  <c r="BG115"/>
  <c r="BG117"/>
  <c r="BG118"/>
  <c r="BG120"/>
  <c r="BG122"/>
  <c r="BG124"/>
  <c r="BG126"/>
  <c r="BG128"/>
  <c r="BG129"/>
  <c r="BG132"/>
  <c r="BG133"/>
  <c r="BG135"/>
  <c r="BG136"/>
  <c r="BG137"/>
  <c r="BG139"/>
  <c r="BG141"/>
  <c r="BG143"/>
  <c r="BG144"/>
  <c r="BG145"/>
  <c r="BG146"/>
  <c r="BG147"/>
  <c r="BG148"/>
  <c r="BG149"/>
  <c r="BG150"/>
  <c r="BG152"/>
  <c r="BG155"/>
  <c r="BG156"/>
  <c r="BG157"/>
  <c r="F34"/>
  <c r="BB62" i="1"/>
  <c r="BF92" i="10"/>
  <c r="BF93"/>
  <c r="F33"/>
  <c r="BA62" i="1"/>
  <c r="BF94" i="10"/>
  <c r="BF96"/>
  <c r="BF98"/>
  <c r="BF100"/>
  <c r="BF102"/>
  <c r="BF104"/>
  <c r="BF106"/>
  <c r="BF108"/>
  <c r="BF110"/>
  <c r="BF112"/>
  <c r="BF115"/>
  <c r="BF117"/>
  <c r="BF118"/>
  <c r="BF120"/>
  <c r="BF122"/>
  <c r="BF124"/>
  <c r="BF126"/>
  <c r="BF128"/>
  <c r="BF129"/>
  <c r="BF132"/>
  <c r="BF133"/>
  <c r="BF135"/>
  <c r="BF136"/>
  <c r="BF137"/>
  <c r="BF139"/>
  <c r="BF141"/>
  <c r="BF143"/>
  <c r="BF144"/>
  <c r="BF145"/>
  <c r="BF146"/>
  <c r="BF147"/>
  <c r="BF148"/>
  <c r="BF149"/>
  <c r="BF150"/>
  <c r="BF152"/>
  <c r="BF155"/>
  <c r="BF156"/>
  <c r="BF157"/>
  <c r="J92"/>
  <c r="BE92"/>
  <c r="J93"/>
  <c r="BE93"/>
  <c r="J94"/>
  <c r="BE94"/>
  <c r="F32"/>
  <c r="AZ62" i="1"/>
  <c r="J96" i="10"/>
  <c r="BE96"/>
  <c r="J98"/>
  <c r="BE98"/>
  <c r="J100"/>
  <c r="BE100"/>
  <c r="J102"/>
  <c r="BE102"/>
  <c r="J104"/>
  <c r="BE104"/>
  <c r="J106"/>
  <c r="BE106"/>
  <c r="J108"/>
  <c r="BE108"/>
  <c r="J110"/>
  <c r="BE110"/>
  <c r="J112"/>
  <c r="BE112"/>
  <c r="J115"/>
  <c r="BE115"/>
  <c r="J117"/>
  <c r="BE117"/>
  <c r="J118"/>
  <c r="BE118"/>
  <c r="J120"/>
  <c r="BE120"/>
  <c r="J122"/>
  <c r="BE122"/>
  <c r="J124"/>
  <c r="BE124"/>
  <c r="J126"/>
  <c r="BE126"/>
  <c r="J128"/>
  <c r="BE128"/>
  <c r="J129"/>
  <c r="BE129"/>
  <c r="J132"/>
  <c r="BE132"/>
  <c r="J133"/>
  <c r="BE133"/>
  <c r="J135"/>
  <c r="BE135"/>
  <c r="J136"/>
  <c r="BE136"/>
  <c r="J137"/>
  <c r="BE137"/>
  <c r="J139"/>
  <c r="BE139"/>
  <c r="J141"/>
  <c r="BE141"/>
  <c r="J143"/>
  <c r="BE143"/>
  <c r="J144"/>
  <c r="BE144"/>
  <c r="J145"/>
  <c r="BE145"/>
  <c r="J146"/>
  <c r="BE146"/>
  <c r="J147"/>
  <c r="BE147"/>
  <c r="J148"/>
  <c r="BE148"/>
  <c r="J149"/>
  <c r="BE149"/>
  <c r="J150"/>
  <c r="BE150"/>
  <c r="J152"/>
  <c r="BE152"/>
  <c r="J155"/>
  <c r="BE155"/>
  <c r="J156"/>
  <c r="BE156"/>
  <c r="J157"/>
  <c r="BE157"/>
  <c r="AY62" i="1"/>
  <c r="AX62"/>
  <c r="J33" i="10"/>
  <c r="AW62" i="1"/>
  <c r="J67" i="10"/>
  <c r="E20"/>
  <c r="F86"/>
  <c r="E23"/>
  <c r="J85"/>
  <c r="E17"/>
  <c r="F85"/>
  <c r="J14"/>
  <c r="J83"/>
  <c r="F83"/>
  <c r="E81"/>
  <c r="E7"/>
  <c r="E77"/>
  <c r="F56"/>
  <c r="J55"/>
  <c r="F55"/>
  <c r="F53"/>
  <c r="E51"/>
  <c r="E47"/>
  <c r="J23"/>
  <c r="J22"/>
  <c r="J20"/>
  <c r="J19"/>
  <c r="J17"/>
  <c r="J16"/>
  <c r="T181" i="9"/>
  <c r="T180"/>
  <c r="T182"/>
  <c r="R181"/>
  <c r="R180"/>
  <c r="R182"/>
  <c r="P181"/>
  <c r="P182"/>
  <c r="P180"/>
  <c r="BK181"/>
  <c r="BK182"/>
  <c r="BK180"/>
  <c r="J180"/>
  <c r="J68"/>
  <c r="T175"/>
  <c r="T176"/>
  <c r="T178"/>
  <c r="T179"/>
  <c r="R175"/>
  <c r="R176"/>
  <c r="R174"/>
  <c r="R178"/>
  <c r="R179"/>
  <c r="P175"/>
  <c r="P176"/>
  <c r="P178"/>
  <c r="P179"/>
  <c r="P174"/>
  <c r="BK175"/>
  <c r="BK176"/>
  <c r="BK178"/>
  <c r="BK179"/>
  <c r="BK174"/>
  <c r="J174"/>
  <c r="J67"/>
  <c r="T171"/>
  <c r="T173"/>
  <c r="T170"/>
  <c r="R171"/>
  <c r="R173"/>
  <c r="R170"/>
  <c r="P171"/>
  <c r="P170"/>
  <c r="P173"/>
  <c r="BK171"/>
  <c r="BK170"/>
  <c r="J170"/>
  <c r="J66"/>
  <c r="BK173"/>
  <c r="T155"/>
  <c r="T156"/>
  <c r="T157"/>
  <c r="T158"/>
  <c r="T159"/>
  <c r="T160"/>
  <c r="T161"/>
  <c r="T162"/>
  <c r="T163"/>
  <c r="T164"/>
  <c r="T165"/>
  <c r="T166"/>
  <c r="T167"/>
  <c r="T168"/>
  <c r="T169"/>
  <c r="R155"/>
  <c r="R156"/>
  <c r="R157"/>
  <c r="R158"/>
  <c r="R159"/>
  <c r="R160"/>
  <c r="R161"/>
  <c r="R162"/>
  <c r="R163"/>
  <c r="R164"/>
  <c r="R165"/>
  <c r="R166"/>
  <c r="R167"/>
  <c r="R168"/>
  <c r="R169"/>
  <c r="P155"/>
  <c r="P156"/>
  <c r="P157"/>
  <c r="P158"/>
  <c r="P159"/>
  <c r="P160"/>
  <c r="P161"/>
  <c r="P162"/>
  <c r="P163"/>
  <c r="P164"/>
  <c r="P165"/>
  <c r="P166"/>
  <c r="P167"/>
  <c r="P168"/>
  <c r="P169"/>
  <c r="BK155"/>
  <c r="BK156"/>
  <c r="BK157"/>
  <c r="BK158"/>
  <c r="BK159"/>
  <c r="BK160"/>
  <c r="BK161"/>
  <c r="BK162"/>
  <c r="BK163"/>
  <c r="BK164"/>
  <c r="BK165"/>
  <c r="BK166"/>
  <c r="BK167"/>
  <c r="BK168"/>
  <c r="BK169"/>
  <c r="T150"/>
  <c r="T151"/>
  <c r="T152"/>
  <c r="T153"/>
  <c r="T149"/>
  <c r="R150"/>
  <c r="R151"/>
  <c r="R149"/>
  <c r="R152"/>
  <c r="R153"/>
  <c r="P150"/>
  <c r="P151"/>
  <c r="P149"/>
  <c r="P152"/>
  <c r="P153"/>
  <c r="BK150"/>
  <c r="BK151"/>
  <c r="BK152"/>
  <c r="BK153"/>
  <c r="BK149"/>
  <c r="J149"/>
  <c r="J64"/>
  <c r="T138"/>
  <c r="T139"/>
  <c r="T141"/>
  <c r="T142"/>
  <c r="T144"/>
  <c r="T146"/>
  <c r="T148"/>
  <c r="R138"/>
  <c r="R139"/>
  <c r="R141"/>
  <c r="R142"/>
  <c r="R144"/>
  <c r="R146"/>
  <c r="R148"/>
  <c r="P138"/>
  <c r="P139"/>
  <c r="P141"/>
  <c r="P142"/>
  <c r="P144"/>
  <c r="P146"/>
  <c r="P148"/>
  <c r="BK138"/>
  <c r="BK139"/>
  <c r="BK141"/>
  <c r="BK142"/>
  <c r="BK144"/>
  <c r="BK146"/>
  <c r="BK148"/>
  <c r="T93"/>
  <c r="T95"/>
  <c r="T96"/>
  <c r="T98"/>
  <c r="T99"/>
  <c r="T100"/>
  <c r="T102"/>
  <c r="T104"/>
  <c r="T106"/>
  <c r="T108"/>
  <c r="T110"/>
  <c r="T112"/>
  <c r="T114"/>
  <c r="T116"/>
  <c r="T118"/>
  <c r="T120"/>
  <c r="T121"/>
  <c r="T123"/>
  <c r="T125"/>
  <c r="T127"/>
  <c r="T129"/>
  <c r="T131"/>
  <c r="T133"/>
  <c r="T135"/>
  <c r="R93"/>
  <c r="R95"/>
  <c r="R96"/>
  <c r="R98"/>
  <c r="R99"/>
  <c r="R100"/>
  <c r="R102"/>
  <c r="R104"/>
  <c r="R106"/>
  <c r="R108"/>
  <c r="R110"/>
  <c r="R112"/>
  <c r="R114"/>
  <c r="R116"/>
  <c r="R118"/>
  <c r="R120"/>
  <c r="R121"/>
  <c r="R123"/>
  <c r="R125"/>
  <c r="R127"/>
  <c r="R129"/>
  <c r="R131"/>
  <c r="R133"/>
  <c r="R135"/>
  <c r="R92"/>
  <c r="P93"/>
  <c r="P95"/>
  <c r="P96"/>
  <c r="P98"/>
  <c r="P99"/>
  <c r="P100"/>
  <c r="P102"/>
  <c r="P104"/>
  <c r="P106"/>
  <c r="P108"/>
  <c r="P110"/>
  <c r="P112"/>
  <c r="P114"/>
  <c r="P116"/>
  <c r="P118"/>
  <c r="P120"/>
  <c r="P121"/>
  <c r="P123"/>
  <c r="P125"/>
  <c r="P127"/>
  <c r="P129"/>
  <c r="P131"/>
  <c r="P133"/>
  <c r="P135"/>
  <c r="BK93"/>
  <c r="BK95"/>
  <c r="BK92"/>
  <c r="BK96"/>
  <c r="BK98"/>
  <c r="BK99"/>
  <c r="BK100"/>
  <c r="BK102"/>
  <c r="BK104"/>
  <c r="BK106"/>
  <c r="BK108"/>
  <c r="BK110"/>
  <c r="BK112"/>
  <c r="BK114"/>
  <c r="BK116"/>
  <c r="BK118"/>
  <c r="BK120"/>
  <c r="BK121"/>
  <c r="BK123"/>
  <c r="BK125"/>
  <c r="BK127"/>
  <c r="BK129"/>
  <c r="BK131"/>
  <c r="BK133"/>
  <c r="BK135"/>
  <c r="BI93"/>
  <c r="BI95"/>
  <c r="BI96"/>
  <c r="BI98"/>
  <c r="BI99"/>
  <c r="BI100"/>
  <c r="BI102"/>
  <c r="BI104"/>
  <c r="BI106"/>
  <c r="BI108"/>
  <c r="BI110"/>
  <c r="BI112"/>
  <c r="BI114"/>
  <c r="BI116"/>
  <c r="BI118"/>
  <c r="BI120"/>
  <c r="BI121"/>
  <c r="BI123"/>
  <c r="BI125"/>
  <c r="BI127"/>
  <c r="BI129"/>
  <c r="BI131"/>
  <c r="BI133"/>
  <c r="BI135"/>
  <c r="BI138"/>
  <c r="BI139"/>
  <c r="BI141"/>
  <c r="BI142"/>
  <c r="BI144"/>
  <c r="BI146"/>
  <c r="BI148"/>
  <c r="BI150"/>
  <c r="BI151"/>
  <c r="BI152"/>
  <c r="BI153"/>
  <c r="BI155"/>
  <c r="BI156"/>
  <c r="BI157"/>
  <c r="BI158"/>
  <c r="BI159"/>
  <c r="BI160"/>
  <c r="BI161"/>
  <c r="BI162"/>
  <c r="BI163"/>
  <c r="BI164"/>
  <c r="BI165"/>
  <c r="BI166"/>
  <c r="BI167"/>
  <c r="BI168"/>
  <c r="BI169"/>
  <c r="BI171"/>
  <c r="BI173"/>
  <c r="BI175"/>
  <c r="BI176"/>
  <c r="BI178"/>
  <c r="BI179"/>
  <c r="BI181"/>
  <c r="BI182"/>
  <c r="F36"/>
  <c r="BD61" i="1"/>
  <c r="BH93" i="9"/>
  <c r="BH95"/>
  <c r="BH96"/>
  <c r="BH98"/>
  <c r="BH99"/>
  <c r="BH100"/>
  <c r="BH102"/>
  <c r="BH104"/>
  <c r="BH106"/>
  <c r="BH108"/>
  <c r="BH110"/>
  <c r="BH112"/>
  <c r="BH114"/>
  <c r="BH116"/>
  <c r="BH118"/>
  <c r="BH120"/>
  <c r="BH121"/>
  <c r="BH123"/>
  <c r="BH125"/>
  <c r="BH127"/>
  <c r="BH129"/>
  <c r="BH131"/>
  <c r="BH133"/>
  <c r="BH135"/>
  <c r="BH138"/>
  <c r="BH139"/>
  <c r="BH141"/>
  <c r="BH142"/>
  <c r="BH144"/>
  <c r="BH146"/>
  <c r="BH148"/>
  <c r="BH150"/>
  <c r="BH151"/>
  <c r="BH152"/>
  <c r="BH153"/>
  <c r="BH155"/>
  <c r="BH156"/>
  <c r="BH157"/>
  <c r="BH158"/>
  <c r="BH159"/>
  <c r="BH160"/>
  <c r="BH161"/>
  <c r="BH162"/>
  <c r="BH163"/>
  <c r="BH164"/>
  <c r="BH165"/>
  <c r="BH166"/>
  <c r="BH167"/>
  <c r="BH168"/>
  <c r="BH169"/>
  <c r="BH171"/>
  <c r="BH173"/>
  <c r="BH175"/>
  <c r="BH176"/>
  <c r="BH178"/>
  <c r="BH179"/>
  <c r="BH181"/>
  <c r="BH182"/>
  <c r="F35"/>
  <c r="BC61" i="1"/>
  <c r="BG93" i="9"/>
  <c r="BG95"/>
  <c r="BG96"/>
  <c r="BG98"/>
  <c r="BG99"/>
  <c r="BG100"/>
  <c r="BG102"/>
  <c r="BG104"/>
  <c r="BG106"/>
  <c r="BG108"/>
  <c r="BG110"/>
  <c r="BG112"/>
  <c r="BG114"/>
  <c r="BG116"/>
  <c r="BG118"/>
  <c r="BG120"/>
  <c r="BG121"/>
  <c r="BG123"/>
  <c r="BG125"/>
  <c r="BG127"/>
  <c r="BG129"/>
  <c r="BG131"/>
  <c r="BG133"/>
  <c r="BG135"/>
  <c r="BG138"/>
  <c r="BG139"/>
  <c r="BG141"/>
  <c r="BG142"/>
  <c r="BG144"/>
  <c r="BG146"/>
  <c r="BG148"/>
  <c r="BG150"/>
  <c r="BG151"/>
  <c r="BG152"/>
  <c r="BG153"/>
  <c r="BG155"/>
  <c r="BG156"/>
  <c r="BG157"/>
  <c r="BG158"/>
  <c r="BG159"/>
  <c r="BG160"/>
  <c r="BG161"/>
  <c r="BG162"/>
  <c r="BG163"/>
  <c r="BG164"/>
  <c r="BG165"/>
  <c r="BG166"/>
  <c r="BG167"/>
  <c r="BG168"/>
  <c r="BG169"/>
  <c r="BG171"/>
  <c r="BG173"/>
  <c r="BG175"/>
  <c r="BG176"/>
  <c r="BG178"/>
  <c r="BG179"/>
  <c r="BG181"/>
  <c r="BG182"/>
  <c r="F34"/>
  <c r="BB61" i="1"/>
  <c r="BF93" i="9"/>
  <c r="BF95"/>
  <c r="J33"/>
  <c r="AW61" i="1"/>
  <c r="BF96" i="9"/>
  <c r="BF98"/>
  <c r="BF99"/>
  <c r="BF100"/>
  <c r="BF102"/>
  <c r="BF104"/>
  <c r="BF106"/>
  <c r="BF108"/>
  <c r="BF110"/>
  <c r="BF112"/>
  <c r="BF114"/>
  <c r="BF116"/>
  <c r="BF118"/>
  <c r="BF120"/>
  <c r="BF121"/>
  <c r="BF123"/>
  <c r="BF125"/>
  <c r="BF127"/>
  <c r="BF129"/>
  <c r="BF131"/>
  <c r="BF133"/>
  <c r="BF135"/>
  <c r="BF138"/>
  <c r="BF139"/>
  <c r="BF141"/>
  <c r="BF142"/>
  <c r="BF144"/>
  <c r="BF146"/>
  <c r="BF148"/>
  <c r="BF150"/>
  <c r="BF151"/>
  <c r="BF152"/>
  <c r="BF153"/>
  <c r="BF155"/>
  <c r="BF156"/>
  <c r="BF157"/>
  <c r="BF158"/>
  <c r="BF159"/>
  <c r="BF160"/>
  <c r="BF161"/>
  <c r="BF162"/>
  <c r="BF163"/>
  <c r="BF164"/>
  <c r="BF165"/>
  <c r="BF166"/>
  <c r="BF167"/>
  <c r="BF168"/>
  <c r="BF169"/>
  <c r="BF171"/>
  <c r="BF173"/>
  <c r="BF175"/>
  <c r="BF176"/>
  <c r="BF178"/>
  <c r="BF179"/>
  <c r="BF181"/>
  <c r="BF182"/>
  <c r="F33"/>
  <c r="BA61" i="1"/>
  <c r="J93" i="9"/>
  <c r="BE93"/>
  <c r="J95"/>
  <c r="BE95"/>
  <c r="J32"/>
  <c r="AV61" i="1"/>
  <c r="AT61"/>
  <c r="J96" i="9"/>
  <c r="BE96"/>
  <c r="J98"/>
  <c r="BE98"/>
  <c r="J99"/>
  <c r="BE99"/>
  <c r="J100"/>
  <c r="BE100"/>
  <c r="J102"/>
  <c r="BE102"/>
  <c r="J104"/>
  <c r="BE104"/>
  <c r="J106"/>
  <c r="BE106"/>
  <c r="J108"/>
  <c r="BE108"/>
  <c r="J110"/>
  <c r="BE110"/>
  <c r="J112"/>
  <c r="BE112"/>
  <c r="J114"/>
  <c r="BE114"/>
  <c r="J116"/>
  <c r="BE116"/>
  <c r="J118"/>
  <c r="BE118"/>
  <c r="J120"/>
  <c r="BE120"/>
  <c r="J121"/>
  <c r="BE121"/>
  <c r="J123"/>
  <c r="BE123"/>
  <c r="J125"/>
  <c r="BE125"/>
  <c r="J127"/>
  <c r="BE127"/>
  <c r="J129"/>
  <c r="BE129"/>
  <c r="J131"/>
  <c r="BE131"/>
  <c r="J133"/>
  <c r="BE133"/>
  <c r="J135"/>
  <c r="BE135"/>
  <c r="J138"/>
  <c r="BE138"/>
  <c r="J139"/>
  <c r="BE139"/>
  <c r="J141"/>
  <c r="BE141"/>
  <c r="J142"/>
  <c r="BE142"/>
  <c r="J144"/>
  <c r="BE144"/>
  <c r="J146"/>
  <c r="BE146"/>
  <c r="J148"/>
  <c r="BE148"/>
  <c r="J150"/>
  <c r="BE150"/>
  <c r="J151"/>
  <c r="BE151"/>
  <c r="J152"/>
  <c r="BE152"/>
  <c r="J153"/>
  <c r="BE153"/>
  <c r="J155"/>
  <c r="BE155"/>
  <c r="J156"/>
  <c r="BE156"/>
  <c r="J157"/>
  <c r="BE157"/>
  <c r="J158"/>
  <c r="BE158"/>
  <c r="J159"/>
  <c r="BE159"/>
  <c r="J160"/>
  <c r="BE160"/>
  <c r="J161"/>
  <c r="BE161"/>
  <c r="J162"/>
  <c r="BE162"/>
  <c r="J163"/>
  <c r="BE163"/>
  <c r="J164"/>
  <c r="BE164"/>
  <c r="J165"/>
  <c r="BE165"/>
  <c r="J166"/>
  <c r="BE166"/>
  <c r="J167"/>
  <c r="BE167"/>
  <c r="J168"/>
  <c r="BE168"/>
  <c r="J169"/>
  <c r="BE169"/>
  <c r="J171"/>
  <c r="BE171"/>
  <c r="J173"/>
  <c r="BE173"/>
  <c r="J175"/>
  <c r="BE175"/>
  <c r="J176"/>
  <c r="BE176"/>
  <c r="J178"/>
  <c r="BE178"/>
  <c r="J179"/>
  <c r="BE179"/>
  <c r="J181"/>
  <c r="BE181"/>
  <c r="J182"/>
  <c r="BE182"/>
  <c r="AY61" i="1"/>
  <c r="AX61"/>
  <c r="E20" i="9"/>
  <c r="F87"/>
  <c r="E23"/>
  <c r="E17"/>
  <c r="F86"/>
  <c r="J14"/>
  <c r="F84"/>
  <c r="E82"/>
  <c r="E7"/>
  <c r="E78"/>
  <c r="F56"/>
  <c r="F55"/>
  <c r="F53"/>
  <c r="E51"/>
  <c r="E47"/>
  <c r="J23"/>
  <c r="J22"/>
  <c r="J20"/>
  <c r="J19"/>
  <c r="J17"/>
  <c r="J16"/>
  <c r="T166" i="8"/>
  <c r="T165"/>
  <c r="R166"/>
  <c r="R165"/>
  <c r="P166"/>
  <c r="P165"/>
  <c r="BK166"/>
  <c r="BK165"/>
  <c r="J165"/>
  <c r="T160"/>
  <c r="T161"/>
  <c r="T163"/>
  <c r="T164"/>
  <c r="T159"/>
  <c r="R160"/>
  <c r="R161"/>
  <c r="R163"/>
  <c r="R164"/>
  <c r="P160"/>
  <c r="P161"/>
  <c r="P159"/>
  <c r="P163"/>
  <c r="P164"/>
  <c r="BK160"/>
  <c r="BK161"/>
  <c r="BK163"/>
  <c r="BK164"/>
  <c r="BK159"/>
  <c r="J159"/>
  <c r="J66"/>
  <c r="T156"/>
  <c r="T158"/>
  <c r="T155"/>
  <c r="R156"/>
  <c r="R155"/>
  <c r="R158"/>
  <c r="P156"/>
  <c r="P155"/>
  <c r="P158"/>
  <c r="BK156"/>
  <c r="BK158"/>
  <c r="BK155"/>
  <c r="J155"/>
  <c r="T149"/>
  <c r="T150"/>
  <c r="T148"/>
  <c r="T153"/>
  <c r="T154"/>
  <c r="R149"/>
  <c r="R150"/>
  <c r="R153"/>
  <c r="R154"/>
  <c r="R148"/>
  <c r="P149"/>
  <c r="P150"/>
  <c r="P153"/>
  <c r="P154"/>
  <c r="P148"/>
  <c r="BK149"/>
  <c r="BK150"/>
  <c r="BK148"/>
  <c r="J148"/>
  <c r="J64"/>
  <c r="BK153"/>
  <c r="BK154"/>
  <c r="T136"/>
  <c r="T138"/>
  <c r="T140"/>
  <c r="T141"/>
  <c r="T143"/>
  <c r="T145"/>
  <c r="T147"/>
  <c r="R136"/>
  <c r="R138"/>
  <c r="R140"/>
  <c r="R141"/>
  <c r="R143"/>
  <c r="R145"/>
  <c r="R147"/>
  <c r="P136"/>
  <c r="P138"/>
  <c r="P140"/>
  <c r="P141"/>
  <c r="P143"/>
  <c r="P145"/>
  <c r="P147"/>
  <c r="BK136"/>
  <c r="BK138"/>
  <c r="BK140"/>
  <c r="BK141"/>
  <c r="BK143"/>
  <c r="BK145"/>
  <c r="BK147"/>
  <c r="T92"/>
  <c r="T94"/>
  <c r="T95"/>
  <c r="T96"/>
  <c r="T97"/>
  <c r="T98"/>
  <c r="T100"/>
  <c r="T102"/>
  <c r="T104"/>
  <c r="T106"/>
  <c r="T108"/>
  <c r="T110"/>
  <c r="T112"/>
  <c r="T114"/>
  <c r="T116"/>
  <c r="T118"/>
  <c r="T120"/>
  <c r="T122"/>
  <c r="T124"/>
  <c r="T126"/>
  <c r="T128"/>
  <c r="T130"/>
  <c r="T132"/>
  <c r="T133"/>
  <c r="T91"/>
  <c r="R92"/>
  <c r="R94"/>
  <c r="R95"/>
  <c r="R96"/>
  <c r="R97"/>
  <c r="R98"/>
  <c r="R100"/>
  <c r="R102"/>
  <c r="R104"/>
  <c r="R106"/>
  <c r="R108"/>
  <c r="R110"/>
  <c r="R112"/>
  <c r="R114"/>
  <c r="R116"/>
  <c r="R118"/>
  <c r="R120"/>
  <c r="R122"/>
  <c r="R124"/>
  <c r="R126"/>
  <c r="R128"/>
  <c r="R130"/>
  <c r="R132"/>
  <c r="R133"/>
  <c r="P92"/>
  <c r="P94"/>
  <c r="P91"/>
  <c r="P95"/>
  <c r="P96"/>
  <c r="P97"/>
  <c r="P98"/>
  <c r="P100"/>
  <c r="P102"/>
  <c r="P104"/>
  <c r="P106"/>
  <c r="P108"/>
  <c r="P110"/>
  <c r="P112"/>
  <c r="P114"/>
  <c r="P116"/>
  <c r="P118"/>
  <c r="P120"/>
  <c r="P122"/>
  <c r="P124"/>
  <c r="P126"/>
  <c r="P128"/>
  <c r="P130"/>
  <c r="P132"/>
  <c r="P133"/>
  <c r="BK92"/>
  <c r="BK94"/>
  <c r="BK95"/>
  <c r="BK96"/>
  <c r="BK97"/>
  <c r="BK98"/>
  <c r="BK100"/>
  <c r="BK102"/>
  <c r="BK104"/>
  <c r="BK106"/>
  <c r="BK108"/>
  <c r="BK110"/>
  <c r="BK112"/>
  <c r="BK114"/>
  <c r="BK116"/>
  <c r="BK118"/>
  <c r="BK120"/>
  <c r="BK122"/>
  <c r="BK124"/>
  <c r="BK126"/>
  <c r="BK128"/>
  <c r="BK130"/>
  <c r="BK132"/>
  <c r="BK133"/>
  <c r="BK91"/>
  <c r="J91"/>
  <c r="J62"/>
  <c r="BI92"/>
  <c r="BI94"/>
  <c r="BI95"/>
  <c r="BI96"/>
  <c r="BI97"/>
  <c r="BI98"/>
  <c r="BI100"/>
  <c r="BI102"/>
  <c r="BI104"/>
  <c r="BI106"/>
  <c r="BI108"/>
  <c r="BI110"/>
  <c r="BI112"/>
  <c r="BI114"/>
  <c r="BI116"/>
  <c r="BI118"/>
  <c r="BI120"/>
  <c r="BI122"/>
  <c r="BI124"/>
  <c r="BI126"/>
  <c r="BI128"/>
  <c r="BI130"/>
  <c r="BI132"/>
  <c r="BI133"/>
  <c r="BI136"/>
  <c r="BI138"/>
  <c r="BI140"/>
  <c r="BI141"/>
  <c r="BI143"/>
  <c r="BI145"/>
  <c r="BI147"/>
  <c r="BI149"/>
  <c r="BI150"/>
  <c r="BI153"/>
  <c r="BI154"/>
  <c r="BI156"/>
  <c r="BI158"/>
  <c r="BI160"/>
  <c r="BI161"/>
  <c r="BI163"/>
  <c r="BI164"/>
  <c r="BI166"/>
  <c r="BH92"/>
  <c r="BH94"/>
  <c r="BH95"/>
  <c r="BH96"/>
  <c r="BH97"/>
  <c r="BH98"/>
  <c r="BH100"/>
  <c r="BH102"/>
  <c r="BH104"/>
  <c r="BH106"/>
  <c r="BH108"/>
  <c r="BH110"/>
  <c r="BH112"/>
  <c r="BH114"/>
  <c r="BH116"/>
  <c r="BH118"/>
  <c r="BH120"/>
  <c r="BH122"/>
  <c r="BH124"/>
  <c r="BH126"/>
  <c r="BH128"/>
  <c r="BH130"/>
  <c r="BH132"/>
  <c r="BH133"/>
  <c r="BH136"/>
  <c r="BH138"/>
  <c r="BH140"/>
  <c r="BH141"/>
  <c r="BH143"/>
  <c r="BH145"/>
  <c r="BH147"/>
  <c r="BH149"/>
  <c r="BH150"/>
  <c r="BH153"/>
  <c r="BH154"/>
  <c r="BH156"/>
  <c r="BH158"/>
  <c r="BH160"/>
  <c r="BH161"/>
  <c r="BH163"/>
  <c r="BH164"/>
  <c r="BH166"/>
  <c r="BG92"/>
  <c r="BG94"/>
  <c r="BG95"/>
  <c r="BG96"/>
  <c r="BG97"/>
  <c r="BG98"/>
  <c r="BG100"/>
  <c r="BG102"/>
  <c r="BG104"/>
  <c r="BG106"/>
  <c r="BG108"/>
  <c r="BG110"/>
  <c r="BG112"/>
  <c r="BG114"/>
  <c r="BG116"/>
  <c r="BG118"/>
  <c r="BG120"/>
  <c r="BG122"/>
  <c r="BG124"/>
  <c r="BG126"/>
  <c r="BG128"/>
  <c r="BG130"/>
  <c r="BG132"/>
  <c r="BG133"/>
  <c r="BG136"/>
  <c r="BG138"/>
  <c r="BG140"/>
  <c r="BG141"/>
  <c r="BG143"/>
  <c r="BG145"/>
  <c r="BG147"/>
  <c r="BG149"/>
  <c r="BG150"/>
  <c r="BG153"/>
  <c r="BG154"/>
  <c r="BG156"/>
  <c r="BG158"/>
  <c r="BG160"/>
  <c r="BG161"/>
  <c r="BG163"/>
  <c r="BG164"/>
  <c r="BG166"/>
  <c r="BF92"/>
  <c r="BF94"/>
  <c r="BF95"/>
  <c r="BF96"/>
  <c r="BF97"/>
  <c r="BF98"/>
  <c r="BF100"/>
  <c r="BF102"/>
  <c r="BF104"/>
  <c r="BF106"/>
  <c r="BF108"/>
  <c r="BF110"/>
  <c r="BF112"/>
  <c r="BF114"/>
  <c r="BF116"/>
  <c r="BF118"/>
  <c r="BF120"/>
  <c r="BF122"/>
  <c r="BF124"/>
  <c r="BF126"/>
  <c r="BF128"/>
  <c r="BF130"/>
  <c r="BF132"/>
  <c r="BF133"/>
  <c r="BF136"/>
  <c r="BF138"/>
  <c r="BF140"/>
  <c r="BF141"/>
  <c r="BF143"/>
  <c r="BF145"/>
  <c r="BF147"/>
  <c r="BF149"/>
  <c r="BF150"/>
  <c r="BF153"/>
  <c r="BF154"/>
  <c r="BF156"/>
  <c r="BF158"/>
  <c r="BF160"/>
  <c r="BF161"/>
  <c r="BF163"/>
  <c r="BF164"/>
  <c r="BF166"/>
  <c r="J92"/>
  <c r="BE92"/>
  <c r="J94"/>
  <c r="BE94"/>
  <c r="F32"/>
  <c r="AZ60" i="1"/>
  <c r="J95" i="8"/>
  <c r="BE95"/>
  <c r="J96"/>
  <c r="BE96"/>
  <c r="J97"/>
  <c r="BE97"/>
  <c r="J98"/>
  <c r="BE98"/>
  <c r="J100"/>
  <c r="BE100"/>
  <c r="J102"/>
  <c r="BE102"/>
  <c r="J104"/>
  <c r="BE104"/>
  <c r="J106"/>
  <c r="BE106"/>
  <c r="J108"/>
  <c r="BE108"/>
  <c r="J110"/>
  <c r="BE110"/>
  <c r="J112"/>
  <c r="BE112"/>
  <c r="J114"/>
  <c r="BE114"/>
  <c r="J116"/>
  <c r="BE116"/>
  <c r="J118"/>
  <c r="BE118"/>
  <c r="J120"/>
  <c r="BE120"/>
  <c r="J122"/>
  <c r="BE122"/>
  <c r="J124"/>
  <c r="BE124"/>
  <c r="J126"/>
  <c r="BE126"/>
  <c r="J128"/>
  <c r="BE128"/>
  <c r="J130"/>
  <c r="BE130"/>
  <c r="J132"/>
  <c r="BE132"/>
  <c r="J133"/>
  <c r="BE133"/>
  <c r="J136"/>
  <c r="BE136"/>
  <c r="J138"/>
  <c r="BE138"/>
  <c r="J140"/>
  <c r="BE140"/>
  <c r="J141"/>
  <c r="BE141"/>
  <c r="J143"/>
  <c r="BE143"/>
  <c r="J145"/>
  <c r="BE145"/>
  <c r="J147"/>
  <c r="BE147"/>
  <c r="J149"/>
  <c r="BE149"/>
  <c r="J150"/>
  <c r="BE150"/>
  <c r="J153"/>
  <c r="BE153"/>
  <c r="J154"/>
  <c r="BE154"/>
  <c r="J156"/>
  <c r="BE156"/>
  <c r="J158"/>
  <c r="BE158"/>
  <c r="J160"/>
  <c r="BE160"/>
  <c r="J161"/>
  <c r="BE161"/>
  <c r="J163"/>
  <c r="BE163"/>
  <c r="J164"/>
  <c r="BE164"/>
  <c r="J166"/>
  <c r="BE166"/>
  <c r="AY60" i="1"/>
  <c r="AX60"/>
  <c r="J33" i="8"/>
  <c r="AW60" i="1"/>
  <c r="J67" i="8"/>
  <c r="J65"/>
  <c r="E20"/>
  <c r="F86"/>
  <c r="E23"/>
  <c r="J85"/>
  <c r="E17"/>
  <c r="F85"/>
  <c r="J14"/>
  <c r="J83"/>
  <c r="F83"/>
  <c r="E81"/>
  <c r="E7"/>
  <c r="E77"/>
  <c r="F56"/>
  <c r="J55"/>
  <c r="F55"/>
  <c r="J53"/>
  <c r="F53"/>
  <c r="E51"/>
  <c r="E47"/>
  <c r="J23"/>
  <c r="J22"/>
  <c r="J20"/>
  <c r="J19"/>
  <c r="J17"/>
  <c r="J16"/>
  <c r="T174" i="7"/>
  <c r="T173"/>
  <c r="R174"/>
  <c r="R173"/>
  <c r="P174"/>
  <c r="P173"/>
  <c r="BK174"/>
  <c r="BK173"/>
  <c r="J173"/>
  <c r="J67"/>
  <c r="T168"/>
  <c r="T169"/>
  <c r="T171"/>
  <c r="T167"/>
  <c r="T172"/>
  <c r="R168"/>
  <c r="R169"/>
  <c r="R167"/>
  <c r="R171"/>
  <c r="R172"/>
  <c r="P168"/>
  <c r="P169"/>
  <c r="P171"/>
  <c r="P172"/>
  <c r="P167"/>
  <c r="BK168"/>
  <c r="BK169"/>
  <c r="BK167"/>
  <c r="J167"/>
  <c r="J66"/>
  <c r="BK171"/>
  <c r="BK172"/>
  <c r="T164"/>
  <c r="T166"/>
  <c r="T163"/>
  <c r="R164"/>
  <c r="R166"/>
  <c r="R163"/>
  <c r="P164"/>
  <c r="P163"/>
  <c r="P166"/>
  <c r="BK164"/>
  <c r="BK163"/>
  <c r="J163"/>
  <c r="J65"/>
  <c r="BK166"/>
  <c r="T149"/>
  <c r="T150"/>
  <c r="T151"/>
  <c r="T153"/>
  <c r="T154"/>
  <c r="T156"/>
  <c r="T158"/>
  <c r="T160"/>
  <c r="T161"/>
  <c r="R149"/>
  <c r="R148"/>
  <c r="R150"/>
  <c r="R151"/>
  <c r="R153"/>
  <c r="R154"/>
  <c r="R156"/>
  <c r="R158"/>
  <c r="R160"/>
  <c r="R161"/>
  <c r="P149"/>
  <c r="P150"/>
  <c r="P151"/>
  <c r="P153"/>
  <c r="P154"/>
  <c r="P156"/>
  <c r="P158"/>
  <c r="P160"/>
  <c r="P161"/>
  <c r="BK149"/>
  <c r="BK150"/>
  <c r="BK151"/>
  <c r="BK153"/>
  <c r="BK154"/>
  <c r="BK156"/>
  <c r="BK158"/>
  <c r="BK160"/>
  <c r="BK161"/>
  <c r="T137"/>
  <c r="T138"/>
  <c r="T140"/>
  <c r="T141"/>
  <c r="T136"/>
  <c r="T143"/>
  <c r="T145"/>
  <c r="T147"/>
  <c r="R137"/>
  <c r="R138"/>
  <c r="R140"/>
  <c r="R141"/>
  <c r="R143"/>
  <c r="R145"/>
  <c r="R147"/>
  <c r="R136"/>
  <c r="P137"/>
  <c r="P138"/>
  <c r="P140"/>
  <c r="P141"/>
  <c r="P143"/>
  <c r="P145"/>
  <c r="P147"/>
  <c r="P136"/>
  <c r="BK137"/>
  <c r="BK138"/>
  <c r="BK140"/>
  <c r="BK141"/>
  <c r="BK143"/>
  <c r="BK145"/>
  <c r="BK147"/>
  <c r="BK136"/>
  <c r="J136"/>
  <c r="J63"/>
  <c r="T92"/>
  <c r="T94"/>
  <c r="T95"/>
  <c r="T97"/>
  <c r="T98"/>
  <c r="T99"/>
  <c r="T101"/>
  <c r="T103"/>
  <c r="T105"/>
  <c r="T107"/>
  <c r="T109"/>
  <c r="T111"/>
  <c r="T113"/>
  <c r="T115"/>
  <c r="T117"/>
  <c r="T119"/>
  <c r="T120"/>
  <c r="T122"/>
  <c r="T124"/>
  <c r="T126"/>
  <c r="T128"/>
  <c r="T130"/>
  <c r="T132"/>
  <c r="T134"/>
  <c r="R92"/>
  <c r="R94"/>
  <c r="R95"/>
  <c r="R97"/>
  <c r="R98"/>
  <c r="R99"/>
  <c r="R101"/>
  <c r="R103"/>
  <c r="R105"/>
  <c r="R107"/>
  <c r="R109"/>
  <c r="R111"/>
  <c r="R113"/>
  <c r="R115"/>
  <c r="R117"/>
  <c r="R119"/>
  <c r="R120"/>
  <c r="R122"/>
  <c r="R124"/>
  <c r="R126"/>
  <c r="R128"/>
  <c r="R130"/>
  <c r="R132"/>
  <c r="R134"/>
  <c r="P92"/>
  <c r="P94"/>
  <c r="P95"/>
  <c r="P97"/>
  <c r="P98"/>
  <c r="P99"/>
  <c r="P101"/>
  <c r="P103"/>
  <c r="P105"/>
  <c r="P107"/>
  <c r="P109"/>
  <c r="P111"/>
  <c r="P113"/>
  <c r="P115"/>
  <c r="P117"/>
  <c r="P119"/>
  <c r="P120"/>
  <c r="P122"/>
  <c r="P124"/>
  <c r="P126"/>
  <c r="P128"/>
  <c r="P130"/>
  <c r="P132"/>
  <c r="P134"/>
  <c r="P91"/>
  <c r="BK92"/>
  <c r="BK94"/>
  <c r="BK95"/>
  <c r="BK97"/>
  <c r="BK98"/>
  <c r="BK99"/>
  <c r="BK101"/>
  <c r="BK103"/>
  <c r="BK105"/>
  <c r="BK107"/>
  <c r="BK109"/>
  <c r="BK111"/>
  <c r="BK113"/>
  <c r="BK115"/>
  <c r="BK117"/>
  <c r="BK119"/>
  <c r="BK120"/>
  <c r="BK122"/>
  <c r="BK124"/>
  <c r="BK126"/>
  <c r="BK128"/>
  <c r="BK130"/>
  <c r="BK132"/>
  <c r="BK134"/>
  <c r="BI92"/>
  <c r="BI94"/>
  <c r="BI95"/>
  <c r="BI97"/>
  <c r="BI98"/>
  <c r="BI99"/>
  <c r="BI101"/>
  <c r="BI103"/>
  <c r="BI105"/>
  <c r="BI107"/>
  <c r="BI109"/>
  <c r="BI111"/>
  <c r="BI113"/>
  <c r="BI115"/>
  <c r="BI117"/>
  <c r="BI119"/>
  <c r="BI120"/>
  <c r="BI122"/>
  <c r="BI124"/>
  <c r="BI126"/>
  <c r="BI128"/>
  <c r="BI130"/>
  <c r="BI132"/>
  <c r="BI134"/>
  <c r="BI137"/>
  <c r="BI138"/>
  <c r="BI140"/>
  <c r="BI141"/>
  <c r="BI143"/>
  <c r="BI145"/>
  <c r="BI147"/>
  <c r="BI149"/>
  <c r="BI150"/>
  <c r="BI151"/>
  <c r="BI153"/>
  <c r="BI154"/>
  <c r="BI156"/>
  <c r="BI158"/>
  <c r="BI160"/>
  <c r="BI161"/>
  <c r="BI164"/>
  <c r="BI166"/>
  <c r="BI168"/>
  <c r="BI169"/>
  <c r="BI171"/>
  <c r="BI172"/>
  <c r="BI174"/>
  <c r="F36"/>
  <c r="BD59" i="1"/>
  <c r="BH92" i="7"/>
  <c r="F35"/>
  <c r="BC59" i="1"/>
  <c r="BH94" i="7"/>
  <c r="BH95"/>
  <c r="BH97"/>
  <c r="BH98"/>
  <c r="BH99"/>
  <c r="BH101"/>
  <c r="BH103"/>
  <c r="BH105"/>
  <c r="BH107"/>
  <c r="BH109"/>
  <c r="BH111"/>
  <c r="BH113"/>
  <c r="BH115"/>
  <c r="BH117"/>
  <c r="BH119"/>
  <c r="BH120"/>
  <c r="BH122"/>
  <c r="BH124"/>
  <c r="BH126"/>
  <c r="BH128"/>
  <c r="BH130"/>
  <c r="BH132"/>
  <c r="BH134"/>
  <c r="BH137"/>
  <c r="BH138"/>
  <c r="BH140"/>
  <c r="BH141"/>
  <c r="BH143"/>
  <c r="BH145"/>
  <c r="BH147"/>
  <c r="BH149"/>
  <c r="BH150"/>
  <c r="BH151"/>
  <c r="BH153"/>
  <c r="BH154"/>
  <c r="BH156"/>
  <c r="BH158"/>
  <c r="BH160"/>
  <c r="BH161"/>
  <c r="BH164"/>
  <c r="BH166"/>
  <c r="BH168"/>
  <c r="BH169"/>
  <c r="BH171"/>
  <c r="BH172"/>
  <c r="BH174"/>
  <c r="BG92"/>
  <c r="BG94"/>
  <c r="BG95"/>
  <c r="BG97"/>
  <c r="BG98"/>
  <c r="BG99"/>
  <c r="BG101"/>
  <c r="BG103"/>
  <c r="BG105"/>
  <c r="BG107"/>
  <c r="BG109"/>
  <c r="BG111"/>
  <c r="BG113"/>
  <c r="BG115"/>
  <c r="BG117"/>
  <c r="BG119"/>
  <c r="BG120"/>
  <c r="BG122"/>
  <c r="BG124"/>
  <c r="BG126"/>
  <c r="BG128"/>
  <c r="BG130"/>
  <c r="BG132"/>
  <c r="BG134"/>
  <c r="BG137"/>
  <c r="BG138"/>
  <c r="BG140"/>
  <c r="BG141"/>
  <c r="BG143"/>
  <c r="BG145"/>
  <c r="BG147"/>
  <c r="BG149"/>
  <c r="BG150"/>
  <c r="BG151"/>
  <c r="BG153"/>
  <c r="BG154"/>
  <c r="BG156"/>
  <c r="BG158"/>
  <c r="BG160"/>
  <c r="BG161"/>
  <c r="BG164"/>
  <c r="BG166"/>
  <c r="BG168"/>
  <c r="BG169"/>
  <c r="BG171"/>
  <c r="BG172"/>
  <c r="BG174"/>
  <c r="BF92"/>
  <c r="BF94"/>
  <c r="BF95"/>
  <c r="BF97"/>
  <c r="BF98"/>
  <c r="BF99"/>
  <c r="BF101"/>
  <c r="BF103"/>
  <c r="BF105"/>
  <c r="BF107"/>
  <c r="BF109"/>
  <c r="BF111"/>
  <c r="BF113"/>
  <c r="BF115"/>
  <c r="BF117"/>
  <c r="BF119"/>
  <c r="BF120"/>
  <c r="BF122"/>
  <c r="BF124"/>
  <c r="BF126"/>
  <c r="BF128"/>
  <c r="BF130"/>
  <c r="BF132"/>
  <c r="BF134"/>
  <c r="BF137"/>
  <c r="BF138"/>
  <c r="BF140"/>
  <c r="BF141"/>
  <c r="BF143"/>
  <c r="BF145"/>
  <c r="BF147"/>
  <c r="BF149"/>
  <c r="BF150"/>
  <c r="BF151"/>
  <c r="BF153"/>
  <c r="BF154"/>
  <c r="BF156"/>
  <c r="BF158"/>
  <c r="BF160"/>
  <c r="BF161"/>
  <c r="BF164"/>
  <c r="BF166"/>
  <c r="BF168"/>
  <c r="BF169"/>
  <c r="BF171"/>
  <c r="BF172"/>
  <c r="BF174"/>
  <c r="J92"/>
  <c r="BE92"/>
  <c r="F32"/>
  <c r="AZ59" i="1"/>
  <c r="J94" i="7"/>
  <c r="BE94"/>
  <c r="J95"/>
  <c r="BE95"/>
  <c r="J97"/>
  <c r="BE97"/>
  <c r="J98"/>
  <c r="BE98"/>
  <c r="J99"/>
  <c r="BE99"/>
  <c r="J101"/>
  <c r="BE101"/>
  <c r="J103"/>
  <c r="BE103"/>
  <c r="J105"/>
  <c r="BE105"/>
  <c r="J107"/>
  <c r="BE107"/>
  <c r="J109"/>
  <c r="BE109"/>
  <c r="J111"/>
  <c r="BE111"/>
  <c r="J113"/>
  <c r="BE113"/>
  <c r="J115"/>
  <c r="BE115"/>
  <c r="J117"/>
  <c r="BE117"/>
  <c r="J119"/>
  <c r="BE119"/>
  <c r="J120"/>
  <c r="BE120"/>
  <c r="J122"/>
  <c r="BE122"/>
  <c r="J124"/>
  <c r="BE124"/>
  <c r="J126"/>
  <c r="BE126"/>
  <c r="J128"/>
  <c r="BE128"/>
  <c r="J130"/>
  <c r="BE130"/>
  <c r="J132"/>
  <c r="BE132"/>
  <c r="J134"/>
  <c r="BE134"/>
  <c r="J137"/>
  <c r="BE137"/>
  <c r="J138"/>
  <c r="BE138"/>
  <c r="J140"/>
  <c r="BE140"/>
  <c r="J141"/>
  <c r="BE141"/>
  <c r="J143"/>
  <c r="BE143"/>
  <c r="J145"/>
  <c r="BE145"/>
  <c r="J147"/>
  <c r="BE147"/>
  <c r="J149"/>
  <c r="BE149"/>
  <c r="J150"/>
  <c r="BE150"/>
  <c r="J151"/>
  <c r="BE151"/>
  <c r="J153"/>
  <c r="BE153"/>
  <c r="J154"/>
  <c r="BE154"/>
  <c r="J156"/>
  <c r="BE156"/>
  <c r="J158"/>
  <c r="BE158"/>
  <c r="J160"/>
  <c r="BE160"/>
  <c r="J161"/>
  <c r="BE161"/>
  <c r="J164"/>
  <c r="BE164"/>
  <c r="J166"/>
  <c r="BE166"/>
  <c r="J168"/>
  <c r="BE168"/>
  <c r="J169"/>
  <c r="BE169"/>
  <c r="J171"/>
  <c r="BE171"/>
  <c r="J172"/>
  <c r="BE172"/>
  <c r="J174"/>
  <c r="BE174"/>
  <c r="AY59" i="1"/>
  <c r="AX59"/>
  <c r="E20" i="7"/>
  <c r="F86"/>
  <c r="E23"/>
  <c r="E17"/>
  <c r="F85"/>
  <c r="J14"/>
  <c r="F83"/>
  <c r="E81"/>
  <c r="E7"/>
  <c r="E77"/>
  <c r="F56"/>
  <c r="F55"/>
  <c r="F53"/>
  <c r="E51"/>
  <c r="J23"/>
  <c r="J22"/>
  <c r="J20"/>
  <c r="J19"/>
  <c r="J17"/>
  <c r="J16"/>
  <c r="T173" i="6"/>
  <c r="T172"/>
  <c r="R173"/>
  <c r="R172"/>
  <c r="P173"/>
  <c r="P172"/>
  <c r="BK173"/>
  <c r="BK172"/>
  <c r="J172"/>
  <c r="J67"/>
  <c r="T167"/>
  <c r="T168"/>
  <c r="T166"/>
  <c r="T170"/>
  <c r="T171"/>
  <c r="R167"/>
  <c r="R168"/>
  <c r="R170"/>
  <c r="R166"/>
  <c r="R171"/>
  <c r="P167"/>
  <c r="P168"/>
  <c r="P166"/>
  <c r="P170"/>
  <c r="P171"/>
  <c r="BK167"/>
  <c r="BK168"/>
  <c r="BK170"/>
  <c r="BK171"/>
  <c r="BK166"/>
  <c r="J166"/>
  <c r="J66"/>
  <c r="T163"/>
  <c r="T165"/>
  <c r="T162"/>
  <c r="R163"/>
  <c r="R162"/>
  <c r="R165"/>
  <c r="P163"/>
  <c r="P162"/>
  <c r="P165"/>
  <c r="BK163"/>
  <c r="BK165"/>
  <c r="BK162"/>
  <c r="J162"/>
  <c r="T149"/>
  <c r="T150"/>
  <c r="T151"/>
  <c r="T152"/>
  <c r="T154"/>
  <c r="T156"/>
  <c r="T157"/>
  <c r="T158"/>
  <c r="T159"/>
  <c r="T160"/>
  <c r="T161"/>
  <c r="R149"/>
  <c r="R150"/>
  <c r="R151"/>
  <c r="R152"/>
  <c r="R154"/>
  <c r="R156"/>
  <c r="R157"/>
  <c r="R158"/>
  <c r="R159"/>
  <c r="R160"/>
  <c r="R161"/>
  <c r="P149"/>
  <c r="P150"/>
  <c r="P148"/>
  <c r="P151"/>
  <c r="P152"/>
  <c r="P154"/>
  <c r="P156"/>
  <c r="P157"/>
  <c r="P158"/>
  <c r="P159"/>
  <c r="P160"/>
  <c r="P161"/>
  <c r="BK149"/>
  <c r="BK150"/>
  <c r="BK151"/>
  <c r="BK152"/>
  <c r="BK154"/>
  <c r="BK156"/>
  <c r="BK157"/>
  <c r="BK158"/>
  <c r="BK159"/>
  <c r="BK160"/>
  <c r="BK161"/>
  <c r="T137"/>
  <c r="T138"/>
  <c r="T140"/>
  <c r="T141"/>
  <c r="T143"/>
  <c r="T145"/>
  <c r="T147"/>
  <c r="R137"/>
  <c r="R136"/>
  <c r="R138"/>
  <c r="R140"/>
  <c r="R141"/>
  <c r="R143"/>
  <c r="R145"/>
  <c r="R147"/>
  <c r="P137"/>
  <c r="P138"/>
  <c r="P140"/>
  <c r="P141"/>
  <c r="P143"/>
  <c r="P145"/>
  <c r="P147"/>
  <c r="BK137"/>
  <c r="BK138"/>
  <c r="BK140"/>
  <c r="BK141"/>
  <c r="BK143"/>
  <c r="BK145"/>
  <c r="BK147"/>
  <c r="T92"/>
  <c r="T94"/>
  <c r="T95"/>
  <c r="T96"/>
  <c r="T97"/>
  <c r="T98"/>
  <c r="T100"/>
  <c r="T102"/>
  <c r="T104"/>
  <c r="T106"/>
  <c r="T108"/>
  <c r="T110"/>
  <c r="T112"/>
  <c r="T114"/>
  <c r="T117"/>
  <c r="T119"/>
  <c r="T121"/>
  <c r="T123"/>
  <c r="T125"/>
  <c r="T127"/>
  <c r="T129"/>
  <c r="T131"/>
  <c r="T133"/>
  <c r="T134"/>
  <c r="R92"/>
  <c r="R94"/>
  <c r="R95"/>
  <c r="R91"/>
  <c r="R96"/>
  <c r="R97"/>
  <c r="R98"/>
  <c r="R100"/>
  <c r="R102"/>
  <c r="R104"/>
  <c r="R106"/>
  <c r="R108"/>
  <c r="R110"/>
  <c r="R112"/>
  <c r="R114"/>
  <c r="R117"/>
  <c r="R119"/>
  <c r="R121"/>
  <c r="R123"/>
  <c r="R125"/>
  <c r="R127"/>
  <c r="R129"/>
  <c r="R131"/>
  <c r="R133"/>
  <c r="R134"/>
  <c r="P92"/>
  <c r="P94"/>
  <c r="P95"/>
  <c r="P96"/>
  <c r="P97"/>
  <c r="P98"/>
  <c r="P100"/>
  <c r="P102"/>
  <c r="P104"/>
  <c r="P106"/>
  <c r="P108"/>
  <c r="P110"/>
  <c r="P112"/>
  <c r="P114"/>
  <c r="P117"/>
  <c r="P119"/>
  <c r="P121"/>
  <c r="P123"/>
  <c r="P125"/>
  <c r="P127"/>
  <c r="P129"/>
  <c r="P131"/>
  <c r="P133"/>
  <c r="P134"/>
  <c r="BK92"/>
  <c r="BK94"/>
  <c r="BK95"/>
  <c r="BK96"/>
  <c r="BK97"/>
  <c r="BK98"/>
  <c r="BK100"/>
  <c r="BK102"/>
  <c r="BK104"/>
  <c r="BK106"/>
  <c r="BK108"/>
  <c r="BK110"/>
  <c r="BK112"/>
  <c r="BK114"/>
  <c r="BK117"/>
  <c r="BK119"/>
  <c r="BK121"/>
  <c r="BK123"/>
  <c r="BK125"/>
  <c r="BK127"/>
  <c r="BK129"/>
  <c r="BK131"/>
  <c r="BK133"/>
  <c r="BK134"/>
  <c r="BK91"/>
  <c r="BI92"/>
  <c r="BI94"/>
  <c r="BI95"/>
  <c r="BI96"/>
  <c r="BI97"/>
  <c r="BI98"/>
  <c r="BI100"/>
  <c r="BI102"/>
  <c r="BI104"/>
  <c r="BI106"/>
  <c r="BI108"/>
  <c r="BI110"/>
  <c r="BI112"/>
  <c r="BI114"/>
  <c r="BI117"/>
  <c r="BI119"/>
  <c r="BI121"/>
  <c r="BI123"/>
  <c r="BI125"/>
  <c r="BI127"/>
  <c r="BI129"/>
  <c r="BI131"/>
  <c r="BI133"/>
  <c r="BI134"/>
  <c r="BI137"/>
  <c r="BI138"/>
  <c r="BI140"/>
  <c r="BI141"/>
  <c r="BI143"/>
  <c r="BI145"/>
  <c r="BI147"/>
  <c r="BI149"/>
  <c r="BI150"/>
  <c r="BI151"/>
  <c r="BI152"/>
  <c r="BI154"/>
  <c r="BI156"/>
  <c r="BI157"/>
  <c r="BI158"/>
  <c r="BI159"/>
  <c r="BI160"/>
  <c r="BI161"/>
  <c r="BI163"/>
  <c r="BI165"/>
  <c r="BI167"/>
  <c r="BI168"/>
  <c r="BI170"/>
  <c r="BI171"/>
  <c r="BI173"/>
  <c r="BH92"/>
  <c r="BH94"/>
  <c r="BH95"/>
  <c r="BH96"/>
  <c r="BH97"/>
  <c r="BH98"/>
  <c r="BH100"/>
  <c r="BH102"/>
  <c r="BH104"/>
  <c r="BH106"/>
  <c r="BH108"/>
  <c r="BH110"/>
  <c r="BH112"/>
  <c r="BH114"/>
  <c r="BH117"/>
  <c r="BH119"/>
  <c r="BH121"/>
  <c r="BH123"/>
  <c r="BH125"/>
  <c r="BH127"/>
  <c r="BH129"/>
  <c r="BH131"/>
  <c r="BH133"/>
  <c r="BH134"/>
  <c r="BH137"/>
  <c r="BH138"/>
  <c r="BH140"/>
  <c r="BH141"/>
  <c r="BH143"/>
  <c r="BH145"/>
  <c r="BH147"/>
  <c r="BH149"/>
  <c r="BH150"/>
  <c r="BH151"/>
  <c r="BH152"/>
  <c r="BH154"/>
  <c r="BH156"/>
  <c r="BH157"/>
  <c r="BH158"/>
  <c r="BH159"/>
  <c r="BH160"/>
  <c r="BH161"/>
  <c r="BH163"/>
  <c r="BH165"/>
  <c r="BH167"/>
  <c r="BH168"/>
  <c r="BH170"/>
  <c r="BH171"/>
  <c r="BH173"/>
  <c r="F35"/>
  <c r="BC58" i="1"/>
  <c r="BG92" i="6"/>
  <c r="F34"/>
  <c r="BB58" i="1"/>
  <c r="BG94" i="6"/>
  <c r="BG95"/>
  <c r="BG96"/>
  <c r="BG97"/>
  <c r="BG98"/>
  <c r="BG100"/>
  <c r="BG102"/>
  <c r="BG104"/>
  <c r="BG106"/>
  <c r="BG108"/>
  <c r="BG110"/>
  <c r="BG112"/>
  <c r="BG114"/>
  <c r="BG117"/>
  <c r="BG119"/>
  <c r="BG121"/>
  <c r="BG123"/>
  <c r="BG125"/>
  <c r="BG127"/>
  <c r="BG129"/>
  <c r="BG131"/>
  <c r="BG133"/>
  <c r="BG134"/>
  <c r="BG137"/>
  <c r="BG138"/>
  <c r="BG140"/>
  <c r="BG141"/>
  <c r="BG143"/>
  <c r="BG145"/>
  <c r="BG147"/>
  <c r="BG149"/>
  <c r="BG150"/>
  <c r="BG151"/>
  <c r="BG152"/>
  <c r="BG154"/>
  <c r="BG156"/>
  <c r="BG157"/>
  <c r="BG158"/>
  <c r="BG159"/>
  <c r="BG160"/>
  <c r="BG161"/>
  <c r="BG163"/>
  <c r="BG165"/>
  <c r="BG167"/>
  <c r="BG168"/>
  <c r="BG170"/>
  <c r="BG171"/>
  <c r="BG173"/>
  <c r="BF92"/>
  <c r="BF94"/>
  <c r="BF95"/>
  <c r="BF96"/>
  <c r="BF97"/>
  <c r="BF98"/>
  <c r="BF100"/>
  <c r="BF102"/>
  <c r="BF104"/>
  <c r="BF106"/>
  <c r="BF108"/>
  <c r="BF110"/>
  <c r="BF112"/>
  <c r="BF114"/>
  <c r="BF117"/>
  <c r="BF119"/>
  <c r="BF121"/>
  <c r="BF123"/>
  <c r="BF125"/>
  <c r="BF127"/>
  <c r="BF129"/>
  <c r="BF131"/>
  <c r="BF133"/>
  <c r="BF134"/>
  <c r="BF137"/>
  <c r="BF138"/>
  <c r="BF140"/>
  <c r="BF141"/>
  <c r="BF143"/>
  <c r="BF145"/>
  <c r="BF147"/>
  <c r="BF149"/>
  <c r="BF150"/>
  <c r="BF151"/>
  <c r="BF152"/>
  <c r="BF154"/>
  <c r="BF156"/>
  <c r="BF157"/>
  <c r="BF158"/>
  <c r="BF159"/>
  <c r="BF160"/>
  <c r="BF161"/>
  <c r="BF163"/>
  <c r="BF165"/>
  <c r="BF167"/>
  <c r="BF168"/>
  <c r="BF170"/>
  <c r="BF171"/>
  <c r="BF173"/>
  <c r="J92"/>
  <c r="BE92"/>
  <c r="J94"/>
  <c r="BE94"/>
  <c r="J32"/>
  <c r="AV58" i="1"/>
  <c r="J95" i="6"/>
  <c r="BE95"/>
  <c r="J96"/>
  <c r="BE96"/>
  <c r="J97"/>
  <c r="BE97"/>
  <c r="J98"/>
  <c r="BE98"/>
  <c r="J100"/>
  <c r="BE100"/>
  <c r="J102"/>
  <c r="BE102"/>
  <c r="J104"/>
  <c r="BE104"/>
  <c r="J106"/>
  <c r="BE106"/>
  <c r="J108"/>
  <c r="BE108"/>
  <c r="J110"/>
  <c r="BE110"/>
  <c r="J112"/>
  <c r="BE112"/>
  <c r="J114"/>
  <c r="BE114"/>
  <c r="J117"/>
  <c r="BE117"/>
  <c r="J119"/>
  <c r="BE119"/>
  <c r="J121"/>
  <c r="BE121"/>
  <c r="J123"/>
  <c r="BE123"/>
  <c r="J125"/>
  <c r="BE125"/>
  <c r="J127"/>
  <c r="BE127"/>
  <c r="J129"/>
  <c r="BE129"/>
  <c r="J131"/>
  <c r="BE131"/>
  <c r="J133"/>
  <c r="BE133"/>
  <c r="J134"/>
  <c r="BE134"/>
  <c r="J137"/>
  <c r="BE137"/>
  <c r="J138"/>
  <c r="BE138"/>
  <c r="J140"/>
  <c r="BE140"/>
  <c r="J141"/>
  <c r="BE141"/>
  <c r="J143"/>
  <c r="BE143"/>
  <c r="J145"/>
  <c r="BE145"/>
  <c r="J147"/>
  <c r="BE147"/>
  <c r="J149"/>
  <c r="BE149"/>
  <c r="J150"/>
  <c r="BE150"/>
  <c r="J151"/>
  <c r="BE151"/>
  <c r="J152"/>
  <c r="BE152"/>
  <c r="J154"/>
  <c r="BE154"/>
  <c r="J156"/>
  <c r="BE156"/>
  <c r="J157"/>
  <c r="BE157"/>
  <c r="J158"/>
  <c r="BE158"/>
  <c r="J159"/>
  <c r="BE159"/>
  <c r="J160"/>
  <c r="BE160"/>
  <c r="J161"/>
  <c r="BE161"/>
  <c r="J163"/>
  <c r="BE163"/>
  <c r="J165"/>
  <c r="BE165"/>
  <c r="J167"/>
  <c r="BE167"/>
  <c r="J168"/>
  <c r="BE168"/>
  <c r="J170"/>
  <c r="BE170"/>
  <c r="J171"/>
  <c r="BE171"/>
  <c r="J173"/>
  <c r="BE173"/>
  <c r="AY58" i="1"/>
  <c r="AX58"/>
  <c r="J65" i="6"/>
  <c r="E20"/>
  <c r="F86"/>
  <c r="E23"/>
  <c r="J85"/>
  <c r="E17"/>
  <c r="F55"/>
  <c r="F85"/>
  <c r="J14"/>
  <c r="J83"/>
  <c r="F83"/>
  <c r="E81"/>
  <c r="E7"/>
  <c r="E77"/>
  <c r="F56"/>
  <c r="J55"/>
  <c r="J53"/>
  <c r="F53"/>
  <c r="E51"/>
  <c r="E47"/>
  <c r="J23"/>
  <c r="J22"/>
  <c r="J20"/>
  <c r="J19"/>
  <c r="J17"/>
  <c r="J16"/>
  <c r="T174" i="5"/>
  <c r="T173"/>
  <c r="R174"/>
  <c r="R173"/>
  <c r="P174"/>
  <c r="P173"/>
  <c r="BK174"/>
  <c r="BK173"/>
  <c r="J173"/>
  <c r="J67"/>
  <c r="T168"/>
  <c r="T169"/>
  <c r="T171"/>
  <c r="T172"/>
  <c r="T167"/>
  <c r="R168"/>
  <c r="R169"/>
  <c r="R167"/>
  <c r="R171"/>
  <c r="R172"/>
  <c r="P168"/>
  <c r="P169"/>
  <c r="P171"/>
  <c r="P167"/>
  <c r="P172"/>
  <c r="BK168"/>
  <c r="BK169"/>
  <c r="BK167"/>
  <c r="BK171"/>
  <c r="BK172"/>
  <c r="J167"/>
  <c r="J66"/>
  <c r="T164"/>
  <c r="T163"/>
  <c r="T166"/>
  <c r="R164"/>
  <c r="R163"/>
  <c r="R166"/>
  <c r="P164"/>
  <c r="P166"/>
  <c r="P163"/>
  <c r="BK164"/>
  <c r="BK166"/>
  <c r="BK163"/>
  <c r="J163"/>
  <c r="J65"/>
  <c r="T148"/>
  <c r="T149"/>
  <c r="T150"/>
  <c r="T151"/>
  <c r="T153"/>
  <c r="T154"/>
  <c r="T156"/>
  <c r="T158"/>
  <c r="T160"/>
  <c r="T161"/>
  <c r="T147"/>
  <c r="R148"/>
  <c r="R149"/>
  <c r="R150"/>
  <c r="R151"/>
  <c r="R153"/>
  <c r="R154"/>
  <c r="R156"/>
  <c r="R158"/>
  <c r="R160"/>
  <c r="R161"/>
  <c r="P148"/>
  <c r="P149"/>
  <c r="P150"/>
  <c r="P151"/>
  <c r="P153"/>
  <c r="P154"/>
  <c r="P156"/>
  <c r="P158"/>
  <c r="P160"/>
  <c r="P161"/>
  <c r="BK148"/>
  <c r="BK149"/>
  <c r="BK150"/>
  <c r="BK151"/>
  <c r="BK153"/>
  <c r="BK154"/>
  <c r="BK156"/>
  <c r="BK158"/>
  <c r="BK160"/>
  <c r="BK161"/>
  <c r="T136"/>
  <c r="T137"/>
  <c r="T139"/>
  <c r="T140"/>
  <c r="T142"/>
  <c r="T144"/>
  <c r="T146"/>
  <c r="R136"/>
  <c r="R135"/>
  <c r="R137"/>
  <c r="R139"/>
  <c r="R140"/>
  <c r="R142"/>
  <c r="R144"/>
  <c r="R146"/>
  <c r="P136"/>
  <c r="P137"/>
  <c r="P139"/>
  <c r="P140"/>
  <c r="P142"/>
  <c r="P144"/>
  <c r="P146"/>
  <c r="BK136"/>
  <c r="BK135"/>
  <c r="J135"/>
  <c r="J63"/>
  <c r="BK137"/>
  <c r="BK139"/>
  <c r="BK140"/>
  <c r="BK142"/>
  <c r="BK144"/>
  <c r="BK146"/>
  <c r="T92"/>
  <c r="T94"/>
  <c r="T95"/>
  <c r="T96"/>
  <c r="T97"/>
  <c r="T98"/>
  <c r="T100"/>
  <c r="T102"/>
  <c r="T104"/>
  <c r="T106"/>
  <c r="T108"/>
  <c r="T110"/>
  <c r="T112"/>
  <c r="T114"/>
  <c r="T117"/>
  <c r="T119"/>
  <c r="T120"/>
  <c r="T122"/>
  <c r="T124"/>
  <c r="T126"/>
  <c r="T128"/>
  <c r="T130"/>
  <c r="T132"/>
  <c r="T133"/>
  <c r="T91"/>
  <c r="R92"/>
  <c r="R94"/>
  <c r="R95"/>
  <c r="R91"/>
  <c r="R96"/>
  <c r="R97"/>
  <c r="R98"/>
  <c r="R100"/>
  <c r="R102"/>
  <c r="R104"/>
  <c r="R106"/>
  <c r="R108"/>
  <c r="R110"/>
  <c r="R112"/>
  <c r="R114"/>
  <c r="R117"/>
  <c r="R119"/>
  <c r="R120"/>
  <c r="R122"/>
  <c r="R124"/>
  <c r="R126"/>
  <c r="R128"/>
  <c r="R130"/>
  <c r="R132"/>
  <c r="R133"/>
  <c r="P92"/>
  <c r="P94"/>
  <c r="P95"/>
  <c r="P96"/>
  <c r="P97"/>
  <c r="P98"/>
  <c r="P100"/>
  <c r="P102"/>
  <c r="P104"/>
  <c r="P106"/>
  <c r="P108"/>
  <c r="P110"/>
  <c r="P112"/>
  <c r="P114"/>
  <c r="P117"/>
  <c r="P119"/>
  <c r="P120"/>
  <c r="P122"/>
  <c r="P124"/>
  <c r="P126"/>
  <c r="P128"/>
  <c r="P130"/>
  <c r="P132"/>
  <c r="P133"/>
  <c r="BK92"/>
  <c r="BK94"/>
  <c r="BK95"/>
  <c r="BK96"/>
  <c r="BK97"/>
  <c r="BK98"/>
  <c r="BK100"/>
  <c r="BK102"/>
  <c r="BK104"/>
  <c r="BK106"/>
  <c r="BK108"/>
  <c r="BK110"/>
  <c r="BK112"/>
  <c r="BK114"/>
  <c r="BK117"/>
  <c r="BK119"/>
  <c r="BK120"/>
  <c r="BK122"/>
  <c r="BK124"/>
  <c r="BK126"/>
  <c r="BK128"/>
  <c r="BK130"/>
  <c r="BK132"/>
  <c r="BK133"/>
  <c r="BI92"/>
  <c r="BI94"/>
  <c r="BI95"/>
  <c r="BI96"/>
  <c r="BI97"/>
  <c r="BI98"/>
  <c r="BI100"/>
  <c r="BI102"/>
  <c r="BI104"/>
  <c r="BI106"/>
  <c r="BI108"/>
  <c r="BI110"/>
  <c r="BI112"/>
  <c r="BI114"/>
  <c r="BI117"/>
  <c r="BI119"/>
  <c r="BI120"/>
  <c r="BI122"/>
  <c r="BI124"/>
  <c r="BI126"/>
  <c r="BI128"/>
  <c r="BI130"/>
  <c r="BI132"/>
  <c r="BI133"/>
  <c r="BI136"/>
  <c r="BI137"/>
  <c r="BI139"/>
  <c r="BI140"/>
  <c r="BI142"/>
  <c r="BI144"/>
  <c r="BI146"/>
  <c r="BI148"/>
  <c r="BI149"/>
  <c r="BI150"/>
  <c r="BI151"/>
  <c r="BI153"/>
  <c r="BI154"/>
  <c r="BI156"/>
  <c r="BI158"/>
  <c r="BI160"/>
  <c r="BI161"/>
  <c r="BI164"/>
  <c r="BI166"/>
  <c r="BI168"/>
  <c r="BI169"/>
  <c r="BI171"/>
  <c r="BI172"/>
  <c r="BI174"/>
  <c r="BH92"/>
  <c r="BH94"/>
  <c r="BH95"/>
  <c r="F35"/>
  <c r="BC57" i="1"/>
  <c r="BH96" i="5"/>
  <c r="BH97"/>
  <c r="BH98"/>
  <c r="BH100"/>
  <c r="BH102"/>
  <c r="BH104"/>
  <c r="BH106"/>
  <c r="BH108"/>
  <c r="BH110"/>
  <c r="BH112"/>
  <c r="BH114"/>
  <c r="BH117"/>
  <c r="BH119"/>
  <c r="BH120"/>
  <c r="BH122"/>
  <c r="BH124"/>
  <c r="BH126"/>
  <c r="BH128"/>
  <c r="BH130"/>
  <c r="BH132"/>
  <c r="BH133"/>
  <c r="BH136"/>
  <c r="BH137"/>
  <c r="BH139"/>
  <c r="BH140"/>
  <c r="BH142"/>
  <c r="BH144"/>
  <c r="BH146"/>
  <c r="BH148"/>
  <c r="BH149"/>
  <c r="BH150"/>
  <c r="BH151"/>
  <c r="BH153"/>
  <c r="BH154"/>
  <c r="BH156"/>
  <c r="BH158"/>
  <c r="BH160"/>
  <c r="BH161"/>
  <c r="BH164"/>
  <c r="BH166"/>
  <c r="BH168"/>
  <c r="BH169"/>
  <c r="BH171"/>
  <c r="BH172"/>
  <c r="BH174"/>
  <c r="BG92"/>
  <c r="BG94"/>
  <c r="BG95"/>
  <c r="BG96"/>
  <c r="BG97"/>
  <c r="BG98"/>
  <c r="BG100"/>
  <c r="BG102"/>
  <c r="BG104"/>
  <c r="BG106"/>
  <c r="BG108"/>
  <c r="BG110"/>
  <c r="BG112"/>
  <c r="BG114"/>
  <c r="BG117"/>
  <c r="BG119"/>
  <c r="BG120"/>
  <c r="BG122"/>
  <c r="BG124"/>
  <c r="BG126"/>
  <c r="BG128"/>
  <c r="BG130"/>
  <c r="BG132"/>
  <c r="BG133"/>
  <c r="BG136"/>
  <c r="BG137"/>
  <c r="BG139"/>
  <c r="BG140"/>
  <c r="BG142"/>
  <c r="BG144"/>
  <c r="BG146"/>
  <c r="BG148"/>
  <c r="BG149"/>
  <c r="BG150"/>
  <c r="BG151"/>
  <c r="BG153"/>
  <c r="BG154"/>
  <c r="BG156"/>
  <c r="BG158"/>
  <c r="BG160"/>
  <c r="BG161"/>
  <c r="BG164"/>
  <c r="BG166"/>
  <c r="BG168"/>
  <c r="BG169"/>
  <c r="BG171"/>
  <c r="BG172"/>
  <c r="BG174"/>
  <c r="BF92"/>
  <c r="BF94"/>
  <c r="BF95"/>
  <c r="BF96"/>
  <c r="BF97"/>
  <c r="BF98"/>
  <c r="BF100"/>
  <c r="BF102"/>
  <c r="BF104"/>
  <c r="BF106"/>
  <c r="BF108"/>
  <c r="BF110"/>
  <c r="BF112"/>
  <c r="BF114"/>
  <c r="BF117"/>
  <c r="BF119"/>
  <c r="BF120"/>
  <c r="BF122"/>
  <c r="BF124"/>
  <c r="BF126"/>
  <c r="BF128"/>
  <c r="BF130"/>
  <c r="BF132"/>
  <c r="BF133"/>
  <c r="BF136"/>
  <c r="BF137"/>
  <c r="BF139"/>
  <c r="BF140"/>
  <c r="BF142"/>
  <c r="BF144"/>
  <c r="BF146"/>
  <c r="BF148"/>
  <c r="BF149"/>
  <c r="BF150"/>
  <c r="BF151"/>
  <c r="BF153"/>
  <c r="BF154"/>
  <c r="BF156"/>
  <c r="BF158"/>
  <c r="BF160"/>
  <c r="BF161"/>
  <c r="BF164"/>
  <c r="BF166"/>
  <c r="BF168"/>
  <c r="BF169"/>
  <c r="BF171"/>
  <c r="BF172"/>
  <c r="BF174"/>
  <c r="J92"/>
  <c r="BE92"/>
  <c r="J94"/>
  <c r="BE94"/>
  <c r="J95"/>
  <c r="BE95"/>
  <c r="J96"/>
  <c r="BE96"/>
  <c r="J97"/>
  <c r="BE97"/>
  <c r="J98"/>
  <c r="BE98"/>
  <c r="J100"/>
  <c r="BE100"/>
  <c r="J102"/>
  <c r="BE102"/>
  <c r="J104"/>
  <c r="BE104"/>
  <c r="J106"/>
  <c r="BE106"/>
  <c r="J108"/>
  <c r="BE108"/>
  <c r="J110"/>
  <c r="BE110"/>
  <c r="J112"/>
  <c r="BE112"/>
  <c r="J114"/>
  <c r="BE114"/>
  <c r="J117"/>
  <c r="BE117"/>
  <c r="J119"/>
  <c r="BE119"/>
  <c r="J120"/>
  <c r="BE120"/>
  <c r="J122"/>
  <c r="BE122"/>
  <c r="J124"/>
  <c r="BE124"/>
  <c r="J126"/>
  <c r="BE126"/>
  <c r="J128"/>
  <c r="BE128"/>
  <c r="J130"/>
  <c r="BE130"/>
  <c r="J132"/>
  <c r="BE132"/>
  <c r="J133"/>
  <c r="BE133"/>
  <c r="J136"/>
  <c r="BE136"/>
  <c r="J137"/>
  <c r="BE137"/>
  <c r="J139"/>
  <c r="BE139"/>
  <c r="J140"/>
  <c r="BE140"/>
  <c r="J142"/>
  <c r="BE142"/>
  <c r="J144"/>
  <c r="BE144"/>
  <c r="J146"/>
  <c r="BE146"/>
  <c r="J148"/>
  <c r="BE148"/>
  <c r="J149"/>
  <c r="BE149"/>
  <c r="J150"/>
  <c r="BE150"/>
  <c r="J151"/>
  <c r="BE151"/>
  <c r="J153"/>
  <c r="BE153"/>
  <c r="J154"/>
  <c r="BE154"/>
  <c r="J156"/>
  <c r="BE156"/>
  <c r="J158"/>
  <c r="BE158"/>
  <c r="J160"/>
  <c r="BE160"/>
  <c r="J161"/>
  <c r="BE161"/>
  <c r="J164"/>
  <c r="BE164"/>
  <c r="J166"/>
  <c r="BE166"/>
  <c r="J168"/>
  <c r="BE168"/>
  <c r="J169"/>
  <c r="BE169"/>
  <c r="J171"/>
  <c r="BE171"/>
  <c r="J172"/>
  <c r="BE172"/>
  <c r="J174"/>
  <c r="BE174"/>
  <c r="AY57" i="1"/>
  <c r="AX57"/>
  <c r="E20" i="5"/>
  <c r="F86"/>
  <c r="E23"/>
  <c r="E17"/>
  <c r="F85"/>
  <c r="J14"/>
  <c r="F83"/>
  <c r="E81"/>
  <c r="E7"/>
  <c r="E77"/>
  <c r="F56"/>
  <c r="F55"/>
  <c r="F53"/>
  <c r="E51"/>
  <c r="J23"/>
  <c r="J22"/>
  <c r="J20"/>
  <c r="J19"/>
  <c r="J17"/>
  <c r="J16"/>
  <c r="T188" i="4"/>
  <c r="T187"/>
  <c r="T186"/>
  <c r="T189"/>
  <c r="R188"/>
  <c r="R187"/>
  <c r="R186"/>
  <c r="R189"/>
  <c r="P188"/>
  <c r="P189"/>
  <c r="P187"/>
  <c r="P186"/>
  <c r="BK188"/>
  <c r="BK189"/>
  <c r="BK187"/>
  <c r="J187"/>
  <c r="J68"/>
  <c r="BK186"/>
  <c r="J186"/>
  <c r="J67"/>
  <c r="T169"/>
  <c r="T171"/>
  <c r="T173"/>
  <c r="T175"/>
  <c r="T177"/>
  <c r="T179"/>
  <c r="T181"/>
  <c r="T183"/>
  <c r="R169"/>
  <c r="R171"/>
  <c r="R173"/>
  <c r="R175"/>
  <c r="R177"/>
  <c r="R179"/>
  <c r="R181"/>
  <c r="R183"/>
  <c r="P169"/>
  <c r="P171"/>
  <c r="P173"/>
  <c r="P175"/>
  <c r="P177"/>
  <c r="P179"/>
  <c r="P181"/>
  <c r="P183"/>
  <c r="P168"/>
  <c r="BK169"/>
  <c r="BK171"/>
  <c r="BK173"/>
  <c r="BK175"/>
  <c r="BK177"/>
  <c r="BK179"/>
  <c r="BK181"/>
  <c r="BK183"/>
  <c r="T135"/>
  <c r="T137"/>
  <c r="T142"/>
  <c r="T144"/>
  <c r="T145"/>
  <c r="T146"/>
  <c r="T147"/>
  <c r="T152"/>
  <c r="T154"/>
  <c r="T156"/>
  <c r="T158"/>
  <c r="T161"/>
  <c r="T164"/>
  <c r="T165"/>
  <c r="T166"/>
  <c r="R135"/>
  <c r="R134"/>
  <c r="R137"/>
  <c r="R142"/>
  <c r="R144"/>
  <c r="R145"/>
  <c r="R146"/>
  <c r="R147"/>
  <c r="R152"/>
  <c r="R154"/>
  <c r="R156"/>
  <c r="R158"/>
  <c r="R161"/>
  <c r="R164"/>
  <c r="R165"/>
  <c r="R166"/>
  <c r="P135"/>
  <c r="P137"/>
  <c r="P142"/>
  <c r="P144"/>
  <c r="P145"/>
  <c r="P146"/>
  <c r="P147"/>
  <c r="P152"/>
  <c r="P154"/>
  <c r="P156"/>
  <c r="P158"/>
  <c r="P161"/>
  <c r="P164"/>
  <c r="P165"/>
  <c r="P166"/>
  <c r="BK135"/>
  <c r="BK134"/>
  <c r="J134"/>
  <c r="BK137"/>
  <c r="BK142"/>
  <c r="BK144"/>
  <c r="BK145"/>
  <c r="BK146"/>
  <c r="BK147"/>
  <c r="BK152"/>
  <c r="BK154"/>
  <c r="BK156"/>
  <c r="BK158"/>
  <c r="BK161"/>
  <c r="BK164"/>
  <c r="BK165"/>
  <c r="BK166"/>
  <c r="T111"/>
  <c r="T118"/>
  <c r="T124"/>
  <c r="T126"/>
  <c r="T110"/>
  <c r="R111"/>
  <c r="R118"/>
  <c r="R124"/>
  <c r="R110"/>
  <c r="R126"/>
  <c r="P111"/>
  <c r="P118"/>
  <c r="P124"/>
  <c r="P126"/>
  <c r="BK111"/>
  <c r="BK118"/>
  <c r="BK110"/>
  <c r="BK124"/>
  <c r="BK126"/>
  <c r="J110"/>
  <c r="J64"/>
  <c r="T106"/>
  <c r="T107"/>
  <c r="T105"/>
  <c r="R106"/>
  <c r="R105"/>
  <c r="R107"/>
  <c r="P106"/>
  <c r="P105"/>
  <c r="P107"/>
  <c r="BK106"/>
  <c r="BK107"/>
  <c r="BK105"/>
  <c r="J105"/>
  <c r="J63"/>
  <c r="T93"/>
  <c r="T95"/>
  <c r="T98"/>
  <c r="T92"/>
  <c r="T101"/>
  <c r="T104"/>
  <c r="R93"/>
  <c r="R95"/>
  <c r="R98"/>
  <c r="R101"/>
  <c r="R104"/>
  <c r="P93"/>
  <c r="P95"/>
  <c r="P98"/>
  <c r="P92"/>
  <c r="P101"/>
  <c r="P104"/>
  <c r="BK95"/>
  <c r="BK98"/>
  <c r="BK101"/>
  <c r="BK104"/>
  <c r="BI93"/>
  <c r="BI95"/>
  <c r="BI98"/>
  <c r="F36"/>
  <c r="BD55" i="1"/>
  <c r="BI101" i="4"/>
  <c r="BI104"/>
  <c r="BI106"/>
  <c r="BI107"/>
  <c r="BI111"/>
  <c r="BI118"/>
  <c r="BI124"/>
  <c r="BI126"/>
  <c r="BI135"/>
  <c r="BI137"/>
  <c r="BI142"/>
  <c r="BI144"/>
  <c r="BI145"/>
  <c r="BI146"/>
  <c r="BI147"/>
  <c r="BI152"/>
  <c r="BI154"/>
  <c r="BI156"/>
  <c r="BI158"/>
  <c r="BI161"/>
  <c r="BI164"/>
  <c r="BI165"/>
  <c r="BI166"/>
  <c r="BI169"/>
  <c r="BI171"/>
  <c r="BI173"/>
  <c r="BI175"/>
  <c r="BI177"/>
  <c r="BI179"/>
  <c r="BI181"/>
  <c r="BI183"/>
  <c r="BI188"/>
  <c r="BI189"/>
  <c r="BH93"/>
  <c r="BH95"/>
  <c r="BH98"/>
  <c r="BH101"/>
  <c r="BH104"/>
  <c r="BH106"/>
  <c r="BH107"/>
  <c r="BH111"/>
  <c r="BH118"/>
  <c r="BH124"/>
  <c r="BH126"/>
  <c r="BH135"/>
  <c r="BH137"/>
  <c r="BH142"/>
  <c r="BH144"/>
  <c r="BH145"/>
  <c r="BH146"/>
  <c r="BH147"/>
  <c r="BH152"/>
  <c r="BH154"/>
  <c r="BH156"/>
  <c r="BH158"/>
  <c r="BH161"/>
  <c r="BH164"/>
  <c r="BH165"/>
  <c r="BH166"/>
  <c r="BH169"/>
  <c r="BH171"/>
  <c r="BH173"/>
  <c r="BH175"/>
  <c r="BH177"/>
  <c r="BH179"/>
  <c r="BH181"/>
  <c r="BH183"/>
  <c r="BH188"/>
  <c r="BH189"/>
  <c r="BG93"/>
  <c r="BG95"/>
  <c r="BG98"/>
  <c r="BG101"/>
  <c r="BG104"/>
  <c r="BG106"/>
  <c r="BG107"/>
  <c r="BG111"/>
  <c r="BG118"/>
  <c r="BG124"/>
  <c r="BG126"/>
  <c r="BG135"/>
  <c r="BG137"/>
  <c r="BG142"/>
  <c r="BG144"/>
  <c r="BG145"/>
  <c r="BG146"/>
  <c r="BG147"/>
  <c r="BG152"/>
  <c r="BG154"/>
  <c r="BG156"/>
  <c r="BG158"/>
  <c r="BG161"/>
  <c r="BG164"/>
  <c r="BG165"/>
  <c r="BG166"/>
  <c r="BG169"/>
  <c r="BG171"/>
  <c r="BG173"/>
  <c r="BG175"/>
  <c r="BG177"/>
  <c r="BG179"/>
  <c r="BG181"/>
  <c r="BG183"/>
  <c r="BG188"/>
  <c r="BG189"/>
  <c r="BF93"/>
  <c r="BF95"/>
  <c r="BF98"/>
  <c r="BF101"/>
  <c r="BF104"/>
  <c r="BF106"/>
  <c r="BF107"/>
  <c r="BF111"/>
  <c r="BF118"/>
  <c r="BF124"/>
  <c r="BF126"/>
  <c r="BF135"/>
  <c r="BF137"/>
  <c r="BF142"/>
  <c r="BF144"/>
  <c r="BF145"/>
  <c r="BF146"/>
  <c r="BF147"/>
  <c r="BF152"/>
  <c r="BF154"/>
  <c r="BF156"/>
  <c r="BF158"/>
  <c r="BF161"/>
  <c r="BF164"/>
  <c r="BF165"/>
  <c r="BF166"/>
  <c r="BF169"/>
  <c r="BF171"/>
  <c r="BF173"/>
  <c r="BF175"/>
  <c r="BF177"/>
  <c r="BF179"/>
  <c r="BF181"/>
  <c r="BF183"/>
  <c r="BF188"/>
  <c r="BF189"/>
  <c r="J93"/>
  <c r="BE93"/>
  <c r="J95"/>
  <c r="BE95"/>
  <c r="J98"/>
  <c r="BE98"/>
  <c r="J101"/>
  <c r="BE101"/>
  <c r="J104"/>
  <c r="BE104"/>
  <c r="J106"/>
  <c r="BE106"/>
  <c r="J107"/>
  <c r="BE107"/>
  <c r="J111"/>
  <c r="BE111"/>
  <c r="J118"/>
  <c r="BE118"/>
  <c r="J124"/>
  <c r="BE124"/>
  <c r="J126"/>
  <c r="BE126"/>
  <c r="J135"/>
  <c r="BE135"/>
  <c r="J137"/>
  <c r="BE137"/>
  <c r="J142"/>
  <c r="BE142"/>
  <c r="J144"/>
  <c r="BE144"/>
  <c r="J145"/>
  <c r="BE145"/>
  <c r="J146"/>
  <c r="BE146"/>
  <c r="J147"/>
  <c r="BE147"/>
  <c r="J152"/>
  <c r="BE152"/>
  <c r="J154"/>
  <c r="BE154"/>
  <c r="J156"/>
  <c r="BE156"/>
  <c r="J158"/>
  <c r="BE158"/>
  <c r="J161"/>
  <c r="BE161"/>
  <c r="J164"/>
  <c r="BE164"/>
  <c r="J165"/>
  <c r="BE165"/>
  <c r="J166"/>
  <c r="BE166"/>
  <c r="J169"/>
  <c r="BE169"/>
  <c r="J171"/>
  <c r="BE171"/>
  <c r="J173"/>
  <c r="BE173"/>
  <c r="J175"/>
  <c r="BE175"/>
  <c r="J177"/>
  <c r="BE177"/>
  <c r="J179"/>
  <c r="BE179"/>
  <c r="J181"/>
  <c r="BE181"/>
  <c r="J183"/>
  <c r="BE183"/>
  <c r="J188"/>
  <c r="BE188"/>
  <c r="J189"/>
  <c r="BE189"/>
  <c r="AY55" i="1"/>
  <c r="AX55"/>
  <c r="J65" i="4"/>
  <c r="E20"/>
  <c r="F87"/>
  <c r="E23"/>
  <c r="J55"/>
  <c r="J86"/>
  <c r="E17"/>
  <c r="F86"/>
  <c r="J14"/>
  <c r="J84"/>
  <c r="F84"/>
  <c r="E82"/>
  <c r="E7"/>
  <c r="E78"/>
  <c r="F56"/>
  <c r="F55"/>
  <c r="J53"/>
  <c r="F53"/>
  <c r="E51"/>
  <c r="E47"/>
  <c r="J23"/>
  <c r="J22"/>
  <c r="J20"/>
  <c r="J19"/>
  <c r="J17"/>
  <c r="J16"/>
  <c r="T303" i="3"/>
  <c r="T307"/>
  <c r="T311"/>
  <c r="T312"/>
  <c r="T314"/>
  <c r="T315"/>
  <c r="T316"/>
  <c r="R303"/>
  <c r="R302"/>
  <c r="R307"/>
  <c r="R311"/>
  <c r="R312"/>
  <c r="R314"/>
  <c r="R315"/>
  <c r="R316"/>
  <c r="P303"/>
  <c r="P307"/>
  <c r="P311"/>
  <c r="P312"/>
  <c r="P314"/>
  <c r="P315"/>
  <c r="P316"/>
  <c r="BK303"/>
  <c r="BK302"/>
  <c r="J302"/>
  <c r="J75"/>
  <c r="BK307"/>
  <c r="BK311"/>
  <c r="BK312"/>
  <c r="BK314"/>
  <c r="BK315"/>
  <c r="BK316"/>
  <c r="T300"/>
  <c r="T299"/>
  <c r="T301"/>
  <c r="R300"/>
  <c r="R301"/>
  <c r="P300"/>
  <c r="P301"/>
  <c r="P299"/>
  <c r="BK300"/>
  <c r="BK301"/>
  <c r="BK299"/>
  <c r="J299"/>
  <c r="J74"/>
  <c r="T286"/>
  <c r="T289"/>
  <c r="T292"/>
  <c r="T285"/>
  <c r="T295"/>
  <c r="T298"/>
  <c r="R286"/>
  <c r="R289"/>
  <c r="R292"/>
  <c r="R295"/>
  <c r="R298"/>
  <c r="R285"/>
  <c r="P286"/>
  <c r="P289"/>
  <c r="P292"/>
  <c r="P295"/>
  <c r="P298"/>
  <c r="BK286"/>
  <c r="BK289"/>
  <c r="BK292"/>
  <c r="BK295"/>
  <c r="BK298"/>
  <c r="BK285"/>
  <c r="J285"/>
  <c r="J73"/>
  <c r="T277"/>
  <c r="T279"/>
  <c r="T281"/>
  <c r="T276"/>
  <c r="T282"/>
  <c r="T284"/>
  <c r="R277"/>
  <c r="R279"/>
  <c r="R281"/>
  <c r="R282"/>
  <c r="R284"/>
  <c r="P277"/>
  <c r="P279"/>
  <c r="P281"/>
  <c r="P276"/>
  <c r="P282"/>
  <c r="P284"/>
  <c r="BK277"/>
  <c r="BK279"/>
  <c r="BK281"/>
  <c r="BK282"/>
  <c r="BK284"/>
  <c r="T256"/>
  <c r="T255"/>
  <c r="T260"/>
  <c r="T263"/>
  <c r="T266"/>
  <c r="T268"/>
  <c r="T269"/>
  <c r="T271"/>
  <c r="T272"/>
  <c r="T273"/>
  <c r="T275"/>
  <c r="R256"/>
  <c r="R260"/>
  <c r="R263"/>
  <c r="R266"/>
  <c r="R268"/>
  <c r="R269"/>
  <c r="R271"/>
  <c r="R272"/>
  <c r="R273"/>
  <c r="R275"/>
  <c r="R255"/>
  <c r="P256"/>
  <c r="P260"/>
  <c r="P263"/>
  <c r="P266"/>
  <c r="P268"/>
  <c r="P269"/>
  <c r="P271"/>
  <c r="P272"/>
  <c r="P273"/>
  <c r="P275"/>
  <c r="BK256"/>
  <c r="BK260"/>
  <c r="BK263"/>
  <c r="BK266"/>
  <c r="BK268"/>
  <c r="BK269"/>
  <c r="BK271"/>
  <c r="BK272"/>
  <c r="BK273"/>
  <c r="BK275"/>
  <c r="T253"/>
  <c r="T252"/>
  <c r="R253"/>
  <c r="R252"/>
  <c r="P253"/>
  <c r="P252"/>
  <c r="BK253"/>
  <c r="BK252"/>
  <c r="J252"/>
  <c r="J69"/>
  <c r="T239"/>
  <c r="T242"/>
  <c r="T238"/>
  <c r="T245"/>
  <c r="T247"/>
  <c r="T248"/>
  <c r="T249"/>
  <c r="T250"/>
  <c r="T251"/>
  <c r="R239"/>
  <c r="R242"/>
  <c r="R245"/>
  <c r="R247"/>
  <c r="R248"/>
  <c r="R249"/>
  <c r="R250"/>
  <c r="R251"/>
  <c r="P239"/>
  <c r="P242"/>
  <c r="P245"/>
  <c r="P247"/>
  <c r="P248"/>
  <c r="P249"/>
  <c r="P250"/>
  <c r="P251"/>
  <c r="P238"/>
  <c r="BK239"/>
  <c r="BK242"/>
  <c r="BK245"/>
  <c r="BK247"/>
  <c r="BK248"/>
  <c r="BK249"/>
  <c r="BK250"/>
  <c r="BK251"/>
  <c r="T232"/>
  <c r="T234"/>
  <c r="T235"/>
  <c r="T236"/>
  <c r="T237"/>
  <c r="T231"/>
  <c r="R232"/>
  <c r="R234"/>
  <c r="R235"/>
  <c r="R231"/>
  <c r="R236"/>
  <c r="R237"/>
  <c r="P232"/>
  <c r="P234"/>
  <c r="P235"/>
  <c r="P236"/>
  <c r="P237"/>
  <c r="P231"/>
  <c r="BK232"/>
  <c r="BK234"/>
  <c r="BK235"/>
  <c r="BK236"/>
  <c r="BK237"/>
  <c r="T228"/>
  <c r="T227"/>
  <c r="T230"/>
  <c r="R228"/>
  <c r="R227"/>
  <c r="R230"/>
  <c r="P228"/>
  <c r="P230"/>
  <c r="P227"/>
  <c r="BK228"/>
  <c r="BK230"/>
  <c r="BK227"/>
  <c r="J227"/>
  <c r="J66"/>
  <c r="T203"/>
  <c r="T205"/>
  <c r="T208"/>
  <c r="T212"/>
  <c r="T216"/>
  <c r="T218"/>
  <c r="T220"/>
  <c r="T221"/>
  <c r="T223"/>
  <c r="T224"/>
  <c r="T226"/>
  <c r="T202"/>
  <c r="R203"/>
  <c r="R205"/>
  <c r="R208"/>
  <c r="R212"/>
  <c r="R216"/>
  <c r="R218"/>
  <c r="R220"/>
  <c r="R221"/>
  <c r="R223"/>
  <c r="R224"/>
  <c r="R226"/>
  <c r="R202"/>
  <c r="P203"/>
  <c r="P205"/>
  <c r="P208"/>
  <c r="P212"/>
  <c r="P216"/>
  <c r="P218"/>
  <c r="P220"/>
  <c r="P221"/>
  <c r="P223"/>
  <c r="P224"/>
  <c r="P226"/>
  <c r="P202"/>
  <c r="BK203"/>
  <c r="BK205"/>
  <c r="BK208"/>
  <c r="BK212"/>
  <c r="BK216"/>
  <c r="BK218"/>
  <c r="BK220"/>
  <c r="BK221"/>
  <c r="BK223"/>
  <c r="BK224"/>
  <c r="BK226"/>
  <c r="BK202"/>
  <c r="J202"/>
  <c r="J65"/>
  <c r="T179"/>
  <c r="T180"/>
  <c r="T178"/>
  <c r="T181"/>
  <c r="T183"/>
  <c r="T192"/>
  <c r="T199"/>
  <c r="T200"/>
  <c r="R179"/>
  <c r="R180"/>
  <c r="R181"/>
  <c r="R183"/>
  <c r="R192"/>
  <c r="R199"/>
  <c r="R200"/>
  <c r="P179"/>
  <c r="P180"/>
  <c r="P178"/>
  <c r="P181"/>
  <c r="P183"/>
  <c r="P192"/>
  <c r="P199"/>
  <c r="P200"/>
  <c r="BK179"/>
  <c r="BK180"/>
  <c r="BK181"/>
  <c r="BK183"/>
  <c r="BK192"/>
  <c r="BK199"/>
  <c r="BK200"/>
  <c r="T153"/>
  <c r="T155"/>
  <c r="T157"/>
  <c r="T159"/>
  <c r="T162"/>
  <c r="T166"/>
  <c r="T167"/>
  <c r="T171"/>
  <c r="T173"/>
  <c r="T176"/>
  <c r="R153"/>
  <c r="R155"/>
  <c r="R157"/>
  <c r="R159"/>
  <c r="R162"/>
  <c r="R166"/>
  <c r="R167"/>
  <c r="R171"/>
  <c r="R173"/>
  <c r="R176"/>
  <c r="R152"/>
  <c r="P153"/>
  <c r="P155"/>
  <c r="P157"/>
  <c r="P159"/>
  <c r="P162"/>
  <c r="P166"/>
  <c r="P167"/>
  <c r="P171"/>
  <c r="P173"/>
  <c r="P176"/>
  <c r="BK153"/>
  <c r="BK155"/>
  <c r="BK157"/>
  <c r="BK159"/>
  <c r="BK162"/>
  <c r="BK166"/>
  <c r="BK167"/>
  <c r="BK171"/>
  <c r="BK173"/>
  <c r="BK176"/>
  <c r="T100"/>
  <c r="T101"/>
  <c r="T102"/>
  <c r="T104"/>
  <c r="T106"/>
  <c r="T108"/>
  <c r="T110"/>
  <c r="T112"/>
  <c r="T114"/>
  <c r="T117"/>
  <c r="T118"/>
  <c r="T120"/>
  <c r="T121"/>
  <c r="T122"/>
  <c r="T124"/>
  <c r="T127"/>
  <c r="T128"/>
  <c r="T131"/>
  <c r="T133"/>
  <c r="T135"/>
  <c r="T139"/>
  <c r="T141"/>
  <c r="T142"/>
  <c r="T144"/>
  <c r="T145"/>
  <c r="T146"/>
  <c r="T148"/>
  <c r="T150"/>
  <c r="T99"/>
  <c r="R100"/>
  <c r="R101"/>
  <c r="R102"/>
  <c r="R104"/>
  <c r="R106"/>
  <c r="R108"/>
  <c r="R110"/>
  <c r="R112"/>
  <c r="R114"/>
  <c r="R117"/>
  <c r="R118"/>
  <c r="R120"/>
  <c r="R121"/>
  <c r="R122"/>
  <c r="R124"/>
  <c r="R127"/>
  <c r="R128"/>
  <c r="R131"/>
  <c r="R133"/>
  <c r="R135"/>
  <c r="R139"/>
  <c r="R141"/>
  <c r="R142"/>
  <c r="R144"/>
  <c r="R145"/>
  <c r="R146"/>
  <c r="R148"/>
  <c r="R150"/>
  <c r="P100"/>
  <c r="P101"/>
  <c r="P102"/>
  <c r="P104"/>
  <c r="P106"/>
  <c r="P108"/>
  <c r="P110"/>
  <c r="P112"/>
  <c r="P114"/>
  <c r="P117"/>
  <c r="P118"/>
  <c r="P120"/>
  <c r="P121"/>
  <c r="P122"/>
  <c r="P124"/>
  <c r="P127"/>
  <c r="P128"/>
  <c r="P131"/>
  <c r="P133"/>
  <c r="P135"/>
  <c r="P139"/>
  <c r="P141"/>
  <c r="P142"/>
  <c r="P144"/>
  <c r="P145"/>
  <c r="P146"/>
  <c r="P148"/>
  <c r="P150"/>
  <c r="BK101"/>
  <c r="BK102"/>
  <c r="BK104"/>
  <c r="BK106"/>
  <c r="BK108"/>
  <c r="BK110"/>
  <c r="BK112"/>
  <c r="BK114"/>
  <c r="BK117"/>
  <c r="BK118"/>
  <c r="BK120"/>
  <c r="BK121"/>
  <c r="BK122"/>
  <c r="BK124"/>
  <c r="BK127"/>
  <c r="BK128"/>
  <c r="BK131"/>
  <c r="BK133"/>
  <c r="BK135"/>
  <c r="BK139"/>
  <c r="BK141"/>
  <c r="BK142"/>
  <c r="BK144"/>
  <c r="BK145"/>
  <c r="BK146"/>
  <c r="BK148"/>
  <c r="BK150"/>
  <c r="BI100"/>
  <c r="BI101"/>
  <c r="BI102"/>
  <c r="BI104"/>
  <c r="BI106"/>
  <c r="BI108"/>
  <c r="BI110"/>
  <c r="BI112"/>
  <c r="BI114"/>
  <c r="BI117"/>
  <c r="BI118"/>
  <c r="BI120"/>
  <c r="BI121"/>
  <c r="BI122"/>
  <c r="BI124"/>
  <c r="BI127"/>
  <c r="BI128"/>
  <c r="BI131"/>
  <c r="BI133"/>
  <c r="BI135"/>
  <c r="BI139"/>
  <c r="BI141"/>
  <c r="BI142"/>
  <c r="BI144"/>
  <c r="BI145"/>
  <c r="BI146"/>
  <c r="BI148"/>
  <c r="BI150"/>
  <c r="BI153"/>
  <c r="BI155"/>
  <c r="BI157"/>
  <c r="BI159"/>
  <c r="BI162"/>
  <c r="BI166"/>
  <c r="BI167"/>
  <c r="BI171"/>
  <c r="BI173"/>
  <c r="BI176"/>
  <c r="BI179"/>
  <c r="BI180"/>
  <c r="BI181"/>
  <c r="BI183"/>
  <c r="BI192"/>
  <c r="BI199"/>
  <c r="BI200"/>
  <c r="BI203"/>
  <c r="BI205"/>
  <c r="BI208"/>
  <c r="BI212"/>
  <c r="BI216"/>
  <c r="BI218"/>
  <c r="BI220"/>
  <c r="BI221"/>
  <c r="BI223"/>
  <c r="BI224"/>
  <c r="BI226"/>
  <c r="BI228"/>
  <c r="BI230"/>
  <c r="BI232"/>
  <c r="BI234"/>
  <c r="BI235"/>
  <c r="BI236"/>
  <c r="BI237"/>
  <c r="BI239"/>
  <c r="BI242"/>
  <c r="BI245"/>
  <c r="BI247"/>
  <c r="BI248"/>
  <c r="BI249"/>
  <c r="BI250"/>
  <c r="BI251"/>
  <c r="BI253"/>
  <c r="BI256"/>
  <c r="BI260"/>
  <c r="BI263"/>
  <c r="BI266"/>
  <c r="BI268"/>
  <c r="BI269"/>
  <c r="BI271"/>
  <c r="BI272"/>
  <c r="BI273"/>
  <c r="BI275"/>
  <c r="BI277"/>
  <c r="BI279"/>
  <c r="BI281"/>
  <c r="BI282"/>
  <c r="BI284"/>
  <c r="BI286"/>
  <c r="BI289"/>
  <c r="BI292"/>
  <c r="BI295"/>
  <c r="BI298"/>
  <c r="BI300"/>
  <c r="BI301"/>
  <c r="BI303"/>
  <c r="BI307"/>
  <c r="BI311"/>
  <c r="BI312"/>
  <c r="BI314"/>
  <c r="BI315"/>
  <c r="BI316"/>
  <c r="F36"/>
  <c r="BD54" i="1"/>
  <c r="BH100" i="3"/>
  <c r="BH101"/>
  <c r="BH102"/>
  <c r="BH104"/>
  <c r="BH106"/>
  <c r="BH108"/>
  <c r="BH110"/>
  <c r="BH112"/>
  <c r="BH114"/>
  <c r="BH117"/>
  <c r="BH118"/>
  <c r="BH120"/>
  <c r="BH121"/>
  <c r="BH122"/>
  <c r="BH124"/>
  <c r="BH127"/>
  <c r="BH128"/>
  <c r="BH131"/>
  <c r="BH133"/>
  <c r="BH135"/>
  <c r="BH139"/>
  <c r="BH141"/>
  <c r="BH142"/>
  <c r="BH144"/>
  <c r="BH145"/>
  <c r="BH146"/>
  <c r="BH148"/>
  <c r="BH150"/>
  <c r="BH153"/>
  <c r="BH155"/>
  <c r="BH157"/>
  <c r="BH159"/>
  <c r="BH162"/>
  <c r="BH166"/>
  <c r="BH167"/>
  <c r="BH171"/>
  <c r="BH173"/>
  <c r="BH176"/>
  <c r="BH179"/>
  <c r="BH180"/>
  <c r="BH181"/>
  <c r="BH183"/>
  <c r="BH192"/>
  <c r="BH199"/>
  <c r="BH200"/>
  <c r="BH203"/>
  <c r="BH205"/>
  <c r="BH208"/>
  <c r="BH212"/>
  <c r="BH216"/>
  <c r="BH218"/>
  <c r="BH220"/>
  <c r="BH221"/>
  <c r="BH223"/>
  <c r="BH224"/>
  <c r="BH226"/>
  <c r="BH228"/>
  <c r="BH230"/>
  <c r="BH232"/>
  <c r="BH234"/>
  <c r="BH235"/>
  <c r="BH236"/>
  <c r="BH237"/>
  <c r="BH239"/>
  <c r="BH242"/>
  <c r="BH245"/>
  <c r="BH247"/>
  <c r="BH248"/>
  <c r="BH249"/>
  <c r="BH250"/>
  <c r="BH251"/>
  <c r="BH253"/>
  <c r="BH256"/>
  <c r="BH260"/>
  <c r="BH263"/>
  <c r="BH266"/>
  <c r="BH268"/>
  <c r="BH269"/>
  <c r="BH271"/>
  <c r="BH272"/>
  <c r="BH273"/>
  <c r="BH275"/>
  <c r="BH277"/>
  <c r="BH279"/>
  <c r="BH281"/>
  <c r="BH282"/>
  <c r="BH284"/>
  <c r="BH286"/>
  <c r="BH289"/>
  <c r="BH292"/>
  <c r="BH295"/>
  <c r="BH298"/>
  <c r="BH300"/>
  <c r="BH301"/>
  <c r="BH303"/>
  <c r="BH307"/>
  <c r="BH311"/>
  <c r="BH312"/>
  <c r="BH314"/>
  <c r="BH315"/>
  <c r="BH316"/>
  <c r="BG100"/>
  <c r="BG101"/>
  <c r="BG102"/>
  <c r="BG104"/>
  <c r="BG106"/>
  <c r="BG108"/>
  <c r="BG110"/>
  <c r="BG112"/>
  <c r="BG114"/>
  <c r="BG117"/>
  <c r="BG118"/>
  <c r="BG120"/>
  <c r="BG121"/>
  <c r="BG122"/>
  <c r="BG124"/>
  <c r="BG127"/>
  <c r="BG128"/>
  <c r="BG131"/>
  <c r="BG133"/>
  <c r="BG135"/>
  <c r="BG139"/>
  <c r="BG141"/>
  <c r="BG142"/>
  <c r="BG144"/>
  <c r="BG145"/>
  <c r="BG146"/>
  <c r="BG148"/>
  <c r="BG150"/>
  <c r="BG153"/>
  <c r="BG155"/>
  <c r="BG157"/>
  <c r="BG159"/>
  <c r="BG162"/>
  <c r="BG166"/>
  <c r="BG167"/>
  <c r="BG171"/>
  <c r="BG173"/>
  <c r="BG176"/>
  <c r="BG179"/>
  <c r="BG180"/>
  <c r="BG181"/>
  <c r="BG183"/>
  <c r="BG192"/>
  <c r="BG199"/>
  <c r="BG200"/>
  <c r="BG203"/>
  <c r="BG205"/>
  <c r="BG208"/>
  <c r="BG212"/>
  <c r="BG216"/>
  <c r="BG218"/>
  <c r="BG220"/>
  <c r="BG221"/>
  <c r="BG223"/>
  <c r="BG224"/>
  <c r="BG226"/>
  <c r="BG228"/>
  <c r="BG230"/>
  <c r="BG232"/>
  <c r="BG234"/>
  <c r="BG235"/>
  <c r="BG236"/>
  <c r="BG237"/>
  <c r="BG239"/>
  <c r="BG242"/>
  <c r="BG245"/>
  <c r="BG247"/>
  <c r="BG248"/>
  <c r="BG249"/>
  <c r="BG250"/>
  <c r="BG251"/>
  <c r="BG253"/>
  <c r="BG256"/>
  <c r="BG260"/>
  <c r="BG263"/>
  <c r="BG266"/>
  <c r="BG268"/>
  <c r="BG269"/>
  <c r="BG271"/>
  <c r="BG272"/>
  <c r="BG273"/>
  <c r="BG275"/>
  <c r="BG277"/>
  <c r="BG279"/>
  <c r="BG281"/>
  <c r="BG282"/>
  <c r="BG284"/>
  <c r="BG286"/>
  <c r="BG289"/>
  <c r="BG292"/>
  <c r="BG295"/>
  <c r="BG298"/>
  <c r="BG300"/>
  <c r="BG301"/>
  <c r="BG303"/>
  <c r="BG307"/>
  <c r="BG311"/>
  <c r="BG312"/>
  <c r="BG314"/>
  <c r="BG315"/>
  <c r="BG316"/>
  <c r="BF100"/>
  <c r="BF101"/>
  <c r="BF102"/>
  <c r="BF104"/>
  <c r="BF106"/>
  <c r="BF108"/>
  <c r="BF110"/>
  <c r="BF112"/>
  <c r="BF114"/>
  <c r="BF117"/>
  <c r="BF118"/>
  <c r="BF120"/>
  <c r="BF121"/>
  <c r="BF122"/>
  <c r="BF124"/>
  <c r="BF127"/>
  <c r="BF128"/>
  <c r="BF131"/>
  <c r="BF133"/>
  <c r="BF135"/>
  <c r="BF139"/>
  <c r="BF141"/>
  <c r="BF142"/>
  <c r="BF144"/>
  <c r="BF145"/>
  <c r="BF146"/>
  <c r="BF148"/>
  <c r="BF150"/>
  <c r="BF153"/>
  <c r="BF155"/>
  <c r="BF157"/>
  <c r="BF159"/>
  <c r="BF162"/>
  <c r="BF166"/>
  <c r="BF167"/>
  <c r="BF171"/>
  <c r="BF173"/>
  <c r="BF176"/>
  <c r="BF179"/>
  <c r="BF180"/>
  <c r="BF181"/>
  <c r="BF183"/>
  <c r="BF192"/>
  <c r="BF199"/>
  <c r="BF200"/>
  <c r="BF203"/>
  <c r="BF205"/>
  <c r="BF208"/>
  <c r="BF212"/>
  <c r="BF216"/>
  <c r="BF218"/>
  <c r="BF220"/>
  <c r="BF221"/>
  <c r="BF223"/>
  <c r="BF224"/>
  <c r="BF226"/>
  <c r="BF228"/>
  <c r="BF230"/>
  <c r="BF232"/>
  <c r="BF234"/>
  <c r="BF235"/>
  <c r="BF236"/>
  <c r="BF237"/>
  <c r="BF239"/>
  <c r="BF242"/>
  <c r="BF245"/>
  <c r="BF247"/>
  <c r="BF248"/>
  <c r="BF249"/>
  <c r="BF250"/>
  <c r="BF251"/>
  <c r="BF253"/>
  <c r="BF256"/>
  <c r="BF260"/>
  <c r="BF263"/>
  <c r="BF266"/>
  <c r="BF268"/>
  <c r="BF269"/>
  <c r="BF271"/>
  <c r="BF272"/>
  <c r="BF273"/>
  <c r="BF275"/>
  <c r="BF277"/>
  <c r="BF279"/>
  <c r="BF281"/>
  <c r="BF282"/>
  <c r="BF284"/>
  <c r="BF286"/>
  <c r="BF289"/>
  <c r="BF292"/>
  <c r="BF295"/>
  <c r="BF298"/>
  <c r="BF300"/>
  <c r="BF301"/>
  <c r="BF303"/>
  <c r="BF307"/>
  <c r="BF311"/>
  <c r="BF312"/>
  <c r="BF314"/>
  <c r="BF315"/>
  <c r="BF316"/>
  <c r="J100"/>
  <c r="BE100"/>
  <c r="J101"/>
  <c r="BE101"/>
  <c r="J102"/>
  <c r="BE102"/>
  <c r="J104"/>
  <c r="BE104"/>
  <c r="J106"/>
  <c r="BE106"/>
  <c r="J108"/>
  <c r="BE108"/>
  <c r="J110"/>
  <c r="BE110"/>
  <c r="J112"/>
  <c r="BE112"/>
  <c r="J114"/>
  <c r="BE114"/>
  <c r="J117"/>
  <c r="BE117"/>
  <c r="J118"/>
  <c r="BE118"/>
  <c r="J120"/>
  <c r="BE120"/>
  <c r="J121"/>
  <c r="BE121"/>
  <c r="J122"/>
  <c r="BE122"/>
  <c r="J124"/>
  <c r="BE124"/>
  <c r="J127"/>
  <c r="BE127"/>
  <c r="J128"/>
  <c r="BE128"/>
  <c r="J131"/>
  <c r="BE131"/>
  <c r="J133"/>
  <c r="BE133"/>
  <c r="J135"/>
  <c r="BE135"/>
  <c r="J139"/>
  <c r="BE139"/>
  <c r="J141"/>
  <c r="BE141"/>
  <c r="J142"/>
  <c r="BE142"/>
  <c r="J144"/>
  <c r="BE144"/>
  <c r="J145"/>
  <c r="BE145"/>
  <c r="J146"/>
  <c r="BE146"/>
  <c r="J148"/>
  <c r="BE148"/>
  <c r="J150"/>
  <c r="BE150"/>
  <c r="J153"/>
  <c r="BE153"/>
  <c r="J155"/>
  <c r="BE155"/>
  <c r="J157"/>
  <c r="BE157"/>
  <c r="J159"/>
  <c r="BE159"/>
  <c r="J162"/>
  <c r="BE162"/>
  <c r="J166"/>
  <c r="BE166"/>
  <c r="J167"/>
  <c r="BE167"/>
  <c r="J171"/>
  <c r="BE171"/>
  <c r="J173"/>
  <c r="BE173"/>
  <c r="J176"/>
  <c r="BE176"/>
  <c r="J179"/>
  <c r="BE179"/>
  <c r="J180"/>
  <c r="BE180"/>
  <c r="J181"/>
  <c r="BE181"/>
  <c r="J183"/>
  <c r="BE183"/>
  <c r="J192"/>
  <c r="BE192"/>
  <c r="J199"/>
  <c r="BE199"/>
  <c r="J200"/>
  <c r="BE200"/>
  <c r="J203"/>
  <c r="BE203"/>
  <c r="J205"/>
  <c r="BE205"/>
  <c r="J208"/>
  <c r="BE208"/>
  <c r="J212"/>
  <c r="BE212"/>
  <c r="J216"/>
  <c r="BE216"/>
  <c r="J218"/>
  <c r="BE218"/>
  <c r="J220"/>
  <c r="BE220"/>
  <c r="J221"/>
  <c r="BE221"/>
  <c r="J223"/>
  <c r="BE223"/>
  <c r="J224"/>
  <c r="BE224"/>
  <c r="J226"/>
  <c r="BE226"/>
  <c r="J228"/>
  <c r="BE228"/>
  <c r="J230"/>
  <c r="BE230"/>
  <c r="J232"/>
  <c r="BE232"/>
  <c r="J234"/>
  <c r="BE234"/>
  <c r="J235"/>
  <c r="BE235"/>
  <c r="J236"/>
  <c r="BE236"/>
  <c r="J237"/>
  <c r="BE237"/>
  <c r="J239"/>
  <c r="BE239"/>
  <c r="J242"/>
  <c r="BE242"/>
  <c r="J245"/>
  <c r="BE245"/>
  <c r="J247"/>
  <c r="BE247"/>
  <c r="J248"/>
  <c r="BE248"/>
  <c r="J249"/>
  <c r="BE249"/>
  <c r="J250"/>
  <c r="BE250"/>
  <c r="J251"/>
  <c r="BE251"/>
  <c r="J253"/>
  <c r="BE253"/>
  <c r="J256"/>
  <c r="BE256"/>
  <c r="J260"/>
  <c r="BE260"/>
  <c r="J263"/>
  <c r="BE263"/>
  <c r="J266"/>
  <c r="BE266"/>
  <c r="J268"/>
  <c r="BE268"/>
  <c r="J269"/>
  <c r="BE269"/>
  <c r="J271"/>
  <c r="BE271"/>
  <c r="J272"/>
  <c r="BE272"/>
  <c r="J273"/>
  <c r="BE273"/>
  <c r="J275"/>
  <c r="BE275"/>
  <c r="J277"/>
  <c r="BE277"/>
  <c r="J279"/>
  <c r="BE279"/>
  <c r="J281"/>
  <c r="BE281"/>
  <c r="J282"/>
  <c r="BE282"/>
  <c r="J284"/>
  <c r="BE284"/>
  <c r="J286"/>
  <c r="BE286"/>
  <c r="J289"/>
  <c r="BE289"/>
  <c r="J292"/>
  <c r="BE292"/>
  <c r="J295"/>
  <c r="BE295"/>
  <c r="J298"/>
  <c r="BE298"/>
  <c r="J300"/>
  <c r="BE300"/>
  <c r="J301"/>
  <c r="BE301"/>
  <c r="J303"/>
  <c r="BE303"/>
  <c r="J307"/>
  <c r="BE307"/>
  <c r="J311"/>
  <c r="BE311"/>
  <c r="J312"/>
  <c r="BE312"/>
  <c r="J314"/>
  <c r="BE314"/>
  <c r="J315"/>
  <c r="BE315"/>
  <c r="J316"/>
  <c r="BE316"/>
  <c r="AY54" i="1"/>
  <c r="AX54"/>
  <c r="E20" i="3"/>
  <c r="F94"/>
  <c r="E23"/>
  <c r="E17"/>
  <c r="F93"/>
  <c r="J14"/>
  <c r="F91"/>
  <c r="E89"/>
  <c r="E7"/>
  <c r="E85"/>
  <c r="F56"/>
  <c r="F53"/>
  <c r="E51"/>
  <c r="E47"/>
  <c r="J23"/>
  <c r="J22"/>
  <c r="J20"/>
  <c r="J19"/>
  <c r="J17"/>
  <c r="J16"/>
  <c r="T81" i="2"/>
  <c r="T83"/>
  <c r="T84"/>
  <c r="T85"/>
  <c r="T86"/>
  <c r="T87"/>
  <c r="T88"/>
  <c r="T89"/>
  <c r="T90"/>
  <c r="T91"/>
  <c r="T92"/>
  <c r="T93"/>
  <c r="T95"/>
  <c r="T96"/>
  <c r="T98"/>
  <c r="T99"/>
  <c r="T100"/>
  <c r="T101"/>
  <c r="T102"/>
  <c r="T103"/>
  <c r="T104"/>
  <c r="T105"/>
  <c r="T106"/>
  <c r="T107"/>
  <c r="T80"/>
  <c r="T79"/>
  <c r="R81"/>
  <c r="R83"/>
  <c r="R84"/>
  <c r="R85"/>
  <c r="R86"/>
  <c r="R87"/>
  <c r="R88"/>
  <c r="R89"/>
  <c r="R90"/>
  <c r="R91"/>
  <c r="R92"/>
  <c r="R93"/>
  <c r="R95"/>
  <c r="R96"/>
  <c r="R98"/>
  <c r="R99"/>
  <c r="R100"/>
  <c r="R101"/>
  <c r="R102"/>
  <c r="R103"/>
  <c r="R104"/>
  <c r="R105"/>
  <c r="R106"/>
  <c r="R107"/>
  <c r="P81"/>
  <c r="P83"/>
  <c r="P84"/>
  <c r="P80"/>
  <c r="P79"/>
  <c r="P78"/>
  <c r="AU52" i="1"/>
  <c r="P85" i="2"/>
  <c r="P86"/>
  <c r="P87"/>
  <c r="P88"/>
  <c r="P89"/>
  <c r="P90"/>
  <c r="P91"/>
  <c r="P92"/>
  <c r="P93"/>
  <c r="P95"/>
  <c r="P96"/>
  <c r="P98"/>
  <c r="P99"/>
  <c r="P100"/>
  <c r="P101"/>
  <c r="P102"/>
  <c r="P103"/>
  <c r="P104"/>
  <c r="P105"/>
  <c r="P106"/>
  <c r="P107"/>
  <c r="BK83"/>
  <c r="BK84"/>
  <c r="BK85"/>
  <c r="BK86"/>
  <c r="BK87"/>
  <c r="BK88"/>
  <c r="BK89"/>
  <c r="BK90"/>
  <c r="BK91"/>
  <c r="BK92"/>
  <c r="BK93"/>
  <c r="BK95"/>
  <c r="BK96"/>
  <c r="BK98"/>
  <c r="BK99"/>
  <c r="BK100"/>
  <c r="BK101"/>
  <c r="BK102"/>
  <c r="BK103"/>
  <c r="BK104"/>
  <c r="BK105"/>
  <c r="BK106"/>
  <c r="BK107"/>
  <c r="T78"/>
  <c r="BI81"/>
  <c r="BI83"/>
  <c r="BI84"/>
  <c r="BI85"/>
  <c r="BI86"/>
  <c r="BI87"/>
  <c r="BI88"/>
  <c r="BI89"/>
  <c r="BI90"/>
  <c r="BI91"/>
  <c r="BI92"/>
  <c r="BI93"/>
  <c r="BI95"/>
  <c r="BI96"/>
  <c r="BI98"/>
  <c r="BI99"/>
  <c r="BI100"/>
  <c r="BI101"/>
  <c r="BI102"/>
  <c r="BI103"/>
  <c r="BI104"/>
  <c r="BI105"/>
  <c r="BI106"/>
  <c r="BI107"/>
  <c r="BH81"/>
  <c r="BH83"/>
  <c r="BH84"/>
  <c r="BH85"/>
  <c r="BH86"/>
  <c r="BH87"/>
  <c r="BH88"/>
  <c r="BH89"/>
  <c r="BH90"/>
  <c r="BH91"/>
  <c r="BH92"/>
  <c r="BH93"/>
  <c r="BH95"/>
  <c r="BH96"/>
  <c r="BH98"/>
  <c r="F33"/>
  <c r="BC52" i="1"/>
  <c r="BH99" i="2"/>
  <c r="BH100"/>
  <c r="BH101"/>
  <c r="BH102"/>
  <c r="BH103"/>
  <c r="BH104"/>
  <c r="BH105"/>
  <c r="BH106"/>
  <c r="BH107"/>
  <c r="BG81"/>
  <c r="BG83"/>
  <c r="BG84"/>
  <c r="BG85"/>
  <c r="BG86"/>
  <c r="BG87"/>
  <c r="BG88"/>
  <c r="BG89"/>
  <c r="BG90"/>
  <c r="BG91"/>
  <c r="BG92"/>
  <c r="BG93"/>
  <c r="BG95"/>
  <c r="BG96"/>
  <c r="BG98"/>
  <c r="BG99"/>
  <c r="BG100"/>
  <c r="BG101"/>
  <c r="BG102"/>
  <c r="BG103"/>
  <c r="BG104"/>
  <c r="BG105"/>
  <c r="BG106"/>
  <c r="BG107"/>
  <c r="F32"/>
  <c r="BB52" i="1"/>
  <c r="BF81" i="2"/>
  <c r="BF83"/>
  <c r="BF84"/>
  <c r="F31"/>
  <c r="BA52" i="1"/>
  <c r="BF85" i="2"/>
  <c r="BF86"/>
  <c r="BF87"/>
  <c r="BF88"/>
  <c r="BF89"/>
  <c r="BF90"/>
  <c r="BF91"/>
  <c r="BF92"/>
  <c r="BF93"/>
  <c r="BF95"/>
  <c r="BF96"/>
  <c r="BF98"/>
  <c r="BF99"/>
  <c r="BF100"/>
  <c r="BF101"/>
  <c r="BF102"/>
  <c r="BF103"/>
  <c r="BF104"/>
  <c r="BF105"/>
  <c r="BF106"/>
  <c r="BF107"/>
  <c r="J81"/>
  <c r="BE81"/>
  <c r="J83"/>
  <c r="BE83"/>
  <c r="J84"/>
  <c r="BE84"/>
  <c r="J85"/>
  <c r="BE85"/>
  <c r="J86"/>
  <c r="BE86"/>
  <c r="J87"/>
  <c r="BE87"/>
  <c r="J88"/>
  <c r="BE88"/>
  <c r="J89"/>
  <c r="BE89"/>
  <c r="J90"/>
  <c r="BE90"/>
  <c r="J91"/>
  <c r="BE91"/>
  <c r="J92"/>
  <c r="BE92"/>
  <c r="J93"/>
  <c r="BE93"/>
  <c r="J95"/>
  <c r="BE95"/>
  <c r="J96"/>
  <c r="BE96"/>
  <c r="J98"/>
  <c r="BE98"/>
  <c r="J99"/>
  <c r="BE99"/>
  <c r="J100"/>
  <c r="BE100"/>
  <c r="J101"/>
  <c r="BE101"/>
  <c r="J102"/>
  <c r="BE102"/>
  <c r="J103"/>
  <c r="BE103"/>
  <c r="J104"/>
  <c r="BE104"/>
  <c r="J105"/>
  <c r="BE105"/>
  <c r="J106"/>
  <c r="BE106"/>
  <c r="J107"/>
  <c r="BE107"/>
  <c r="AY52" i="1"/>
  <c r="AX52"/>
  <c r="J31" i="2"/>
  <c r="AW52" i="1"/>
  <c r="E18" i="2"/>
  <c r="F75"/>
  <c r="E21"/>
  <c r="J74"/>
  <c r="E15"/>
  <c r="F74"/>
  <c r="J12"/>
  <c r="J72"/>
  <c r="F72"/>
  <c r="E70"/>
  <c r="E7"/>
  <c r="E68"/>
  <c r="F52"/>
  <c r="F51"/>
  <c r="F49"/>
  <c r="E47"/>
  <c r="J21"/>
  <c r="J20"/>
  <c r="J18"/>
  <c r="J17"/>
  <c r="J15"/>
  <c r="J14"/>
  <c r="BD53" i="1"/>
  <c r="AS78"/>
  <c r="AS74"/>
  <c r="AS69"/>
  <c r="AS51"/>
  <c r="AS63"/>
  <c r="AS56"/>
  <c r="AS53"/>
  <c r="L47"/>
  <c r="AM46"/>
  <c r="L46"/>
  <c r="AM44"/>
  <c r="L44"/>
  <c r="L42"/>
  <c r="L41"/>
  <c r="C50" i="138"/>
  <c r="N50" i="122"/>
  <c r="N49"/>
  <c r="J27" i="127"/>
  <c r="N50" i="126"/>
  <c r="N49"/>
  <c r="N50" i="130"/>
  <c r="N49"/>
  <c r="J38" i="131"/>
  <c r="J54" i="125"/>
  <c r="N50" i="124"/>
  <c r="N49"/>
  <c r="N50" i="128"/>
  <c r="N49"/>
  <c r="J51" i="129"/>
  <c r="J75" i="135"/>
  <c r="N50" i="134"/>
  <c r="N49"/>
  <c r="J60" i="133"/>
  <c r="N50" i="132"/>
  <c r="N49"/>
  <c r="J55" i="137"/>
  <c r="N50" i="136"/>
  <c r="N49"/>
  <c r="H142" i="38"/>
  <c r="H1"/>
  <c r="C8" i="36"/>
  <c r="H198" i="39"/>
  <c r="H1"/>
  <c r="C9" i="36"/>
  <c r="L73" i="41"/>
  <c r="H165"/>
  <c r="H1"/>
  <c r="C7" i="40"/>
  <c r="C9"/>
  <c r="D11" i="42"/>
  <c r="J49" i="55"/>
  <c r="J1"/>
  <c r="D9" i="52"/>
  <c r="D12"/>
  <c r="H93" i="95"/>
  <c r="H1"/>
  <c r="C9" i="92"/>
  <c r="L138" i="33"/>
  <c r="L1"/>
  <c r="H104" i="44"/>
  <c r="H1"/>
  <c r="C8" i="42"/>
  <c r="C11"/>
  <c r="L40" i="47"/>
  <c r="L1"/>
  <c r="H251" i="51"/>
  <c r="H1"/>
  <c r="C8" i="49"/>
  <c r="L49" i="55"/>
  <c r="L1"/>
  <c r="H115" i="72"/>
  <c r="H1"/>
  <c r="C7" i="71"/>
  <c r="J93" i="95"/>
  <c r="J1"/>
  <c r="D9" i="92"/>
  <c r="J48" i="117"/>
  <c r="J1"/>
  <c r="D8" i="115"/>
  <c r="J48" i="119"/>
  <c r="J1"/>
  <c r="D10" i="115"/>
  <c r="D11" i="30"/>
  <c r="L142" i="38"/>
  <c r="L1"/>
  <c r="H40" i="47"/>
  <c r="H1"/>
  <c r="C7" i="46"/>
  <c r="C10"/>
  <c r="L40" i="50"/>
  <c r="L1"/>
  <c r="J251" i="51"/>
  <c r="J1"/>
  <c r="D8" i="49"/>
  <c r="D10"/>
  <c r="J171" i="60"/>
  <c r="J1"/>
  <c r="D7" i="59"/>
  <c r="D13"/>
  <c r="L7" i="60"/>
  <c r="L171"/>
  <c r="L1"/>
  <c r="L7" i="63"/>
  <c r="L97"/>
  <c r="L1"/>
  <c r="H97"/>
  <c r="H1"/>
  <c r="C10" i="59"/>
  <c r="C13"/>
  <c r="J86" i="67"/>
  <c r="J1"/>
  <c r="D8" i="65"/>
  <c r="J76" i="79"/>
  <c r="J1"/>
  <c r="D8" i="77"/>
  <c r="L145" i="93"/>
  <c r="H178"/>
  <c r="H1"/>
  <c r="C7" i="92"/>
  <c r="J105" i="99"/>
  <c r="J1"/>
  <c r="D7" i="98"/>
  <c r="D12"/>
  <c r="L7" i="99"/>
  <c r="L105"/>
  <c r="L1"/>
  <c r="J39" i="107"/>
  <c r="J1"/>
  <c r="D8" i="105"/>
  <c r="L7" i="107"/>
  <c r="L39"/>
  <c r="L1"/>
  <c r="H210" i="28"/>
  <c r="H1"/>
  <c r="C7" i="27"/>
  <c r="C10"/>
  <c r="H138" i="33"/>
  <c r="H1"/>
  <c r="C9" i="30"/>
  <c r="L44" i="78"/>
  <c r="H103"/>
  <c r="H1"/>
  <c r="C7" i="77"/>
  <c r="C12"/>
  <c r="H28" i="84"/>
  <c r="H1"/>
  <c r="C8" i="82"/>
  <c r="C10" i="87"/>
  <c r="C12"/>
  <c r="L95" i="53"/>
  <c r="L1"/>
  <c r="L7" i="69"/>
  <c r="H43"/>
  <c r="H1"/>
  <c r="C10" i="65"/>
  <c r="C13"/>
  <c r="H46" i="75"/>
  <c r="H1"/>
  <c r="C10" i="71"/>
  <c r="L7" i="85"/>
  <c r="H31"/>
  <c r="H1"/>
  <c r="C9" i="82"/>
  <c r="L82" i="28"/>
  <c r="L210"/>
  <c r="L1"/>
  <c r="L90"/>
  <c r="L98"/>
  <c r="L106"/>
  <c r="L114"/>
  <c r="L124"/>
  <c r="L132"/>
  <c r="L140"/>
  <c r="L148"/>
  <c r="L156"/>
  <c r="L164"/>
  <c r="L172"/>
  <c r="L180"/>
  <c r="L188"/>
  <c r="L196"/>
  <c r="L7" i="37"/>
  <c r="H104"/>
  <c r="H1"/>
  <c r="C7" i="36"/>
  <c r="C11"/>
  <c r="J198" i="39"/>
  <c r="J1"/>
  <c r="D9" i="36"/>
  <c r="D11"/>
  <c r="H40" i="50"/>
  <c r="H1"/>
  <c r="C7" i="49"/>
  <c r="C10"/>
  <c r="H95" i="53"/>
  <c r="H1"/>
  <c r="C7" i="52"/>
  <c r="C12"/>
  <c r="J45" i="90"/>
  <c r="J1"/>
  <c r="D9" i="87"/>
  <c r="L7" i="90"/>
  <c r="L45"/>
  <c r="L1"/>
  <c r="J39" i="104"/>
  <c r="J1"/>
  <c r="D7" i="103"/>
  <c r="D9"/>
  <c r="H39" i="106"/>
  <c r="H1"/>
  <c r="C7" i="105"/>
  <c r="L46" i="75"/>
  <c r="L1"/>
  <c r="L7" i="76"/>
  <c r="H17"/>
  <c r="H1"/>
  <c r="C11" i="71"/>
  <c r="L76" i="79"/>
  <c r="L1"/>
  <c r="J61" i="83"/>
  <c r="J1"/>
  <c r="D7" i="82"/>
  <c r="D12"/>
  <c r="L28" i="84"/>
  <c r="L1"/>
  <c r="J178" i="93"/>
  <c r="J1"/>
  <c r="D7" i="92"/>
  <c r="D13"/>
  <c r="L34" i="108"/>
  <c r="L1"/>
  <c r="J34"/>
  <c r="J1"/>
  <c r="D9" i="105"/>
  <c r="L34" i="109"/>
  <c r="L1"/>
  <c r="J34"/>
  <c r="J1"/>
  <c r="D10" i="105"/>
  <c r="H34" i="112"/>
  <c r="H1"/>
  <c r="C13" i="105"/>
  <c r="L7" i="112"/>
  <c r="L34"/>
  <c r="L1"/>
  <c r="D10" i="65"/>
  <c r="D13"/>
  <c r="J103" i="78"/>
  <c r="J1"/>
  <c r="D7" i="77"/>
  <c r="D12"/>
  <c r="L21" i="91"/>
  <c r="H53"/>
  <c r="H1"/>
  <c r="H47" i="120"/>
  <c r="H1"/>
  <c r="C11" i="115"/>
  <c r="L7" i="32"/>
  <c r="L33"/>
  <c r="L43"/>
  <c r="L51"/>
  <c r="L59"/>
  <c r="L78"/>
  <c r="L90"/>
  <c r="H110"/>
  <c r="H1"/>
  <c r="C8" i="30"/>
  <c r="C11"/>
  <c r="L47" i="37"/>
  <c r="L55"/>
  <c r="L65"/>
  <c r="L73"/>
  <c r="L81"/>
  <c r="L89"/>
  <c r="L30" i="39"/>
  <c r="L38"/>
  <c r="L103"/>
  <c r="L141"/>
  <c r="L183"/>
  <c r="L192"/>
  <c r="L7" i="41"/>
  <c r="L79"/>
  <c r="L87"/>
  <c r="L95"/>
  <c r="L105"/>
  <c r="L113"/>
  <c r="L121"/>
  <c r="L129"/>
  <c r="L137"/>
  <c r="L145"/>
  <c r="L157"/>
  <c r="L7" i="44"/>
  <c r="L33"/>
  <c r="L43"/>
  <c r="L57"/>
  <c r="L80"/>
  <c r="L92"/>
  <c r="L23" i="51"/>
  <c r="L251"/>
  <c r="L1"/>
  <c r="L31"/>
  <c r="L41"/>
  <c r="L49"/>
  <c r="L218"/>
  <c r="L236"/>
  <c r="J43" i="69"/>
  <c r="J1"/>
  <c r="L77" i="72"/>
  <c r="L115"/>
  <c r="L1"/>
  <c r="L87"/>
  <c r="L95"/>
  <c r="H86" i="74"/>
  <c r="H1"/>
  <c r="C9" i="71"/>
  <c r="L11" i="76"/>
  <c r="L7" i="91"/>
  <c r="L32"/>
  <c r="L44"/>
  <c r="L7" i="97"/>
  <c r="L10"/>
  <c r="L1"/>
  <c r="H10"/>
  <c r="H1"/>
  <c r="C11" i="92"/>
  <c r="L13" i="110"/>
  <c r="L31"/>
  <c r="L29" i="32"/>
  <c r="L37"/>
  <c r="L47"/>
  <c r="L55"/>
  <c r="L67"/>
  <c r="L84"/>
  <c r="L100"/>
  <c r="L43" i="37"/>
  <c r="L51"/>
  <c r="L61"/>
  <c r="L69"/>
  <c r="L77"/>
  <c r="L85"/>
  <c r="L93"/>
  <c r="L34" i="39"/>
  <c r="L72"/>
  <c r="L132"/>
  <c r="L178"/>
  <c r="L188"/>
  <c r="L75" i="41"/>
  <c r="L83"/>
  <c r="L91"/>
  <c r="L99"/>
  <c r="L109"/>
  <c r="L117"/>
  <c r="L125"/>
  <c r="L133"/>
  <c r="L141"/>
  <c r="L149"/>
  <c r="L29" i="44"/>
  <c r="L37"/>
  <c r="L49"/>
  <c r="L69"/>
  <c r="L85"/>
  <c r="L98"/>
  <c r="L27" i="51"/>
  <c r="L37"/>
  <c r="L45"/>
  <c r="L163"/>
  <c r="L225"/>
  <c r="L245"/>
  <c r="L21" i="69"/>
  <c r="L34"/>
  <c r="J115" i="72"/>
  <c r="J1"/>
  <c r="D7" i="71"/>
  <c r="D13"/>
  <c r="L46" i="78"/>
  <c r="L54"/>
  <c r="L62"/>
  <c r="L70"/>
  <c r="L84"/>
  <c r="L98"/>
  <c r="H61" i="83"/>
  <c r="H1"/>
  <c r="C7" i="82"/>
  <c r="L12" i="85"/>
  <c r="L23"/>
  <c r="L7" i="86"/>
  <c r="L27"/>
  <c r="L1"/>
  <c r="H27"/>
  <c r="H1"/>
  <c r="C10" i="82"/>
  <c r="J77" i="88"/>
  <c r="J1"/>
  <c r="D7" i="87"/>
  <c r="D12"/>
  <c r="L25" i="91"/>
  <c r="L40"/>
  <c r="L96" i="96"/>
  <c r="L1"/>
  <c r="H96"/>
  <c r="H1"/>
  <c r="C10" i="92"/>
  <c r="L9" i="116"/>
  <c r="L47"/>
  <c r="L1"/>
  <c r="J47"/>
  <c r="J1"/>
  <c r="D7" i="115"/>
  <c r="L26" i="69"/>
  <c r="L37"/>
  <c r="L79" i="72"/>
  <c r="L89"/>
  <c r="L103"/>
  <c r="L7" i="78"/>
  <c r="L50"/>
  <c r="L58"/>
  <c r="L66"/>
  <c r="L76"/>
  <c r="L88"/>
  <c r="L14" i="85"/>
  <c r="L27"/>
  <c r="L7" i="89"/>
  <c r="L25"/>
  <c r="L1"/>
  <c r="L32" i="95"/>
  <c r="L40"/>
  <c r="L50"/>
  <c r="L62"/>
  <c r="L78"/>
  <c r="C12" i="98"/>
  <c r="L18" i="112"/>
  <c r="H47" i="118"/>
  <c r="H1"/>
  <c r="C9" i="115"/>
  <c r="C13"/>
  <c r="L81" i="72"/>
  <c r="L91"/>
  <c r="L109"/>
  <c r="L7" i="74"/>
  <c r="L86"/>
  <c r="L1"/>
  <c r="L34"/>
  <c r="L44"/>
  <c r="L52"/>
  <c r="L77"/>
  <c r="L15" i="83"/>
  <c r="L61"/>
  <c r="L1"/>
  <c r="L29"/>
  <c r="L41"/>
  <c r="L53"/>
  <c r="L17" i="85"/>
  <c r="L143" i="93"/>
  <c r="L151"/>
  <c r="L163"/>
  <c r="L7" i="110"/>
  <c r="L39"/>
  <c r="L1"/>
  <c r="L22"/>
  <c r="H39"/>
  <c r="H1"/>
  <c r="C11" i="105"/>
  <c r="L12" i="120"/>
  <c r="L16"/>
  <c r="L20"/>
  <c r="L24"/>
  <c r="L29"/>
  <c r="L35"/>
  <c r="L39"/>
  <c r="L44"/>
  <c r="L147" i="93"/>
  <c r="L178"/>
  <c r="L1"/>
  <c r="L159"/>
  <c r="L173"/>
  <c r="L7" i="95"/>
  <c r="L34"/>
  <c r="L44"/>
  <c r="L52"/>
  <c r="L66"/>
  <c r="L82"/>
  <c r="L24" i="112"/>
  <c r="L13" i="120"/>
  <c r="L17"/>
  <c r="L21"/>
  <c r="L25"/>
  <c r="L30"/>
  <c r="L36"/>
  <c r="L41"/>
  <c r="L45"/>
  <c r="L9" i="118"/>
  <c r="L13"/>
  <c r="L17"/>
  <c r="L21"/>
  <c r="L25"/>
  <c r="L30"/>
  <c r="L36"/>
  <c r="L41"/>
  <c r="L45"/>
  <c r="F30" i="2"/>
  <c r="AZ52" i="1"/>
  <c r="J30" i="2"/>
  <c r="AV52" i="1"/>
  <c r="AT52"/>
  <c r="T98" i="3"/>
  <c r="T152"/>
  <c r="J51" i="2"/>
  <c r="R80"/>
  <c r="R79"/>
  <c r="R78"/>
  <c r="F55" i="3"/>
  <c r="F32"/>
  <c r="AZ54" i="1"/>
  <c r="J32" i="3"/>
  <c r="AV54" i="1"/>
  <c r="J33" i="3"/>
  <c r="AW54" i="1"/>
  <c r="AT54"/>
  <c r="F34" i="3"/>
  <c r="BB54" i="1"/>
  <c r="P99" i="3"/>
  <c r="P152"/>
  <c r="R178"/>
  <c r="BK238"/>
  <c r="J238"/>
  <c r="J68"/>
  <c r="R276"/>
  <c r="R299"/>
  <c r="P302"/>
  <c r="F34" i="4"/>
  <c r="BB55" i="1"/>
  <c r="P110" i="4"/>
  <c r="P134"/>
  <c r="BK168"/>
  <c r="J168"/>
  <c r="J66"/>
  <c r="F33" i="5"/>
  <c r="BA57" i="1"/>
  <c r="P147" i="5"/>
  <c r="F32" i="6"/>
  <c r="AZ58" i="1"/>
  <c r="P91" i="6"/>
  <c r="T91"/>
  <c r="P136"/>
  <c r="BK148"/>
  <c r="J148"/>
  <c r="J64"/>
  <c r="E47" i="7"/>
  <c r="J83"/>
  <c r="J53"/>
  <c r="F33"/>
  <c r="BA59" i="1"/>
  <c r="J33" i="7"/>
  <c r="AW59" i="1"/>
  <c r="BK91" i="7"/>
  <c r="T91"/>
  <c r="BK148"/>
  <c r="J148"/>
  <c r="J64"/>
  <c r="J32" i="8"/>
  <c r="AV60" i="1"/>
  <c r="AT60"/>
  <c r="BK135" i="8"/>
  <c r="J98" i="11"/>
  <c r="J53"/>
  <c r="J106"/>
  <c r="J62"/>
  <c r="J88" i="13"/>
  <c r="J55"/>
  <c r="J246" i="15"/>
  <c r="J72"/>
  <c r="BK245"/>
  <c r="J245"/>
  <c r="J71"/>
  <c r="R99" i="3"/>
  <c r="T135" i="5"/>
  <c r="T90"/>
  <c r="T89"/>
  <c r="T148" i="7"/>
  <c r="F34" i="2"/>
  <c r="BD52" i="1"/>
  <c r="J91" i="3"/>
  <c r="J53"/>
  <c r="BK152"/>
  <c r="J152"/>
  <c r="J63"/>
  <c r="BK178"/>
  <c r="J178"/>
  <c r="J64"/>
  <c r="R238"/>
  <c r="P255"/>
  <c r="R254"/>
  <c r="F33" i="4"/>
  <c r="BA55" i="1"/>
  <c r="R92" i="4"/>
  <c r="R91"/>
  <c r="R90"/>
  <c r="J85" i="5"/>
  <c r="J55"/>
  <c r="J32"/>
  <c r="AV57" i="1"/>
  <c r="F32" i="5"/>
  <c r="AZ57" i="1"/>
  <c r="R90" i="5"/>
  <c r="R89"/>
  <c r="BK147"/>
  <c r="J147"/>
  <c r="J64"/>
  <c r="J91" i="6"/>
  <c r="J62"/>
  <c r="BK90"/>
  <c r="BK136"/>
  <c r="J136"/>
  <c r="J63"/>
  <c r="T148"/>
  <c r="J32" i="7"/>
  <c r="AV59" i="1"/>
  <c r="AT59"/>
  <c r="R91" i="7"/>
  <c r="R90"/>
  <c r="R89"/>
  <c r="P148"/>
  <c r="P154" i="9"/>
  <c r="P90" i="10"/>
  <c r="P89"/>
  <c r="AU62" i="1"/>
  <c r="T131" i="10"/>
  <c r="T142"/>
  <c r="BK279" i="11"/>
  <c r="J279"/>
  <c r="J70"/>
  <c r="R89" i="12"/>
  <c r="R88"/>
  <c r="BK99"/>
  <c r="BK152" i="13"/>
  <c r="J51" i="14"/>
  <c r="J87"/>
  <c r="F30" i="15"/>
  <c r="AZ68" i="1"/>
  <c r="J30" i="15"/>
  <c r="AV68" i="1"/>
  <c r="E45" i="2"/>
  <c r="J55" i="3"/>
  <c r="J93"/>
  <c r="F35"/>
  <c r="BC54" i="1"/>
  <c r="J33" i="5"/>
  <c r="AW57" i="1"/>
  <c r="F36" i="5"/>
  <c r="BD57" i="1"/>
  <c r="BD58"/>
  <c r="BD60"/>
  <c r="BD56"/>
  <c r="P451" i="11"/>
  <c r="J49" i="2"/>
  <c r="F33" i="3"/>
  <c r="BA54" i="1"/>
  <c r="BA53"/>
  <c r="AW53"/>
  <c r="BK231" i="3"/>
  <c r="J231"/>
  <c r="J67"/>
  <c r="BK255"/>
  <c r="BK276"/>
  <c r="J276"/>
  <c r="J72"/>
  <c r="P285"/>
  <c r="T302"/>
  <c r="T254"/>
  <c r="F32" i="4"/>
  <c r="AZ55" i="1"/>
  <c r="J32" i="4"/>
  <c r="AV55" i="1"/>
  <c r="J33" i="4"/>
  <c r="AW55" i="1"/>
  <c r="AT55"/>
  <c r="F35" i="4"/>
  <c r="BC55" i="1"/>
  <c r="P91" i="4"/>
  <c r="P90"/>
  <c r="AU55" i="1"/>
  <c r="T134" i="4"/>
  <c r="T91"/>
  <c r="T90"/>
  <c r="R168"/>
  <c r="T168"/>
  <c r="E47" i="5"/>
  <c r="J83"/>
  <c r="J53"/>
  <c r="F34"/>
  <c r="BB57" i="1"/>
  <c r="BK91" i="5"/>
  <c r="P91"/>
  <c r="P135"/>
  <c r="R147"/>
  <c r="F33" i="6"/>
  <c r="BA58" i="1"/>
  <c r="J33" i="6"/>
  <c r="AW58" i="1"/>
  <c r="AT58"/>
  <c r="F36" i="6"/>
  <c r="T136"/>
  <c r="R148"/>
  <c r="R90"/>
  <c r="R89"/>
  <c r="J85" i="7"/>
  <c r="J55"/>
  <c r="F34"/>
  <c r="BB59" i="1"/>
  <c r="P90" i="7"/>
  <c r="P89"/>
  <c r="AU59" i="1"/>
  <c r="F33" i="8"/>
  <c r="BA60" i="1"/>
  <c r="P92" i="9"/>
  <c r="P137"/>
  <c r="J263" i="11"/>
  <c r="J68"/>
  <c r="P112" i="13"/>
  <c r="BK143"/>
  <c r="J143"/>
  <c r="J65"/>
  <c r="E83" i="15"/>
  <c r="E45"/>
  <c r="F36" i="8"/>
  <c r="T135"/>
  <c r="T90"/>
  <c r="T89"/>
  <c r="J86" i="9"/>
  <c r="J55"/>
  <c r="BK137"/>
  <c r="J137"/>
  <c r="J63"/>
  <c r="BK154"/>
  <c r="J154"/>
  <c r="J65"/>
  <c r="J32" i="10"/>
  <c r="AV62" i="1"/>
  <c r="AT62"/>
  <c r="F35" i="10"/>
  <c r="BC62" i="1"/>
  <c r="R131" i="10"/>
  <c r="R90"/>
  <c r="R89"/>
  <c r="P142"/>
  <c r="F34" i="11"/>
  <c r="BB64" i="1"/>
  <c r="F36" i="11"/>
  <c r="BD64" i="1"/>
  <c r="R116" i="11"/>
  <c r="T129"/>
  <c r="T182"/>
  <c r="T309"/>
  <c r="T340"/>
  <c r="T370"/>
  <c r="BK451"/>
  <c r="J451"/>
  <c r="J77"/>
  <c r="R478"/>
  <c r="J32" i="12"/>
  <c r="AV65" i="1"/>
  <c r="F32" i="12"/>
  <c r="AZ65" i="1"/>
  <c r="AZ63"/>
  <c r="AV63"/>
  <c r="F34" i="12"/>
  <c r="BB65" i="1"/>
  <c r="F36" i="12"/>
  <c r="BD65" i="1"/>
  <c r="T90" i="12"/>
  <c r="T89"/>
  <c r="T88"/>
  <c r="R99"/>
  <c r="F33" i="13"/>
  <c r="BA66" i="1"/>
  <c r="F35" i="13"/>
  <c r="BC66" i="1"/>
  <c r="P94" i="13"/>
  <c r="T94"/>
  <c r="BK112"/>
  <c r="J112"/>
  <c r="J64"/>
  <c r="P143"/>
  <c r="T152"/>
  <c r="T151"/>
  <c r="R175"/>
  <c r="P95" i="15"/>
  <c r="BK121"/>
  <c r="J121"/>
  <c r="J60"/>
  <c r="P230"/>
  <c r="F32" i="20"/>
  <c r="AZ75" i="1"/>
  <c r="AZ74"/>
  <c r="AV74"/>
  <c r="F35" i="8"/>
  <c r="BC60" i="1"/>
  <c r="BC56"/>
  <c r="AY56"/>
  <c r="R91" i="8"/>
  <c r="R90"/>
  <c r="R89"/>
  <c r="R135"/>
  <c r="J84" i="9"/>
  <c r="J53"/>
  <c r="J92"/>
  <c r="J62"/>
  <c r="T137"/>
  <c r="T154"/>
  <c r="J91" i="10"/>
  <c r="J62"/>
  <c r="P131"/>
  <c r="R105" i="11"/>
  <c r="T116"/>
  <c r="T105"/>
  <c r="P129"/>
  <c r="R182"/>
  <c r="R263"/>
  <c r="T279"/>
  <c r="T262"/>
  <c r="BK309"/>
  <c r="J309"/>
  <c r="J73"/>
  <c r="P340"/>
  <c r="R370"/>
  <c r="T404"/>
  <c r="T451"/>
  <c r="T512"/>
  <c r="J86" i="13"/>
  <c r="J53"/>
  <c r="J94"/>
  <c r="J62"/>
  <c r="T112"/>
  <c r="R143"/>
  <c r="R152"/>
  <c r="T175"/>
  <c r="J30" i="14"/>
  <c r="AV67" i="1"/>
  <c r="AW67"/>
  <c r="AT67"/>
  <c r="BK229" i="14"/>
  <c r="J229"/>
  <c r="J65"/>
  <c r="F36" i="16"/>
  <c r="BD70" i="1"/>
  <c r="F32" i="18"/>
  <c r="AZ72" i="1"/>
  <c r="F34" i="18"/>
  <c r="BB72" i="1"/>
  <c r="F34" i="8"/>
  <c r="BB60" i="1"/>
  <c r="P135" i="8"/>
  <c r="P90"/>
  <c r="P89"/>
  <c r="AU60" i="1"/>
  <c r="R159" i="8"/>
  <c r="F32" i="9"/>
  <c r="AZ61" i="1"/>
  <c r="T92" i="9"/>
  <c r="R137"/>
  <c r="R91"/>
  <c r="R90"/>
  <c r="R154"/>
  <c r="T174"/>
  <c r="T91" i="10"/>
  <c r="T90"/>
  <c r="T89"/>
  <c r="BK131"/>
  <c r="J131"/>
  <c r="J63"/>
  <c r="BK142"/>
  <c r="J142"/>
  <c r="J64"/>
  <c r="J100" i="11"/>
  <c r="J55"/>
  <c r="J32"/>
  <c r="AV64" i="1"/>
  <c r="AT64"/>
  <c r="F35" i="11"/>
  <c r="BC64" i="1"/>
  <c r="P105" i="11"/>
  <c r="BK116"/>
  <c r="J116"/>
  <c r="J63"/>
  <c r="P182"/>
  <c r="P263"/>
  <c r="P279"/>
  <c r="P309"/>
  <c r="BK340"/>
  <c r="J340"/>
  <c r="J74"/>
  <c r="BK370"/>
  <c r="J370"/>
  <c r="J75"/>
  <c r="P404"/>
  <c r="R451"/>
  <c r="P478"/>
  <c r="F33" i="12"/>
  <c r="BA65" i="1"/>
  <c r="BA63"/>
  <c r="AW63"/>
  <c r="J33" i="12"/>
  <c r="AW65" i="1"/>
  <c r="F35" i="12"/>
  <c r="BC65" i="1"/>
  <c r="P99" i="12"/>
  <c r="P154"/>
  <c r="P89"/>
  <c r="P88"/>
  <c r="AU65" i="1"/>
  <c r="J32" i="13"/>
  <c r="AV66" i="1"/>
  <c r="AT66"/>
  <c r="F34" i="13"/>
  <c r="BB66" i="1"/>
  <c r="F36" i="13"/>
  <c r="BD66" i="1"/>
  <c r="R112" i="13"/>
  <c r="R93"/>
  <c r="P152"/>
  <c r="P151"/>
  <c r="BK175"/>
  <c r="J175"/>
  <c r="J69"/>
  <c r="R183"/>
  <c r="F33" i="15"/>
  <c r="BC68" i="1"/>
  <c r="BK171" i="15"/>
  <c r="BK188"/>
  <c r="J188"/>
  <c r="J64"/>
  <c r="T155" i="17"/>
  <c r="T151"/>
  <c r="F32" i="19"/>
  <c r="BB73" i="1"/>
  <c r="F30" i="14"/>
  <c r="AZ67" i="1"/>
  <c r="P93" i="14"/>
  <c r="P92"/>
  <c r="R205"/>
  <c r="T204"/>
  <c r="R221"/>
  <c r="P229"/>
  <c r="R259"/>
  <c r="J89" i="15"/>
  <c r="J51"/>
  <c r="BK95"/>
  <c r="P121"/>
  <c r="P188"/>
  <c r="R230"/>
  <c r="F34" i="16"/>
  <c r="BB70" i="1"/>
  <c r="R96" i="16"/>
  <c r="T96" i="17"/>
  <c r="T95"/>
  <c r="BK94" i="18"/>
  <c r="R95" i="19"/>
  <c r="BK131"/>
  <c r="J131"/>
  <c r="J60"/>
  <c r="BK116" i="20"/>
  <c r="J116"/>
  <c r="J65"/>
  <c r="J53" i="10"/>
  <c r="F32" i="14"/>
  <c r="BB67" i="1"/>
  <c r="J93" i="14"/>
  <c r="J58"/>
  <c r="BK92"/>
  <c r="P205"/>
  <c r="R229"/>
  <c r="R238"/>
  <c r="T259"/>
  <c r="F31" i="15"/>
  <c r="BA68" i="1"/>
  <c r="J31" i="15"/>
  <c r="AW68" i="1"/>
  <c r="F34" i="15"/>
  <c r="BD68" i="1"/>
  <c r="R121" i="15"/>
  <c r="P171"/>
  <c r="T171"/>
  <c r="R188"/>
  <c r="R197"/>
  <c r="T206"/>
  <c r="T230"/>
  <c r="F32" i="16"/>
  <c r="AZ70" i="1"/>
  <c r="AZ71"/>
  <c r="AZ69"/>
  <c r="AV69"/>
  <c r="F32" i="17"/>
  <c r="J32"/>
  <c r="AV71" i="1"/>
  <c r="AW71"/>
  <c r="AT71"/>
  <c r="J90" i="20"/>
  <c r="J62"/>
  <c r="BK89"/>
  <c r="F31" i="14"/>
  <c r="BA67" i="1"/>
  <c r="J31" i="14"/>
  <c r="F34"/>
  <c r="BD67" i="1"/>
  <c r="T93" i="14"/>
  <c r="T92"/>
  <c r="T91"/>
  <c r="R119"/>
  <c r="R92"/>
  <c r="BK205"/>
  <c r="P238"/>
  <c r="BK259"/>
  <c r="J259"/>
  <c r="J69"/>
  <c r="J87" i="15"/>
  <c r="J49"/>
  <c r="R95"/>
  <c r="R94"/>
  <c r="P197"/>
  <c r="BK206"/>
  <c r="J206"/>
  <c r="J66"/>
  <c r="R206"/>
  <c r="R170"/>
  <c r="J33" i="16"/>
  <c r="AW70" i="1"/>
  <c r="AT70"/>
  <c r="R164" i="16"/>
  <c r="P199"/>
  <c r="F36" i="17"/>
  <c r="BD71" i="1"/>
  <c r="P157" i="18"/>
  <c r="P156"/>
  <c r="BK232" i="19"/>
  <c r="J232"/>
  <c r="J64"/>
  <c r="T224"/>
  <c r="T263"/>
  <c r="T269"/>
  <c r="BK103" i="21"/>
  <c r="BK97" i="16"/>
  <c r="P129"/>
  <c r="P96"/>
  <c r="P164"/>
  <c r="R186"/>
  <c r="R218"/>
  <c r="F35" i="17"/>
  <c r="BC71" i="1"/>
  <c r="R96" i="17"/>
  <c r="R95"/>
  <c r="P155"/>
  <c r="T173"/>
  <c r="P185"/>
  <c r="P151"/>
  <c r="R203"/>
  <c r="R151"/>
  <c r="J88" i="18"/>
  <c r="J55"/>
  <c r="J32"/>
  <c r="AV72" i="1"/>
  <c r="AT72"/>
  <c r="BK114" i="18"/>
  <c r="J114"/>
  <c r="J63"/>
  <c r="BK157"/>
  <c r="F31" i="19"/>
  <c r="BA73" i="1"/>
  <c r="J31" i="19"/>
  <c r="AW73" i="1"/>
  <c r="F34" i="19"/>
  <c r="BD73" i="1"/>
  <c r="R101" i="19"/>
  <c r="J225"/>
  <c r="J63"/>
  <c r="P232"/>
  <c r="P224"/>
  <c r="BK263"/>
  <c r="J263"/>
  <c r="J66"/>
  <c r="P269"/>
  <c r="P282"/>
  <c r="R313"/>
  <c r="J323"/>
  <c r="J73"/>
  <c r="BK322"/>
  <c r="J322"/>
  <c r="J72"/>
  <c r="T322"/>
  <c r="E47" i="20"/>
  <c r="J82"/>
  <c r="J53"/>
  <c r="J32"/>
  <c r="AV75" i="1"/>
  <c r="AT75"/>
  <c r="F34" i="20"/>
  <c r="BB75" i="1"/>
  <c r="BB74"/>
  <c r="AX74"/>
  <c r="F36" i="20"/>
  <c r="BD75" i="1"/>
  <c r="BD74"/>
  <c r="J91" i="21"/>
  <c r="J51"/>
  <c r="J53" i="16"/>
  <c r="F35"/>
  <c r="BC70" i="1"/>
  <c r="T97" i="16"/>
  <c r="T96"/>
  <c r="T95"/>
  <c r="BK129"/>
  <c r="J129"/>
  <c r="J64"/>
  <c r="R129"/>
  <c r="BK164"/>
  <c r="J164"/>
  <c r="J68"/>
  <c r="P186"/>
  <c r="F34" i="17"/>
  <c r="BB71" i="1"/>
  <c r="P96" i="17"/>
  <c r="P95"/>
  <c r="J152"/>
  <c r="J66"/>
  <c r="BK151"/>
  <c r="J151"/>
  <c r="J65"/>
  <c r="E47" i="18"/>
  <c r="J86"/>
  <c r="J53"/>
  <c r="F35"/>
  <c r="BC72" i="1"/>
  <c r="P114" i="18"/>
  <c r="P93"/>
  <c r="P92"/>
  <c r="AU72" i="1"/>
  <c r="T157" i="18"/>
  <c r="BK165"/>
  <c r="J165"/>
  <c r="J67"/>
  <c r="T165"/>
  <c r="F33" i="19"/>
  <c r="BC73" i="1"/>
  <c r="BK101" i="19"/>
  <c r="T131"/>
  <c r="T95"/>
  <c r="T94"/>
  <c r="R232"/>
  <c r="P263"/>
  <c r="BK269"/>
  <c r="J269"/>
  <c r="J67"/>
  <c r="BK282"/>
  <c r="J282"/>
  <c r="J68"/>
  <c r="BK313"/>
  <c r="J313"/>
  <c r="J71"/>
  <c r="R116" i="20"/>
  <c r="J161" i="16"/>
  <c r="J67"/>
  <c r="BK160"/>
  <c r="J160"/>
  <c r="J66"/>
  <c r="R160"/>
  <c r="T164"/>
  <c r="T160"/>
  <c r="R199"/>
  <c r="J33" i="17"/>
  <c r="F33"/>
  <c r="BA71" i="1"/>
  <c r="BA69"/>
  <c r="AW69"/>
  <c r="BK96" i="17"/>
  <c r="BK173"/>
  <c r="J173"/>
  <c r="J69"/>
  <c r="R94" i="18"/>
  <c r="R93"/>
  <c r="R114"/>
  <c r="R157"/>
  <c r="R165"/>
  <c r="J30" i="19"/>
  <c r="AV73" i="1"/>
  <c r="AT73"/>
  <c r="F30" i="19"/>
  <c r="AZ73" i="1"/>
  <c r="P95" i="19"/>
  <c r="R131"/>
  <c r="R224"/>
  <c r="R282"/>
  <c r="J84" i="20"/>
  <c r="J55"/>
  <c r="F33"/>
  <c r="BA75" i="1"/>
  <c r="BA74"/>
  <c r="AW74"/>
  <c r="F35" i="20"/>
  <c r="BC75" i="1"/>
  <c r="BC74"/>
  <c r="AY74"/>
  <c r="P116" i="20"/>
  <c r="P89"/>
  <c r="P88"/>
  <c r="AU75" i="1"/>
  <c r="AU74"/>
  <c r="F32" i="21"/>
  <c r="BB76" i="1"/>
  <c r="R143" i="20"/>
  <c r="R89"/>
  <c r="R88"/>
  <c r="F51" i="21"/>
  <c r="F31"/>
  <c r="BA76" i="1"/>
  <c r="J31" i="21"/>
  <c r="AW76" i="1"/>
  <c r="F34" i="21"/>
  <c r="BD76" i="1"/>
  <c r="T96" i="21"/>
  <c r="P103"/>
  <c r="T134"/>
  <c r="J170"/>
  <c r="J64"/>
  <c r="P179"/>
  <c r="T179"/>
  <c r="T169"/>
  <c r="T203"/>
  <c r="P114" i="22"/>
  <c r="BK157"/>
  <c r="J157"/>
  <c r="J61"/>
  <c r="E45" i="21"/>
  <c r="J89"/>
  <c r="J49"/>
  <c r="F33"/>
  <c r="BC76" i="1"/>
  <c r="R103" i="21"/>
  <c r="R96"/>
  <c r="P134"/>
  <c r="P96"/>
  <c r="P95"/>
  <c r="AU76" i="1"/>
  <c r="R203" i="21"/>
  <c r="R217"/>
  <c r="T244"/>
  <c r="J255"/>
  <c r="J75"/>
  <c r="BK254"/>
  <c r="J254"/>
  <c r="J74"/>
  <c r="R145" i="23"/>
  <c r="R144"/>
  <c r="J30" i="21"/>
  <c r="AV76" i="1"/>
  <c r="AT76"/>
  <c r="F30" i="21"/>
  <c r="AZ76" i="1"/>
  <c r="BK179" i="21"/>
  <c r="J179"/>
  <c r="J67"/>
  <c r="BK203"/>
  <c r="J203"/>
  <c r="J68"/>
  <c r="P217"/>
  <c r="P169"/>
  <c r="P244"/>
  <c r="F30" i="22"/>
  <c r="AZ77" i="1"/>
  <c r="J30" i="22"/>
  <c r="AV77" i="1"/>
  <c r="AT77"/>
  <c r="F51" i="22"/>
  <c r="T93" i="23"/>
  <c r="BK91" i="24"/>
  <c r="F31" i="22"/>
  <c r="BA77" i="1"/>
  <c r="F34" i="22"/>
  <c r="BD77" i="1"/>
  <c r="R276" i="22"/>
  <c r="R226"/>
  <c r="R299"/>
  <c r="R311"/>
  <c r="J358"/>
  <c r="J75"/>
  <c r="BK357"/>
  <c r="J357"/>
  <c r="J74"/>
  <c r="J33" i="23"/>
  <c r="AW79" i="1"/>
  <c r="J85" i="24"/>
  <c r="J55"/>
  <c r="BK97" i="22"/>
  <c r="BK114"/>
  <c r="J114"/>
  <c r="J60"/>
  <c r="R157"/>
  <c r="BK227"/>
  <c r="P276"/>
  <c r="BK299"/>
  <c r="J299"/>
  <c r="J69"/>
  <c r="P311"/>
  <c r="BK346"/>
  <c r="J346"/>
  <c r="J73"/>
  <c r="F35" i="23"/>
  <c r="BC79" i="1"/>
  <c r="BC80"/>
  <c r="BC78"/>
  <c r="AY78"/>
  <c r="F36" i="23"/>
  <c r="BD79" i="1"/>
  <c r="T125" i="23"/>
  <c r="F32" i="24"/>
  <c r="AZ80" i="1"/>
  <c r="AZ78"/>
  <c r="AV78"/>
  <c r="AT78"/>
  <c r="F36" i="24"/>
  <c r="BD80" i="1"/>
  <c r="R91" i="24"/>
  <c r="T110"/>
  <c r="R120"/>
  <c r="T114" i="22"/>
  <c r="T97"/>
  <c r="BK276"/>
  <c r="J276"/>
  <c r="J68"/>
  <c r="P346"/>
  <c r="R125" i="23"/>
  <c r="R92"/>
  <c r="R91"/>
  <c r="J83" i="24"/>
  <c r="J53"/>
  <c r="T90"/>
  <c r="T89"/>
  <c r="P120"/>
  <c r="R114" i="22"/>
  <c r="R97"/>
  <c r="P157"/>
  <c r="P97"/>
  <c r="P227"/>
  <c r="T227"/>
  <c r="T276"/>
  <c r="T299"/>
  <c r="T311"/>
  <c r="R346"/>
  <c r="T357"/>
  <c r="J32" i="23"/>
  <c r="AV79" i="1"/>
  <c r="AT79"/>
  <c r="F34" i="23"/>
  <c r="BB79" i="1"/>
  <c r="BB78"/>
  <c r="AX78"/>
  <c r="J145" i="23"/>
  <c r="J67"/>
  <c r="BK144"/>
  <c r="J144"/>
  <c r="J66"/>
  <c r="T145"/>
  <c r="T144"/>
  <c r="J32" i="24"/>
  <c r="AV80" i="1"/>
  <c r="F35" i="24"/>
  <c r="P91"/>
  <c r="P90"/>
  <c r="P89"/>
  <c r="AU80" i="1"/>
  <c r="AU78"/>
  <c r="P110" i="24"/>
  <c r="T120"/>
  <c r="F55" i="23"/>
  <c r="J33" i="24"/>
  <c r="AW80" i="1"/>
  <c r="B14" i="121"/>
  <c r="C13" i="71"/>
  <c r="L47" i="118"/>
  <c r="L1"/>
  <c r="L93" i="95"/>
  <c r="L1"/>
  <c r="L165" i="41"/>
  <c r="L1"/>
  <c r="L110" i="32"/>
  <c r="L1"/>
  <c r="C15" i="105"/>
  <c r="C12" i="82"/>
  <c r="L104" i="44"/>
  <c r="L1"/>
  <c r="L104" i="37"/>
  <c r="L1"/>
  <c r="L43" i="69"/>
  <c r="L1"/>
  <c r="C13" i="92"/>
  <c r="L53" i="91"/>
  <c r="L1"/>
  <c r="L103" i="78"/>
  <c r="L1"/>
  <c r="D13" i="115"/>
  <c r="L198" i="39"/>
  <c r="L1"/>
  <c r="L17" i="76"/>
  <c r="L1"/>
  <c r="L31" i="85"/>
  <c r="L1"/>
  <c r="D15" i="105"/>
  <c r="R96" i="22"/>
  <c r="R94" i="17"/>
  <c r="J103" i="21"/>
  <c r="J60"/>
  <c r="BK96"/>
  <c r="T170" i="15"/>
  <c r="T93"/>
  <c r="R262" i="11"/>
  <c r="R104"/>
  <c r="BK90" i="5"/>
  <c r="J91"/>
  <c r="J62"/>
  <c r="AZ56" i="1"/>
  <c r="AV56"/>
  <c r="T90" i="7"/>
  <c r="T89"/>
  <c r="T226" i="22"/>
  <c r="T96"/>
  <c r="J227"/>
  <c r="J64"/>
  <c r="BK226"/>
  <c r="J226"/>
  <c r="J63"/>
  <c r="T92" i="23"/>
  <c r="T91"/>
  <c r="R169" i="21"/>
  <c r="R95"/>
  <c r="BC69" i="1"/>
  <c r="AY69"/>
  <c r="R93" i="15"/>
  <c r="P170"/>
  <c r="P204" i="14"/>
  <c r="BB69" i="1"/>
  <c r="AX69"/>
  <c r="J95" i="15"/>
  <c r="J58"/>
  <c r="BK94"/>
  <c r="P91" i="14"/>
  <c r="AU67" i="1"/>
  <c r="P262" i="11"/>
  <c r="BC63" i="1"/>
  <c r="AY63"/>
  <c r="BK93" i="13"/>
  <c r="AT74" i="1"/>
  <c r="P94" i="15"/>
  <c r="BD63" i="1"/>
  <c r="BB56"/>
  <c r="AX56"/>
  <c r="AT57"/>
  <c r="BK105" i="11"/>
  <c r="BK90" i="8"/>
  <c r="J135"/>
  <c r="J63"/>
  <c r="J91" i="7"/>
  <c r="J62"/>
  <c r="BK90"/>
  <c r="T90" i="6"/>
  <c r="T89"/>
  <c r="AZ53" i="1"/>
  <c r="AV53"/>
  <c r="AT53"/>
  <c r="BK96" i="22"/>
  <c r="J96"/>
  <c r="J97"/>
  <c r="J57"/>
  <c r="J91" i="24"/>
  <c r="J62"/>
  <c r="BK90"/>
  <c r="P160" i="16"/>
  <c r="P95"/>
  <c r="AU70" i="1"/>
  <c r="AU71"/>
  <c r="AU69"/>
  <c r="P104" i="11"/>
  <c r="AU64" i="1"/>
  <c r="J255" i="3"/>
  <c r="J71"/>
  <c r="BK254"/>
  <c r="J254"/>
  <c r="J70"/>
  <c r="J90" i="6"/>
  <c r="J61"/>
  <c r="BK89"/>
  <c r="J89"/>
  <c r="J80" i="2"/>
  <c r="J58"/>
  <c r="AT80" i="1"/>
  <c r="P226" i="22"/>
  <c r="P96"/>
  <c r="AU77" i="1"/>
  <c r="R90" i="24"/>
  <c r="R89"/>
  <c r="P94" i="19"/>
  <c r="AU73" i="1"/>
  <c r="R156" i="18"/>
  <c r="J101" i="19"/>
  <c r="J59"/>
  <c r="BK95"/>
  <c r="T156" i="18"/>
  <c r="T92"/>
  <c r="P94" i="17"/>
  <c r="J157" i="18"/>
  <c r="J66"/>
  <c r="BK156"/>
  <c r="J156"/>
  <c r="J65"/>
  <c r="J97" i="16"/>
  <c r="J62"/>
  <c r="BK96"/>
  <c r="BK204" i="14"/>
  <c r="J204"/>
  <c r="J62"/>
  <c r="J205"/>
  <c r="J63"/>
  <c r="J89" i="20"/>
  <c r="J61"/>
  <c r="BK88"/>
  <c r="J88"/>
  <c r="J92" i="14"/>
  <c r="J57"/>
  <c r="BK91"/>
  <c r="J91"/>
  <c r="J94" i="18"/>
  <c r="J62"/>
  <c r="BK93"/>
  <c r="BD69" i="1"/>
  <c r="R151" i="13"/>
  <c r="R92"/>
  <c r="BK90" i="10"/>
  <c r="BK91" i="9"/>
  <c r="T93" i="13"/>
  <c r="T92"/>
  <c r="AT63" i="1"/>
  <c r="BB63"/>
  <c r="AX63"/>
  <c r="BK262" i="11"/>
  <c r="J262"/>
  <c r="J67"/>
  <c r="P91" i="9"/>
  <c r="P90"/>
  <c r="AU61" i="1"/>
  <c r="BC53"/>
  <c r="AT68"/>
  <c r="J152" i="13"/>
  <c r="J67"/>
  <c r="BK151"/>
  <c r="J151"/>
  <c r="J66"/>
  <c r="BD78" i="1"/>
  <c r="BD51"/>
  <c r="W30"/>
  <c r="J92" i="4"/>
  <c r="J62"/>
  <c r="P90" i="6"/>
  <c r="P89"/>
  <c r="AU58" i="1"/>
  <c r="BA56"/>
  <c r="AW56"/>
  <c r="P98" i="3"/>
  <c r="J93" i="23"/>
  <c r="J62"/>
  <c r="R92" i="18"/>
  <c r="R94" i="19"/>
  <c r="R95" i="16"/>
  <c r="R204" i="14"/>
  <c r="R91"/>
  <c r="BK169" i="21"/>
  <c r="J169"/>
  <c r="J63"/>
  <c r="T95"/>
  <c r="J96" i="17"/>
  <c r="J62"/>
  <c r="BK95"/>
  <c r="BK224" i="19"/>
  <c r="J224"/>
  <c r="J62"/>
  <c r="AT69" i="1"/>
  <c r="T94" i="17"/>
  <c r="J171" i="15"/>
  <c r="J63"/>
  <c r="BK170"/>
  <c r="J170"/>
  <c r="J62"/>
  <c r="T91" i="9"/>
  <c r="T90"/>
  <c r="T104" i="11"/>
  <c r="P93" i="13"/>
  <c r="P92"/>
  <c r="AU66" i="1"/>
  <c r="AT65"/>
  <c r="P90" i="5"/>
  <c r="P89"/>
  <c r="AU57" i="1"/>
  <c r="AU56"/>
  <c r="J99" i="12"/>
  <c r="J64"/>
  <c r="BK89"/>
  <c r="P254" i="3"/>
  <c r="J99"/>
  <c r="J62"/>
  <c r="R98"/>
  <c r="R97"/>
  <c r="BB53" i="1"/>
  <c r="T97" i="3"/>
  <c r="B36" i="26"/>
  <c r="J27" i="14"/>
  <c r="J56"/>
  <c r="J93" i="13"/>
  <c r="J61"/>
  <c r="BK92"/>
  <c r="J92"/>
  <c r="AX53" i="1"/>
  <c r="BB51"/>
  <c r="BA51"/>
  <c r="J91" i="4"/>
  <c r="J61"/>
  <c r="J91" i="9"/>
  <c r="J61"/>
  <c r="BK90"/>
  <c r="J90"/>
  <c r="J93" i="18"/>
  <c r="J61"/>
  <c r="BK92"/>
  <c r="J92"/>
  <c r="J29" i="20"/>
  <c r="J60"/>
  <c r="J96" i="16"/>
  <c r="J61"/>
  <c r="BK95"/>
  <c r="J95"/>
  <c r="J60" i="6"/>
  <c r="J29"/>
  <c r="J90" i="8"/>
  <c r="J61"/>
  <c r="BK89"/>
  <c r="J89"/>
  <c r="AT56" i="1"/>
  <c r="J98" i="3"/>
  <c r="J61"/>
  <c r="J92" i="23"/>
  <c r="J61"/>
  <c r="AY53" i="1"/>
  <c r="BC51"/>
  <c r="J95" i="19"/>
  <c r="J57"/>
  <c r="BK94"/>
  <c r="J94"/>
  <c r="J79" i="2"/>
  <c r="J57"/>
  <c r="J90" i="24"/>
  <c r="J61"/>
  <c r="BK89"/>
  <c r="J89"/>
  <c r="J94" i="15"/>
  <c r="J57"/>
  <c r="BK93"/>
  <c r="J93"/>
  <c r="J89" i="12"/>
  <c r="J61"/>
  <c r="BK88"/>
  <c r="J88"/>
  <c r="J95" i="17"/>
  <c r="J61"/>
  <c r="BK94"/>
  <c r="J94"/>
  <c r="P97" i="3"/>
  <c r="AU54" i="1"/>
  <c r="AU53"/>
  <c r="AU63"/>
  <c r="AU68"/>
  <c r="AU51"/>
  <c r="J90" i="10"/>
  <c r="J61"/>
  <c r="BK89"/>
  <c r="J89"/>
  <c r="AZ51" i="1"/>
  <c r="J90" i="7"/>
  <c r="J61"/>
  <c r="BK89"/>
  <c r="J89"/>
  <c r="J105" i="11"/>
  <c r="J61"/>
  <c r="BK104"/>
  <c r="J104"/>
  <c r="P93" i="15"/>
  <c r="J96" i="21"/>
  <c r="J57"/>
  <c r="BK95"/>
  <c r="J95"/>
  <c r="J27" i="22"/>
  <c r="J56"/>
  <c r="J90" i="5"/>
  <c r="J61"/>
  <c r="BK89"/>
  <c r="J89"/>
  <c r="J60" i="16"/>
  <c r="J29"/>
  <c r="J29" i="18"/>
  <c r="J60"/>
  <c r="J60" i="4"/>
  <c r="J36" i="14"/>
  <c r="AG67" i="1"/>
  <c r="AN67"/>
  <c r="J60" i="5"/>
  <c r="J29"/>
  <c r="J56" i="21"/>
  <c r="J27"/>
  <c r="AV51" i="1"/>
  <c r="W26"/>
  <c r="J29" i="17"/>
  <c r="J60"/>
  <c r="J27" i="15"/>
  <c r="J56"/>
  <c r="J56" i="2"/>
  <c r="AY51" i="1"/>
  <c r="W29"/>
  <c r="J60" i="3"/>
  <c r="J29" i="13"/>
  <c r="J60"/>
  <c r="J60" i="7"/>
  <c r="J29"/>
  <c r="J29" i="10"/>
  <c r="J60"/>
  <c r="J38" i="6"/>
  <c r="AG58" i="1"/>
  <c r="AN58"/>
  <c r="J60" i="9"/>
  <c r="J29"/>
  <c r="W27" i="1"/>
  <c r="AW51"/>
  <c r="AK27"/>
  <c r="AG77"/>
  <c r="AN77"/>
  <c r="J36" i="22"/>
  <c r="J29" i="11"/>
  <c r="J60"/>
  <c r="J29" i="8"/>
  <c r="J60"/>
  <c r="J60" i="12"/>
  <c r="J29"/>
  <c r="J60" i="24"/>
  <c r="J29"/>
  <c r="J56" i="19"/>
  <c r="J27"/>
  <c r="J60" i="23"/>
  <c r="J38" i="20"/>
  <c r="AG75" i="1"/>
  <c r="W28"/>
  <c r="AX51"/>
  <c r="J38" i="23"/>
  <c r="AG60" i="1"/>
  <c r="AN60"/>
  <c r="J38" i="8"/>
  <c r="AG62" i="1"/>
  <c r="AN62"/>
  <c r="J38" i="10"/>
  <c r="J38" i="13"/>
  <c r="AG66" i="1"/>
  <c r="AN66"/>
  <c r="J36" i="15"/>
  <c r="AG68" i="1"/>
  <c r="AN68"/>
  <c r="AT51"/>
  <c r="AK26"/>
  <c r="AG55"/>
  <c r="AN55"/>
  <c r="J38" i="4"/>
  <c r="AN75" i="1"/>
  <c r="AG74"/>
  <c r="AN74"/>
  <c r="AG73"/>
  <c r="AN73"/>
  <c r="J36" i="19"/>
  <c r="AG65" i="1"/>
  <c r="AN65"/>
  <c r="J38" i="12"/>
  <c r="AG59" i="1"/>
  <c r="AN59"/>
  <c r="J38" i="7"/>
  <c r="AG76" i="1"/>
  <c r="AN76"/>
  <c r="J36" i="21"/>
  <c r="J38" i="11"/>
  <c r="AG64" i="1"/>
  <c r="AG54"/>
  <c r="J38" i="3"/>
  <c r="J36" i="2"/>
  <c r="AG52" i="1"/>
  <c r="AG71"/>
  <c r="AN71"/>
  <c r="J38" i="17"/>
  <c r="J38" i="18"/>
  <c r="AG72" i="1"/>
  <c r="AN72"/>
  <c r="AN80"/>
  <c r="J38" i="24"/>
  <c r="J38" i="9"/>
  <c r="AG61" i="1"/>
  <c r="AN61"/>
  <c r="AG57"/>
  <c r="J38" i="5"/>
  <c r="J38" i="16"/>
  <c r="AG70" i="1"/>
  <c r="AN70"/>
  <c r="AG69"/>
  <c r="AN69"/>
  <c r="AN52"/>
  <c r="AN64"/>
  <c r="AG63"/>
  <c r="AN63"/>
  <c r="AN78"/>
  <c r="AN79"/>
  <c r="AG56"/>
  <c r="AN56"/>
  <c r="AN57"/>
  <c r="AG53"/>
  <c r="AN53"/>
  <c r="AN54"/>
  <c r="AG51"/>
  <c r="AK23"/>
  <c r="AK32"/>
  <c r="AN51"/>
</calcChain>
</file>

<file path=xl/comments1.xml><?xml version="1.0" encoding="utf-8"?>
<comments xmlns="http://schemas.openxmlformats.org/spreadsheetml/2006/main">
  <authors>
    <author>Dita Paštová</author>
  </authors>
  <commentList>
    <comment ref="C18" authorId="0">
      <text>
        <r>
          <rPr>
            <b/>
            <sz val="8"/>
            <color indexed="81"/>
            <rFont val="Tahoma"/>
            <charset val="238"/>
          </rPr>
          <t>Dita Paštová:</t>
        </r>
        <r>
          <rPr>
            <sz val="8"/>
            <color indexed="81"/>
            <rFont val="Tahoma"/>
            <charset val="238"/>
          </rPr>
          <t xml:space="preserve">
</t>
        </r>
      </text>
    </comment>
    <comment ref="C46" authorId="0">
      <text>
        <r>
          <rPr>
            <b/>
            <sz val="8"/>
            <color indexed="81"/>
            <rFont val="Tahoma"/>
            <charset val="238"/>
          </rPr>
          <t>Dita Paštová:</t>
        </r>
        <r>
          <rPr>
            <sz val="8"/>
            <color indexed="81"/>
            <rFont val="Tahoma"/>
            <charset val="238"/>
          </rPr>
          <t xml:space="preserve">
</t>
        </r>
      </text>
    </comment>
  </commentList>
</comments>
</file>

<file path=xl/comments2.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3.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4.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5.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6.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7.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8.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comments9.xml><?xml version="1.0" encoding="utf-8"?>
<comments xmlns="http://schemas.openxmlformats.org/spreadsheetml/2006/main">
  <authors>
    <author/>
  </authors>
  <commentList>
    <comment ref="E9" authorId="0">
      <text>
        <r>
          <rPr>
            <b/>
            <sz val="8"/>
            <color indexed="8"/>
            <rFont val="Tahoma"/>
            <family val="2"/>
            <charset val="238"/>
          </rPr>
          <t xml:space="preserve">Josef Machač:
</t>
        </r>
      </text>
    </comment>
  </commentList>
</comments>
</file>

<file path=xl/sharedStrings.xml><?xml version="1.0" encoding="utf-8"?>
<sst xmlns="http://schemas.openxmlformats.org/spreadsheetml/2006/main" count="51172" uniqueCount="6200">
  <si>
    <t>- provedení požadovaných měření a následné zpracování revizní zprávy</t>
  </si>
  <si>
    <t>Rekapitulace - ÚV Mokošín - DT1</t>
  </si>
  <si>
    <t>Měření a regulace</t>
  </si>
  <si>
    <t>ASŘTP</t>
  </si>
  <si>
    <t>ÚV Mokošín - DT1</t>
  </si>
  <si>
    <t>Rozvaděč [DT1]</t>
  </si>
  <si>
    <t>Chránič proudový čtyřpólový, odolný proti rušení 4p,25A,0,03A</t>
  </si>
  <si>
    <t>Jistič jednopólový C10/1</t>
  </si>
  <si>
    <t>Svodič přepětí čtyřpólový Typ 2</t>
  </si>
  <si>
    <t>Těleso topné 20W, IP54</t>
  </si>
  <si>
    <t>Termostat rozpínací pro topná tělesa (0 - 60°C), 10A</t>
  </si>
  <si>
    <t>Zásuvka servisní 230V/16A</t>
  </si>
  <si>
    <t>Pojistka skleněná F35A, 250mA</t>
  </si>
  <si>
    <t>Svorkovnice řadová s pojistkou 4mm2</t>
  </si>
  <si>
    <t>Vodič slaněný Cu 6 zž</t>
  </si>
  <si>
    <t>Monitoring klapky [1ES11.2]</t>
  </si>
  <si>
    <t>Monitoring klapky [1ES14]</t>
  </si>
  <si>
    <t>Monitoring klapky [1ES17]</t>
  </si>
  <si>
    <t>Monitoring klapky [1ES9.2]</t>
  </si>
  <si>
    <t>Ethernet fm [1M2.1]</t>
  </si>
  <si>
    <t>Blokování čerpadla [1M2.2]</t>
  </si>
  <si>
    <t>Blokování čerpadla [1M2.3]</t>
  </si>
  <si>
    <t>Řj tlakových filtrů [RT1.1]</t>
  </si>
  <si>
    <t>Řj tlakových filtrů [RT1.2]</t>
  </si>
  <si>
    <t>Rozvaděč - doplnění [DT1]</t>
  </si>
  <si>
    <t>Rozšíření rozváděče pro MaR. Položka neobsahuje dodávku dalšího rozváděče. Položka obsahuje dodávku a montáž prvků pro komponenty MaR.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</si>
  <si>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Bleskojistka 24V pro analogové signály 24V, 0,5A, 1-kanál</t>
  </si>
  <si>
    <t>Bočnice pro bleskojistku -</t>
  </si>
  <si>
    <t>Vývodka PG 7 vč.matice IP68</t>
  </si>
  <si>
    <t>Krabice svorková prázdná venkovní 98x98x61, IP65, 4mm2</t>
  </si>
  <si>
    <t>V ceně je obsažena dodávka, montáž a zapojení.</t>
  </si>
  <si>
    <t>Vodič slaněný Cu 4 zž</t>
  </si>
  <si>
    <t>Soumrakový spínač [S1]</t>
  </si>
  <si>
    <t>Spínač soumrakový IC2000+čidlo 230V, 10A [S1KA1]</t>
  </si>
  <si>
    <t>Indukční průtokoměr [1FIQ10]</t>
  </si>
  <si>
    <t xml:space="preserve">V ceně je obsaženo zapojení zařízení.       </t>
  </si>
  <si>
    <t>Indukční průtokoměr [1FIQ3.1]</t>
  </si>
  <si>
    <t>Indukční průtokoměr [1FIQ3.2]</t>
  </si>
  <si>
    <t>Indukční průtokoměr [1FIQ4.1]</t>
  </si>
  <si>
    <t>Indukční průtokoměr [1FIQ4.2]</t>
  </si>
  <si>
    <t>Indukční průtokoměr [1FIQ7]</t>
  </si>
  <si>
    <t>Indukční průtokoměr [1FIQ8]</t>
  </si>
  <si>
    <t>Indukční průtokoměr [1FIQ9]</t>
  </si>
  <si>
    <t>Měření hladiny [1LIC2]</t>
  </si>
  <si>
    <t>V ceně je obsažena dodávka, montáž, zapojení, nastavení a zprovoznění zařízení.</t>
  </si>
  <si>
    <t>Snímač hladiny tenzometrický 0-6m/4-20mA, 10m kabel [1LIC2]</t>
  </si>
  <si>
    <t>Bleskojistka 24V-krabice 24V [1LIC2MX1]</t>
  </si>
  <si>
    <t>Měření hladiny [1LIC6]</t>
  </si>
  <si>
    <t>Snímač hladiny tenzometrický 0-6m/4-20mA, 10m kabel [1LIC6]</t>
  </si>
  <si>
    <t>Bleskojistka 24V-krabice 24V [1LIC6MX1]</t>
  </si>
  <si>
    <t>Mezní měření hladiny [1LZ2]</t>
  </si>
  <si>
    <t>Spínač plovákový 10m [1LZ2.1]</t>
  </si>
  <si>
    <t>Závaží k plováku [1LZ2.1]</t>
  </si>
  <si>
    <t>Spínač plovákový 10m [1LZ2.2]</t>
  </si>
  <si>
    <t>Závaží k plováku [1LZ2.2]</t>
  </si>
  <si>
    <t>Měření tlaku [1PIC1]</t>
  </si>
  <si>
    <t>Snímač relativního tlaku 0-1MPa (0-10bar) / 4-20mA, 10-36V DC [1PIC1]</t>
  </si>
  <si>
    <t>Měření tlaku [1PIC2.1]</t>
  </si>
  <si>
    <t>Snímač relativního tlaku 0-1MPa (0-10bar) / 4-20mA, 10-36V DC [1PIC2.1]</t>
  </si>
  <si>
    <t>Měření tlaku [1PIC2.2]</t>
  </si>
  <si>
    <t>Snímač relativního tlaku 0-1MPa (0-10bar) / 4-20mA, 10-36V DC [1PIC2.2]</t>
  </si>
  <si>
    <t>Měření teploty dmychadla [1TIC1.1]</t>
  </si>
  <si>
    <t>Snímač teploty vzduchu -30 až 80°C / 4-20mA, IP65 [1TIC1.1]</t>
  </si>
  <si>
    <t>Měření teploty dmychadla [1TIC1.2]</t>
  </si>
  <si>
    <t>Snímač teploty vzduchu -30 až 80°C / 4-20mA, IP65 [1TIC1.2]</t>
  </si>
  <si>
    <t>Měření zákalu za tlakovými filtry [QIC1.7]</t>
  </si>
  <si>
    <t>Snímač - zákaloměr vysoce citlivý [QIC1.7]</t>
  </si>
  <si>
    <t>Převodník digitální jednokanálový [QIC1.7]</t>
  </si>
  <si>
    <t>Modul MODBUS [QIC1.7]</t>
  </si>
  <si>
    <t>Zprovoznění [QIC1.7]</t>
  </si>
  <si>
    <t>Měření volný chlor za vdj mokošín [QIC1.8]</t>
  </si>
  <si>
    <t>Snímač volného chloru vč. měřícího panelu [QIC1.8]</t>
  </si>
  <si>
    <t>Převodník jednokanálový, 4-20mA [QIC1.8]</t>
  </si>
  <si>
    <t>Měření volný chlor před vdj mokošín [QIC1.9]</t>
  </si>
  <si>
    <t>Snímač volného chloru vč. měřícího panelu [QIC1.9]</t>
  </si>
  <si>
    <t>Převodník jednokanálový, 4-20mA [QIC1.9]</t>
  </si>
  <si>
    <t>Rozšíření rozváděče pro ASŘTP. Položka neobsahuje dodávku dalšího rozváděče. Položka obsahuje dodávku a montáž prvků pro komponenty ASŘTP.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</si>
  <si>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Jistič jednopólový C6/1</t>
  </si>
  <si>
    <t>Rázová oddělovací tlumivka</t>
  </si>
  <si>
    <t>Svodič přepětí dvoupólový Typ 3</t>
  </si>
  <si>
    <t>Pojistka skleněná F35A, 2,5A</t>
  </si>
  <si>
    <t>Pojistka skleněná F35A, 500mA</t>
  </si>
  <si>
    <t>Svorkovnice řadová s pojistkou a LED 4mm2, 250V=, 250VAC</t>
  </si>
  <si>
    <t>Kabel datový slaněný drát 4x2x0,5 Cat6</t>
  </si>
  <si>
    <t>Kabel optický MM 50/125, 12 vláken</t>
  </si>
  <si>
    <t>Operátorský panel VDJ</t>
  </si>
  <si>
    <t>Panel montážní ocelový VxŠ 530x430</t>
  </si>
  <si>
    <t>Oka závěsná (sada) plast</t>
  </si>
  <si>
    <t>Rozvodnice plastová, plné dveře VxŠxH 530x430x200, IP66</t>
  </si>
  <si>
    <t>Karta napájení / poloviční 12Z,24,24Z=</t>
  </si>
  <si>
    <t>Zdroj spínaný 24V, 70W</t>
  </si>
  <si>
    <t>Panel grafický 7,5" color TFT, 2x serial, 2x USB, SD, Ethernet, IP65</t>
  </si>
  <si>
    <t>Svorka ukončení Ethernet kabelu, CAT.6, DIN</t>
  </si>
  <si>
    <t>Kabel propojovací stíněný M340/Magelis/PC - Switch [1M1.2WS3]</t>
  </si>
  <si>
    <t>Kabel propojovací stíněný M340/Magelis/PC - Switch [1M2.1WS4]</t>
  </si>
  <si>
    <t>Kabel propojovací stíněný M340/Magelis/PC - Switch [1M2.2WS4]</t>
  </si>
  <si>
    <t>Zdrojová soustava [GU1]</t>
  </si>
  <si>
    <t>Zdroj spínaný 24V, 240W [GU1]</t>
  </si>
  <si>
    <t>Karta napájení / poloviční 12Z,24,24Z= [GU1]</t>
  </si>
  <si>
    <t>Zdroj záložní 600VA [GU1UPS]</t>
  </si>
  <si>
    <t>Operátorský panel Strojovna [OP]</t>
  </si>
  <si>
    <t>Panel grafický 10,4" color TFT, 2x serial, 2x USB, SD, Ethernet, IP65 [OP]</t>
  </si>
  <si>
    <t>Řídicí jednotka [PLC]</t>
  </si>
  <si>
    <t>Modul analogových vstupů 8 vstupů, 16 bit, isolované jako skup. [PLC]</t>
  </si>
  <si>
    <t>Zdroj pro PLC 36W, 100-240VAC [PLC]</t>
  </si>
  <si>
    <t>Modul digitálních vstupů 64, 24VDC, poz.log., s 2x konekt.40 pinů [PLC]</t>
  </si>
  <si>
    <t>Modul digitálních výstupů 32, 24VDC / 0,1A, poz.log, konektor 40 pinů [PLC]</t>
  </si>
  <si>
    <t>Kabel s konektorem 40 pinů, 2 volné konce s 2x20 vodiči, 3m [PLC]</t>
  </si>
  <si>
    <t>Svorkovnice Svorkovnicový modul, průměr 3mm [PLC]</t>
  </si>
  <si>
    <t>Modul komunikační 2x RS485/232 Modbus [PLC]</t>
  </si>
  <si>
    <t>PLC jednotka 1xUSB, Modbus (38.2 kbaud) [PLC]</t>
  </si>
  <si>
    <t>Modul komunikační Ethernet 10/100 Mb/s RJ45 [PLC]</t>
  </si>
  <si>
    <t>Backplane 8 pozic [PLC]</t>
  </si>
  <si>
    <t>Příslušenství datové sítě Profibus [PRM]</t>
  </si>
  <si>
    <t>Modul komunikační ProfiBUS Remote Master [PRM1]</t>
  </si>
  <si>
    <t>Svorka ukončení ProfiBUS DP kabelu [PRM1X1]</t>
  </si>
  <si>
    <t>Svorka ukončení ProfiBUS DP kabelu [PRM1X2]</t>
  </si>
  <si>
    <t>Příslušenství datové sítě Modbus</t>
  </si>
  <si>
    <t>Modul oddělovací MODBUS RS485 [QIC1.9RS]</t>
  </si>
  <si>
    <t>Kabel propojovací M340 BXMP34**, BXMNOM0200 - TWDXCAISO [RS1WL0]</t>
  </si>
  <si>
    <t>Kabel propojovací M340 BXMP34**, BXMNOM0200 - TWDXCAISO [RS2WL0]</t>
  </si>
  <si>
    <t>Modul oddělovací MODBUS RS485 [RT3RS]</t>
  </si>
  <si>
    <t>Modul oddělovací MODBUS RS485 [1FIQ10RS]</t>
  </si>
  <si>
    <t>Příslušenství řídicí jednotky a optické sítě [SWI]</t>
  </si>
  <si>
    <t>Switch řízený 10/100 Mbit/s, 6 metalických portů, 2 optické porty [SWI]</t>
  </si>
  <si>
    <t>Kabel propojovací stíněný M340/Magelis/PC - Switch [SWI]</t>
  </si>
  <si>
    <t>Patch propojovací MM, ST, duplex [SWI]</t>
  </si>
  <si>
    <t>Kazeta optická malá [SWI]</t>
  </si>
  <si>
    <t>Spojka optická MM ST [SWI]</t>
  </si>
  <si>
    <t>Svorka ukončení Ethernet kabelu, CAT.6, DIN [SWI1X1]</t>
  </si>
  <si>
    <t>Pigtail MM ST 50/125 1m [SWIX1]</t>
  </si>
  <si>
    <t>Ochrana sváru 45mm [SWIX1]</t>
  </si>
  <si>
    <t>Pigtail MM ST 50/125 1m [SWIX2]</t>
  </si>
  <si>
    <t>Ochrana sváru 45mm [SWIX2]</t>
  </si>
  <si>
    <t>Programové vybavení pro řídicí jednotku</t>
  </si>
  <si>
    <t>SW komunikační</t>
  </si>
  <si>
    <t>SW aplikační pro PLC</t>
  </si>
  <si>
    <t>SW projekt</t>
  </si>
  <si>
    <t>Programové vybavení pro řídicí jednotku - změny</t>
  </si>
  <si>
    <t>Položka obsahuje práce technika a programátora při zkušebním provozu včetně změn aplikačního SW</t>
  </si>
  <si>
    <t>SW aplikační pro PLC - změny</t>
  </si>
  <si>
    <t>Programové vybavení pro ovládací panel operátora</t>
  </si>
  <si>
    <t>SW aplikační pro ovládací panel</t>
  </si>
  <si>
    <t>Programové vybavení pro dispečerské pracoviště</t>
  </si>
  <si>
    <t>SW aplikační pro vizualizaci na DSP</t>
  </si>
  <si>
    <t>Programové vybavení pro centrální dispečerské pracoviště provozovatele</t>
  </si>
  <si>
    <t>Součástí je rozšíření programového vybavení pro komunikaci a vizualizaci na centrálním dispečerském pracovišti provozovatele</t>
  </si>
  <si>
    <t>SW aplikační pro vizualizaci na CDSP</t>
  </si>
  <si>
    <t>Parametrizace ProfiBUS</t>
  </si>
  <si>
    <t>parametrizace ProfiBUS</t>
  </si>
  <si>
    <t>Parametrizace ModBUS</t>
  </si>
  <si>
    <t>parametrizace ModBUS</t>
  </si>
  <si>
    <t>Rekapitulace - ÚV Mokošín - RM2</t>
  </si>
  <si>
    <t>ÚV Mokošín - RM2</t>
  </si>
  <si>
    <t>Rozvaděč [RM2]</t>
  </si>
  <si>
    <t>Dno kabelové jednodílné ŠxH 800x400</t>
  </si>
  <si>
    <t>Podstavec - boční díl VxH 200x400</t>
  </si>
  <si>
    <t>Příčník jednoduchý H 400</t>
  </si>
  <si>
    <t>Rozváděč skříňový, plné dveře, mont.panel VxŠxH 2000x800x400</t>
  </si>
  <si>
    <t>Sada bočnic VxH 2000x400</t>
  </si>
  <si>
    <t>Jistič výkonový - jednotka spouští 3p, 100A (0,7-1x In), termomagnetická (100/160/250)</t>
  </si>
  <si>
    <t>Jistič výkonový - základ 3p, 100A / 36kA, pevné provedení</t>
  </si>
  <si>
    <t>Kontakt pomocný 2xNO</t>
  </si>
  <si>
    <t>Kontakt pomocný 4xNO</t>
  </si>
  <si>
    <t>Kryt svorek dlouhý 3p, (100/160/250)</t>
  </si>
  <si>
    <t>Měnič frekvenční 30kW/400V/66A, DC tlumivka</t>
  </si>
  <si>
    <t>Relé pomocné 4xpřep.kont. 230V</t>
  </si>
  <si>
    <t>Relé výkonové 2P, 15A, 24VDC, LED</t>
  </si>
  <si>
    <t>Spouštěč motorů 0,16-0,25A</t>
  </si>
  <si>
    <t>Spouštěč motorů 1-1,6A</t>
  </si>
  <si>
    <t>Stykač třípólový 9A/230V</t>
  </si>
  <si>
    <t>Svodič přepětí třípólový Typ 2</t>
  </si>
  <si>
    <t>Tlumivka síťová 3x 100A, 0,3mH</t>
  </si>
  <si>
    <t>Patice pro výkonové relé 2P</t>
  </si>
  <si>
    <t>Vývodka PG 36 vč.matice IP68</t>
  </si>
  <si>
    <t>Svorkovnice exponenciální nad 25 mm2</t>
  </si>
  <si>
    <t>1M4.1MS1, 1M4.2MS1</t>
  </si>
  <si>
    <t>Skříň deblokační 1.motor_venkovní</t>
  </si>
  <si>
    <t>1YV2MS1</t>
  </si>
  <si>
    <t>Skříň deblokační 1.šoupě_venkovní, signalizace, atyp</t>
  </si>
  <si>
    <t>1ES17MS1, 1ES18MS1</t>
  </si>
  <si>
    <t>Krabice svorková prázdná venkovní 119x139x70, IP65, 10mm2</t>
  </si>
  <si>
    <t>Kabel silový Cu, stíněný 4x35</t>
  </si>
  <si>
    <t>Kabel silový pevný Cu 5x1,5</t>
  </si>
  <si>
    <t>Kabel silový pevný Cu 7x1,5</t>
  </si>
  <si>
    <t>Kabel silový slaněný Cu 7Gx0,5</t>
  </si>
  <si>
    <t>Vodič slaněný Cu 35 zž</t>
  </si>
  <si>
    <t>Reg. ventil na odběru vody z filtru [1ES0.1]</t>
  </si>
  <si>
    <t>Reg. ventil na odběru vody z filtru [1ES0.2]</t>
  </si>
  <si>
    <t>Reg. ventil na odběru vody z filtru [1ES0.3]</t>
  </si>
  <si>
    <t>Reg. ventil na odběru vody z filtru [1ES0.4]</t>
  </si>
  <si>
    <t>Reg. ventil na odběru vody z filtru [1ES2.1]</t>
  </si>
  <si>
    <t>Reg. ventil na odběru vody z filtru [1ES2.2]</t>
  </si>
  <si>
    <t>Reg. ventil na odběru vody z filtru [1ES2.3]</t>
  </si>
  <si>
    <t>Reg. ventil na odběru vody z filtru [1ES2.4]</t>
  </si>
  <si>
    <t>Reg. ventil na odběru vody z filtru [1ES3.1]</t>
  </si>
  <si>
    <t>Reg. ventil na odběru vody z filtru [1ES3.2]</t>
  </si>
  <si>
    <t>Reg. ventil na odběru vody z filtru [1ES3.3]</t>
  </si>
  <si>
    <t>Reg. ventil na odběru vody z filtru [1ES3.4]</t>
  </si>
  <si>
    <t>Reg. ventil na odběru vody z filtru [1ES4.1]</t>
  </si>
  <si>
    <t>Reg. ventil na odběru vody z filtru [1ES4.2]</t>
  </si>
  <si>
    <t>Reg. ventil na odběru vody z filtru [1ES4.3]</t>
  </si>
  <si>
    <t>Reg. ventil na odběru vody z filtru [1ES4.4]</t>
  </si>
  <si>
    <t>Reg. ventil na odběru vody z filtru [1ES5.1]</t>
  </si>
  <si>
    <t>Reg. ventil na odběru vody z filtru [1ES5.2]</t>
  </si>
  <si>
    <t>Reg. ventil na odběru vody z filtru [1ES5.3]</t>
  </si>
  <si>
    <t>Reg. ventil na odběru vody z filtru [1ES5.4]</t>
  </si>
  <si>
    <t>Reg. ventil na odběru vody z filtru [1ES7.1]</t>
  </si>
  <si>
    <t>Reg. ventil na odběru vody z filtru [1ES7.2]</t>
  </si>
  <si>
    <t>Reg. ventil na odběru vody z filtru [1ES7.3]</t>
  </si>
  <si>
    <t>Reg. ventil na odběru vody z filtru [1ES7.4]</t>
  </si>
  <si>
    <t>Reg. ventil na odběru vody z filtru [1ES8.1]</t>
  </si>
  <si>
    <t>Reg. ventil na odběru vody z filtru [1ES8.2]</t>
  </si>
  <si>
    <t>Reg. ventil na odběru vody z filtru [1ES8.3]</t>
  </si>
  <si>
    <t>Reg. ventil na odběru vody z filtru [1ES8.4]</t>
  </si>
  <si>
    <t>Dmychadlo pro praní otevřených filtrů [1M4.1]</t>
  </si>
  <si>
    <t>Dmychadlo pro praní otevřených filtrů [1M4.2]</t>
  </si>
  <si>
    <t>Ventilátor chlorovna [1M7]</t>
  </si>
  <si>
    <t>Ventilátor dmychadla [1M8.1]</t>
  </si>
  <si>
    <t>Ventilátor dmychadla [1M8.2]</t>
  </si>
  <si>
    <t>Solenoid hnací vody do injektoru [1YV2]</t>
  </si>
  <si>
    <t>Třícestný ventil [1ES17]</t>
  </si>
  <si>
    <t>Třícestný ventil [1ES18]</t>
  </si>
  <si>
    <t>Ovl. skříně pro 1m7 [1M7MS]</t>
  </si>
  <si>
    <t>Ovladač plastový Prázdná skříň-2otvory [1M7MS1]</t>
  </si>
  <si>
    <t>Ovladač plastový s jednotkou "Z" hlavice tlačítková černá [1M7MS1]</t>
  </si>
  <si>
    <t>Nosič štítku [1M7MS1]</t>
  </si>
  <si>
    <t>Ovladač plastový spínací jednotka [1M7MS1]</t>
  </si>
  <si>
    <t>Ovladač plastový rozpínací jednotka [1M7MS1]</t>
  </si>
  <si>
    <t>Ovladač plastový Prázdná skříň-3otvory [1M7MS2]</t>
  </si>
  <si>
    <t>Ovladač plastový s jednotkou "Z" hlavice tlačítková černá [1M7MS2]</t>
  </si>
  <si>
    <t>Signálka s LED zelená [1M7MS2]</t>
  </si>
  <si>
    <t>Hlavice signální pro LED zelená [1M7MS2]</t>
  </si>
  <si>
    <t>Nosič štítku [1M7MS2]</t>
  </si>
  <si>
    <t>Ovladač plastový spínací jednotka [1M7MS2]</t>
  </si>
  <si>
    <t>Ovladač plastový rozpínací jednotka [1M7MS2]</t>
  </si>
  <si>
    <t>Pásek FeZn 30x4 [0WL0]</t>
  </si>
  <si>
    <t>Rekapitulace - ÚV Mokošín - DT2</t>
  </si>
  <si>
    <t>ÚV Mokošín - DT2</t>
  </si>
  <si>
    <t>Rozvaděč [DT2]</t>
  </si>
  <si>
    <t>Spoušť napěťová 230V</t>
  </si>
  <si>
    <t>Zásuvka jednoduchá IP54, bílá</t>
  </si>
  <si>
    <t>1M5.1XC1, 1M5.2XC1, 1M5.3XC1, 1M6XC1</t>
  </si>
  <si>
    <t>Monitoring klapky [1ES0.4]</t>
  </si>
  <si>
    <t>Monitoring klapky [1ES2.4]</t>
  </si>
  <si>
    <t>Monitoring klapky [1ES3.4]</t>
  </si>
  <si>
    <t>Monitoring klapky [1ES4.4]</t>
  </si>
  <si>
    <t>Monitoring klapky [1ES5.4]</t>
  </si>
  <si>
    <t>Monitoring klapky [1ES7.4]</t>
  </si>
  <si>
    <t>Monitoring klapky [1ES8.4]</t>
  </si>
  <si>
    <t>Monitoring ventil.dmychadla [1M4.1]</t>
  </si>
  <si>
    <t>Monitoring ventil.dmychadla [1M4.2]</t>
  </si>
  <si>
    <t>Dáv. čerp. manganistan draselný [1M5.1]</t>
  </si>
  <si>
    <t>Dáv. čerp. manganistan draselný [1M5.2]</t>
  </si>
  <si>
    <t>Dáv. čerp. manganistan draselný [1M5.3]</t>
  </si>
  <si>
    <t>Dáv. čerp. chlornan sodný [1M6]</t>
  </si>
  <si>
    <t>Proporcionální regulátor chlóru [1YV1]</t>
  </si>
  <si>
    <t>Kabel sdělovací pevný 4x1</t>
  </si>
  <si>
    <t>Měření koncentrace chemických látek ve vodě [QIR1]</t>
  </si>
  <si>
    <t>Položka obsahuje dodávku robustního přenosného kolorimetru pro až 90 metod testování,</t>
  </si>
  <si>
    <t>detektor: křemíková fotodioda; paměť: 500 měření; rozhraní: USB, napájení: 4x baterie AA.</t>
  </si>
  <si>
    <t>Kolorimetr multiparametrový</t>
  </si>
  <si>
    <t>Kufřík</t>
  </si>
  <si>
    <t>Měření koncentrace železa ve vodě [QIR2]</t>
  </si>
  <si>
    <t>Položka obsahuje dodávku přenosného kolorimetru pro testování koncentrace železa ve vodě (0,02-3 mg/l Fe),</t>
  </si>
  <si>
    <t>detektor: křemíková fotodioda; paměť: 10 měření; napájení: 4x baterie AA,</t>
  </si>
  <si>
    <t>včetně reagencií na 100 stanovení</t>
  </si>
  <si>
    <t>Kolorimetr - železo</t>
  </si>
  <si>
    <t>Měření koncentrace chloru ve vodě [QIR3]</t>
  </si>
  <si>
    <t>Rozdělovací objekt nátoku na otevřené pískové filtry</t>
  </si>
  <si>
    <t>XXXXXXXXXXXXXXXXXXXXXXXXX</t>
  </si>
  <si>
    <t>1.1.3</t>
  </si>
  <si>
    <t>Akumulační nádrž objem 25m3, materiál PP</t>
  </si>
  <si>
    <t>1.1.4</t>
  </si>
  <si>
    <t>Automatický tlakový filtr, se sorpční náplní, provozní průtok Qmax= 75 m3/h</t>
  </si>
  <si>
    <t>1.1.5</t>
  </si>
  <si>
    <t>Pístový kompresor pro tlak 8 bar</t>
  </si>
  <si>
    <t>1.1.6</t>
  </si>
  <si>
    <t>Rekonstrukce otevřených pískových filtrů</t>
  </si>
  <si>
    <t>1.1.7</t>
  </si>
  <si>
    <t>Čerpadlo prací vody pro Q = 128 l/s, H = 13 m v.sl při f= 47 Hz</t>
  </si>
  <si>
    <t>1.1.8</t>
  </si>
  <si>
    <t>Čerpadlo prací a provozní vody pro tlakové filtry pro Q = 18 l/s, H = 25 m v.sl při f= 47 Hz</t>
  </si>
  <si>
    <t>1.1.9</t>
  </si>
  <si>
    <t>Čerpadlo do spotřebiště Lipoltice pro Q = 28,0 l/s, H = 50,0 m v.sl.</t>
  </si>
  <si>
    <t>1.1.10</t>
  </si>
  <si>
    <t>Prací dmychadlo otevřených filtrů pro Q = 1119/463 m3/hod, p= 60 kPa</t>
  </si>
  <si>
    <t>1.1.11</t>
  </si>
  <si>
    <t>Jednotka pro úpravu vody UV zářením pro Qmax= 45 l/s, Qmin= 15 l/s</t>
  </si>
  <si>
    <t>1.1.12</t>
  </si>
  <si>
    <t>3 ks dávkovací čerpadla roztoku manganistanu draselného Q=63l/h, při p= 10 bar</t>
  </si>
  <si>
    <t>1.1.13</t>
  </si>
  <si>
    <t>Kompresorová stanice pro míchání rozpouštěcích nádrží manganistanu draselného</t>
  </si>
  <si>
    <t>1.1.14</t>
  </si>
  <si>
    <t>Zásobní nádrž NaClO objemu 45 l</t>
  </si>
  <si>
    <t>1.1.15</t>
  </si>
  <si>
    <t>Dávkovací čerpadlo koncentrovaného chlornanu sodného o výkonu Q = 3,7 l/hod, při p= 8 bar</t>
  </si>
  <si>
    <t>1.1.16</t>
  </si>
  <si>
    <t>Odvlhčovací jednotka armaturní komory VDJ Mokošín.</t>
  </si>
  <si>
    <t>1.1.17</t>
  </si>
  <si>
    <t>Tlaková nádoba s vakem z potravinářské pryže, objem 4000 l</t>
  </si>
  <si>
    <t>1.1.18</t>
  </si>
  <si>
    <t>Podtlakový regulátor chlóru s odlučovačem a kontaktem pro signalizaci prázdné lahve</t>
  </si>
  <si>
    <t>1.1.19</t>
  </si>
  <si>
    <t>Automatický přepínač lahví 4 kg/hod</t>
  </si>
  <si>
    <t>1.1.20</t>
  </si>
  <si>
    <t>Dávkovací regulátor se servomotorem pro 10 – 200 g Cl2/hod</t>
  </si>
  <si>
    <t>1.1.21</t>
  </si>
  <si>
    <t>Vyhodnocovací jednotka Cl2 v ovzduší</t>
  </si>
  <si>
    <t>1.1.22</t>
  </si>
  <si>
    <t>Solenoidový ventil G 1“ napájení 230 V</t>
  </si>
  <si>
    <t>1.1.23</t>
  </si>
  <si>
    <t>Bezpečnostní ventil vč. adsorpčního filtru s náplní pro adsorpci plynného chlóru</t>
  </si>
  <si>
    <t>1.1.24</t>
  </si>
  <si>
    <t>1 ks PVC injektor do protitlaku 0-8 bar, výkon do 2.000 g/h</t>
  </si>
  <si>
    <t>1.1.25</t>
  </si>
  <si>
    <t>Zpětný ventil injektoru – max. výkon 6 kg</t>
  </si>
  <si>
    <t>1.1.26</t>
  </si>
  <si>
    <t>Sběrné potrubí chlóru</t>
  </si>
  <si>
    <t>1.1.27</t>
  </si>
  <si>
    <t>Zpětná klapka s kuličkou</t>
  </si>
  <si>
    <t>1.1.28</t>
  </si>
  <si>
    <t>Externí akustická siréna 92 dB</t>
  </si>
  <si>
    <t>1.1.29</t>
  </si>
  <si>
    <t>Plastový kyselinovzdorný ventilátor do potrubí pro Q = 700 m3/hod</t>
  </si>
  <si>
    <t>1.1.30</t>
  </si>
  <si>
    <t xml:space="preserve">Filtrační náplň dvouvrstvá, spodní vrstva zrno 0,5-1,0 mm, horní vrstva zrno 0,8-1,6 mm </t>
  </si>
  <si>
    <r>
      <t>m</t>
    </r>
    <r>
      <rPr>
        <vertAlign val="superscript"/>
        <sz val="8"/>
        <rFont val="Arial CE"/>
        <family val="2"/>
        <charset val="238"/>
      </rPr>
      <t>3</t>
    </r>
  </si>
  <si>
    <t>1.1.31</t>
  </si>
  <si>
    <t>Demontáž a zpětná montáž technologického vystrojení filtru č. 2</t>
  </si>
  <si>
    <t>1.1.32</t>
  </si>
  <si>
    <t>Neobsazeno</t>
  </si>
  <si>
    <t>1.1.33</t>
  </si>
  <si>
    <t>Indukční průtokoměr v odděleném provedení DN 150</t>
  </si>
  <si>
    <t>1.1.34</t>
  </si>
  <si>
    <t>1.1.35</t>
  </si>
  <si>
    <t>Indukční průtokoměr v odděleném provedení DN 125</t>
  </si>
  <si>
    <t>1.1.36</t>
  </si>
  <si>
    <t>1.1.37</t>
  </si>
  <si>
    <t>Indukční průtokoměr v odděleném provedení DN 350</t>
  </si>
  <si>
    <t>1.1.38</t>
  </si>
  <si>
    <t>Indukční průtokoměr v odděleném provedení DN 100</t>
  </si>
  <si>
    <t>1.1.39</t>
  </si>
  <si>
    <t>1.1.40</t>
  </si>
  <si>
    <t>1.1.41</t>
  </si>
  <si>
    <t>1.1.42</t>
  </si>
  <si>
    <t>Indukční průtokoměr v odděleném provedení DN 80</t>
  </si>
  <si>
    <t>1.1.43</t>
  </si>
  <si>
    <t>1.1.44</t>
  </si>
  <si>
    <t>Držák pro 2 ks řídících jednotek od pohonů uzavíracích klapek</t>
  </si>
  <si>
    <t>1.1.45</t>
  </si>
  <si>
    <r>
      <t>Dvoucestný přímý regulační ventil DN 150 s el.pohonem, Kvs = 100 m</t>
    </r>
    <r>
      <rPr>
        <vertAlign val="superscript"/>
        <sz val="8"/>
        <rFont val="Arial"/>
        <family val="2"/>
        <charset val="238"/>
      </rPr>
      <t>3</t>
    </r>
    <r>
      <rPr>
        <sz val="8"/>
        <rFont val="Arial"/>
        <family val="2"/>
        <charset val="238"/>
      </rPr>
      <t>/hod. Včetně držáku pro 6 ks řídících jednotek</t>
    </r>
  </si>
  <si>
    <t>1.1.46</t>
  </si>
  <si>
    <t>Uzavírací motýlková klapka DN 125 s el.pohonem, včetně držáku pro řídící jednotku</t>
  </si>
  <si>
    <t>1.1.47</t>
  </si>
  <si>
    <t>Uzavírací motýlková klapka DN 150 s el. pohonem</t>
  </si>
  <si>
    <t>1.1.48</t>
  </si>
  <si>
    <t>1.1.49</t>
  </si>
  <si>
    <t>1.1.50</t>
  </si>
  <si>
    <t>Uzavírací motýlková klapka DN 150 s el.pohonem</t>
  </si>
  <si>
    <t>1.1.51</t>
  </si>
  <si>
    <t>Uzavírací motýlková klapka DN 200 s el.pohonem, včetně držáku řídící jednotky</t>
  </si>
  <si>
    <t>1.1.52</t>
  </si>
  <si>
    <t>Uzavírací motýlková klapka DN 250 s el.pohonem</t>
  </si>
  <si>
    <t>1.1.53</t>
  </si>
  <si>
    <t>1.1.54</t>
  </si>
  <si>
    <t>Uzavírací motýlková klapka DN 150 s el.pohonem, včetně držáku pro 6 ks řídících jednotek</t>
  </si>
  <si>
    <t>1.1.55</t>
  </si>
  <si>
    <t>Uzavírací motýlková klapka DN 300 s el.pohonem</t>
  </si>
  <si>
    <t>1.1.56</t>
  </si>
  <si>
    <t>Uzavírací motýlková klapka DN 350 s el.pohonem</t>
  </si>
  <si>
    <t>1.1.57</t>
  </si>
  <si>
    <t>1.1.58</t>
  </si>
  <si>
    <t>1.1.59</t>
  </si>
  <si>
    <t>Uzavírací motýlková klapka DN 200 s el.pohonem</t>
  </si>
  <si>
    <t>1.1.60</t>
  </si>
  <si>
    <t>1.1.61</t>
  </si>
  <si>
    <t>1.1.62</t>
  </si>
  <si>
    <t>Třícestný uzavírací ventil G 1" s elektropohonem 230 V</t>
  </si>
  <si>
    <t>1.1.63</t>
  </si>
  <si>
    <t>Uzavírací motýlková klapka DN 150</t>
  </si>
  <si>
    <t>1.1.64</t>
  </si>
  <si>
    <t>Zpětná přírubová klapka DN 125</t>
  </si>
  <si>
    <t>1.1.65</t>
  </si>
  <si>
    <t>Zpětná přírubová klapka DN 150</t>
  </si>
  <si>
    <t>1.1.66</t>
  </si>
  <si>
    <t>Zpětná přírubová klapka DN 300</t>
  </si>
  <si>
    <t>1.1.67</t>
  </si>
  <si>
    <t>Montážní přírubová vložka DN 80</t>
  </si>
  <si>
    <t>Poznámka k položce:
bezvýkopová technologie vyvložkování stávajícího potrubí (litina DN 300) materiálem PE 100 RC, který po zatažení těsně přilne ke stávajícímu potrubí. Specifikace materiálu :
PE 100 RC potrubí předdeformováno z výroby do tvaru písmene "C" a certifikované dle PAS 1075, pro instalaci technologií close-fit dle ČSN EN 13689 a ISO 11295, po instalaci těsně přilehne zevnitř ke stávajícímu potrubí. Vnější průměr vložky De 300 mm.Potrubí dodáno v návinech dl. cca 200,0 m.</t>
  </si>
  <si>
    <t>Čerpání vody na dopravní výšku do 10 m průměrný přítok do 2000 l/min</t>
  </si>
  <si>
    <t>hod</t>
  </si>
  <si>
    <t>CS ÚRS 2015 01</t>
  </si>
  <si>
    <t>754528016</t>
  </si>
  <si>
    <t>115101303</t>
  </si>
  <si>
    <t>Pohotovost čerpací soupravy pro dopravní výšku do 10 m přítok do 2000 l/min</t>
  </si>
  <si>
    <t>den</t>
  </si>
  <si>
    <t>-1000623883</t>
  </si>
  <si>
    <t>131101203</t>
  </si>
  <si>
    <t>Hloubení jam zapažených v hornině tř. 1 a 2 objemu do 5000 m3</t>
  </si>
  <si>
    <t>m3</t>
  </si>
  <si>
    <t>2005525287</t>
  </si>
  <si>
    <t>VV</t>
  </si>
  <si>
    <t>"5% z celk. výkopu" 33,15*9,3*4,3*0,05</t>
  </si>
  <si>
    <t>131201203</t>
  </si>
  <si>
    <t>Hloubení jam zapažených v hornině tř. 3 objemu do 5000 m3</t>
  </si>
  <si>
    <t>-226040383</t>
  </si>
  <si>
    <t>"20% z celk. výkopu" 33,15*9,3*4,3*0,2</t>
  </si>
  <si>
    <t>131201209</t>
  </si>
  <si>
    <t>Příplatek za lepivost u hloubení jam zapažených v hornině tř. 3</t>
  </si>
  <si>
    <t>1804627951</t>
  </si>
  <si>
    <t>265,134*0,3</t>
  </si>
  <si>
    <t>131301203</t>
  </si>
  <si>
    <t>Hloubení jam zapažených v hornině tř. 4 objemu do 5000 m3</t>
  </si>
  <si>
    <t>-295155660</t>
  </si>
  <si>
    <t>"50% z celk. výkopu" 33,15*9,3*4,3*0,5</t>
  </si>
  <si>
    <t>131301209</t>
  </si>
  <si>
    <t>Příplatek za lepivost u hloubení jam zapažených v hornině tř. 4</t>
  </si>
  <si>
    <t>-1391116764</t>
  </si>
  <si>
    <t>662,834*0,3</t>
  </si>
  <si>
    <t>131401203</t>
  </si>
  <si>
    <t>Hloubení jam zapažených v hornině tř. 5 objemu do 5000 m3</t>
  </si>
  <si>
    <t>572114649</t>
  </si>
  <si>
    <t>"25% výkopu v horn. tř. 5" 33,15*9,3*4,3*0,25</t>
  </si>
  <si>
    <t>151301201</t>
  </si>
  <si>
    <t>Zřízení hnaného pažení stěn výkopu hl do 4 m</t>
  </si>
  <si>
    <t>m2</t>
  </si>
  <si>
    <t>-1903083303</t>
  </si>
  <si>
    <t>Poznámka k položce:
pro postupnou betonáž základu</t>
  </si>
  <si>
    <t>5*2*2*4</t>
  </si>
  <si>
    <t>151301211</t>
  </si>
  <si>
    <t>Odstranění pažení stěn hnaného hl do 4 m</t>
  </si>
  <si>
    <t>-2037810416</t>
  </si>
  <si>
    <t>151301301</t>
  </si>
  <si>
    <t>Zřízení rozepření stěn při pažení hnaném hl do 4 m</t>
  </si>
  <si>
    <t>-2014301669</t>
  </si>
  <si>
    <t>10*2*4</t>
  </si>
  <si>
    <t>151301311</t>
  </si>
  <si>
    <t>Odstranění rozepření stěn při pažení hnaném hl do 4 m</t>
  </si>
  <si>
    <t>116078357</t>
  </si>
  <si>
    <t>153112111</t>
  </si>
  <si>
    <t>Nastražení ocelových štětovnic dl do 10 m ve standardních podmínkách z terénu</t>
  </si>
  <si>
    <t>-1002573010</t>
  </si>
  <si>
    <t>153112123</t>
  </si>
  <si>
    <t>Zaberanění ocelových štětovnic na dl do 12 m ve standardních podmínkách z terénu</t>
  </si>
  <si>
    <t>1756371501</t>
  </si>
  <si>
    <t>(33,15+9,3+3,8+5,8+33,15)*7</t>
  </si>
  <si>
    <t>M</t>
  </si>
  <si>
    <t>159202200</t>
  </si>
  <si>
    <t>štětovnice, EN 10248-2 zn. S240GP (1.0021) dle EN 10248-1</t>
  </si>
  <si>
    <t>t</t>
  </si>
  <si>
    <t>-1556888334</t>
  </si>
  <si>
    <t>Poznámka k položce:
50 % obrátkovost</t>
  </si>
  <si>
    <t>596,4*0,185</t>
  </si>
  <si>
    <t>153113112</t>
  </si>
  <si>
    <t>Vytažení ocelových štětovnic dl do 12 m zaberaněných do hl 8 m z terénu ve standardnich podmínkách</t>
  </si>
  <si>
    <t>1765424946</t>
  </si>
  <si>
    <t>R.01 - 01</t>
  </si>
  <si>
    <t>Ocelový profil I 340 D + M</t>
  </si>
  <si>
    <t>m</t>
  </si>
  <si>
    <t>-1229729200</t>
  </si>
  <si>
    <t>Poznámka k položce:
Vzpěra larsen</t>
  </si>
  <si>
    <t>(2*33,15+2*9,3+2*5,8)*3</t>
  </si>
  <si>
    <t>161101103</t>
  </si>
  <si>
    <t>Svislé přemístění výkopku z horniny tř. 1 až 4 hl výkopu do 6 m</t>
  </si>
  <si>
    <t>601784393</t>
  </si>
  <si>
    <t>994,251*0,5 'Přepočtené koeficientem množství</t>
  </si>
  <si>
    <t>162301101</t>
  </si>
  <si>
    <t>Vodorovné přemístění do 500 m výkopku/sypaniny z horniny tř. 1 až 4</t>
  </si>
  <si>
    <t>-1239645314</t>
  </si>
  <si>
    <t>863,587*2 'Přepočtené koeficientem množství</t>
  </si>
  <si>
    <t>162701105</t>
  </si>
  <si>
    <t>Vodorovné přemístění do 10000 m výkopku/sypaniny z horniny tř. 1 až 4</t>
  </si>
  <si>
    <t>1908540786</t>
  </si>
  <si>
    <t>22,35*5,9*4,25+8,9*2,6*4,25</t>
  </si>
  <si>
    <t>-331,417</t>
  </si>
  <si>
    <t>Součet</t>
  </si>
  <si>
    <t>162701109</t>
  </si>
  <si>
    <t>Příplatek k vodorovnému přemístění výkopku/sypaniny z horniny tř. 1 až 4 ZKD 1000 m přes 10000 m</t>
  </si>
  <si>
    <t>19482581</t>
  </si>
  <si>
    <t>327,354*35 'Přepočtené koeficientem množství</t>
  </si>
  <si>
    <t>162701155</t>
  </si>
  <si>
    <t>Vodorovné přemístění do 10000 m výkopku/sypaniny z horniny tř. 5 až 7</t>
  </si>
  <si>
    <t>-713170300</t>
  </si>
  <si>
    <t>162701159</t>
  </si>
  <si>
    <t>Příplatek k vodorovnému přemístění výkopku/sypaniny z horniny tř. 5 až 7 ZKD 1000 m přes 10000 m</t>
  </si>
  <si>
    <t>-818254278</t>
  </si>
  <si>
    <t>662,834*35 'Přepočtené koeficientem množství</t>
  </si>
  <si>
    <t>167101102</t>
  </si>
  <si>
    <t>Nakládání výkopku z hornin tř. 1 až 4 přes 100 m3</t>
  </si>
  <si>
    <t>1159502795</t>
  </si>
  <si>
    <t>25</t>
  </si>
  <si>
    <t>171201101</t>
  </si>
  <si>
    <t>Uložení sypaniny do násypů nezhutněných</t>
  </si>
  <si>
    <t>-759402955</t>
  </si>
  <si>
    <t>26</t>
  </si>
  <si>
    <t>171201201</t>
  </si>
  <si>
    <t>Uložení sypaniny na skládky</t>
  </si>
  <si>
    <t>-520407276</t>
  </si>
  <si>
    <t>327,354+331,417</t>
  </si>
  <si>
    <t>27</t>
  </si>
  <si>
    <t>171201211</t>
  </si>
  <si>
    <t>Poplatek za uložení odpadu ze sypaniny na skládce (skládkovné)</t>
  </si>
  <si>
    <t>1390829803</t>
  </si>
  <si>
    <t>658,771*2 'Přepočtené koeficientem množství</t>
  </si>
  <si>
    <t>28</t>
  </si>
  <si>
    <t>174101101</t>
  </si>
  <si>
    <t>Zásyp jam, šachet rýh nebo kolem objektů sypaninou se zhutněním</t>
  </si>
  <si>
    <t>-253631558</t>
  </si>
  <si>
    <t xml:space="preserve"> 33,15*9,3*4,3-22,35*5,9*4,25+8,9*2,6*4,25</t>
  </si>
  <si>
    <t>Zakládání</t>
  </si>
  <si>
    <t>29</t>
  </si>
  <si>
    <t>212572111</t>
  </si>
  <si>
    <t>Lože pro trativody ze štěrkopísku tříděného</t>
  </si>
  <si>
    <t>-1545850299</t>
  </si>
  <si>
    <t>70,3*0,5*0,1</t>
  </si>
  <si>
    <t>30</t>
  </si>
  <si>
    <t>212755214</t>
  </si>
  <si>
    <t>Trativody z drenážních trubek plastových flexibilních D 100 mm bez lože</t>
  </si>
  <si>
    <t>-2083538286</t>
  </si>
  <si>
    <t>2*23+6,5+2*8,9</t>
  </si>
  <si>
    <t>31</t>
  </si>
  <si>
    <t>271532211</t>
  </si>
  <si>
    <t>Podsyp pod základové konstrukce se zhutněním z hrubého kameniva frakce 32 až 63 mm</t>
  </si>
  <si>
    <t>-538644839</t>
  </si>
  <si>
    <t>"tl. podsypu 30 cm" 6,5*22,65*0,3+8,9*3*0,3</t>
  </si>
  <si>
    <t>32</t>
  </si>
  <si>
    <t>273313511</t>
  </si>
  <si>
    <t>Základové desky z betonu tř. C 12/15</t>
  </si>
  <si>
    <t>-1035970236</t>
  </si>
  <si>
    <t>"podchod" 8,9*2,6*0,15</t>
  </si>
  <si>
    <t>"zahušťovací nádrže" 6,3*22,55*0,15</t>
  </si>
  <si>
    <t>33</t>
  </si>
  <si>
    <t>273351215</t>
  </si>
  <si>
    <t>Zřízení bednění stěn základových desek</t>
  </si>
  <si>
    <t>1558433632</t>
  </si>
  <si>
    <t>"podchod" (2*8,9+2*2,6)*0,15</t>
  </si>
  <si>
    <t>"zahušťovací nádrže" (2*6,3+2*22,55)*0,15</t>
  </si>
  <si>
    <t>34</t>
  </si>
  <si>
    <t>273351216</t>
  </si>
  <si>
    <t>Odstranění bednění stěn základových desek</t>
  </si>
  <si>
    <t>1590974411</t>
  </si>
  <si>
    <t>35</t>
  </si>
  <si>
    <t>273362021</t>
  </si>
  <si>
    <t>Výztuž základových desek svařovanými sítěmi Kari</t>
  </si>
  <si>
    <t>1365192704</t>
  </si>
  <si>
    <t>"podchod" 8,9*2,6*0,15*0,18</t>
  </si>
  <si>
    <t>"zahušťovací nádrže" 6,3*22,55*0,15*0,18</t>
  </si>
  <si>
    <t>36</t>
  </si>
  <si>
    <t>278381136</t>
  </si>
  <si>
    <t>Základy pod technologická zařízení půdorysné plochy do 0,25 m2 z betonu prostého tř. C 25/30</t>
  </si>
  <si>
    <t>1846685184</t>
  </si>
  <si>
    <t>4*0,35*0,35*0,115</t>
  </si>
  <si>
    <t>37</t>
  </si>
  <si>
    <t>278381166</t>
  </si>
  <si>
    <t>Základy pod technologická zařízení půdorysné plochy do 2 m2 z betonu prostého tř. C 25/30</t>
  </si>
  <si>
    <t>1121428361</t>
  </si>
  <si>
    <t>2*2*0,95*0,1</t>
  </si>
  <si>
    <t>1*0,8*1,96*0,1</t>
  </si>
  <si>
    <t>38</t>
  </si>
  <si>
    <t>279311115</t>
  </si>
  <si>
    <t>Postupné podbetonování základového zdiva prostým betonem tř. C 20/25</t>
  </si>
  <si>
    <t>-1362956117</t>
  </si>
  <si>
    <t>5,2*2,8*0,5</t>
  </si>
  <si>
    <t>Svislé a kompletní konstrukce</t>
  </si>
  <si>
    <t>39</t>
  </si>
  <si>
    <t>317121102</t>
  </si>
  <si>
    <t>Montáž prefabrikovaných překladů pro světlost otvoru do 1800 mm</t>
  </si>
  <si>
    <t>kus</t>
  </si>
  <si>
    <t>-610151557</t>
  </si>
  <si>
    <t>40</t>
  </si>
  <si>
    <t>593211020</t>
  </si>
  <si>
    <t>překlad železobetonový RZP 3/10 179x14x14 cm</t>
  </si>
  <si>
    <t>-1149022737</t>
  </si>
  <si>
    <t>41</t>
  </si>
  <si>
    <t>380321663</t>
  </si>
  <si>
    <t>Kompletní konstrukce ČOV, nádrží, vodojemů, žlabů nebo kanálů ze ŽB tř. C 30/37 tl nad 300 mm</t>
  </si>
  <si>
    <t>-1619939615</t>
  </si>
  <si>
    <t>"spádový beton - 2 nádrže" 124,6</t>
  </si>
  <si>
    <t>42</t>
  </si>
  <si>
    <t>380326243.1</t>
  </si>
  <si>
    <t>Kompletní konstrukce ČOV, nádrží nebo vodojemů ze ŽB mrazuvzdorného tř. C 30/37 FA1 tl nad 300 mm</t>
  </si>
  <si>
    <t>-470046859</t>
  </si>
  <si>
    <t>"podbetonování základů" 4,6*3,75*0,3</t>
  </si>
  <si>
    <t>"ks*dl.*š*tl. - vchod +podchod+boční zdi zahušť. nádrží"  2*4,65*6,35*0,45+2*5,1*2,9*0,45+2*22,25*6,65*0,45</t>
  </si>
  <si>
    <t>"čela ZN" 2*5,9*6,65*0,45</t>
  </si>
  <si>
    <t>"strop" 5,9*22,25*0,3+8,9*2,6*0,3</t>
  </si>
  <si>
    <t>"dno" 5,9*22,25*0,5+8,9*2,6*0,5</t>
  </si>
  <si>
    <t>"svislé zdi podchodu" 2,6*2,2*0,3+2,6*3,3*0,45</t>
  </si>
  <si>
    <t>"vnitřní příčky ZN" 2*5,5*5*0,45</t>
  </si>
  <si>
    <t>43</t>
  </si>
  <si>
    <t>380356231</t>
  </si>
  <si>
    <t>Bednění kompletních konstrukcí ČOV, nádrží nebo vodojemů neomítaných ploch rovinných zřízení</t>
  </si>
  <si>
    <t>CS ÚRS 2013 01</t>
  </si>
  <si>
    <t>700452114</t>
  </si>
  <si>
    <t>"ZN zdi" 4*22,5*6,65+8*5*5,5</t>
  </si>
  <si>
    <t>"ZN strop" 6,1*22,45</t>
  </si>
  <si>
    <t>"podchod" 4*8,9*6,5</t>
  </si>
  <si>
    <t>"podchod strop" 9,5*2,6</t>
  </si>
  <si>
    <t>"podchod svislé stropní zdi" 2*2,6*2,4+2*2,6*3,3</t>
  </si>
  <si>
    <t>"spádový beton" 11,1*4*2</t>
  </si>
  <si>
    <t>44</t>
  </si>
  <si>
    <t>380356232</t>
  </si>
  <si>
    <t>Bednění kompletních konstrukcí ČOV, nádrží nebo vodojemů neomítaných ploch rovinných odstranění</t>
  </si>
  <si>
    <t>-1002621136</t>
  </si>
  <si>
    <t>45</t>
  </si>
  <si>
    <t>380361006</t>
  </si>
  <si>
    <t>Výztuž kompletních konstrukcí ČOV, nádrží nebo vodojemů z betonářské oceli 10 505</t>
  </si>
  <si>
    <t>-1955779983</t>
  </si>
  <si>
    <t>42,785*1,1</t>
  </si>
  <si>
    <t>Vodorovné konstrukce</t>
  </si>
  <si>
    <t>46</t>
  </si>
  <si>
    <t>413941125</t>
  </si>
  <si>
    <t>Osazování ocelových válcovaných nosníků stropů I, IE, U, UE nebo L č. 24 a vyšší</t>
  </si>
  <si>
    <t>1778452776</t>
  </si>
  <si>
    <t>Poznámka k položce:
osazení I č. 24 v ZN
osazení U č.24 na štětové stěny do ztužení rohů</t>
  </si>
  <si>
    <t>47</t>
  </si>
  <si>
    <t>130107560</t>
  </si>
  <si>
    <t>ocel profilová IPE, v jakosti 11 375, h=240 mm</t>
  </si>
  <si>
    <t>-1149006834</t>
  </si>
  <si>
    <t>Poznámka k položce:
Hmotnost: 31,50 kg/m</t>
  </si>
  <si>
    <t>5,6*0,0315</t>
  </si>
  <si>
    <t>48</t>
  </si>
  <si>
    <t>130107620</t>
  </si>
  <si>
    <t>ocel profilová IPE, v jakosti 11 375, h=340 mm</t>
  </si>
  <si>
    <t>-689654771</t>
  </si>
  <si>
    <t>Poznámka k položce:
Hmotnost: 50,40 kg/m</t>
  </si>
  <si>
    <t>3*(33,15+8,1+5+32,9)*0,031</t>
  </si>
  <si>
    <t>8*1,5*3*0,031</t>
  </si>
  <si>
    <t>49</t>
  </si>
  <si>
    <t>430321616</t>
  </si>
  <si>
    <t>Schodišťová konstrukce a rampa ze ŽB tř. C 30/37</t>
  </si>
  <si>
    <t>-86616341</t>
  </si>
  <si>
    <t>"schody v podchodu"  5,3*3,5/2*1,5</t>
  </si>
  <si>
    <t>"podesta"  5,5*1,1*0,25</t>
  </si>
  <si>
    <t>50</t>
  </si>
  <si>
    <t>430361821</t>
  </si>
  <si>
    <t>Výztuž schodišťové konstrukce a rampy betonářskou ocelí 10 505</t>
  </si>
  <si>
    <t>-1628953049</t>
  </si>
  <si>
    <t>15,426*0,12</t>
  </si>
  <si>
    <t>51</t>
  </si>
  <si>
    <t>431351121</t>
  </si>
  <si>
    <t>Zřízení bednění podest schodišť a ramp přímočarých v do 4 m</t>
  </si>
  <si>
    <t>32553368</t>
  </si>
  <si>
    <t>5,5*1,1+2*3*0,25+2*1,1*0,25</t>
  </si>
  <si>
    <t>52</t>
  </si>
  <si>
    <t>431351122</t>
  </si>
  <si>
    <t>Odstranění bednění podest schodišť a ramp přímočarých v do 4 m</t>
  </si>
  <si>
    <t>-309663398</t>
  </si>
  <si>
    <t>53</t>
  </si>
  <si>
    <t>434351141</t>
  </si>
  <si>
    <t>Zřízení bednění stupňů přímočarých schodišť</t>
  </si>
  <si>
    <t>1942064760</t>
  </si>
  <si>
    <t>20*1,5*0,18</t>
  </si>
  <si>
    <t>54</t>
  </si>
  <si>
    <t>434351142</t>
  </si>
  <si>
    <t>Odstranění bednění stupňů přímočarých schodišť</t>
  </si>
  <si>
    <t>807583569</t>
  </si>
  <si>
    <t>55</t>
  </si>
  <si>
    <t>444151111</t>
  </si>
  <si>
    <t>Montáž krytiny ocelových střech ze sendvičových panelů šroubovaných budov v do 6 m</t>
  </si>
  <si>
    <t>489738138</t>
  </si>
  <si>
    <t>"obvod * výška objektů + střcha vchodu" 57,1*3+12,1*3+12,4</t>
  </si>
  <si>
    <t>56</t>
  </si>
  <si>
    <t>R - 14.4.1</t>
  </si>
  <si>
    <t>sendvičový panel 100/130</t>
  </si>
  <si>
    <t>726844501</t>
  </si>
  <si>
    <t>Komunikace pozemní</t>
  </si>
  <si>
    <t>57</t>
  </si>
  <si>
    <t>596211110</t>
  </si>
  <si>
    <t>Kladení zámkové dlažby komunikací pro pěší tl 60 mm skupiny A pl do 50 m2</t>
  </si>
  <si>
    <t>-214513345</t>
  </si>
  <si>
    <t>7,5*1</t>
  </si>
  <si>
    <t>58</t>
  </si>
  <si>
    <t>592450030</t>
  </si>
  <si>
    <t>dlažba zámková Ičko 4 20x16,5x4 cm hnědá</t>
  </si>
  <si>
    <t>2119364053</t>
  </si>
  <si>
    <t>Úpravy povrchů, podlahy a osazování výplní</t>
  </si>
  <si>
    <t>59</t>
  </si>
  <si>
    <t>631311134</t>
  </si>
  <si>
    <t>Mazanina tl do 240 mm z betonu prostého tř. C 16/20</t>
  </si>
  <si>
    <t>-1564742543</t>
  </si>
  <si>
    <t>22,25*5,9*0,18</t>
  </si>
  <si>
    <t>60</t>
  </si>
  <si>
    <t>631362021</t>
  </si>
  <si>
    <t>Výztuž mazanin svařovanými sítěmi Kari</t>
  </si>
  <si>
    <t>CS ÚRS 2016 02</t>
  </si>
  <si>
    <t>1243448694</t>
  </si>
  <si>
    <t>61</t>
  </si>
  <si>
    <t>642942721.1</t>
  </si>
  <si>
    <t>Osazování zárubní nebo rámů dveřních plastových do 4 m2</t>
  </si>
  <si>
    <t>-1700655828</t>
  </si>
  <si>
    <t>62</t>
  </si>
  <si>
    <t>R - 12.6.1</t>
  </si>
  <si>
    <t xml:space="preserve">dvoukřídlé dveře plastové 2000x2000 mm </t>
  </si>
  <si>
    <t>1945618434</t>
  </si>
  <si>
    <t>63</t>
  </si>
  <si>
    <t>R - 12.6.2</t>
  </si>
  <si>
    <t xml:space="preserve">dvoukřídlé dveře plastové 1500x2100 mm </t>
  </si>
  <si>
    <t>-1268094380</t>
  </si>
  <si>
    <t>Ostatní konstrukce a práce-bourání</t>
  </si>
  <si>
    <t>64</t>
  </si>
  <si>
    <t>931991111</t>
  </si>
  <si>
    <t>Zřízení těsnění dilatační spáry gumovým nebo PVC pásem ve dně</t>
  </si>
  <si>
    <t>1944958838</t>
  </si>
  <si>
    <t>Poznámka k položce:
dodávka + montáž</t>
  </si>
  <si>
    <t>"mezi dnem a stěnou" 2*4*5+2*5+2*10,45</t>
  </si>
  <si>
    <t>65</t>
  </si>
  <si>
    <t>931991112</t>
  </si>
  <si>
    <t>Zřízení těsnění dilatační spáry gumovým nebo PVC pásem ve stěně</t>
  </si>
  <si>
    <t>-1050908894</t>
  </si>
  <si>
    <t>"stěny" 12*5,8</t>
  </si>
  <si>
    <t>66</t>
  </si>
  <si>
    <t>933901111</t>
  </si>
  <si>
    <t>Provedení zkoušky vodotěsnosti nádrže do 1000 m3</t>
  </si>
  <si>
    <t>715791608</t>
  </si>
  <si>
    <t>2*5*5*5,5</t>
  </si>
  <si>
    <t>67</t>
  </si>
  <si>
    <t>082113210</t>
  </si>
  <si>
    <t>voda pitná pro ostatní odběratele</t>
  </si>
  <si>
    <t>-855352890</t>
  </si>
  <si>
    <t>68</t>
  </si>
  <si>
    <t>953171021</t>
  </si>
  <si>
    <t>Osazování poklopů litinových nebo ocelových hmotnosti do 50 kg - nádrže</t>
  </si>
  <si>
    <t>30840686</t>
  </si>
  <si>
    <t>69</t>
  </si>
  <si>
    <t>286619350.1</t>
  </si>
  <si>
    <t>poklop kompozitní tl. 64 mm, 700x700 mm D400, vodotěsný</t>
  </si>
  <si>
    <t>-1177089910</t>
  </si>
  <si>
    <t>70</t>
  </si>
  <si>
    <t>975011351</t>
  </si>
  <si>
    <t>Podpěrné dřevení při podezdívání základů tl do 600 mm vyzdívka v do 2 m dl podchycení do 5 m</t>
  </si>
  <si>
    <t>1721216924</t>
  </si>
  <si>
    <t>71</t>
  </si>
  <si>
    <t>R - 15.9.1</t>
  </si>
  <si>
    <t>Těsnící bobtnavý pásek mezi stěnou a stropem, D+M</t>
  </si>
  <si>
    <t>-747831278</t>
  </si>
  <si>
    <t>99</t>
  </si>
  <si>
    <t>Přesun hmot</t>
  </si>
  <si>
    <t>72</t>
  </si>
  <si>
    <t>998142251</t>
  </si>
  <si>
    <t>Přesun hmot pro nádrže, jímky, zásobníky a jámy betonové monolitické v do 25 m</t>
  </si>
  <si>
    <t>-2027886227</t>
  </si>
  <si>
    <t>PSV</t>
  </si>
  <si>
    <t>Práce a dodávky PSV</t>
  </si>
  <si>
    <t>711</t>
  </si>
  <si>
    <t>Izolace proti vodě, vlhkosti a plynům</t>
  </si>
  <si>
    <t>73</t>
  </si>
  <si>
    <t>711111001</t>
  </si>
  <si>
    <t>Provedení izolace proti zemní vlhkosti vodorovné za studena nátěrem penetračním</t>
  </si>
  <si>
    <t>-763877465</t>
  </si>
  <si>
    <t>"ZN" 6,1*22,5</t>
  </si>
  <si>
    <t>"podchod" 8,9*2,6</t>
  </si>
  <si>
    <t>74</t>
  </si>
  <si>
    <t>711112001</t>
  </si>
  <si>
    <t>Provedení izolace proti zemní vlhkosti svislé za studena nátěrem penetračním</t>
  </si>
  <si>
    <t>-828984806</t>
  </si>
  <si>
    <t>"ZN" 2*22,45*6,65+2*6,1*6,65</t>
  </si>
  <si>
    <t>"podchod" 2*8,9*6,4</t>
  </si>
  <si>
    <t>75</t>
  </si>
  <si>
    <t>111631500</t>
  </si>
  <si>
    <t>lak asfaltový ALP/9 bal 9 kg</t>
  </si>
  <si>
    <t>2090728192</t>
  </si>
  <si>
    <t>Poznámka k položce:
Spotřeba 0,3-0,4kg/m2 dle povrchu, ředidlo technický benzín</t>
  </si>
  <si>
    <t>654,025*0,0003 'Přepočtené koeficientem množství</t>
  </si>
  <si>
    <t>76</t>
  </si>
  <si>
    <t>711131101</t>
  </si>
  <si>
    <t>Provedení izolace proti zemní vlhkosti pásy na sucho vodorovné AIP nebo tkaninou</t>
  </si>
  <si>
    <t>-1752224934</t>
  </si>
  <si>
    <t>160,39*2 'Přepočtené koeficientem množství</t>
  </si>
  <si>
    <t>77</t>
  </si>
  <si>
    <t>711132101</t>
  </si>
  <si>
    <t>Provedení izolace proti zemní vlhkosti pásy na sucho svislé AIP nebo tkaninou</t>
  </si>
  <si>
    <t>-688250441</t>
  </si>
  <si>
    <t>78</t>
  </si>
  <si>
    <t>685367510</t>
  </si>
  <si>
    <t>textilie  D tl 5,0 mm</t>
  </si>
  <si>
    <t>kg</t>
  </si>
  <si>
    <t>-780355804</t>
  </si>
  <si>
    <t>654,025*0,6 'Přepočtené koeficientem množství</t>
  </si>
  <si>
    <t>79</t>
  </si>
  <si>
    <t>711141559</t>
  </si>
  <si>
    <t>Provedení izolace proti zemní vlhkosti pásy přitavením vodorovné NAIP</t>
  </si>
  <si>
    <t>639787393</t>
  </si>
  <si>
    <t>80</t>
  </si>
  <si>
    <t>711142559</t>
  </si>
  <si>
    <t>Provedení izolace proti zemní vlhkosti pásy přitavením svislé NAIP</t>
  </si>
  <si>
    <t>-651200892</t>
  </si>
  <si>
    <t>81</t>
  </si>
  <si>
    <t>628526740.1</t>
  </si>
  <si>
    <t xml:space="preserve">pás asfaltový modifikovaný </t>
  </si>
  <si>
    <t>-1821032421</t>
  </si>
  <si>
    <t>654,025*1,15 'Přepočtené koeficientem množství</t>
  </si>
  <si>
    <t>82</t>
  </si>
  <si>
    <t>998711101</t>
  </si>
  <si>
    <t>Přesun hmot tonážní pro izolace proti vodě, vlhkosti a plynům v objektech výšky do 6 m</t>
  </si>
  <si>
    <t>-202015825</t>
  </si>
  <si>
    <t>712</t>
  </si>
  <si>
    <t>Povlakové krytiny</t>
  </si>
  <si>
    <t>83</t>
  </si>
  <si>
    <t>712361703</t>
  </si>
  <si>
    <t>Provedení povlakové krytiny střech do 10° fólií přilepenou v plné ploše</t>
  </si>
  <si>
    <t>-938897900</t>
  </si>
  <si>
    <t>" ZN " 22,25*5,9</t>
  </si>
  <si>
    <t>84</t>
  </si>
  <si>
    <t>283220120</t>
  </si>
  <si>
    <t>fólie hydroizolační střešní tl 1,5 mm š 1300 mm šedá</t>
  </si>
  <si>
    <t>-1301047094</t>
  </si>
  <si>
    <t>131,275*1,1 'Přepočtené koeficientem množství</t>
  </si>
  <si>
    <t>85</t>
  </si>
  <si>
    <t>712391172</t>
  </si>
  <si>
    <t>Provedení povlakové krytiny střech do 10° ochranné textilní vrstvy</t>
  </si>
  <si>
    <t>1197678430</t>
  </si>
  <si>
    <t>86</t>
  </si>
  <si>
    <t>693110050</t>
  </si>
  <si>
    <t>geotextilie tkaná (polypropylen) 80 314 g/m2</t>
  </si>
  <si>
    <t>853795869</t>
  </si>
  <si>
    <t>131,275*1,15 'Přepočtené koeficientem množství</t>
  </si>
  <si>
    <t>87</t>
  </si>
  <si>
    <t>998712101</t>
  </si>
  <si>
    <t>Přesun hmot tonážní tonážní pro krytiny povlakové v objektech v do 6 m</t>
  </si>
  <si>
    <t>1511383733</t>
  </si>
  <si>
    <t>713</t>
  </si>
  <si>
    <t>Izolace tepelné</t>
  </si>
  <si>
    <t>88</t>
  </si>
  <si>
    <t>713141151</t>
  </si>
  <si>
    <t>Montáž izolace tepelné střech plochých kladené volně 1 vrstva rohoží, pásů, dílců, desek</t>
  </si>
  <si>
    <t>-81167519</t>
  </si>
  <si>
    <t>22,25*5,9</t>
  </si>
  <si>
    <t>131,275*2 'Přepočtené koeficientem množství</t>
  </si>
  <si>
    <t>89</t>
  </si>
  <si>
    <t>631413300</t>
  </si>
  <si>
    <t>deska izolační střešní tl.50 mm</t>
  </si>
  <si>
    <t>-1034315325</t>
  </si>
  <si>
    <t>Poznámka k položce:
pro ploché střechy pochozí tl.  50 mm</t>
  </si>
  <si>
    <t>131,275*2,1 'Přepočtené koeficientem množství</t>
  </si>
  <si>
    <t>90</t>
  </si>
  <si>
    <t>713291132</t>
  </si>
  <si>
    <t>Uvedení do provozu</t>
  </si>
  <si>
    <t>Centrální zdroj záložní [DSPUPS]</t>
  </si>
  <si>
    <t>Centrální zdroj záložní - komplet včetně instalace a zprovoznění VFI, 6 000VA/5 400W RT, 230V</t>
  </si>
  <si>
    <t>Skříň RACK - pro UPS 32U</t>
  </si>
  <si>
    <t>Výpočetní technika pracoviště obsluhy [DSP U1]</t>
  </si>
  <si>
    <t>Periferie [DSP U1]</t>
  </si>
  <si>
    <t>Tiskárna laser color A4</t>
  </si>
  <si>
    <t>Výpočetní technika pracoviště obsluhy [DSP U2]</t>
  </si>
  <si>
    <t>Zdroj záložní [DSP U2]</t>
  </si>
  <si>
    <t>Zdroj záložní 750VA</t>
  </si>
  <si>
    <t>Periferie [DSP U2]</t>
  </si>
  <si>
    <t>SW pro práci s daty Provozní deníky</t>
  </si>
  <si>
    <t>Výpočetní technika pracoviště obsluhy [DSP U3]</t>
  </si>
  <si>
    <t>Periferie [DSP U3]</t>
  </si>
  <si>
    <t>Monitor 46"</t>
  </si>
  <si>
    <t>Příslušenství držák monitor Monitor Stand</t>
  </si>
  <si>
    <t>Rekapitulace - Vrt 1 Luhy</t>
  </si>
  <si>
    <t>Vrt 1 Luhy</t>
  </si>
  <si>
    <t>Panel montážní ocelový VxŠ 1250x1000</t>
  </si>
  <si>
    <t>Pilíř plastový VxŠxH 900x1000x320</t>
  </si>
  <si>
    <t>Rozváděč plastový, plné dveře VxŠxH 1250x1000x320 IP54</t>
  </si>
  <si>
    <t>Vložka bezpečnostní FAB</t>
  </si>
  <si>
    <t>Kondenzátor kompenzační 3,15kVAr</t>
  </si>
  <si>
    <t>Panel ovládací / signalizační 1x čerpadlo fm</t>
  </si>
  <si>
    <t>Příslušenství ke kondenzátoru objimka</t>
  </si>
  <si>
    <t>Softstartér 15kW</t>
  </si>
  <si>
    <t>Spouštěč motorů 24-32A</t>
  </si>
  <si>
    <t>Stykač třípólový komp. 12kVar / 230V</t>
  </si>
  <si>
    <t>Stykač třípólový 40A/230V</t>
  </si>
  <si>
    <t>Vypínač třípolový 63A, 3p</t>
  </si>
  <si>
    <t>Čerpadlo 1 [M1]</t>
  </si>
  <si>
    <t>Zásuvka nástěnná (do rozv) 3P+N+PE 400V,32A, IP44</t>
  </si>
  <si>
    <t>Měření hladiny - vrt 1 [LIC2]</t>
  </si>
  <si>
    <t>Kabel propojovací stíněný V130/V350 - EX-D16** [OPLCMI1]</t>
  </si>
  <si>
    <t>Komunikace s vrty k1, k2 [RS2]</t>
  </si>
  <si>
    <t>Modul oddělovací MODBUS RS485 [RS2]</t>
  </si>
  <si>
    <t>Kabel propojovací stíněný V130/V350 - EX-D16** [VV1WS1]</t>
  </si>
  <si>
    <t>Rekapitulace - ČS Luhy</t>
  </si>
  <si>
    <t>Jistič třípolový B40/3</t>
  </si>
  <si>
    <t>Měnič frekvenční 22kW/400V/48A, DC tlumivka</t>
  </si>
  <si>
    <t>Spouštěč motorů 6-10A</t>
  </si>
  <si>
    <t>Svorkovnice řadová zdvojená 50mm2 šedá</t>
  </si>
  <si>
    <t>Tlumivka motorová 3x 32A, 0,5mH</t>
  </si>
  <si>
    <t>Vložka pojistková nožová 63A</t>
  </si>
  <si>
    <t>M1MS1, M2MS1, M3MS1, M4MS1</t>
  </si>
  <si>
    <t>M6MS1</t>
  </si>
  <si>
    <t>Kabel silový Cu, stíněný 4x10</t>
  </si>
  <si>
    <t>Kabel silový pevný Cu 4x2,5</t>
  </si>
  <si>
    <t>Klapka - výtlak surové vody [ES1]</t>
  </si>
  <si>
    <t>Klapka  - výtlak surové vody [ES2]</t>
  </si>
  <si>
    <t>Klapka - přítok z vdj mikulovice [ES3]</t>
  </si>
  <si>
    <t>Klapka - přítok z vdj mikulovice [ES4]</t>
  </si>
  <si>
    <t>Klapka - výtlak z vrtu 1 (vrt) [ES5]</t>
  </si>
  <si>
    <t>Klapka - výtlak z vrtu 2 (u čs) [ES6]</t>
  </si>
  <si>
    <t>Čerpadlo - na úv mokošín [M1]</t>
  </si>
  <si>
    <t>Čerpadlo - na úv mokošín [M2]</t>
  </si>
  <si>
    <t>Čerpadlo - z vdj mikulovice do vdj úv mo [M3]</t>
  </si>
  <si>
    <t>Čerpadlo - z vdj mikulovice do vdj úv mo [M4]</t>
  </si>
  <si>
    <t>Čerpadlo - vrt 2 (čs luhy) [M6]</t>
  </si>
  <si>
    <t>Osvětlení nádrží [E3]</t>
  </si>
  <si>
    <t>Přepínač střídavý 1p, 10A, řaz. 6, IP44, zapušť.montáž, bílý [E3SA1]</t>
  </si>
  <si>
    <t>Svítidlo zářivkové 230V/2x36W IP54 [E3]</t>
  </si>
  <si>
    <t>Startér 230V [E3]</t>
  </si>
  <si>
    <t>Spínač jednopólový 1p, 10A, řaz. 1, IP44, povrch.montáž, bílý [E3]</t>
  </si>
  <si>
    <t>Trubice zářivková 36W [E3]</t>
  </si>
  <si>
    <t>Krabice svorková prázdná 98x98x61, IP55, 4mm2 [E3]</t>
  </si>
  <si>
    <t>Panel přímotopný 230V 500W IP24 [EH1]</t>
  </si>
  <si>
    <t>Panel přímotopný 230V 500W IP24 [EH2]</t>
  </si>
  <si>
    <t>Panel přímotopný 230V 1000W IP24 [EH3]</t>
  </si>
  <si>
    <t>Panel přímotopný 230V 2000W IP24 [EH4]</t>
  </si>
  <si>
    <t>Panel přímotopný 230V 2000W IP24 [EH5]</t>
  </si>
  <si>
    <t>Ip - opole 2ok - sur. voda směr úv mokoš [FIQ1]</t>
  </si>
  <si>
    <t>Ip - upr. voda směr teletník [FIQ2]</t>
  </si>
  <si>
    <t>Ip - přítok - upr. voda z vdj mikulovice [FIQ4]</t>
  </si>
  <si>
    <t>Ip - výtlak sur. vody z vrtu 1 (vrt) [FIQ5]</t>
  </si>
  <si>
    <t>Ip - výtlak sur. vody z vrtu 2 (čs) [FIQ6]</t>
  </si>
  <si>
    <t>Měření hladiny - vrt 2 (vrt u čs) [LIC1]</t>
  </si>
  <si>
    <t>Tlak na výtlaku - za m6 (z vrtu 1) [PIC1]</t>
  </si>
  <si>
    <t>Tlak na výtlaku - za m6 (z vrtu 2 u čs) [PIC2]</t>
  </si>
  <si>
    <t>Tlak na sání - z mikulovic [PIC3]</t>
  </si>
  <si>
    <t>Snímač relativního tlaku 0-1MPa (0-10bar) / 4-20mA, 10-36V DC [PIC3]</t>
  </si>
  <si>
    <t>Tlak na sání - z vrtů [PIC4]</t>
  </si>
  <si>
    <t>Snímač relativního tlaku 0-1MPa (0-10bar) / 4-20mA, 10-36V DC [PIC4]</t>
  </si>
  <si>
    <t>Bleskojistka 24V-krabice 24V [PIC4MX1]</t>
  </si>
  <si>
    <t>Tlak na výtlaku [PIC5]</t>
  </si>
  <si>
    <t>Snímač relativního tlaku 0-1MPa (0-10bar) / 4-20mA, 10-36V DC [PIC5]</t>
  </si>
  <si>
    <t>Bleskojistka 24V-krabice 24V [PIC5MX1]</t>
  </si>
  <si>
    <t>Tlak na výtlaku [PIC6]</t>
  </si>
  <si>
    <t>Snímač relativního tlaku 0-1MPa (0-10bar) / 4-20mA, 10-36V DC [PIC6]</t>
  </si>
  <si>
    <t>Bleskojistka 24V-krabice 24V [PIC6MX1]</t>
  </si>
  <si>
    <t>Svorkovnice 20 pružinových svorek [PLC]</t>
  </si>
  <si>
    <t>Spínač jednopólový 1p, 10A, řaz. 1, IP44, povrch.montáž, bílý [E10/06]</t>
  </si>
  <si>
    <t>Trubice zářivková 36W [E10/06]</t>
  </si>
  <si>
    <t>Svítidlo zářivkové 230V/2x36W IP54 [E10/07]</t>
  </si>
  <si>
    <t>Startér 230V [E10/07]</t>
  </si>
  <si>
    <t>Přepínač střídavý 1p, 10A, řaz. 6, IP44, povrch.montáž, bílý [E10/07]</t>
  </si>
  <si>
    <t>Trubice zářivková 36W [E10/07]</t>
  </si>
  <si>
    <t>Osvětlení - kanc., lab., disp. [E11]</t>
  </si>
  <si>
    <t>Svítidlo zářivkové 230V/2x36W IP54 [E11/01]</t>
  </si>
  <si>
    <t>Startér 230V [E11/01]</t>
  </si>
  <si>
    <t>Spínač jednopólový 1p, 10A, řaz. 1, IP44, povrch.montáž, bílý [E11/01]</t>
  </si>
  <si>
    <t>Trubice zářivková 36W [E11/01]</t>
  </si>
  <si>
    <t>Svítidlo zářivkové 230V/2x36W IP54 [E11/02]</t>
  </si>
  <si>
    <t>Startér 230V [E11/02]</t>
  </si>
  <si>
    <t>Přepínač střídavý 1p, 10A, řaz. 6, IP44, povrch.montáž, bílý [E11/02]</t>
  </si>
  <si>
    <t>Trubice zářivková 36W [E11/02]</t>
  </si>
  <si>
    <t>Svítidlo zářivkové 230V/2x36W IP54 [E11/03]</t>
  </si>
  <si>
    <t>Startér 230V [E11/03]</t>
  </si>
  <si>
    <t>Přepínač střídavý 1p, 10A, řaz. 6, IP44, povrch.montáž, bílý [E11/03]</t>
  </si>
  <si>
    <t>Trubice zářivková 36W [E11/03]</t>
  </si>
  <si>
    <t>Svítidlo zářivkové 230V/2x36W IP54 [E11/04]</t>
  </si>
  <si>
    <t>Startér 230V [E11/04]</t>
  </si>
  <si>
    <t>Přepínač střídavý 1p, 10A, řaz. 6, IP44, povrch.montáž, bílý [E11/04]</t>
  </si>
  <si>
    <t>Trubice zářivková 36W [E11/04]</t>
  </si>
  <si>
    <t>Žárovka úsporná 230V/21W 230V 21W [E11/05]</t>
  </si>
  <si>
    <t>Spínač jednopólový 1p, 10A, řaz. 1, IP44, povrch.montáž, bílý [E11/05]</t>
  </si>
  <si>
    <t>Svítidlo žárovkové 230V/100W IP 44, matné [E11/05]</t>
  </si>
  <si>
    <t>Osvětlení - filtry [E9]</t>
  </si>
  <si>
    <t>Svítidlo zářivkové 230V/2x36W IP54 [E9/01]</t>
  </si>
  <si>
    <t>Startér 230V [E9/01]</t>
  </si>
  <si>
    <t>Přepínač střídavý 1p, 10A, řaz. 6, IP44, povrch.montáž, bílý [E9/01]</t>
  </si>
  <si>
    <t>Trubice zářivková 36W [E9/01]</t>
  </si>
  <si>
    <t>Zásuvková skříň [MXC4]</t>
  </si>
  <si>
    <t>Skříň zásuvková 32A [MXC4]</t>
  </si>
  <si>
    <t>Zásuvky 400vac [XC4]</t>
  </si>
  <si>
    <t>Zásuvky 230vac [XC6]</t>
  </si>
  <si>
    <t>Zásuvka jednoduchá IP54, bílá [XC6/01]</t>
  </si>
  <si>
    <t>Zásuvka jednoduchá IP54, bílá [XC6/02]</t>
  </si>
  <si>
    <t>Zásuvka jednoduchá IP54, bílá [XC6/03]</t>
  </si>
  <si>
    <t>Zásuvka dvojnásobná 16A, 250V, povrchová.montáž, bílá Classic IP 44 [XC6]</t>
  </si>
  <si>
    <t>Zásuvky 230vac [XC7]</t>
  </si>
  <si>
    <t>Zásuvka jednoduchá IP54, bílá [XC7/01]</t>
  </si>
  <si>
    <t>Zásuvka jednoduchá IP54, bílá [XC7/02]</t>
  </si>
  <si>
    <t>Zásuvka jednoduchá IP54, bílá [XC7/03]</t>
  </si>
  <si>
    <t>Zásuvka jednoduchá IP54, bílá [XC7/04]</t>
  </si>
  <si>
    <t>Zásuvka dvojnásobná 16A, 250V, povrchová.montáž, bílá Classic IP 44 [XC7]</t>
  </si>
  <si>
    <t>Zásuvky 230vac [XC8]</t>
  </si>
  <si>
    <t>Zásuvka jednoduchá IP54, bílá [XC8/01]</t>
  </si>
  <si>
    <t>Zásuvka jednoduchá IP54, bílá [XC8/02]</t>
  </si>
  <si>
    <t>Zásuvka jednoduchá IP54, bílá [XC8/03]</t>
  </si>
  <si>
    <t>Zásuvka dvojnásobná 16A, 250V, povrchová.montáž, bílá Classic IP 44 [XC8]</t>
  </si>
  <si>
    <t>Zásuvky 230vac - ZÁLOHOVANÉ [XZ]</t>
  </si>
  <si>
    <t>Zásuvka jednoduchá IP54, bílá [XZ01]</t>
  </si>
  <si>
    <t>Zásuvka jednoduchá IP54, bílá [XZ02]</t>
  </si>
  <si>
    <t>Rekapitulace - Vrt Brloh</t>
  </si>
  <si>
    <t>Vrt Brloh</t>
  </si>
  <si>
    <t>Jistič třípolový výkonový 160A</t>
  </si>
  <si>
    <t>Jistič třípolový C80/3, 15kA</t>
  </si>
  <si>
    <t>Mechanické blokování jističů 160A</t>
  </si>
  <si>
    <t>Mřížka větrací IP54 (137x117mm)</t>
  </si>
  <si>
    <t>Ovladač plastový s jednotkou "Z" hlavice tlačítková bílá</t>
  </si>
  <si>
    <t>Ovladač plastový s jednotkou "Z" hlavice tlačítková černá</t>
  </si>
  <si>
    <t>Signálka s LED bílá</t>
  </si>
  <si>
    <t>Tlumivka síťová 3x 60A, 0,5mH</t>
  </si>
  <si>
    <t>Ventilátor 38m3/h, 230V, IP54 (137x117mm)</t>
  </si>
  <si>
    <t>Signálka s LED 24V žlutá / zelená</t>
  </si>
  <si>
    <t>M2HL1</t>
  </si>
  <si>
    <t>Kabel silový Al 4x50</t>
  </si>
  <si>
    <t>Kabel silový Cu, stíněný 4x25</t>
  </si>
  <si>
    <t>Čerapdlo ve vrtu brloh [M2]</t>
  </si>
  <si>
    <t>DA-PS1</t>
  </si>
  <si>
    <t>Rozváděč plastový, plné dveře VxŠxH 750x500x320 IP54</t>
  </si>
  <si>
    <t>Panel montážní ocelový VxŠ 750x500</t>
  </si>
  <si>
    <t>Sada závěsů</t>
  </si>
  <si>
    <t>Vložka pojistková nožová 160A</t>
  </si>
  <si>
    <t>Výzva TIČR a vydání stanoviska</t>
  </si>
  <si>
    <t>Materiál</t>
  </si>
  <si>
    <t>Sada propojovacího a konstrukčního materiálu.</t>
  </si>
  <si>
    <t>Rozvaděč - doplnění [RM2]</t>
  </si>
  <si>
    <t>Osvětlení [E1]</t>
  </si>
  <si>
    <t>Svítidlo zářivkové 230V/2x36W IP54 [E1]</t>
  </si>
  <si>
    <t>Žárovka úsporná 230V/18W 230V 18W [E1]</t>
  </si>
  <si>
    <t>Startér 230V [E1]</t>
  </si>
  <si>
    <t>Spínač jednopólový 1p, 10A, řaz. 1, IP44, povrch.montáž, bílý [E1]</t>
  </si>
  <si>
    <t>Trubice zářivková 36W [E1]</t>
  </si>
  <si>
    <t>Krabice svorková prázdná 98x98x61, IP55, 4mm2 [E1]</t>
  </si>
  <si>
    <t>Svítidlo žárovkové 230V/100W IP 54 [E1]</t>
  </si>
  <si>
    <t>Relé pro kontrolu hladiny 2x přep.kontakt</t>
  </si>
  <si>
    <t>Kabel sdělovací Cu, do země 3x4x0,6</t>
  </si>
  <si>
    <t>Měření hladiny - vrt3 (brloh) [LIC2]</t>
  </si>
  <si>
    <t>Snímač hladiny tenzometrický 0-60m/4-20mA, 75m kabel [LIC2]</t>
  </si>
  <si>
    <t>Bleskojistka 24V-krabice 24V [LIC2MX1]</t>
  </si>
  <si>
    <t>Blokování proti chodu na sucho [LZA2]</t>
  </si>
  <si>
    <t>Sonda zaplavení s elektrodou 10cm hystereze / 75m kabel [LZA2]</t>
  </si>
  <si>
    <t>Akumulátor olověný 12V, 12Ah</t>
  </si>
  <si>
    <t>Nabíječ akumulátorů Pb (75W, 13,8V) [GU1.1]</t>
  </si>
  <si>
    <t>Odpínač 13,8V 10A [GU1.2]</t>
  </si>
  <si>
    <t>Karta napájení / poloviční 12Z,24,24Z= [GU1.3]</t>
  </si>
  <si>
    <t>Měnič DC/DC 12/24V [GU1.3]</t>
  </si>
  <si>
    <t>Řídicí jednotka [OPLC]</t>
  </si>
  <si>
    <t>Modul komunikační 1x Ethernet [OPLC]</t>
  </si>
  <si>
    <t>OPLC DI20x, RO12x, AI/DI2x 1xRS232/485 [OPLC]</t>
  </si>
  <si>
    <t>komunikace - optika [SWI1.1]</t>
  </si>
  <si>
    <t>Switch 10/100 Mbit/s, 4 metalické porty, 1 optický, multimode [SWI1.1]</t>
  </si>
  <si>
    <t>Kazeta optická malá [SWI1.1RO1]</t>
  </si>
  <si>
    <t>Rozvaděč optický nástěnný, 8x SC [SWI1.1RO1]</t>
  </si>
  <si>
    <t>Patch propojovací 50/125 MM, SC-SC, 1m [SWI1.1WO1]</t>
  </si>
  <si>
    <t>Spojka optická MM SC [SWI1.1WO2]</t>
  </si>
  <si>
    <t>Pigtail MM SC [SWI1.1X1]</t>
  </si>
  <si>
    <t>Ochrana sváru 45mm [SWI1.1X1]</t>
  </si>
  <si>
    <t>Řídicí jednotka-vstupně/výstupní moduly [VV]</t>
  </si>
  <si>
    <t>IO rozšiřující modul AI4x, AO2x [VV1]</t>
  </si>
  <si>
    <t>Expanzní adaptér pro připojení rozšiřujících modulů 12/24 VDC [VV-A1]</t>
  </si>
  <si>
    <t>Rekapitulace - ČS Jankovice - propoj Vrt Brloh</t>
  </si>
  <si>
    <t>Materiál - přívod, optika, rezerva</t>
  </si>
  <si>
    <t>ČS Jankovice - propoj Vrt Brloh</t>
  </si>
  <si>
    <t>Trubka ohebná korugovaná 40mm</t>
  </si>
  <si>
    <t>Rekapitulace - ČS Jankovice</t>
  </si>
  <si>
    <t>Přenosové zařízení</t>
  </si>
  <si>
    <t>Dno kabelové jednodílné ŠxH 1000x400</t>
  </si>
  <si>
    <t>Držák spodní příčný Š 1000</t>
  </si>
  <si>
    <t>Podstavec - přední a zadní díl VxŠ 200x1000</t>
  </si>
  <si>
    <t>Rozváděč skříňový, plné dveře, mont.panel VxŠxH 2000x1000x400</t>
  </si>
  <si>
    <t>Jistič třípolový C10/3</t>
  </si>
  <si>
    <t>Mřížka větrací IP54 (268x248mm)</t>
  </si>
  <si>
    <t>Odpínač pojistkový 3p, vel.000 (do 50mm2)</t>
  </si>
  <si>
    <t>Relé vlhkostní 1x přep.kontakt</t>
  </si>
  <si>
    <t>Svorkovnice řadová 240mm2 šedá</t>
  </si>
  <si>
    <t>Transformátor proudu měřící průvlečný 100/5A, 5VA, TP1</t>
  </si>
  <si>
    <t>Transformátor proudu měřící průvlečný 125/5A, 5VA, TP1</t>
  </si>
  <si>
    <t>Ventilátor 300m3/h, 230V, IP54 (268x248mm)</t>
  </si>
  <si>
    <t>Svorkovnice exponenciální do 25 mm2</t>
  </si>
  <si>
    <t>M1MS1</t>
  </si>
  <si>
    <t>YV1MS1</t>
  </si>
  <si>
    <t>M4XC1</t>
  </si>
  <si>
    <t>Zásuvka jednonásobná 16A, 250V, zapušť.montáž, bílá</t>
  </si>
  <si>
    <t>M04XC1</t>
  </si>
  <si>
    <t>Kabel silový Al 4x70</t>
  </si>
  <si>
    <t>Vodič slaněný Cu 50 zž</t>
  </si>
  <si>
    <t>Klapka s elektropohonem [ES1]</t>
  </si>
  <si>
    <t>Klapka s elektropohonem [ES2]</t>
  </si>
  <si>
    <t>Čerpadlo [M1]</t>
  </si>
  <si>
    <t>Ats provozní vody [M3]</t>
  </si>
  <si>
    <t>Dávkovací čerpadlo [M4]</t>
  </si>
  <si>
    <t>Nap. rozvaděče manganistanu draselného [RT1]</t>
  </si>
  <si>
    <t>Solenoidový ventil [YV1]</t>
  </si>
  <si>
    <t>Krabice svorková prázdná 88x88x53, IP55, 4mm2</t>
  </si>
  <si>
    <t>Osvětlení [E2]</t>
  </si>
  <si>
    <t>Přímotopný panel [EH1]</t>
  </si>
  <si>
    <t>Panel přímotopný 230V 2000W IP24 [EH1]</t>
  </si>
  <si>
    <t>Panel přímotopný 230V 2000W IP24 [EH2]</t>
  </si>
  <si>
    <t>Odvlhčovač [XC1]</t>
  </si>
  <si>
    <t>Ip - z vrtu 3 (brloh) [FIQ1]</t>
  </si>
  <si>
    <t>Ip - z vrtu 6 (jankovice) [FIQ2]</t>
  </si>
  <si>
    <t>Měření hladiny - vrt 6 (jankovice) [LIC1]</t>
  </si>
  <si>
    <t>Snímač hladiny tenzometrický 0-60m/4-20mA, 75m kabel [LIC1]</t>
  </si>
  <si>
    <t>Bleskojistka 24V-krabice 24V [LIC1MX1]</t>
  </si>
  <si>
    <t>Měření hladiny akumulacepro provozní vod [LIC3, LZ3.1, LZ3.2]</t>
  </si>
  <si>
    <t>Snímač hladiny tenzometrický 0-6m/4-20mA, 25m kabel [LIC3]</t>
  </si>
  <si>
    <t>Bleskojistka 24V-krabice 24V [LIC3MX1]</t>
  </si>
  <si>
    <t>Spínač plovákový 10m [LZ3.1]</t>
  </si>
  <si>
    <t>Závaží k plováku [LZ3.1]</t>
  </si>
  <si>
    <t>Spínač plovákový 10m [LZ3.2]</t>
  </si>
  <si>
    <t>Závaží k plováku [LZ3.2]</t>
  </si>
  <si>
    <t>Nízká hladina zásobníku [M4LZ1]</t>
  </si>
  <si>
    <t>Spínač plovákový 2xNC [M4LZ1]</t>
  </si>
  <si>
    <t>Měření tlaku - za m1 (z vrtu 6) [PIC1]</t>
  </si>
  <si>
    <t>Snímač relativního tlaku 0-1MPa (0-10bar) / 4-20mA, 10-36V DC [PIC1]</t>
  </si>
  <si>
    <t>Bleskojistka 24V-krabice 24V [PIC1MX1]</t>
  </si>
  <si>
    <t>Měření tlaku - za m2 (z vrtu 3) [PIC2]</t>
  </si>
  <si>
    <t>Snímač relativního tlaku 0-1MPa (0-10bar) / 4-20mA, 10-36V DC [PIC2]</t>
  </si>
  <si>
    <t>Bleskojistka 24V-krabice 24V [PIC2MX1]</t>
  </si>
  <si>
    <t>Měření tlaku - provozní voda [PIC3]</t>
  </si>
  <si>
    <t>Snímač relativního tlaku 0-0,6MPa (0-6bar) / 4-20mA, 10-36V DC [PIC3]</t>
  </si>
  <si>
    <t>Bleskojistka 24V-krabice 24V [PIC3MX1]</t>
  </si>
  <si>
    <t>Měření teploty [TIC1]</t>
  </si>
  <si>
    <t>Snímač teploty vzduchu -30 až 80°C / 4-20mA, IP65 [TIC1]</t>
  </si>
  <si>
    <t>Pojistka skleněná F35A, 8A</t>
  </si>
  <si>
    <t>Radiostanice-příslušenství [AE]</t>
  </si>
  <si>
    <t>Kabel propojovací CDA70/CDM70 - M232 [AE1MI1]</t>
  </si>
  <si>
    <t>Kabel propojovací M340 - MI232 [AE1MI1]</t>
  </si>
  <si>
    <t>Modul komunikace 232-oddělovač [AE1MI1]</t>
  </si>
  <si>
    <t>Zdroj spínaný 24V, 240W [GU1.1]</t>
  </si>
  <si>
    <t>Karta napájení / poloviční 12Z,24,24Z= [GU1.1]</t>
  </si>
  <si>
    <t>Modul analogových vstupů/výstupů 4 vstupy, 2 výstupy, multirange U/I, 12 bit [PLC]</t>
  </si>
  <si>
    <t>Backplane 6 pozic [PLC]</t>
  </si>
  <si>
    <t>Switch 10/100 Mbit/s, 4 metalické porty, 1 optický, multimode [SWI1.1.2]</t>
  </si>
  <si>
    <t>Kabel propojovací stíněný M340/Magelis/PC - Switch [SWI1WS2]</t>
  </si>
  <si>
    <t>Kabel propojovací stíněný M340/Magelis/PC - Switch [SWI1WS21]</t>
  </si>
  <si>
    <t>Kabel propojovací stíněný M340/Magelis/PC - Switch [SWI1WS3]</t>
  </si>
  <si>
    <t>Radiostanice [AE]</t>
  </si>
  <si>
    <t>Parametrizace radiostanice [AE1]</t>
  </si>
  <si>
    <t>Skříňka plastová [AE1]</t>
  </si>
  <si>
    <t>Rekapitulace - VDJ Chvaletice</t>
  </si>
  <si>
    <t>Panel montážní ocelový VxŠ 1000x750</t>
  </si>
  <si>
    <t>Rozváděč plastový, plné dveře, uzavřené dno VxŠxH 1000x750x320 IP54</t>
  </si>
  <si>
    <t>Chránič proudový kombinovaný s jističem 2p, 10A, C, 30mA</t>
  </si>
  <si>
    <t>Svodič přepětí čtyřpólový Typ 1 + 2, signalizační kontakt</t>
  </si>
  <si>
    <t>Vodič slaněný Cu 16 zž</t>
  </si>
  <si>
    <t>Jistič třípolový C13/3</t>
  </si>
  <si>
    <t>Ovladač plastový přepínač_2polohy</t>
  </si>
  <si>
    <t>Relé časové blikací 1x přep.kontakt</t>
  </si>
  <si>
    <t>Jednotka rozpínací 1x rozp.kont.</t>
  </si>
  <si>
    <t>Ovladač plastový Prázdná skříň-2otvory</t>
  </si>
  <si>
    <t>EV1D63</t>
  </si>
  <si>
    <t>Zásuvka 230vac pro odvlhčovač [6XC1]</t>
  </si>
  <si>
    <t>Zásuvka jednoduchá IP54, bílá [6XC1]</t>
  </si>
  <si>
    <t>Svítidlo žárovkové 230V/100W IP 44, matné [E1]</t>
  </si>
  <si>
    <t>Ventilátor [EV1]</t>
  </si>
  <si>
    <t>Hygrostat kontaktní 230V, 12A AC1, IP65 [EV1HG63]</t>
  </si>
  <si>
    <t>Nové měření hladiny akumulace 2 [LIC1, LZ1.1, LZ1.2]</t>
  </si>
  <si>
    <t>Spínač plovákový 10m [LZ1.1]</t>
  </si>
  <si>
    <t>Závaží k plováku [LZ1.1]</t>
  </si>
  <si>
    <t>Spínač plovákový 10m [LZ1.2]</t>
  </si>
  <si>
    <t>Závaží k plováku [LZ1.2]</t>
  </si>
  <si>
    <t>Snímač hladiny tenzometrický 0-6m/4-20mA, 25m kabel [LIC1]</t>
  </si>
  <si>
    <t>Zdrojová soustava [GU]</t>
  </si>
  <si>
    <t>Nabíječ akumulátorů Pb (75W, 13,8V) [GU1]</t>
  </si>
  <si>
    <t>Odpínač 13,8V 10A [GU1P1]</t>
  </si>
  <si>
    <t>Měnič DC/DC 12/24V [GU2]</t>
  </si>
  <si>
    <t>Oddělovač [MI232]</t>
  </si>
  <si>
    <t>Modul komunikace 232-oddělovač [MI232]</t>
  </si>
  <si>
    <t>Technologický mikropočítač s ovládacím p [OPLC]</t>
  </si>
  <si>
    <t>Kabel propojovací CDA70/CDM70 - M232 [OPLC]</t>
  </si>
  <si>
    <t>Kabel propojovací V130/V350 - CGU04/CDA70/CDM70 [OPLC]</t>
  </si>
  <si>
    <t>Kabel propojovací stíněný M340/Magelis/PC - Switch [OPLC]</t>
  </si>
  <si>
    <t>Přenosové zařízení radiostanice</t>
  </si>
  <si>
    <t>Parametrizace radiostanice</t>
  </si>
  <si>
    <t>Rekapitulace - VDJ Telčice</t>
  </si>
  <si>
    <t>Panel montážní ocelový 1500x750 (VxŠ)</t>
  </si>
  <si>
    <t>Rozváděč plastový, plné dveře VxŠxH 1500x750x320</t>
  </si>
  <si>
    <t>Modul ochranný 6-48V</t>
  </si>
  <si>
    <t>Relé termistorové 1x NO pro PTC, 1x NO pro sled a výpadek fáze</t>
  </si>
  <si>
    <t>Spouštěč motorů 4-6,3A</t>
  </si>
  <si>
    <t>Stykač třípólový reverzační 6A/24V</t>
  </si>
  <si>
    <t>Skříň deblokační 1.šoupě_venkovní</t>
  </si>
  <si>
    <t>ES1MS1, ES2MS1</t>
  </si>
  <si>
    <t>Kabel sdělovací pevný 10x2x0,5</t>
  </si>
  <si>
    <t>Kabel silový slaněný Cu 3Gx0,75</t>
  </si>
  <si>
    <t>Kabel silový slaněný Cu 4Gx0,75</t>
  </si>
  <si>
    <t>Klapka s elektropohonem - propoj potrubí [ES1]</t>
  </si>
  <si>
    <t>Klapka s elektropohonem - odtok [ES2]</t>
  </si>
  <si>
    <t>Čerpadlo pro uv lampu [M1]</t>
  </si>
  <si>
    <t>Vodič slaněný Cu 6 zž [0WL0]</t>
  </si>
  <si>
    <t>Zásuvka 230vac [6XC1]</t>
  </si>
  <si>
    <t>Termopto 24VDC / 5-48VDC, 100mA</t>
  </si>
  <si>
    <t>Vodoměr - plnění vdj [FIQ1]</t>
  </si>
  <si>
    <t>Vodoměr - odběr dpotřebiště [FIQ2]</t>
  </si>
  <si>
    <t>Vodoměr - odběr dpotřebiště [FIQ3]</t>
  </si>
  <si>
    <t>Vodoměr - odběr dpotřebiště [FIQ4]</t>
  </si>
  <si>
    <t>Indukční průtokoměr - uv lampa [FIQ5]</t>
  </si>
  <si>
    <t>Nové měření hladiny akumulace 2 [LIC2, LZ2.1, LZ2.2]</t>
  </si>
  <si>
    <t>Spínač plovákový 10m [LZ2.1]</t>
  </si>
  <si>
    <t>Závaží k plováku [LZ2.1]</t>
  </si>
  <si>
    <t>Spínač plovákový 10m [LZ2.2]</t>
  </si>
  <si>
    <t>Závaží k plováku [LZ2.2]</t>
  </si>
  <si>
    <t>Zaplavení suterénu [SL1]</t>
  </si>
  <si>
    <t>Spínač plovákový 10m [SL1]</t>
  </si>
  <si>
    <t>Závaží k plováku [SL1]</t>
  </si>
  <si>
    <t>IO rozšiřující modul DI16x, RO8x, AI3x [VV1]</t>
  </si>
  <si>
    <t>Příslušenství k radiostanici stožár, anténa, kabeláž (včetně montáže)</t>
  </si>
  <si>
    <t>Měření radiové slyšitelnosti, návrh radiového spojení (vč.zpracování na ČTÚ)</t>
  </si>
  <si>
    <t>Rekapitulace - VDJ Lipoltice</t>
  </si>
  <si>
    <t>VDJ Lipoltice</t>
  </si>
  <si>
    <t>Položka zahrnuje rozšíření stávajícího rozváděče, neobsahuje dodávku dalšího rozváděče. Položka obsahuje dodávku a montáž prvků pro komponenty technologické rozváděče.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</si>
  <si>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Přepínač vačkový 1-0-2, 80A, IP20, 4p</t>
  </si>
  <si>
    <t>M3MS1</t>
  </si>
  <si>
    <t>Kabel sdělovací pevný 14x1 zž,čern</t>
  </si>
  <si>
    <t>Kabel sdělovací pevný 7x1 zž,čern</t>
  </si>
  <si>
    <t>Elektropohon - odběr do lipoltic [ES1]</t>
  </si>
  <si>
    <t>Čerpadlo pro uv lampu [M3]</t>
  </si>
  <si>
    <t>PS1-RG</t>
  </si>
  <si>
    <t>Přívodka nástěnná 3p+PEN 63A, IP67</t>
  </si>
  <si>
    <t>Svorkovnice řadová 35mm2</t>
  </si>
  <si>
    <t>Svítidlo zářivkové 230V/2x36W IP54 [E2]</t>
  </si>
  <si>
    <t>Startér 230V [E2]</t>
  </si>
  <si>
    <t>Spínač jednopólový 1p, 10A, řaz. 1, IP44, povrch.montáž, bílý [E2]</t>
  </si>
  <si>
    <t>Trubice zářivková 36W [E2]</t>
  </si>
  <si>
    <t>Krabice svorková prázdná 98x98x61, IP55, 4mm2 [E2]</t>
  </si>
  <si>
    <t>Kabel sdělovací Cu, do země 1x4x0,6</t>
  </si>
  <si>
    <t>Ip - z vdj na uv lampu [FIQ1]</t>
  </si>
  <si>
    <t>Ip - za čerpadlem pro uv lampu [FIQ2]</t>
  </si>
  <si>
    <t>Ip - výtlak za ats [FIQ3]</t>
  </si>
  <si>
    <t>Ip - odběr lipoltice [FIQ4]</t>
  </si>
  <si>
    <t>Měření hladiny v potrubí [LIC1]</t>
  </si>
  <si>
    <t>Snímač relativního tlaku 0-0,06MPa (0-600mbar) / 4-20mA, 10-36V DC [LIC1]</t>
  </si>
  <si>
    <t>Plováky - akumulace [LZ.1-2]</t>
  </si>
  <si>
    <t>Spínač plovákový 10m [LZ.2]</t>
  </si>
  <si>
    <t>Závaží k plováku [LZ.2]</t>
  </si>
  <si>
    <t>Spínač plovákový 10m [LZ.1]</t>
  </si>
  <si>
    <t>Závaží k plováku [LZ.1]</t>
  </si>
  <si>
    <t>Měření tlaku za ats [PIC1]</t>
  </si>
  <si>
    <t>Měření tlaku - odběr lipoltice [PIC2]</t>
  </si>
  <si>
    <t>Rekapitulace - ÚV Mokošín - Dispečerské pracoviště</t>
  </si>
  <si>
    <t>Pracoviště technologie ÚV a server (D1+K1)</t>
  </si>
  <si>
    <t>Pracoviště vnějších objektů vod. sítě (U1)</t>
  </si>
  <si>
    <t>Pracoviště vedoucího ÚV (U2)</t>
  </si>
  <si>
    <t>ÚV Mokošín - Dispečerské pracoviště</t>
  </si>
  <si>
    <t>Výpočetní technika komunikační DSP [DSP K1]</t>
  </si>
  <si>
    <t>Specifikace:</t>
  </si>
  <si>
    <t>CPU Intel Xeon, 4x HDD 300GB, 16GB RAM, velikost 1U</t>
  </si>
  <si>
    <t>Komunikační a datový server</t>
  </si>
  <si>
    <t>Komunikační karta rozšíření PC [DSP K1]</t>
  </si>
  <si>
    <t>Modul rozšíření seriových portů - seriový server 4xRS232/2xETH</t>
  </si>
  <si>
    <t>Modul rozšíření seriových portů - napájecí adaptér spínaný 24V/1A ss</t>
  </si>
  <si>
    <t>Příslušenství (držák, bleskojistka)</t>
  </si>
  <si>
    <t>Skříň RACK [DSP K1]</t>
  </si>
  <si>
    <t>Sestava skříně pro technologické počítače, prosklené dveře</t>
  </si>
  <si>
    <t>Skříň RACK 32U</t>
  </si>
  <si>
    <t>Příslušenství (podstavec, vent. jednotka, zásuv. lišta,…)</t>
  </si>
  <si>
    <t>Router VPN [DSP K1]</t>
  </si>
  <si>
    <t>Položka obsahuje VPN Router pro zabezpečené připojení pro správu PLC na ÚV. Nastavení pro servisní přístup zabezpečeným spojením s manuálním povolením přístupu. VPN Router s podporou OPEN VPN. Zabezpečení pomocí bezpečnostních klíčů a certifikátů.</t>
  </si>
  <si>
    <t>Router</t>
  </si>
  <si>
    <t>Switch [DSP K1]</t>
  </si>
  <si>
    <t xml:space="preserve">Položka obsahuje switch pro napojení datových sítí ÚV. Switch s podporou nezávislých síťových rozhraních s pokročilým managmentem nastavení. </t>
  </si>
  <si>
    <t>Switch</t>
  </si>
  <si>
    <t>NAS [DSP K1]</t>
  </si>
  <si>
    <t>Disková stanice pro zálohu dat</t>
  </si>
  <si>
    <t>Disková stanice NAS</t>
  </si>
  <si>
    <t>HDD 1TB pro NAS 1TB SATA III</t>
  </si>
  <si>
    <t>Programové vybavení systémové</t>
  </si>
  <si>
    <t>MS Windows Server 2012 R2 Standard</t>
  </si>
  <si>
    <t>MS W2012 5 Device CAL</t>
  </si>
  <si>
    <t>Programové vybavení aplikační</t>
  </si>
  <si>
    <t>WinControl RTS - L</t>
  </si>
  <si>
    <t>Výpočetní technika pracoviště obsluhy [DSP D1]</t>
  </si>
  <si>
    <t>CPU Intel Core i5, HDD 500GB, 4GB RAM</t>
  </si>
  <si>
    <t>Klientská stanice</t>
  </si>
  <si>
    <t>MS Windows 7Pro x64</t>
  </si>
  <si>
    <t>Periferie [DSP D1]</t>
  </si>
  <si>
    <t>Monitor 24"</t>
  </si>
  <si>
    <t>TotalCommander</t>
  </si>
  <si>
    <t>MS Office 2013</t>
  </si>
  <si>
    <t>WinControl RTS - klient</t>
  </si>
  <si>
    <t>Ostatní příslušenství [DSP]</t>
  </si>
  <si>
    <t>Kabeláž</t>
  </si>
  <si>
    <t>Nosné a vodicí konstrukce</t>
  </si>
  <si>
    <t>Pracovní výkony</t>
  </si>
  <si>
    <t>Aktivace a parametrizace HW</t>
  </si>
  <si>
    <t>Rozvaděče elektroměrový venkovní nerezový včetně výbavy pro nepřímé měření vybavený převodními trafy 150/5A</t>
  </si>
  <si>
    <t>Stanovisko TIČR</t>
  </si>
  <si>
    <t>Výzva TIČR a vydání stanoviska pro celou ÚV</t>
  </si>
  <si>
    <t>Výchozí revize el.zařízení</t>
  </si>
  <si>
    <t>Provedení požadovaných měření a následné zpracování revizní zprávy</t>
  </si>
  <si>
    <t>Pásek FeZn 30x4 [1WL5]</t>
  </si>
  <si>
    <t>Demontáže a provizorní řešení</t>
  </si>
  <si>
    <t>Položka obsahuje:</t>
  </si>
  <si>
    <t>- montáž a zprovoznění provizorních rozváděčů a kabelových tras</t>
  </si>
  <si>
    <t>- odpojení a zabezpečení stávajících zařízení</t>
  </si>
  <si>
    <t>- demontáž stávajících rozváděčů a kabelových tras</t>
  </si>
  <si>
    <t>- likvidace odpadu</t>
  </si>
  <si>
    <t>Ostatní materiál a práce</t>
  </si>
  <si>
    <t>- zaškolení pracovníků provozovatele na obsluhu zařízení</t>
  </si>
  <si>
    <t>- komplexní zkoušky</t>
  </si>
  <si>
    <t>- doprava, přesun materiálu</t>
  </si>
  <si>
    <t>Celkem</t>
  </si>
  <si>
    <t>Přenos do souhrné tabulky</t>
  </si>
  <si>
    <t>Rozvaděč - doplnění [RM1]</t>
  </si>
  <si>
    <t>Držák tlačítka 22mm</t>
  </si>
  <si>
    <t>Elektroměr podružný 3x 400V, 63A</t>
  </si>
  <si>
    <t>Jistič jednopólový B10/1</t>
  </si>
  <si>
    <t>Jistič jednopólový C16/1</t>
  </si>
  <si>
    <t>Jistič třípolový C25/3</t>
  </si>
  <si>
    <t>Ovladač plastový přepínač_3polohy</t>
  </si>
  <si>
    <t>Relé pomocné kompletní 1x přepín.kontakt, 24V ss</t>
  </si>
  <si>
    <t>Stykač třípólový 12A/230V</t>
  </si>
  <si>
    <t>Stykač třípólový 18A/230V</t>
  </si>
  <si>
    <t>Jednotka spínací 1xspín.kont.</t>
  </si>
  <si>
    <t>Svorkovnice řadová 6mm2 černá</t>
  </si>
  <si>
    <t>Kabel silový pevný Cu 5x6</t>
  </si>
  <si>
    <t>Kabel silový pevný Cu J-3x2,5</t>
  </si>
  <si>
    <t>Měřené napájení [6]</t>
  </si>
  <si>
    <t>Měřené napájení rezerva [7]</t>
  </si>
  <si>
    <t>Osvětlení přístavba [E12]</t>
  </si>
  <si>
    <t>Osvětlení vdj [E13]</t>
  </si>
  <si>
    <t>Osvětlení strojovna [E4]</t>
  </si>
  <si>
    <t>Venkovní osvětlení [1E1]</t>
  </si>
  <si>
    <t>Položka obsahuje dodávku a montáž komponent venkovního osvětlení. Součástí nejsou zemní práce ani betonový základ pro stožár.</t>
  </si>
  <si>
    <t>Svítidlo halogenové 230V/500W IP 54 [1E1]</t>
  </si>
  <si>
    <t>Stožár kulatý  - paticový výška 6m</t>
  </si>
  <si>
    <t>Výložník délka 500mm</t>
  </si>
  <si>
    <t>Reflektor LED 50W, IP 65, 5000K [1E1]</t>
  </si>
  <si>
    <t>Venkovní osvětlení [1E2]</t>
  </si>
  <si>
    <t>Svítidlo halogenové 230V/500W IP 54 [1E2]</t>
  </si>
  <si>
    <t>Reflektor LED 50W, IP 65, 5000K [1E2]</t>
  </si>
  <si>
    <t>Osvětlení strojovna [E5]</t>
  </si>
  <si>
    <t>Svítidlo halogenové 230V/500W IP 54 [E5.1-4]</t>
  </si>
  <si>
    <t>Reflektor LED 50W, IP 65, 5000K [E5.1-4]</t>
  </si>
  <si>
    <t>Přepínač střídavý 1p, 10A, řaz. 6, IP44, zapušť.montáž, bílý [E5SA1]</t>
  </si>
  <si>
    <t>Zásuvka 230vac [XC5]</t>
  </si>
  <si>
    <t>Zásuvka jednoduchá IP54, bílá [XC5]</t>
  </si>
  <si>
    <t>Osazení betonových prstenců nebo rámů v do 100 mm</t>
  </si>
  <si>
    <t>-1297269957</t>
  </si>
  <si>
    <t>592241750.1</t>
  </si>
  <si>
    <t>prstenec betonový vyrovnávací TBW-Q 625/40/120 62,5x4x12 cm</t>
  </si>
  <si>
    <t>-558195996</t>
  </si>
  <si>
    <t>592241760</t>
  </si>
  <si>
    <t>prstenec betonový vyrovnávací TBW-Q 625/80/120 62,5x8x12 cm</t>
  </si>
  <si>
    <t>-1206654964</t>
  </si>
  <si>
    <t>592241770</t>
  </si>
  <si>
    <t>prstenec betonový vyrovnávací TBW-Q 625/100/120 62,5x10x12 cm</t>
  </si>
  <si>
    <t>1777447418</t>
  </si>
  <si>
    <t>871370320</t>
  </si>
  <si>
    <t>Montáž kanalizačního potrubí hladkého plnostěnného SN 12  z polypropylenu DN 300</t>
  </si>
  <si>
    <t>1754628669</t>
  </si>
  <si>
    <t>286147300</t>
  </si>
  <si>
    <t>trubka kanalizační žebrovaná ULTRA RIB 2 DIN (PP) vnitřní průměr 300mm, dl. 5m</t>
  </si>
  <si>
    <t>-1834955929</t>
  </si>
  <si>
    <t>721290113.1</t>
  </si>
  <si>
    <t>Zkouška těsnosti šachet DN 1000 vzduchem</t>
  </si>
  <si>
    <t>-936718807</t>
  </si>
  <si>
    <t>899311112</t>
  </si>
  <si>
    <t>Osazení poklopů s rámem hmotnosti nad 50 do 100 kg</t>
  </si>
  <si>
    <t>-59860262</t>
  </si>
  <si>
    <t>892372121</t>
  </si>
  <si>
    <t>Tlaková zkouška vzduchem potrubí DN 300 těsnícím vakem ucpávkovým</t>
  </si>
  <si>
    <t>úsek</t>
  </si>
  <si>
    <t>1319750606</t>
  </si>
  <si>
    <t>140359150</t>
  </si>
  <si>
    <t>trubka ocelová bezešvá hladká kruhová ČSN 411353.1 D377 tl 10,0 mm</t>
  </si>
  <si>
    <t>18088359</t>
  </si>
  <si>
    <t>894401211</t>
  </si>
  <si>
    <t>Osazení betonových dílců pro šachty skruží rovných</t>
  </si>
  <si>
    <t>-386137696</t>
  </si>
  <si>
    <t>592241600</t>
  </si>
  <si>
    <t>skruž betonová s ocelová se stupadly +PE povlakem TBS-Q 1000/250/120 SP 100x25x12 cm</t>
  </si>
  <si>
    <t>-290353600</t>
  </si>
  <si>
    <t>592241610</t>
  </si>
  <si>
    <t>skruž betonová s ocelová se stupadly +PE povlakem TBH TBS-Q 1000/500/120 SP 100x50x12 cm</t>
  </si>
  <si>
    <t>972540833</t>
  </si>
  <si>
    <t>592243120</t>
  </si>
  <si>
    <t>konus šachetní betonový TBR-Q.1 100-63/58/12 KPS 100x62,5x58 cm</t>
  </si>
  <si>
    <t>196145988</t>
  </si>
  <si>
    <t>592243480</t>
  </si>
  <si>
    <t>těsnění elastomerové pro spojení šachetních dílů EMT DN 1000</t>
  </si>
  <si>
    <t>-879172747</t>
  </si>
  <si>
    <t>894414111</t>
  </si>
  <si>
    <t>Osazení železobetonových dílců pro šachty skruží základových</t>
  </si>
  <si>
    <t>-2114372533</t>
  </si>
  <si>
    <t>592243390.1</t>
  </si>
  <si>
    <t xml:space="preserve">dno betonové šachty kanalizační přímé TBZ 100/530 </t>
  </si>
  <si>
    <t>-2054573625</t>
  </si>
  <si>
    <t>899913164</t>
  </si>
  <si>
    <t>Uzavírací manžeta chráničky potrubí DN 300 x 400</t>
  </si>
  <si>
    <t>-2057849415</t>
  </si>
  <si>
    <t>R 02.5.8.1</t>
  </si>
  <si>
    <t>Provizorní čerpání kalovým čerpadlem do 15 l/s ze stávající kanal. šachty do stávající kanalizace v dl. 30 m po dobu 45 dnů</t>
  </si>
  <si>
    <t>-865043395</t>
  </si>
  <si>
    <t>2*4</t>
  </si>
  <si>
    <t>-39677677</t>
  </si>
  <si>
    <t>592246610</t>
  </si>
  <si>
    <t>poklop šachtový D1 /betonová výplň+ litina/ D 400 - BEGU, s odvětráním</t>
  </si>
  <si>
    <t>-1171844359</t>
  </si>
  <si>
    <t>8 - SO_02.6 Propojovací potrubí LT DN 400 dl. 52 m</t>
  </si>
  <si>
    <t>M - Práce a dodávky M</t>
  </si>
  <si>
    <t xml:space="preserve">    23-M - Montáže potrubí</t>
  </si>
  <si>
    <t>26*1,4*0,3</t>
  </si>
  <si>
    <t>"výkop v horn. tř.1,2 - 5%" (32*3,3*1,4+18*5*1,4)*0,05</t>
  </si>
  <si>
    <t>"výkop v horn. tř.3 - 50%" (32*3,3*1,4+18*5*1,4)*0,50</t>
  </si>
  <si>
    <t>136,92*0,3</t>
  </si>
  <si>
    <t>"výkop v horn. tř.4 - 45%" (32*3,3*1,4+18*5*1,4)*0,45</t>
  </si>
  <si>
    <t>123,328*0,3</t>
  </si>
  <si>
    <t>151821112</t>
  </si>
  <si>
    <t>Osazení a odstranění pažicího boxu středního hl výkopu do 3,5 m š do 2,5 m</t>
  </si>
  <si>
    <t>32*3,3*2</t>
  </si>
  <si>
    <t>151821122</t>
  </si>
  <si>
    <t>Osazení a odstranění pažicího boxu středního hl výkopu do 5 m š do 2,5 m</t>
  </si>
  <si>
    <t>1432847551</t>
  </si>
  <si>
    <t>18*5*2</t>
  </si>
  <si>
    <t>273,84*0,5 'Přepočtené koeficientem množství</t>
  </si>
  <si>
    <t>Poznámka k položce:
podsyp + obsyp</t>
  </si>
  <si>
    <t>46,188+10,5</t>
  </si>
  <si>
    <t>56,688*35 'Přepočtené koeficientem množství</t>
  </si>
  <si>
    <t>56,688*2 'Přepočtené koeficientem množství</t>
  </si>
  <si>
    <t>(32*3,3*1,4+18*5*1,4)-46,188-10,5</t>
  </si>
  <si>
    <t>1,4*0,8*50-3,14*0,25*0,25*50</t>
  </si>
  <si>
    <t>46,188*1,1*1,67</t>
  </si>
  <si>
    <t>26*1,4</t>
  </si>
  <si>
    <t>36,4*0,025 'Přepočtené koeficientem množství</t>
  </si>
  <si>
    <t>52*1,2 'Přepočtené koeficientem množství</t>
  </si>
  <si>
    <t>147,058823529412*0,34 'Přepočtené koeficientem množství</t>
  </si>
  <si>
    <t>50*1,4*0,15</t>
  </si>
  <si>
    <t>852391121</t>
  </si>
  <si>
    <t>Montáž potrubí z trub litinových tlakových přírubových normálních délek otevřený výkop DN 400</t>
  </si>
  <si>
    <t>552519080</t>
  </si>
  <si>
    <t>trouba vodovodní litinová DN 400 STD L=6,0m NATURAL</t>
  </si>
  <si>
    <t>-1410704023</t>
  </si>
  <si>
    <t>857392121</t>
  </si>
  <si>
    <t>Montáž litinových tvarovek jednoosých přírubových otevřený výkop DN 400</t>
  </si>
  <si>
    <t>-1817854719</t>
  </si>
  <si>
    <t>552540350</t>
  </si>
  <si>
    <t>koleno přírubové z tvárné litiny,práškový epoxid, tl.250µm Q-kus DN 400-90°</t>
  </si>
  <si>
    <t>-750552681</t>
  </si>
  <si>
    <t>552516740</t>
  </si>
  <si>
    <t>příruba litinová úsporná PN10 pro vodovodní litinové potrubí 400/429 mm</t>
  </si>
  <si>
    <t>-1449812974</t>
  </si>
  <si>
    <t>892423121</t>
  </si>
  <si>
    <t>Proplach a desinfekce vodovodního potrubí DN 400 nebo 500</t>
  </si>
  <si>
    <t>892421111</t>
  </si>
  <si>
    <t>Tlaková zkouška vodou potrubí DN 400 nebo 500</t>
  </si>
  <si>
    <t>998273102</t>
  </si>
  <si>
    <t>Přesun hmot pro trubní vedení z trub litinových otevřený výkop</t>
  </si>
  <si>
    <t>Práce a dodávky M</t>
  </si>
  <si>
    <t>23-M</t>
  </si>
  <si>
    <t>Montáže potrubí</t>
  </si>
  <si>
    <t>230200081.1</t>
  </si>
  <si>
    <t>Montáž chrániček celých D 630 mm, tl 10 mm</t>
  </si>
  <si>
    <t>-1072229366</t>
  </si>
  <si>
    <t>140332440.1</t>
  </si>
  <si>
    <t>trubka ocelová  spirálově svařovaná hladká ČSN 41 1375.1 D630 tl 8 mm</t>
  </si>
  <si>
    <t>1985152207</t>
  </si>
  <si>
    <t>230200125</t>
  </si>
  <si>
    <t>Nasunutí potrubní sekce do ocelové chráničky DN 400</t>
  </si>
  <si>
    <t>1980864698</t>
  </si>
  <si>
    <t>3 - SO_03 Stavební úpravy provozní budovy</t>
  </si>
  <si>
    <t>1 - SO_03.1.1 Stavební úpravy provozní budovy - úpravna vody</t>
  </si>
  <si>
    <t xml:space="preserve">    725 - Zdravotechnika - zařizovací předměty</t>
  </si>
  <si>
    <t xml:space="preserve">    762 - Konstrukce tesařské</t>
  </si>
  <si>
    <t xml:space="preserve">    763 - Konstrukce suché výstavby</t>
  </si>
  <si>
    <t xml:space="preserve">    766 - Konstrukce truhlářské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</si>
  <si>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</si>
  <si>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</si>
  <si>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</si>
  <si>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</si>
  <si>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</si>
  <si>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 xml:space="preserve">    786 - Dokončovací práce - čalounické úpravy</t>
  </si>
  <si>
    <t xml:space="preserve">    789 - Povrchové úpravy ocelových konstrukcí a technologických zařízení</t>
  </si>
  <si>
    <t>132212101</t>
  </si>
  <si>
    <t>Hloubení rýh š do 600 mm ručním nebo pneum nářadím v soudržných horninách tř. 3</t>
  </si>
  <si>
    <t>-950392020</t>
  </si>
  <si>
    <t>Poznámka k položce:
výkop kolem budovy pro zatažení tepelné izolace 60 cm pod terén</t>
  </si>
  <si>
    <t>"strojovna" (12,5+10,5+12,1)*0,8*0,6</t>
  </si>
  <si>
    <t>"přístavba" (12+13+12)*0,8*0,6</t>
  </si>
  <si>
    <t>"budova filtrů" (18+10,5+30,5)*0,8*0,6</t>
  </si>
  <si>
    <t>132212109</t>
  </si>
  <si>
    <t>Příplatek za lepivost u hloubení rýh š do 600 mm ručním nebo pneum nářadím v hornině tř. 3</t>
  </si>
  <si>
    <t>640026344</t>
  </si>
  <si>
    <t>62,928*0,3</t>
  </si>
  <si>
    <t>1453565683</t>
  </si>
  <si>
    <t>311238116</t>
  </si>
  <si>
    <t>Zdivo nosné vnitřní tl 300 mm pevnosti P 15 na MVC</t>
  </si>
  <si>
    <t>-453285333</t>
  </si>
  <si>
    <t>"okna přízemí strojovna"  1*2,1*1,8</t>
  </si>
  <si>
    <t>"okna přízemí filtry" 7*2,4*1,2</t>
  </si>
  <si>
    <t>"okna 1.patro strojovna" 8*2,1*1,8+2*2,1*1,2</t>
  </si>
  <si>
    <t>"okna 1.patro filtry" 7*2,4*1,8</t>
  </si>
  <si>
    <t>-1601988169</t>
  </si>
  <si>
    <t>593211320</t>
  </si>
  <si>
    <t>překlad železobetonový RZP 199/14/19 V 199x14x19 cm</t>
  </si>
  <si>
    <t>2065683703</t>
  </si>
  <si>
    <t>-1980342932</t>
  </si>
  <si>
    <t>Poznámka k položce:
zabetonování kanálů ve strojovně
viz půdorys přízemí
beton C 30/37 XA2, XF3</t>
  </si>
  <si>
    <t>-716716501</t>
  </si>
  <si>
    <t>14*0,079</t>
  </si>
  <si>
    <t>1,106*1,1 'Přepočtené koeficientem množství</t>
  </si>
  <si>
    <t>611321141</t>
  </si>
  <si>
    <t>Vápenocementová omítka štuková dvouvrstvá vnitřních stropů rovných nanášená ručně</t>
  </si>
  <si>
    <t>-1084312705</t>
  </si>
  <si>
    <t>612321141</t>
  </si>
  <si>
    <t>Vápenocementová omítka štuková dvouvrstvá vnitřních stěn nanášená ručně</t>
  </si>
  <si>
    <t>1587525208</t>
  </si>
  <si>
    <t>"1.N.P. místnost 1" (4,5+2,7+4,5)*4,6</t>
  </si>
  <si>
    <t>"1.N.P. místnost 2" (5,5+1,6+8,2+1,8)*3,1</t>
  </si>
  <si>
    <t>"1.N.P. místnost 3" (2*2,9+2*4,4)*3,1</t>
  </si>
  <si>
    <t>"1.N.P. místnost 4" (2*2,9+2*4,4)*3,1</t>
  </si>
  <si>
    <t>"1.N.P. místnost 5" (2*3+2*6,2)*3,1</t>
  </si>
  <si>
    <t>"1.N.P. místnost 6" (2,6+5,9+3,5+3,3+2,5)*3,1</t>
  </si>
  <si>
    <t>"1.N.P. místnost 7" (2*1,65+2*2,4)*3,1</t>
  </si>
  <si>
    <t>"1.N.P. místnost 8" (1,5+5,9+2,35+3,3+0,9+2,55)*3,1</t>
  </si>
  <si>
    <t>"1.N.P. místnost 9,10" (2*2,35+2*3,2+6*1)*(3,1-2)</t>
  </si>
  <si>
    <t>"1.N.P. místnost 11" (2*0,9+2*1,85)*(3,1-2)</t>
  </si>
  <si>
    <t>"1.N.P. místnost 12" (2*2,35+2*1,6)*(3,1-2)</t>
  </si>
  <si>
    <t>"1.N.P. místnost 13" (2*3,25+2*3,95)*3,1</t>
  </si>
  <si>
    <t>"1.N.P. místnost 14" (2*3,25+2*1,8)*3,1</t>
  </si>
  <si>
    <t>"1.N.P. místnost 15" (2*9,6+2*23,8)*5,1</t>
  </si>
  <si>
    <t>"1.N.P. místnost 16" (2*9,6+2*6,2)*3,1</t>
  </si>
  <si>
    <t>979,23*2 'Přepočtené koeficientem množství</t>
  </si>
  <si>
    <t>622142001</t>
  </si>
  <si>
    <t>Potažení vnějších stěn sklovláknitým pletivem vtlačeným do tenkovrstvé hmoty</t>
  </si>
  <si>
    <t>566919170</t>
  </si>
  <si>
    <t>622211031</t>
  </si>
  <si>
    <t>Montáž zateplení vnějších stěn z polystyrénových desek tl do 160 mm</t>
  </si>
  <si>
    <t>-220133153</t>
  </si>
  <si>
    <t>"strojovna" (12,5+10,5+12,1)*(8,05+0,8+1,5)</t>
  </si>
  <si>
    <t>"přístavba" (12+13+12)*(8,05+0,8+1,5)</t>
  </si>
  <si>
    <t>"budova filtrů" (18+10,5+30,5)*(9,4+0,8+1,5)+10,5*(2,4+0,8)</t>
  </si>
  <si>
    <t>283759350</t>
  </si>
  <si>
    <t>deska fasádní polystyrénová 1000 x 500 x 150 mm</t>
  </si>
  <si>
    <t>-939586202</t>
  </si>
  <si>
    <t>Poznámka k položce:
lambda=0,039 [W / m K]</t>
  </si>
  <si>
    <t>"strojovna" (12,5+10,5+12,1)*(8,05+0,8)</t>
  </si>
  <si>
    <t>"přístavba" (12+13+12)*(8,05+0,8)</t>
  </si>
  <si>
    <t>"budova filtrů" (18+10,5+30,5)*(9,4+0,8)+10,5*(2,4+0,8)</t>
  </si>
  <si>
    <t>283764320</t>
  </si>
  <si>
    <t>deska z extrudovaného polystyrénu  SF 120 mm</t>
  </si>
  <si>
    <t>1100343387</t>
  </si>
  <si>
    <t>"strojovna" (12,5+10,5+12,1)*1,5</t>
  </si>
  <si>
    <t>"přístavba" (12+13+12)*1,5</t>
  </si>
  <si>
    <t>"budova filtrů" (18+10,5+30,5)*1,5</t>
  </si>
  <si>
    <t>622252001</t>
  </si>
  <si>
    <t>Montáž zakládacích soklových lišt zateplení</t>
  </si>
  <si>
    <t>-350677923</t>
  </si>
  <si>
    <t>"strojovna" 12,5+10,5+12,1</t>
  </si>
  <si>
    <t>"přístavba" 12+13+12</t>
  </si>
  <si>
    <t>"budova filtrů" 18+10,5+30,5</t>
  </si>
  <si>
    <t>590516520</t>
  </si>
  <si>
    <t>lišta soklová Al s okapničkou, zakládací U 15 cm, 0,95/200 cm</t>
  </si>
  <si>
    <t>327215482</t>
  </si>
  <si>
    <t>131,1*1,05 'Přepočtené koeficientem množství</t>
  </si>
  <si>
    <t>622511111</t>
  </si>
  <si>
    <t>Tenkovrstvá akrylátová mozaiková střednězrnná omítka včetně penetrace vnějších stěn</t>
  </si>
  <si>
    <t>712678483</t>
  </si>
  <si>
    <t>"strojovna" (12,5+10,5+12,1)*0,9</t>
  </si>
  <si>
    <t>"přístavba" (12+13+12)*0,9</t>
  </si>
  <si>
    <t>"budova filtrů" (18+10,5+30,5)*0,9</t>
  </si>
  <si>
    <t>622541031</t>
  </si>
  <si>
    <t>Tenkovrstvá silikonsilikátová zrnitá omítka tl. 3,0 mm včetně penetrace vnějších stěn</t>
  </si>
  <si>
    <t>-1043256757</t>
  </si>
  <si>
    <t>Poznámka k položce:
zrno 1,5 mm</t>
  </si>
  <si>
    <t>629995101</t>
  </si>
  <si>
    <t>Očištění vnějších ploch tlakovou vodou</t>
  </si>
  <si>
    <t>-1691752896</t>
  </si>
  <si>
    <t>642946111</t>
  </si>
  <si>
    <t>Osazování pouzdra posuvných dveří s jednou kapsou pro jedno křídlo šířky do 800 mm do zděné příčky</t>
  </si>
  <si>
    <t>-1355776217</t>
  </si>
  <si>
    <t>553316120</t>
  </si>
  <si>
    <t>pouzdro stavební 800 mm</t>
  </si>
  <si>
    <t>-1502443546</t>
  </si>
  <si>
    <t>941111111</t>
  </si>
  <si>
    <t>Montáž lešení řadového trubkového lehkého s podlahami zatížení do 200 kg/m2 š do 0,9 m v do 10 m</t>
  </si>
  <si>
    <t>2136478723</t>
  </si>
  <si>
    <t>Poznámka k položce:
3x montáž</t>
  </si>
  <si>
    <t>2*43*8,5+2*10,5*8,5+2*12*7,5</t>
  </si>
  <si>
    <t>941111211</t>
  </si>
  <si>
    <t>Příplatek k lešení řadovému trubkovému lehkému s podlahami š 0,9 m v 10 m za první a ZKD den použití</t>
  </si>
  <si>
    <t>1613330672</t>
  </si>
  <si>
    <t>1089,5*60</t>
  </si>
  <si>
    <t>941111811</t>
  </si>
  <si>
    <t>Demontáž lešení řadového trubkového lehkého s podlahami zatížení do 200 kg/m2 š do 0,9 m v do 10 m</t>
  </si>
  <si>
    <t>-1823232555</t>
  </si>
  <si>
    <t>949101112</t>
  </si>
  <si>
    <t>Lešení pomocné pro objekty pozemních staveb s lešeňovou podlahou v do 3,5 m zatížení do 150 kg/m2</t>
  </si>
  <si>
    <t>1065450030</t>
  </si>
  <si>
    <t>2*9,6*42,15+2*12,15*11,85</t>
  </si>
  <si>
    <t>952903112.1</t>
  </si>
  <si>
    <t>Vyčištění objektů VDJ, ČOV, nádrží, žlabů a kanálů při v do 3,5 m</t>
  </si>
  <si>
    <t>95208420</t>
  </si>
  <si>
    <t>42,15*9,6+12,2*11,9</t>
  </si>
  <si>
    <t>952903119</t>
  </si>
  <si>
    <t>Příplatek za vyčištění prostor v nad 3,5 m u čištění objektů ČOV, nádrží, žlabů a kanálů</t>
  </si>
  <si>
    <t>-387256090</t>
  </si>
  <si>
    <t>962031132</t>
  </si>
  <si>
    <t>Bourání příček z cihel pálených na MVC tl do 100 mm</t>
  </si>
  <si>
    <t>448338111</t>
  </si>
  <si>
    <t>"WC ženy 1.N.P" 1,6*2,65</t>
  </si>
  <si>
    <t>"šatna muži 1.N.P." 2,6*2,65</t>
  </si>
  <si>
    <t>"denní místnost 1.N.P." 2,6*2,65</t>
  </si>
  <si>
    <t>962031133</t>
  </si>
  <si>
    <t>Bourání příček z cihel pálených na MVC tl do 150 mm</t>
  </si>
  <si>
    <t>-876488826</t>
  </si>
  <si>
    <t>"dozorna přízemí"  4,35*4,5</t>
  </si>
  <si>
    <t>962042320</t>
  </si>
  <si>
    <t>Bourání zdiva nadzákladového z betonu prostého do 1 m3</t>
  </si>
  <si>
    <t>-2139736069</t>
  </si>
  <si>
    <t>Poznámka k položce:
bourání základů pod technologická zařízení</t>
  </si>
  <si>
    <t>2*2,15*0,8*0,2</t>
  </si>
  <si>
    <t>2*0,65*0,7*0,2</t>
  </si>
  <si>
    <t>2*0,8*1,65*0,2</t>
  </si>
  <si>
    <t>2*0,6*1,2*0,2</t>
  </si>
  <si>
    <t>1*0,85*0,55*0,2</t>
  </si>
  <si>
    <t>962032230</t>
  </si>
  <si>
    <t>Bourání zdiva z cihel pálených nebo vápenopískových na MV nebo MVC do 1 m3</t>
  </si>
  <si>
    <t>1981763382</t>
  </si>
  <si>
    <t>"strojovna otvor pro dveře" 1,5*1,85*0,3</t>
  </si>
  <si>
    <t>962081141</t>
  </si>
  <si>
    <t>Bourání příček ze skleněných tvárnic tl do 150 mm</t>
  </si>
  <si>
    <t>-107689185</t>
  </si>
  <si>
    <t>"strojovna přízemí" 6*2,1*1,8</t>
  </si>
  <si>
    <t>"strojovna 1.patro" 8*2,1*1,8+2*1,8*1,8</t>
  </si>
  <si>
    <t>"filtry přízemí" 12*2,4*1,2</t>
  </si>
  <si>
    <t>"filtry 1.patro" 11*2,4*1,8</t>
  </si>
  <si>
    <t>968062376</t>
  </si>
  <si>
    <t>Vybourání dřevěných rámů oken zdvojených včetně křídel pl do 4 m2</t>
  </si>
  <si>
    <t>1220402952</t>
  </si>
  <si>
    <t>"filtry přízemí" 3*2,4*1,2</t>
  </si>
  <si>
    <t>"filtry 1.patro" 5*2,4*1,8</t>
  </si>
  <si>
    <t>968072455</t>
  </si>
  <si>
    <t>Vybourání kovových dveřních zárubní pl do 2 m2</t>
  </si>
  <si>
    <t>1501503856</t>
  </si>
  <si>
    <t>2*0,8*1,97+1*0,7*1,97</t>
  </si>
  <si>
    <t>978013191</t>
  </si>
  <si>
    <t>Otlučení vnitřní vápenné nebo vápenocementové omítky stěn stěn v rozsahu do 100 %</t>
  </si>
  <si>
    <t>593798372</t>
  </si>
  <si>
    <t>978059641</t>
  </si>
  <si>
    <t>Odsekání a odebrání obkladů stěn z vnějších obkládaček plochy přes 1 m2</t>
  </si>
  <si>
    <t>-1068848670</t>
  </si>
  <si>
    <t>Poznámka k položce:
otlučení soklu vnějších stěn</t>
  </si>
  <si>
    <t>-1534069329</t>
  </si>
  <si>
    <t>"rampa u dispečnku" 9,2*1,25</t>
  </si>
  <si>
    <t>"podschodnice" 6*0,2*1,25</t>
  </si>
  <si>
    <t>"boky" 9,3*1,2+1,25*1,2</t>
  </si>
  <si>
    <t>"rampa u šatny žen" 5,95*1,2+1,3*1,2</t>
  </si>
  <si>
    <t>"podschodnice" 6*0,2*1,2</t>
  </si>
  <si>
    <t>"boky" 5,95*1,2+1,3*1,2+1,2*1,2</t>
  </si>
  <si>
    <t>"schodiště do podzemí" 4,85*1,2</t>
  </si>
  <si>
    <t>"podschodnice" 12*0,22*1,2</t>
  </si>
  <si>
    <t>"vnitřní šikmé boky+ čelo" 2*(4,85*3)/2+1,2*3</t>
  </si>
  <si>
    <t>"vrchní vodorovná plocha " 1,2*1,2+(1,2+4,85)*0,3</t>
  </si>
  <si>
    <t>-2023289202</t>
  </si>
  <si>
    <t>R - 04.9.10</t>
  </si>
  <si>
    <t>Laboratorní odtah podle EN 14175 + odtahový ventilátor,  D+M</t>
  </si>
  <si>
    <t>428531305</t>
  </si>
  <si>
    <t>R - 04.9.11</t>
  </si>
  <si>
    <t>Kuchyňská linka dl.2 m včetně dřezu a dvojplotynky, D+M</t>
  </si>
  <si>
    <t>-1182008158</t>
  </si>
  <si>
    <t>R - 04.9.12</t>
  </si>
  <si>
    <t>Počítačový stůl z masivu, D+M</t>
  </si>
  <si>
    <t>-1971866546</t>
  </si>
  <si>
    <t>R - 04.9.13</t>
  </si>
  <si>
    <t>Šatní skříň z masivu 120*60*220 cm, D+M</t>
  </si>
  <si>
    <t>-961503822</t>
  </si>
  <si>
    <t>R - 04.9.14</t>
  </si>
  <si>
    <t>Policová  skříň z masivu 120*60*220 cm, D+M</t>
  </si>
  <si>
    <t>533539845</t>
  </si>
  <si>
    <t>R - 04.9.15</t>
  </si>
  <si>
    <t>Kontejner se zásuvkami z masivu 60x60x60 cm, D+M</t>
  </si>
  <si>
    <t>-1311320658</t>
  </si>
  <si>
    <t>R - 04.9.16</t>
  </si>
  <si>
    <t>Kancelářská židle, D+M</t>
  </si>
  <si>
    <t>-529457414</t>
  </si>
  <si>
    <t>R - 04.9.3</t>
  </si>
  <si>
    <t>Jemná tixotropní malta tl. 10 mm</t>
  </si>
  <si>
    <t>-732370075</t>
  </si>
  <si>
    <t>R - 04.9.4</t>
  </si>
  <si>
    <t>Hrubá tixotropní malta tl. 40 mm, D+M</t>
  </si>
  <si>
    <t>282602380</t>
  </si>
  <si>
    <t>R - 04.9.5</t>
  </si>
  <si>
    <t>Odtrhová a akustická zkouška, D+M</t>
  </si>
  <si>
    <t>-1000939707</t>
  </si>
  <si>
    <t>Poznámka k položce:
odtrhová zkouška 1x na každých 25 m2
akustická celoplošně</t>
  </si>
  <si>
    <t>R - 04.9.7</t>
  </si>
  <si>
    <t>Uzavírací nátěr - cementoakrylátová stěrka se vsypem, D+M</t>
  </si>
  <si>
    <t>1198798437</t>
  </si>
  <si>
    <t>R - 04.9.8</t>
  </si>
  <si>
    <t>Klimatizační jednotka, D+M</t>
  </si>
  <si>
    <t>219659260</t>
  </si>
  <si>
    <t>R - 04.9.9</t>
  </si>
  <si>
    <t>Laboratorní stůl, D+M</t>
  </si>
  <si>
    <t>182205551</t>
  </si>
  <si>
    <t>230120093</t>
  </si>
  <si>
    <t>Zhotovení prostupů kanálovým kompozitním zakrytím pro potrubí DN do 800 včetně nerezových plechů š. 50 mm tl. 5 mm AISI 316 přivařených na nerez potrubí</t>
  </si>
  <si>
    <t>-1139629384</t>
  </si>
  <si>
    <t>-1392552155</t>
  </si>
  <si>
    <t>-1970164024</t>
  </si>
  <si>
    <t>550811539</t>
  </si>
  <si>
    <t>174,466*24 'Přepočtené koeficientem množství</t>
  </si>
  <si>
    <t>2102588809</t>
  </si>
  <si>
    <t>712300833</t>
  </si>
  <si>
    <t>Odstranění povlakové krytiny střech do 10° třívrstvé</t>
  </si>
  <si>
    <t>-1733132176</t>
  </si>
  <si>
    <t>"půdorys střechy" 10,5*43+12*13</t>
  </si>
  <si>
    <t>-1502378657</t>
  </si>
  <si>
    <t>Položka obsahuje dodávku přenosného kolorimetru pro testování koncentrace volného nebo celkového chloru ve vodě (0,02-2 mg/l volný chlor, 0,02-2 nebo 0,1-8 mg/l celkového chloru),</t>
  </si>
  <si>
    <t>včetně reagencií na 100 stanovení volného a 100 stanovení celkového chloru.</t>
  </si>
  <si>
    <t>Kolorimetr - volný/celkový chlor</t>
  </si>
  <si>
    <t>Množství chlóru v lahvi [1B1.1]</t>
  </si>
  <si>
    <t>Množství chlóru v lahvi [1B1.2]</t>
  </si>
  <si>
    <t>Přepínač lahví [1B2]</t>
  </si>
  <si>
    <t>Indukční průtokoměr [1FIQ1]</t>
  </si>
  <si>
    <t>Indukční průtokoměr [1FIQ2]</t>
  </si>
  <si>
    <t>Siréna [1HA1]</t>
  </si>
  <si>
    <t>Siréna 230 V [1HA1]</t>
  </si>
  <si>
    <t>Měření hladiny ot.filtru 1 [1LIC1.1]</t>
  </si>
  <si>
    <t>Matice ke snímači hladiny 2" [1LIC1.1]</t>
  </si>
  <si>
    <t>Snímač hladiny ultrazvukový 0-12m / 4-20mA, 2-drát [1LIC1.1]</t>
  </si>
  <si>
    <t>Bleskojistka 24V-krabice 24V [1LIC1.1MX1]</t>
  </si>
  <si>
    <t>Měření hladiny ot.filtru 2 [1LIC1.2]</t>
  </si>
  <si>
    <t>Matice ke snímači hladiny 2" [1LIC1.2]</t>
  </si>
  <si>
    <t>Snímač hladiny ultrazvukový 0-12m / 4-20mA, 2-drát [1LIC1.2]</t>
  </si>
  <si>
    <t>Bleskojistka 24V-krabice 24V [1LIC1.2MX1]</t>
  </si>
  <si>
    <t>Měření hladiny ot.filtru 3 [1LIC1.3]</t>
  </si>
  <si>
    <t>Matice ke snímači hladiny 2" [1LIC1.3]</t>
  </si>
  <si>
    <t>Snímač hladiny ultrazvukový 0-12m / 4-20mA, 2-drát [1LIC1.3]</t>
  </si>
  <si>
    <t>Bleskojistka 24V-krabice 24V [1LIC1.3MX1]</t>
  </si>
  <si>
    <t>Měření hladiny ot.filtru 4 [1LIC1.4]</t>
  </si>
  <si>
    <t>Matice ke snímači hladiny 2" [1LIC1.4]</t>
  </si>
  <si>
    <t>Snímač hladiny ultrazvukový 0-12m / 4-20mA, 2-drát [1LIC1.4]</t>
  </si>
  <si>
    <t>Bleskojistka 24V-krabice 24V [1LIC1.4MX1]</t>
  </si>
  <si>
    <t>Analyzátor úniku chlóru [1QIC1]</t>
  </si>
  <si>
    <t>Měření teploty v chlorovně [1TIC2]</t>
  </si>
  <si>
    <t>Snímač teploty vzduchu -30 až 80°C / 4-20mA, IP65 [1TIC2]</t>
  </si>
  <si>
    <t>Měření zákalu za filtry jankovice, brloh [QIC2.1]</t>
  </si>
  <si>
    <t>Snímač - zákaloměr vysoce citlivý [QIC2.1]</t>
  </si>
  <si>
    <t>Převodník digitální jednokanálový [QIC2.1]</t>
  </si>
  <si>
    <t>Modul MODBUS [QIC2.1]</t>
  </si>
  <si>
    <t>Zprovoznění [QIC2.1]</t>
  </si>
  <si>
    <t>Měření zákalu za filtry luhy [QIC2.2]</t>
  </si>
  <si>
    <t>Snímač - zákaloměr vysoce citlivý [QIC2.2]</t>
  </si>
  <si>
    <t>Převodník digitální jednokanálový [QIC2.2]</t>
  </si>
  <si>
    <t>Modul MODBUS [QIC2.2]</t>
  </si>
  <si>
    <t>Zprovoznění [QIC2.2]</t>
  </si>
  <si>
    <t>Měření ph před filtry jankovice - brloh [QIC2.3]</t>
  </si>
  <si>
    <t>Snímač pH digitální diferenční [QIC2.3]</t>
  </si>
  <si>
    <t>Armatura vč. ostřikovací trysky [QIC2.3]</t>
  </si>
  <si>
    <t>Převodník digitální jednokanálový [QIC2.3]</t>
  </si>
  <si>
    <t>Modul MODBUS [QIC2.3]</t>
  </si>
  <si>
    <t>Zprovoznění [QIC2.3]</t>
  </si>
  <si>
    <t>Měření red-ox před filtry jankovice - br [QIC2.4]</t>
  </si>
  <si>
    <t>Snímač ORP digitální diferenční [QIC2.4]</t>
  </si>
  <si>
    <t>Armatura vč. ostřikovací trysky [QIC2.4]</t>
  </si>
  <si>
    <t>Převodník digitální jednokanálový [QIC2.4]</t>
  </si>
  <si>
    <t>Modul MODBUS [QIC2.4]</t>
  </si>
  <si>
    <t>Zprovoznění [QIC2.4]</t>
  </si>
  <si>
    <t>Měření ph před filtry luhy [QIC2.5]</t>
  </si>
  <si>
    <t>Snímač pH digitální diferenční [QIC2.5]</t>
  </si>
  <si>
    <t>Armatura vč. ostřikovací trysky [QIC2.5]</t>
  </si>
  <si>
    <t>Převodník digitální jednokanálový [QIC2.5]</t>
  </si>
  <si>
    <t>Modul MODBUS [QIC2.5]</t>
  </si>
  <si>
    <t>Zprovoznění [QIC2.5]</t>
  </si>
  <si>
    <t>Měření red-ox před filtry luhy [QIC2.6]</t>
  </si>
  <si>
    <t>Snímač ORP digitální diferenční [QIC2.6]</t>
  </si>
  <si>
    <t>Armatura vč. ostřikovací trysky [QIC2.6]</t>
  </si>
  <si>
    <t>Převodník digitální jednokanálový [QIC2.6]</t>
  </si>
  <si>
    <t>Modul MODBUS [QIC2.6]</t>
  </si>
  <si>
    <t>Zprovoznění [QIC2.6]</t>
  </si>
  <si>
    <t>Rozvaděč - doplnění [DT2]</t>
  </si>
  <si>
    <t>Operátorský panel filtr1 [OP1]</t>
  </si>
  <si>
    <t>Panel montážní ocelový VxŠ 530x430 [OP1]</t>
  </si>
  <si>
    <t>Oka závěsná (sada) plast [OP1]</t>
  </si>
  <si>
    <t>Rozvodnice plastová, plné dveře VxŠxH 530x430x200, IP66 [OP1]</t>
  </si>
  <si>
    <t>Pojistka skleněná F35A, 500mA [OP1F1]</t>
  </si>
  <si>
    <t>Svorkovnice řadová s pojistkou 4mm2 [OP1F1]</t>
  </si>
  <si>
    <t>Jistič jednopólový C4/1 [OP1FA1]</t>
  </si>
  <si>
    <t>Jistič jednopólový C10/1 [OP1FA3]</t>
  </si>
  <si>
    <t>Karta napájení / poloviční 12Z,24,24Z= [OP1GU1]</t>
  </si>
  <si>
    <t>Zdroj spínaný 24V, 70W [OP1GU1]</t>
  </si>
  <si>
    <t>Panel grafický 7,5" color TFT, 2x serial, 2x USB, SD, Ethernet, IP65 [OP1OP]</t>
  </si>
  <si>
    <t>1.1.68</t>
  </si>
  <si>
    <t>Montážní přírubová vložka DN 150</t>
  </si>
  <si>
    <t>1.1.69</t>
  </si>
  <si>
    <t>Montážní přírubová vložka DN 250</t>
  </si>
  <si>
    <t>1.1.70</t>
  </si>
  <si>
    <t>Montážní přírubová vložka DN 300</t>
  </si>
  <si>
    <t>1.1.71</t>
  </si>
  <si>
    <t>Montážní přírubová vložka DN 350</t>
  </si>
  <si>
    <t>1.1.72</t>
  </si>
  <si>
    <t>Uzavírací motýlková klapka DN 100</t>
  </si>
  <si>
    <t>1.1.73</t>
  </si>
  <si>
    <t>Uzavírací motýlková klapka DN 125</t>
  </si>
  <si>
    <t>1.1.74</t>
  </si>
  <si>
    <t>1.1.75</t>
  </si>
  <si>
    <t>Uzavírací motýlková klapka DN 200</t>
  </si>
  <si>
    <t>1.1.76</t>
  </si>
  <si>
    <t>1.1.77</t>
  </si>
  <si>
    <t>Uzavírací motýlková klapka DN 250</t>
  </si>
  <si>
    <t>1.1.78</t>
  </si>
  <si>
    <t>Uzavírací motýlková klapka DN 300</t>
  </si>
  <si>
    <t>1.1.79</t>
  </si>
  <si>
    <t>1.1.80</t>
  </si>
  <si>
    <t>Uzavírací motýlková klapka DN 400</t>
  </si>
  <si>
    <t>1.1.81</t>
  </si>
  <si>
    <t>Měkcetěsnící šoupátko přírubové DN 200</t>
  </si>
  <si>
    <t>1.1.82</t>
  </si>
  <si>
    <t>Vtokový koš DN 300</t>
  </si>
  <si>
    <t>1.1.83</t>
  </si>
  <si>
    <t xml:space="preserve">Vtokový koš DN 350 </t>
  </si>
  <si>
    <t>1.1.84</t>
  </si>
  <si>
    <t>Odvzdušňovací a zavzdušňovací ventil DN 25 / G 1“</t>
  </si>
  <si>
    <t>1.1.85</t>
  </si>
  <si>
    <t>Závitový uzavírací kulový ventil DN 25 / G 1“</t>
  </si>
  <si>
    <t>1.1.86</t>
  </si>
  <si>
    <t>Závitový uzavírací kulový ventil DN 50 / G 2“</t>
  </si>
  <si>
    <t>1.1.87</t>
  </si>
  <si>
    <t>Závitový zahradní výtokový ventil DN 15 / G 1/2“</t>
  </si>
  <si>
    <t>1.1.88</t>
  </si>
  <si>
    <t>Měkcetěsnící šoupátko přírubové DN 80, včetně prodlouženého ovládání</t>
  </si>
  <si>
    <t>1.1.89</t>
  </si>
  <si>
    <t>1.1.90</t>
  </si>
  <si>
    <t>Potrubí z nerezoceli AISI 316 DN 200</t>
  </si>
  <si>
    <t>1.1.91</t>
  </si>
  <si>
    <t>Potrubí z nerezoceli AISI 316 DN 300</t>
  </si>
  <si>
    <t>1.1.92</t>
  </si>
  <si>
    <t>Potrubí z nerezoceli AISI 316 DN 100</t>
  </si>
  <si>
    <t>1.1.93</t>
  </si>
  <si>
    <t>1.1.94</t>
  </si>
  <si>
    <t>Potrubí z nerezoceli AISI 316 DN 50</t>
  </si>
  <si>
    <t>1.1.95</t>
  </si>
  <si>
    <t>Potrubí z nerezoceli AISI 316 DN 150</t>
  </si>
  <si>
    <t>1.1.96</t>
  </si>
  <si>
    <t>1.1.97</t>
  </si>
  <si>
    <t>1.1.98</t>
  </si>
  <si>
    <t>1.1.99</t>
  </si>
  <si>
    <t>Potrubí z nerezoceli AISI 316 DN 250</t>
  </si>
  <si>
    <t>1.1.100</t>
  </si>
  <si>
    <t>1.1.101</t>
  </si>
  <si>
    <t>1.1.102</t>
  </si>
  <si>
    <t>1.1.103</t>
  </si>
  <si>
    <t>1.1.104</t>
  </si>
  <si>
    <t>Potrubí z nerezoceli AISI 316 DN 400</t>
  </si>
  <si>
    <t>1.1.105</t>
  </si>
  <si>
    <t>1.1.106</t>
  </si>
  <si>
    <t>1.1.107</t>
  </si>
  <si>
    <t>1.1.108</t>
  </si>
  <si>
    <t>1.1.109</t>
  </si>
  <si>
    <t>Potrubí z nerezoceli AISI 316 DN 125</t>
  </si>
  <si>
    <t>1.1.110</t>
  </si>
  <si>
    <t>1.1.111</t>
  </si>
  <si>
    <t>1.1.112</t>
  </si>
  <si>
    <t>1.1.113</t>
  </si>
  <si>
    <t>1.1.114</t>
  </si>
  <si>
    <t>1.1.115</t>
  </si>
  <si>
    <t>Potrubí z nerezoceli AISI 316 DN 350</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</si>
  <si>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</si>
  <si>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</si>
  <si>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</si>
  <si>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</si>
  <si>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</si>
  <si>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</si>
  <si>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</si>
  <si>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</si>
  <si>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</si>
  <si>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</si>
  <si>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</si>
  <si>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</si>
  <si>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</si>
  <si>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</si>
  <si>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</si>
  <si>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</si>
  <si>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</si>
  <si>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</si>
  <si>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</si>
  <si>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</si>
  <si>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</si>
  <si>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</si>
  <si>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Demontáže</t>
  </si>
  <si>
    <t>1.1.138</t>
  </si>
  <si>
    <t>Provizorní propoj DN 300</t>
  </si>
  <si>
    <t>1.1.139</t>
  </si>
  <si>
    <t>Provizorní propoj DN 300/150</t>
  </si>
  <si>
    <t>1.1.140</t>
  </si>
  <si>
    <t>Provizorní propoj DN 150</t>
  </si>
  <si>
    <t>1.1.141</t>
  </si>
  <si>
    <t>Provizorní propoj ATS provizorního zásobení provozní vodou</t>
  </si>
  <si>
    <t>1.1.142</t>
  </si>
  <si>
    <t>Přemístění stávající technologie</t>
  </si>
  <si>
    <t>1.1.143</t>
  </si>
  <si>
    <t>Odběry vzorků a analýzy vody v průběhu zkušebního provozu</t>
  </si>
  <si>
    <t>V posledním sloupci uvede uchazeč výrobce a typ konkrétního zařízení - D.2.1 - 02 Seznam strojů a zařízení</t>
  </si>
  <si>
    <t xml:space="preserve">Dodávka celkem   </t>
  </si>
  <si>
    <t xml:space="preserve">Montáž celkem   </t>
  </si>
  <si>
    <t>CELKEM</t>
  </si>
  <si>
    <t>Poznámka: Přesná specifikace jednotlivých položek je uvedena v příloze D.2.1-02 Seznam strojů a je pro zhotovitele závazná, včetně obecných požadavků,</t>
  </si>
  <si>
    <t>uvedených v závěru uvedené přílohy.</t>
  </si>
  <si>
    <t>PS 02 Úpravna vody Mokošín, kalové hospodářství, čerpací stanice</t>
  </si>
  <si>
    <t>2.1.1</t>
  </si>
  <si>
    <t>Čerpadlo odsazené vody, vertikální 1-stupňové čerpadlo s nerezovým kolem pro Q= 5,8 l/s při H= 13 m v.sl</t>
  </si>
  <si>
    <t>2.1.2</t>
  </si>
  <si>
    <t>Čerpadlo kalu na kalové laguny-vertikální ponorné kalové čerpadlo v provedení do suché jímky pro Q = 4 l/s při H = 9,1 m v.sl</t>
  </si>
  <si>
    <t>2.1.3</t>
  </si>
  <si>
    <t>Čerpadlo průsakových vod pro 1 l/s při H= 6,5 m v.sl.</t>
  </si>
  <si>
    <t>2.1.4</t>
  </si>
  <si>
    <t>2.1.5</t>
  </si>
  <si>
    <t>Indukční průtokoměr v odděleném provedení DN 65</t>
  </si>
  <si>
    <t>2.1.6</t>
  </si>
  <si>
    <t>2.1.7</t>
  </si>
  <si>
    <t>2.1.8</t>
  </si>
  <si>
    <t>2.1.9</t>
  </si>
  <si>
    <t>Uzavírací motýlková klapka DN 400 s elektropohonem, včetně stojanu, včetně držáku pro 6 ks řídících jednotek</t>
  </si>
  <si>
    <t>2.1.10</t>
  </si>
  <si>
    <t xml:space="preserve">Měkcetěsnící šoupátko přírubové DN 150 s el.pohonem </t>
  </si>
  <si>
    <t>2.1.11</t>
  </si>
  <si>
    <t>2.1.12</t>
  </si>
  <si>
    <t xml:space="preserve">Měkcetěsnící šoupátko přírubové DN 80 s el.pohonem </t>
  </si>
  <si>
    <t>2.1.13</t>
  </si>
  <si>
    <t xml:space="preserve">Uzavírací motýlková klapka DN 150 s el.pohonem </t>
  </si>
  <si>
    <t>2.1.14</t>
  </si>
  <si>
    <t xml:space="preserve">Uzavírací motýlková klapka DN 65 s el. Pohonem </t>
  </si>
  <si>
    <t>2.1.15</t>
  </si>
  <si>
    <t>Zpětná závitová klapka G 5/4“</t>
  </si>
  <si>
    <t>2.1.16</t>
  </si>
  <si>
    <t>Zpětná přírubová klapka DN 65</t>
  </si>
  <si>
    <t>2.1.17</t>
  </si>
  <si>
    <t>Zpětná přírubová klapka DN 80</t>
  </si>
  <si>
    <t>2.1.18</t>
  </si>
  <si>
    <t>2.1.19</t>
  </si>
  <si>
    <t>Montážní přírubová vložka DN 400</t>
  </si>
  <si>
    <t>2.1.20</t>
  </si>
  <si>
    <t>Uzavírací motýlková klapka DN 65</t>
  </si>
  <si>
    <t>2.1.21</t>
  </si>
  <si>
    <t>2.1.22</t>
  </si>
  <si>
    <t>Měkcetěsnící šoupátko přírubové DN 80</t>
  </si>
  <si>
    <t>2.1.23</t>
  </si>
  <si>
    <t>Závitový uzavírací kulový ventil DN 32 / G 5/4“</t>
  </si>
  <si>
    <t>2.1.24</t>
  </si>
  <si>
    <t>2.1.25</t>
  </si>
  <si>
    <t>2.1.26</t>
  </si>
  <si>
    <t>2.1.27</t>
  </si>
  <si>
    <t>2.1.28</t>
  </si>
  <si>
    <t>2.1.29</t>
  </si>
  <si>
    <t>Potrubí z nerezoceli AISI 316 DN 600</t>
  </si>
  <si>
    <t>2.1.30</t>
  </si>
  <si>
    <t>2.1.31</t>
  </si>
  <si>
    <t>2.1.32</t>
  </si>
  <si>
    <t>Potrubí z nerezoceli AISI 316 DN 80</t>
  </si>
  <si>
    <t>2.1.33</t>
  </si>
  <si>
    <t>2.1.34</t>
  </si>
  <si>
    <t>2.1.35</t>
  </si>
  <si>
    <t>2.1.36</t>
  </si>
  <si>
    <t>Potrubí z nerezoceli AISI 316 DN 65</t>
  </si>
  <si>
    <t>2.1.37</t>
  </si>
  <si>
    <t>2.1.38</t>
  </si>
  <si>
    <t>3.1.1</t>
  </si>
  <si>
    <t>Čerpadlo celonerezové článkové 4 stupňové čerpadlo do vrtu pro Q= 20 l/s, H= 74 m při f= 47,5 Hz</t>
  </si>
  <si>
    <t>3.1.2</t>
  </si>
  <si>
    <t>3.1.3</t>
  </si>
  <si>
    <t>3.1.4</t>
  </si>
  <si>
    <t>3.1.5</t>
  </si>
  <si>
    <t>Manometr průměr 160 mm, rozsah 0 – 16 bar</t>
  </si>
  <si>
    <t>3.1.6</t>
  </si>
  <si>
    <t>3.1.7</t>
  </si>
  <si>
    <t>3.1.8</t>
  </si>
  <si>
    <t xml:space="preserve">Potrubí z nerezoceli AISI 316 DN 125 </t>
  </si>
  <si>
    <t>3.1.9</t>
  </si>
  <si>
    <t>3.1.10</t>
  </si>
  <si>
    <t>3.1.11</t>
  </si>
  <si>
    <t>4.1.1</t>
  </si>
  <si>
    <t>4.1.2</t>
  </si>
  <si>
    <t>AT stanice se zabudovaným ejektorem pro Q = 0,55 l/s, H = 36,0 m</t>
  </si>
  <si>
    <t>4.1.3</t>
  </si>
  <si>
    <t>Automatická jednotka pro přípravu roztoku manganistanu draselného</t>
  </si>
  <si>
    <t>4.1.4</t>
  </si>
  <si>
    <t>Dávkovací čerpadlo manganistanu draselného</t>
  </si>
  <si>
    <t>4.1.5</t>
  </si>
  <si>
    <t>Odvlhčovací jednotka armaturní komory</t>
  </si>
  <si>
    <t>4.1.6</t>
  </si>
  <si>
    <t>Tlaková nádoba s vakem z potravinářské pryže objem 300 l, PN 10</t>
  </si>
  <si>
    <t>4.1.7</t>
  </si>
  <si>
    <t>Indukční průtokoměr v odděleném provedení DN 150</t>
  </si>
  <si>
    <t>4.1.8</t>
  </si>
  <si>
    <t>4.1.9</t>
  </si>
  <si>
    <t>Protikorozní ochrana čerpadla a potrubí ve vrtu Ja-6</t>
  </si>
  <si>
    <t>4.1.10</t>
  </si>
  <si>
    <t>Solenoidový závitový ventil uzavírací DN 50, PN 10</t>
  </si>
  <si>
    <t>4.1.11</t>
  </si>
  <si>
    <t xml:space="preserve">Uzavírací motýlková klapka DN 150 s el. pohonem </t>
  </si>
  <si>
    <t>4.1.12</t>
  </si>
  <si>
    <t>Sací koš G 1"</t>
  </si>
  <si>
    <t>4.1.13</t>
  </si>
  <si>
    <t>4.1.14</t>
  </si>
  <si>
    <t>Montážní vložka DN 200, PN 10</t>
  </si>
  <si>
    <t>4.1.15</t>
  </si>
  <si>
    <t>4.1.16</t>
  </si>
  <si>
    <t xml:space="preserve">Uzavírací motýlková klapka DN 150 </t>
  </si>
  <si>
    <t>4.1.17</t>
  </si>
  <si>
    <t xml:space="preserve">Měkcetěsnící šoupátko přírubové DN 50 </t>
  </si>
  <si>
    <t>4.1.18</t>
  </si>
  <si>
    <t xml:space="preserve">Měkcetěsnící šoupátko přírubové DN 200 </t>
  </si>
  <si>
    <t>4.1.19</t>
  </si>
  <si>
    <t>4.1.20</t>
  </si>
  <si>
    <t>Uzavírací hydrantový ventil DN 50 / G 2“</t>
  </si>
  <si>
    <t>4.1.21</t>
  </si>
  <si>
    <t>4.1.22</t>
  </si>
  <si>
    <t>4.1.23</t>
  </si>
  <si>
    <t>Držák pro 2ks řídících jednotek od pohonů uzavíracích klapek</t>
  </si>
  <si>
    <t>4.1.24</t>
  </si>
  <si>
    <t>Potrubí z nerezoceli AISI 316 DN 25</t>
  </si>
  <si>
    <t>4.1.25</t>
  </si>
  <si>
    <t>4.1.26</t>
  </si>
  <si>
    <t>4.1.27</t>
  </si>
  <si>
    <t>4.1.28</t>
  </si>
  <si>
    <t>4.1.29</t>
  </si>
  <si>
    <t>Potrubí z nerezoceli AISI 316 DN 32</t>
  </si>
  <si>
    <t>4.1.30</t>
  </si>
  <si>
    <t>4.1.31</t>
  </si>
  <si>
    <t>4.1.32</t>
  </si>
  <si>
    <t>4.1.33</t>
  </si>
  <si>
    <t>4.1.34</t>
  </si>
  <si>
    <t>Demontáže stávajícího technologického zařízení</t>
  </si>
  <si>
    <t>4.1.35</t>
  </si>
  <si>
    <t xml:space="preserve">Provizorní potrubní propoje </t>
  </si>
  <si>
    <t>5.1.1</t>
  </si>
  <si>
    <t>Jednotka pro úpravu vody UV zářením pro Qmax= 20 l/s, Qmin= 2,5 l/s,</t>
  </si>
  <si>
    <t>5.1.2</t>
  </si>
  <si>
    <t>Čerpadlo cirkulace přes UV lampu pro Q= 2,9 l/s, H= 8 m,</t>
  </si>
  <si>
    <t>5.1.3</t>
  </si>
  <si>
    <t>Indukční průtokoměr v odděleném provedení DN 40, PN 10</t>
  </si>
  <si>
    <t>5.1.4</t>
  </si>
  <si>
    <t>Přírubový vodoměr DN 125</t>
  </si>
  <si>
    <t>5.1.5</t>
  </si>
  <si>
    <t>5.1.6</t>
  </si>
  <si>
    <t>Přírubový vodoměr DN 100</t>
  </si>
  <si>
    <t>5.1.7</t>
  </si>
  <si>
    <t>Přírubový vodoměr DN 50</t>
  </si>
  <si>
    <t>5.1.8</t>
  </si>
  <si>
    <t>5.1.9</t>
  </si>
  <si>
    <t>Zpětná závitová klapka G 6/4“</t>
  </si>
  <si>
    <t>5.1.10</t>
  </si>
  <si>
    <t>Závitové uzavírací šoupátko G 6/4“</t>
  </si>
  <si>
    <t>5.1.11</t>
  </si>
  <si>
    <t>5.1.12</t>
  </si>
  <si>
    <t>5.1.13</t>
  </si>
  <si>
    <t>5.1.14</t>
  </si>
  <si>
    <t>5.1.15</t>
  </si>
  <si>
    <t>5.1.16</t>
  </si>
  <si>
    <t>5.1.17</t>
  </si>
  <si>
    <t>Potrubí z nerezoceli AISI 316 DN 40</t>
  </si>
  <si>
    <t>5.1.18</t>
  </si>
  <si>
    <t>Potrubí z nerezoceli AISI 316 DN 125/DN 150</t>
  </si>
  <si>
    <t>5.1.19</t>
  </si>
  <si>
    <t>5.1.20</t>
  </si>
  <si>
    <t>5.1.21</t>
  </si>
  <si>
    <t>Provizorní propoj DN 100</t>
  </si>
  <si>
    <t>5.1.22</t>
  </si>
  <si>
    <t>6.1.1</t>
  </si>
  <si>
    <t>Automatická čerpací stanice se dvěma čerpadly pro Q= 6,2 l/s při H= 52 m v.sl.při chodu jednoho čerpadla</t>
  </si>
  <si>
    <t>6.1.2</t>
  </si>
  <si>
    <t>Jednotka pro úpravu vody UV zářením pro Qmax= 15 l/s, Qmin= 2,5 l/s</t>
  </si>
  <si>
    <t>6.1.3</t>
  </si>
  <si>
    <t>Čerpadlo cirkulace přes UV lampu pro Q= 2,9 l/s, H= 8 m</t>
  </si>
  <si>
    <t xml:space="preserve">ks </t>
  </si>
  <si>
    <t>6.1.4</t>
  </si>
  <si>
    <t>6.1.5</t>
  </si>
  <si>
    <t>Indukční průtokoměr v odděleném provedení DN 150,PN 10</t>
  </si>
  <si>
    <t>6.1.6</t>
  </si>
  <si>
    <t>Indukční průtokoměr v odděleném provedení DN 40,PN 10</t>
  </si>
  <si>
    <t>6.1.7</t>
  </si>
  <si>
    <t>Indukční průtokoměr v odděleném provedení DN 80,PN 10</t>
  </si>
  <si>
    <t>6.1.8</t>
  </si>
  <si>
    <t>Indukční průtokoměr v odděleném provedení DN 50,PN 10</t>
  </si>
  <si>
    <t>6.1.9</t>
  </si>
  <si>
    <t>6.1.10</t>
  </si>
  <si>
    <t xml:space="preserve">Uzavírací motýlková klapka DN 80 s el.pohonem, včetně držáku pro řídící jednotku </t>
  </si>
  <si>
    <t>6.1.11</t>
  </si>
  <si>
    <t>Redukční ventil DN 50</t>
  </si>
  <si>
    <t>6.1.12</t>
  </si>
  <si>
    <t>Pojistný ventil DN 50</t>
  </si>
  <si>
    <t>6.1.13</t>
  </si>
  <si>
    <t>Přírubový filtr DN 80, PN 10</t>
  </si>
  <si>
    <t>6.1.14</t>
  </si>
  <si>
    <t>6.1.15</t>
  </si>
  <si>
    <t>6.1.16</t>
  </si>
  <si>
    <t>6.1.17</t>
  </si>
  <si>
    <t>6.1.18</t>
  </si>
  <si>
    <t>Uzavírací motýlková klapka DN 80</t>
  </si>
  <si>
    <t>6.1.19</t>
  </si>
  <si>
    <t>6.1.20</t>
  </si>
  <si>
    <t>Měkcetěsnící šoupátko přírubové DN 150</t>
  </si>
  <si>
    <t>6.1.21</t>
  </si>
  <si>
    <t>Závitové uzavírací šoupátko DN 40 / G 6/4“</t>
  </si>
  <si>
    <t>6.1.22</t>
  </si>
  <si>
    <t>6.1.23</t>
  </si>
  <si>
    <t>6.1.24</t>
  </si>
  <si>
    <t>6.1.25</t>
  </si>
  <si>
    <t>Tlaková nádoba objem 300 l</t>
  </si>
  <si>
    <t>6.1.26</t>
  </si>
  <si>
    <t>Manometr průměr 160 mm, rozsah 0 – 10 bar</t>
  </si>
  <si>
    <t>6.1.27</t>
  </si>
  <si>
    <t>6.1.28</t>
  </si>
  <si>
    <t>6.1.29</t>
  </si>
  <si>
    <t>6.1.30</t>
  </si>
  <si>
    <t>6.1.31</t>
  </si>
  <si>
    <t>6.1.32</t>
  </si>
  <si>
    <t>6.1.33</t>
  </si>
  <si>
    <t>6.1.34</t>
  </si>
  <si>
    <t>6.1.35</t>
  </si>
  <si>
    <t>6.1.36</t>
  </si>
  <si>
    <t>6.1.37</t>
  </si>
  <si>
    <t>6.1.38</t>
  </si>
  <si>
    <t>6.1.39</t>
  </si>
  <si>
    <t>6.1.40</t>
  </si>
  <si>
    <t>6.1.41</t>
  </si>
  <si>
    <t>6.1.42</t>
  </si>
  <si>
    <t>6.1.43</t>
  </si>
  <si>
    <t>6.1.44</t>
  </si>
  <si>
    <t>Provizorní propoje DN 100 a DN 80</t>
  </si>
  <si>
    <t>8.1.1</t>
  </si>
  <si>
    <t>Čerpadlo z ČS do Mokošína pro Q = 33 l/s, H = 50 m v.sl</t>
  </si>
  <si>
    <t>8.1.2</t>
  </si>
  <si>
    <t>Stávající čerpadlo</t>
  </si>
  <si>
    <t>8.1.3</t>
  </si>
  <si>
    <t>Čerpadlo ve vrtu CH-5</t>
  </si>
  <si>
    <t>8.1.4</t>
  </si>
  <si>
    <t>Čerpadlo ve vrtu CH-4a</t>
  </si>
  <si>
    <t>8.1.5</t>
  </si>
  <si>
    <t>8.1.6</t>
  </si>
  <si>
    <t>Vodoměr pro drůbežárnu G 5/4“</t>
  </si>
  <si>
    <t>8.1.7</t>
  </si>
  <si>
    <t>8.1.8</t>
  </si>
  <si>
    <t>Indukční průtokoměr v odděleném provedení DN 100</t>
  </si>
  <si>
    <t>8.1.9</t>
  </si>
  <si>
    <t>8.1.10</t>
  </si>
  <si>
    <t>8.1.11</t>
  </si>
  <si>
    <t>8.1.12</t>
  </si>
  <si>
    <t>Indukční průtokoměr odděleném provedení DN 150</t>
  </si>
  <si>
    <t>8.1.13</t>
  </si>
  <si>
    <t>8.1.14</t>
  </si>
  <si>
    <t>Uzavírací motýlková klapka DN 50 s el.pohonem, včetně držáku pro 6 ks řídících jednotek</t>
  </si>
  <si>
    <t>8.1.15</t>
  </si>
  <si>
    <t>Dvoucestný přímý regulační ventil DN 200, PN 16 s elektropohonem</t>
  </si>
  <si>
    <t>8.1.16</t>
  </si>
  <si>
    <t>8.1.17</t>
  </si>
  <si>
    <t>Uzavírací motýlková klapka DN 100 s el.pohonem</t>
  </si>
  <si>
    <t>8.1.18</t>
  </si>
  <si>
    <t>8.1.19</t>
  </si>
  <si>
    <t>8.1.20</t>
  </si>
  <si>
    <t>Tlaková nádoba s vakem z potravinářské pryže, objem 2000 l</t>
  </si>
  <si>
    <t>8.1.21</t>
  </si>
  <si>
    <t>Tlaková nádoba nádoba s vakem z potravinářské pryže, objem 300 l</t>
  </si>
  <si>
    <t>8.1.22</t>
  </si>
  <si>
    <t>8.1.23</t>
  </si>
  <si>
    <t>8.1.24</t>
  </si>
  <si>
    <t>Zpětná přírubová klapka DN 100</t>
  </si>
  <si>
    <t>8.1.25</t>
  </si>
  <si>
    <t>8.1.26</t>
  </si>
  <si>
    <t>Zpětná přírubová klapka DN 200</t>
  </si>
  <si>
    <t>8.1.27</t>
  </si>
  <si>
    <t>Montážní přírubová vložka DN 100</t>
  </si>
  <si>
    <t>8.1.28</t>
  </si>
  <si>
    <t>8.1.29</t>
  </si>
  <si>
    <t>Montážní přírubová vložka DN 200</t>
  </si>
  <si>
    <t>8.1.30</t>
  </si>
  <si>
    <t>Uzavírací motýlková klapka DN 50</t>
  </si>
  <si>
    <t>8.1.31</t>
  </si>
  <si>
    <t>8.1.32</t>
  </si>
  <si>
    <t>8.1.33</t>
  </si>
  <si>
    <t>8.1.34</t>
  </si>
  <si>
    <t>Závitový kulový ventil DN 25/G 1“</t>
  </si>
  <si>
    <t>8.1.35</t>
  </si>
  <si>
    <t>Závitový kulový ventil DN 32/G 5/4“</t>
  </si>
  <si>
    <t>8.1.36</t>
  </si>
  <si>
    <t>Závitový kulový ventil DN 40/G 6/4“</t>
  </si>
  <si>
    <t>8.1.37</t>
  </si>
  <si>
    <t>8.1.38</t>
  </si>
  <si>
    <t>8.1.39</t>
  </si>
  <si>
    <t>8.1.40</t>
  </si>
  <si>
    <t>8.1.41</t>
  </si>
  <si>
    <t>8.1.42</t>
  </si>
  <si>
    <t>8.1.43</t>
  </si>
  <si>
    <t>8.1.44</t>
  </si>
  <si>
    <t>8.1.45</t>
  </si>
  <si>
    <t>8.1.46</t>
  </si>
  <si>
    <t>8.1.47</t>
  </si>
  <si>
    <t>8.1.48</t>
  </si>
  <si>
    <t>8.1.49</t>
  </si>
  <si>
    <t>8.1.50</t>
  </si>
  <si>
    <t>8.1.51</t>
  </si>
  <si>
    <t>8.1.52</t>
  </si>
  <si>
    <t>8.1.53</t>
  </si>
  <si>
    <t>8.1.54</t>
  </si>
  <si>
    <t>8.1.55</t>
  </si>
  <si>
    <t>8.1.56</t>
  </si>
  <si>
    <t>Potrubí z PE DN 40</t>
  </si>
  <si>
    <t>8.1.57</t>
  </si>
  <si>
    <t>8.1.58</t>
  </si>
  <si>
    <t>8.1.59</t>
  </si>
  <si>
    <t>PS 09 VDJ Turkovice</t>
  </si>
  <si>
    <t>9.1.1</t>
  </si>
  <si>
    <t>Automatická čerpací stanice se dvěma celonerezovými vertikálními vícestupňovými čerpadly pro Q= 3 l/s, H= 50 m, při chodu jednoho čerpadla</t>
  </si>
  <si>
    <t>9.1.2</t>
  </si>
  <si>
    <t>Dávkovací souprava včetně dávkovacího čerpadla pro Q= 1,4 l/h, při p= 8 bar</t>
  </si>
  <si>
    <t>9.1.3</t>
  </si>
  <si>
    <t>Odvlhčovací jednotka armaturní komory VDJ Turkovice.</t>
  </si>
  <si>
    <t>9.1.4</t>
  </si>
  <si>
    <t>Indukční průtokoměr v odděleném provedení DN 65</t>
  </si>
  <si>
    <t>9.1.5</t>
  </si>
  <si>
    <t>Indukční průtokoměr v odděleném provedení DN 80</t>
  </si>
  <si>
    <t>9.1.6</t>
  </si>
  <si>
    <t>9.1.7</t>
  </si>
  <si>
    <t>9.1.8</t>
  </si>
  <si>
    <t>Čerpadlo vzorku pro měření Cl samonasávací čerpadlo pro Q = 4 l/min při H = 18 m v.s</t>
  </si>
  <si>
    <t>9.1.9</t>
  </si>
  <si>
    <t>Uzavírací motýlková klapka DN 150 s el pohonem, včetně držáku pro 2 ks řídících jednotek</t>
  </si>
  <si>
    <t>9.1.10</t>
  </si>
  <si>
    <t>Uzavírací motýlková klapka DN 100 s el pohonem</t>
  </si>
  <si>
    <t>9.1.11</t>
  </si>
  <si>
    <t>Uzavírací motýlková klapka DN 80 s el pohonem, včetně držáku pro řídící jednotku</t>
  </si>
  <si>
    <t>9.1.12</t>
  </si>
  <si>
    <t>9.1.13</t>
  </si>
  <si>
    <t>9.1.14</t>
  </si>
  <si>
    <t>9.1.15</t>
  </si>
  <si>
    <t>9.1.16</t>
  </si>
  <si>
    <t>9.1.17</t>
  </si>
  <si>
    <t>9.1.18</t>
  </si>
  <si>
    <t>9.1.19</t>
  </si>
  <si>
    <t>Měkcetěsnící šoupátko přírubové DN 100</t>
  </si>
  <si>
    <t>9.1.20</t>
  </si>
  <si>
    <t>9.1.21</t>
  </si>
  <si>
    <t>Závitový uzavírací kulový ventil DN 15 / G 1/2“</t>
  </si>
  <si>
    <t>9.1.22</t>
  </si>
  <si>
    <t>Závitový zahradní výtokový ventil DN 25 / G 1“</t>
  </si>
  <si>
    <t>9.1.23</t>
  </si>
  <si>
    <t>9.1.24</t>
  </si>
  <si>
    <t>9.1.25</t>
  </si>
  <si>
    <t>9.1.26</t>
  </si>
  <si>
    <t>9.1.27</t>
  </si>
  <si>
    <t>9.1.28</t>
  </si>
  <si>
    <t>9.1.29</t>
  </si>
  <si>
    <t>9.1.30</t>
  </si>
  <si>
    <t>9.1.31</t>
  </si>
  <si>
    <t>9.1.32</t>
  </si>
  <si>
    <t>9.1.33</t>
  </si>
  <si>
    <t>9.1.34</t>
  </si>
  <si>
    <t>9.1.35</t>
  </si>
  <si>
    <t>Potrubí z nerezoceli AISI DN 15</t>
  </si>
  <si>
    <t>9.1.36</t>
  </si>
  <si>
    <t>9.1.37</t>
  </si>
  <si>
    <t>9.1.38</t>
  </si>
  <si>
    <t>9.1.39</t>
  </si>
  <si>
    <t>UV Mokošín</t>
  </si>
  <si>
    <t>Rekapitulace</t>
  </si>
  <si>
    <t>Stavební objekty</t>
  </si>
  <si>
    <t xml:space="preserve">IN </t>
  </si>
  <si>
    <t>SO 01 Zahušťovací nádrž</t>
  </si>
  <si>
    <t>SO 02 Propojovací potrubí</t>
  </si>
  <si>
    <t>SO 03 Stavební úpravy provozní budovy</t>
  </si>
  <si>
    <t>SO 04 Stavební úpravy na vrtu V3 - Brloh</t>
  </si>
  <si>
    <t>SO 05 Stavební úpravy na vrtu V6 - Jankovice</t>
  </si>
  <si>
    <t>SO 06 Stavební úpravy VDJ Chvaletice (Hornická čtvrť, Telčice)</t>
  </si>
  <si>
    <t>SO 07 Stavební úpravy VDJ Lipoltice</t>
  </si>
  <si>
    <t>SO 08 - Rekonstruce stávajícího přivaděče</t>
  </si>
  <si>
    <t>SO 09 Stavební úpravy ČS Luhy</t>
  </si>
  <si>
    <t>SO 10 VDJ Turkovice</t>
  </si>
  <si>
    <t>Stavební objekty celkem</t>
  </si>
  <si>
    <t>Provozní soubory</t>
  </si>
  <si>
    <t>Strojní část</t>
  </si>
  <si>
    <t>Strojní část CELKEM</t>
  </si>
  <si>
    <t xml:space="preserve">Elektro část </t>
  </si>
  <si>
    <t>Elektro část CELKEM</t>
  </si>
  <si>
    <t>Provozní soubory celkem</t>
  </si>
  <si>
    <t>Celkem  SO+PS+ Ostatní (bez DPH)</t>
  </si>
  <si>
    <t>Spínač jednopólový 1p, 10A, řaz. 1, IP44, povrch.montáž, bílý [E7/05]</t>
  </si>
  <si>
    <t>Trubice zářivková 36W [E7/05]</t>
  </si>
  <si>
    <t>Svítidlo žárovkové 230V/100W IP65, bílé [E7/05]</t>
  </si>
  <si>
    <t>Svítidlo zářivkové 230V/2x36W IP54 [E7/06]</t>
  </si>
  <si>
    <t>Startér 230V [E7/06]</t>
  </si>
  <si>
    <t>Spínač jednopólový 1p, 10A, řaz. 1, IP44, povrch.montáž, bílý [E7/06]</t>
  </si>
  <si>
    <t>Trubice zářivková 36W [E7/06]</t>
  </si>
  <si>
    <t>Svítidlo zářivkové 230V/2x36W IP54 [E7/07]</t>
  </si>
  <si>
    <t>Startér 230V [E7/07]</t>
  </si>
  <si>
    <t>Spínač jednopólový 1p, 10A, řaz. 1, IP44, povrch.montáž, bílý [E7/07]</t>
  </si>
  <si>
    <t>Trubice zářivková 36W [E7/07]</t>
  </si>
  <si>
    <t>Nouzové osvětlení [E8]</t>
  </si>
  <si>
    <t>Svítidlo nouzové akumulátorové 230V, 8W, 3h, IP65 [E8/02]</t>
  </si>
  <si>
    <t>Svítidlo nouzové akumulátorové 230V, 8W, 3h, IP65 [E8/03]</t>
  </si>
  <si>
    <t>Svítidlo nouzové akumulátorové 230V, 8W, 3h, IP65 [E8/04]</t>
  </si>
  <si>
    <t>Svítidlo nouzové akumulátorové 230V, 8W, 3h, IP65 [E8/05]</t>
  </si>
  <si>
    <t>Svítidlo nouzové akumulátorové 230V, 8W, 3h, IP65 [E8/06]</t>
  </si>
  <si>
    <t>Svítidlo nouzové akumulátorové 230V, 8W, 3h, IP65 [E8/07]</t>
  </si>
  <si>
    <t>Svítidlo nouzové akumulátorové 230V, 8W, 3h, IP65 [E8/08]</t>
  </si>
  <si>
    <t>Přepínač střídavý 1p, 10A, řaz. 6, IP44, povrch.montáž, bílý [E9/X1]</t>
  </si>
  <si>
    <t>Zásuvková skříň [MXC1]</t>
  </si>
  <si>
    <t>Skříň zásuvková 32A [MXC1]</t>
  </si>
  <si>
    <t>Zásuvková skříň [MXC2]</t>
  </si>
  <si>
    <t>Skříň zásuvková 32A [MXC2]</t>
  </si>
  <si>
    <t>Zásuvková skříň [MXC3]</t>
  </si>
  <si>
    <t>Skříň zásuvková 32A [MXC3]</t>
  </si>
  <si>
    <t>Zásuvka jednoduchá IP54, bílá [XC1]</t>
  </si>
  <si>
    <t>Zásuvky 230vac [XC1]</t>
  </si>
  <si>
    <t>Zásuvka jednoduchá IP54, bílá [XC2]</t>
  </si>
  <si>
    <t>Zásuvky 230vac [XC2]</t>
  </si>
  <si>
    <t>Zásuvka jednoduchá IP54, bílá [XC3]</t>
  </si>
  <si>
    <t>Zásuvky 230vac [XC3]</t>
  </si>
  <si>
    <t>Zásuvka jednoduchá IP54, bílá [XC4]</t>
  </si>
  <si>
    <t>Rekapitulace - ÚV Mokošín - RS2</t>
  </si>
  <si>
    <t>ÚV Mokošín - RS2</t>
  </si>
  <si>
    <t>Rozvaděč [RS2]</t>
  </si>
  <si>
    <t>Rozvaděč - doplnění [RS2]</t>
  </si>
  <si>
    <t>Klimatizace [EC1]</t>
  </si>
  <si>
    <t>Klimatizace [EC2]</t>
  </si>
  <si>
    <t>Klimatizace [EC3]</t>
  </si>
  <si>
    <t>Klimatizace [EC4]</t>
  </si>
  <si>
    <t>Napájení ezs - serverovna [EZS2]</t>
  </si>
  <si>
    <t>Napájení rack [RACK]</t>
  </si>
  <si>
    <t>Napájení ezs [WIFI]</t>
  </si>
  <si>
    <t>Osvětlení - šatny, wc, sprchy [E10]</t>
  </si>
  <si>
    <t>Svítidlo zářivkové 230V/2x36W IP54 [E10/01]</t>
  </si>
  <si>
    <t>Startér 230V [E10/01]</t>
  </si>
  <si>
    <t>Spínač jednopólový 1p, 10A, řaz. 1, IP44, povrch.montáž, bílý [E10/01]</t>
  </si>
  <si>
    <t>Trubice zářivková 36W [E10/01]</t>
  </si>
  <si>
    <t>Svítidlo zářivkové 230V/2x36W IP54 [E10/02]</t>
  </si>
  <si>
    <t>Startér 230V [E10/02]</t>
  </si>
  <si>
    <t>Spínač jednopólový 1p, 10A, řaz. 1, IP44, povrch.montáž, bílý [E10/02]</t>
  </si>
  <si>
    <t>Trubice zářivková 36W [E10/02]</t>
  </si>
  <si>
    <t>Svítidlo zářivkové 230V/2x36W IP54 [E10/03]</t>
  </si>
  <si>
    <t>Startér 230V [E10/03]</t>
  </si>
  <si>
    <t>Spínač jednopólový 1p, 10A, řaz. 1, IP44, povrch.montáž, bílý [E10/03]</t>
  </si>
  <si>
    <t>Trubice zářivková 36W [E10/03]</t>
  </si>
  <si>
    <t>Žárovka úsporná 230V/21W 230V 21W [E10/04]</t>
  </si>
  <si>
    <t>Spínač jednopólový 1p, 10A, řaz. 1, IP44, povrch.montáž, bílý [E10/04]</t>
  </si>
  <si>
    <t>Svítidlo žárovkové 230V/100W IP 44, matné [E10/04]</t>
  </si>
  <si>
    <t>Žárovka úsporná 230V/21W 230V 21W [E10/05]</t>
  </si>
  <si>
    <t>Spínač jednopólový 1p, 10A, řaz. 1, IP44, povrch.montáž, bílý [E10/05]</t>
  </si>
  <si>
    <t>Svítidlo žárovkové 230V/100W IP 44, matné [E10/05]</t>
  </si>
  <si>
    <t>Svítidlo zářivkové 230V/2x36W IP54 [E10/06]</t>
  </si>
  <si>
    <t>Startér 230V [E10/06]</t>
  </si>
  <si>
    <t>Statické zkoušky hutnění - 20 ks</t>
  </si>
  <si>
    <t>-1653116300</t>
  </si>
  <si>
    <t>Komplexní zkoušky v dl. trvání 72 hod, individuální , garanční zkoušky, revize, měření emisí, jiná</t>
  </si>
  <si>
    <t>1436384312</t>
  </si>
  <si>
    <t>12</t>
  </si>
  <si>
    <t>-320642432</t>
  </si>
  <si>
    <t>13</t>
  </si>
  <si>
    <t>Další doplňující průzkumy (inženýrskogeologický, dendrologický, atd.)</t>
  </si>
  <si>
    <t>-467336237</t>
  </si>
  <si>
    <t>Zajištění vstupu na pozemky</t>
  </si>
  <si>
    <t>1319188856</t>
  </si>
  <si>
    <t>Poznámka k položce:
-  protokol o předání a převzetí příslušných pozemků podepsaných vlastníky</t>
  </si>
  <si>
    <t>-1360708215</t>
  </si>
  <si>
    <t>Geodetické zaměření vnitřních potrubních rozvodů včetně jednotlivých elektrokabelových rozvodů na všech dotčených objektech</t>
  </si>
  <si>
    <t>715684660</t>
  </si>
  <si>
    <t>17</t>
  </si>
  <si>
    <t>Vybavení budov nutné ke kolaudaci (lékárny, hasící přístroje dle požární zprávy, manipulačnízařízení apod.)</t>
  </si>
  <si>
    <t>1190280048</t>
  </si>
  <si>
    <t>18</t>
  </si>
  <si>
    <t>Zařízení staveniště</t>
  </si>
  <si>
    <t>2144276015</t>
  </si>
  <si>
    <t>19</t>
  </si>
  <si>
    <t>Provozní řád pro zkušební provoz, 7x tištěné + 2 CD</t>
  </si>
  <si>
    <t>1647103332</t>
  </si>
  <si>
    <t>20</t>
  </si>
  <si>
    <t>Provozní řád pro trvalý provoz, 7x tištěné + 2 CD</t>
  </si>
  <si>
    <t>-1408198751</t>
  </si>
  <si>
    <t>Geometrický plán realizované stavby</t>
  </si>
  <si>
    <t>-1085622012</t>
  </si>
  <si>
    <t>22</t>
  </si>
  <si>
    <t xml:space="preserve">Dopracování Zadávací dokumentace o konkrétní specifikace materiálů, strojů a zařízení a vyřešení s tím souvisejících detailů ve stavební a technologické části, dílenské výkresy </t>
  </si>
  <si>
    <t>-1990391050</t>
  </si>
  <si>
    <t>23</t>
  </si>
  <si>
    <t>Vytyčení stavby (geodetické práce, zaměření katastrálních hranic dotčených pozemků)</t>
  </si>
  <si>
    <t>-1951432256</t>
  </si>
  <si>
    <t>24</t>
  </si>
  <si>
    <t>Kolaudace stavby</t>
  </si>
  <si>
    <t>-1293846976</t>
  </si>
  <si>
    <t>1 - SO_01 Zahušťovací nádrž</t>
  </si>
  <si>
    <t>Soupis:</t>
  </si>
  <si>
    <t>1 - SO_01.1 Zahušťovací nádrže</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</si>
  <si>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</si>
  <si>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</si>
  <si>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</si>
  <si>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</si>
  <si>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</si>
  <si>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</si>
  <si>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</si>
  <si>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</si>
  <si>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99 - Přesun hmot</t>
  </si>
  <si>
    <t>PSV - Práce a dodávky PSV</t>
  </si>
  <si>
    <t xml:space="preserve">    711 - Izolace proti vodě, vlhkosti a plynům</t>
  </si>
  <si>
    <t xml:space="preserve">    712 - Povlakové krytiny</t>
  </si>
  <si>
    <t xml:space="preserve">    713 - Izolace tepelné</t>
  </si>
  <si>
    <t xml:space="preserve">    764 - Konstrukce klempířské</t>
  </si>
  <si>
    <t xml:space="preserve">    767 - Konstrukce zámečnické</t>
  </si>
  <si>
    <t>HSV</t>
  </si>
  <si>
    <t>Práce a dodávky HSV</t>
  </si>
  <si>
    <t>Zemní práce</t>
  </si>
  <si>
    <t>115101203</t>
  </si>
  <si>
    <t>998011002</t>
  </si>
  <si>
    <t>Přesun hmot pro budovy zděné v do 12 m</t>
  </si>
  <si>
    <t>1917280556</t>
  </si>
  <si>
    <t>3 - SO_03.2 Stavební úpravy VDJ</t>
  </si>
  <si>
    <t>622131101</t>
  </si>
  <si>
    <t>Cementový postřik vnějších stěn nanášený celoplošně ručně</t>
  </si>
  <si>
    <t>-747180003</t>
  </si>
  <si>
    <t>4,5*11,8+2*11,8+2*23</t>
  </si>
  <si>
    <t>"sokl" 19,9</t>
  </si>
  <si>
    <t>-292744794</t>
  </si>
  <si>
    <t>622331121</t>
  </si>
  <si>
    <t>Cementová omítka hladká jednovrstvá vnějších stěn nanášená ručně</t>
  </si>
  <si>
    <t>256939571</t>
  </si>
  <si>
    <t>622331191</t>
  </si>
  <si>
    <t>Příplatek k cementové omítce vnějších stěn za každých dalších 5 mm tloušťky ručně</t>
  </si>
  <si>
    <t>-675282368</t>
  </si>
  <si>
    <t>-1761392466</t>
  </si>
  <si>
    <t>"sokl" 2*11,8*0,5+2*8,1*0,5</t>
  </si>
  <si>
    <t>1975815236</t>
  </si>
  <si>
    <t>286024053</t>
  </si>
  <si>
    <t>19,9+122,7</t>
  </si>
  <si>
    <t>R 03.3.1</t>
  </si>
  <si>
    <t>Svod dešťové vody do kanalizace včetně nutných zemních prací a úprav povrchů</t>
  </si>
  <si>
    <t>-1468250467</t>
  </si>
  <si>
    <t>871315221</t>
  </si>
  <si>
    <t>Kanalizační potrubí z tvrdého PVC-systém KG tuhost třídy SN8 DN150</t>
  </si>
  <si>
    <t>1144512451</t>
  </si>
  <si>
    <t>-1595284885</t>
  </si>
  <si>
    <t>-956463109</t>
  </si>
  <si>
    <t>142,6*20</t>
  </si>
  <si>
    <t>1165460634</t>
  </si>
  <si>
    <t>-391693055</t>
  </si>
  <si>
    <t>22,1*21,35+2*10,2*6,8</t>
  </si>
  <si>
    <t>-1725360056</t>
  </si>
  <si>
    <t>"okna VDJ" 4*2,1*1,1</t>
  </si>
  <si>
    <t>977151126</t>
  </si>
  <si>
    <t>Jádrové vrty diamantovými korunkami do D 225 mm do stavebních materiálů</t>
  </si>
  <si>
    <t>179218364</t>
  </si>
  <si>
    <t>977151133</t>
  </si>
  <si>
    <t>Jádrové vrty diamantovými korunkami do D 500 mm do stavebních materiálů</t>
  </si>
  <si>
    <t>-1950404778</t>
  </si>
  <si>
    <t>977151231</t>
  </si>
  <si>
    <t>Jádrové vrty dovrchní diamantovými korunkami do D 400 mm do stavebních materiálů</t>
  </si>
  <si>
    <t>-962758625</t>
  </si>
  <si>
    <t>Poznámka k položce:
pro odvětrávací hlavice</t>
  </si>
  <si>
    <t>978015391</t>
  </si>
  <si>
    <t>Otlučení vnější vápenné nebo vápenocementové vnější omítky stupně členitosti 1 a 2 rozsahu do 100%</t>
  </si>
  <si>
    <t>1776944602</t>
  </si>
  <si>
    <t>985121223</t>
  </si>
  <si>
    <t>Tryskání degradovaného betonu líce kleneb vodou pod tlakem do 2500 barů</t>
  </si>
  <si>
    <t>992237420</t>
  </si>
  <si>
    <t>"strop" 10,2*1,6</t>
  </si>
  <si>
    <t>-1184245228</t>
  </si>
  <si>
    <t>"podlaha" 10,2*1,6</t>
  </si>
  <si>
    <t>"stěny" 10,2*2,2*2+2,2*1,6*2</t>
  </si>
  <si>
    <t>-874710620</t>
  </si>
  <si>
    <t>16,32+68,24</t>
  </si>
  <si>
    <t>R - 03.3.9.1</t>
  </si>
  <si>
    <t xml:space="preserve">Hydroizolační cementová stěrka s atestem pro pitnou vodu 2,5-3 kg/m2 </t>
  </si>
  <si>
    <t>1521781925</t>
  </si>
  <si>
    <t>Poznámka k položce:
stěny a podlaha</t>
  </si>
  <si>
    <t>R - 03.3.9.2</t>
  </si>
  <si>
    <t>Hydroizolační pružná cemento-akrylátová stěrka s atestem pro pitnou vodu 2,5-3 kg/m2, D+M</t>
  </si>
  <si>
    <t>-162015885</t>
  </si>
  <si>
    <t>Poznámka k položce:
strop</t>
  </si>
  <si>
    <t>R - 03.3.9.3</t>
  </si>
  <si>
    <t>Jemná tixotropní malta tl. 5 mm, D+M</t>
  </si>
  <si>
    <t>-1830454710</t>
  </si>
  <si>
    <t>R - 03.3.9.4</t>
  </si>
  <si>
    <t>46682297</t>
  </si>
  <si>
    <t>R - 03.3.9.5</t>
  </si>
  <si>
    <t>-199461460</t>
  </si>
  <si>
    <t>R - 03.3.9.6</t>
  </si>
  <si>
    <t>Gumové dilatační těsnění pro potrubí PVC d 225 mm, D+M</t>
  </si>
  <si>
    <t>-1837270447</t>
  </si>
  <si>
    <t>R - 03.3.9.7</t>
  </si>
  <si>
    <t>Gumové dilatační těsnění pro potrubí LT DN 400 mm, D+M</t>
  </si>
  <si>
    <t>721987990</t>
  </si>
  <si>
    <t>-1673553125</t>
  </si>
  <si>
    <t>85168891</t>
  </si>
  <si>
    <t>-770284725</t>
  </si>
  <si>
    <t>17,091*34 'Přepočtené koeficientem množství</t>
  </si>
  <si>
    <t>997013801</t>
  </si>
  <si>
    <t>Poplatek za uložení stavebního betonového odpadu na skládce (skládkovné)</t>
  </si>
  <si>
    <t>91730496</t>
  </si>
  <si>
    <t>8,404-0,758</t>
  </si>
  <si>
    <t>997013804</t>
  </si>
  <si>
    <t>Poplatek za uložení stavebního odpadu ze skla na skládce (skládkovné)</t>
  </si>
  <si>
    <t>-507903943</t>
  </si>
  <si>
    <t>2126729795</t>
  </si>
  <si>
    <t>11,8*7,8+0,7*2,7</t>
  </si>
  <si>
    <t>764002861</t>
  </si>
  <si>
    <t>Demontáž oplechování říms a ozdobných prvků do suti</t>
  </si>
  <si>
    <t>-363960883</t>
  </si>
  <si>
    <t>-478327458</t>
  </si>
  <si>
    <t>4*2,1</t>
  </si>
  <si>
    <t>1089940918</t>
  </si>
  <si>
    <t>1639559221</t>
  </si>
  <si>
    <t>764111641</t>
  </si>
  <si>
    <t>Krytina střechy rovné drážkováním ze svitků z Pz plechu s povrchovou úpravou rš 670 mm sklonu do 30°</t>
  </si>
  <si>
    <t>-524432683</t>
  </si>
  <si>
    <t>85,3909090909091*1,1 'Přepočtené koeficientem množství</t>
  </si>
  <si>
    <t>764214606</t>
  </si>
  <si>
    <t>Oplechování horních ploch a atik bez rohů z Pz s povrch úpravou mechanicky kotvené rš 500 mm</t>
  </si>
  <si>
    <t>-1544392723</t>
  </si>
  <si>
    <t>2*7,8+11,8</t>
  </si>
  <si>
    <t>-1393914821</t>
  </si>
  <si>
    <t>-1430263707</t>
  </si>
  <si>
    <t>933253549</t>
  </si>
  <si>
    <t>998764101</t>
  </si>
  <si>
    <t>Přesun hmot tonážní pro konstrukce klempířské v objektech v do 6 m</t>
  </si>
  <si>
    <t>574607016</t>
  </si>
  <si>
    <t>766622115</t>
  </si>
  <si>
    <t>Montáž plastových oken plochy přes 1 m2 pevných výšky do 1,5 m s rámem do zdiva</t>
  </si>
  <si>
    <t>209460578</t>
  </si>
  <si>
    <t>4*2,1*1,1</t>
  </si>
  <si>
    <t>611400310.1</t>
  </si>
  <si>
    <t>okno plastové dvoukřídlé otvíravé +otvíravé a vyklápěcí 210 x 110 cm s bezpečnostním dvojsklem</t>
  </si>
  <si>
    <t>1790569174</t>
  </si>
  <si>
    <t>1455935878</t>
  </si>
  <si>
    <t>998766101</t>
  </si>
  <si>
    <t>Přesun hmot tonážní pro konstrukce truhlářské v objektech v do 6 m</t>
  </si>
  <si>
    <t>-2068313508</t>
  </si>
  <si>
    <t>767995111</t>
  </si>
  <si>
    <t>Montáž atypických zámečnických konstrukcí hmotnosti do 5 kg</t>
  </si>
  <si>
    <t>1731724705</t>
  </si>
  <si>
    <t>2*182,5</t>
  </si>
  <si>
    <t>R - 04.767.2</t>
  </si>
  <si>
    <t>odvětrávací nerezová hlavice</t>
  </si>
  <si>
    <t>-107219146</t>
  </si>
  <si>
    <t>Poznámka k položce:
viz př. č. D.1.6.1.3 a D.1.6.1.4</t>
  </si>
  <si>
    <t>1458162302</t>
  </si>
  <si>
    <t>553810100</t>
  </si>
  <si>
    <t>turbína ventilační hlavice, stavitelný krk a základna, průměr 356 mm</t>
  </si>
  <si>
    <t>-1454758026</t>
  </si>
  <si>
    <t>-1603808117</t>
  </si>
  <si>
    <t>-1114618063</t>
  </si>
  <si>
    <t>"plocha povrchu I č. 24 dl. 10,2 m - 1 ks" (2*0,24+4*0,11)*10,2</t>
  </si>
  <si>
    <t>"plocha povrchu I č. 24 dl. 1,4 m - 4 ks" (2*0,24+4*0,11)*1,4*4</t>
  </si>
  <si>
    <t>629891170</t>
  </si>
  <si>
    <t>"2 vrstvy" 2*14,536</t>
  </si>
  <si>
    <t>-348209969</t>
  </si>
  <si>
    <t>Poznámka k položce:
spotřeba 1kg/10 m2 na tl. 40 um</t>
  </si>
  <si>
    <t>29,072/10</t>
  </si>
  <si>
    <t>29908563</t>
  </si>
  <si>
    <t>"3 vrstvy" 3*14,536</t>
  </si>
  <si>
    <t>-450701470</t>
  </si>
  <si>
    <t>43,608/10</t>
  </si>
  <si>
    <t>4 - SO_04 Stavební úpravy na vrtu V3 - Brloh</t>
  </si>
  <si>
    <t xml:space="preserve">    46-M - Zemní práce při extr.mont.pracích</t>
  </si>
  <si>
    <t>951041882</t>
  </si>
  <si>
    <t>"strop" 2,5*1,7</t>
  </si>
  <si>
    <t>1726452812</t>
  </si>
  <si>
    <t>"stěny" (2*2,5+2*1,7)*2,7</t>
  </si>
  <si>
    <t>-1752992601</t>
  </si>
  <si>
    <t>(2*3,1+2*2,3)*3,45</t>
  </si>
  <si>
    <t>"sokl" 8,1</t>
  </si>
  <si>
    <t>-1410582699</t>
  </si>
  <si>
    <t>420069264</t>
  </si>
  <si>
    <t>-937381507</t>
  </si>
  <si>
    <t>(2*3,1+2*2,3)*0,75</t>
  </si>
  <si>
    <t>373533064</t>
  </si>
  <si>
    <t>37,26+8,1</t>
  </si>
  <si>
    <t>642942111.1</t>
  </si>
  <si>
    <t>Osazování zárubní nebo rámů dveřních plastových do 2,5 m2 na MC</t>
  </si>
  <si>
    <t>323171128</t>
  </si>
  <si>
    <t>611811000.2</t>
  </si>
  <si>
    <t>zárubeň pro dveře vchodové, plastová pro dveře 1křídlé</t>
  </si>
  <si>
    <t>1972428887</t>
  </si>
  <si>
    <t>611441630.5</t>
  </si>
  <si>
    <t>dveře plastové venkovní 1křídlové otevíravé 80x197 cm levé</t>
  </si>
  <si>
    <t>1166799189</t>
  </si>
  <si>
    <t>899101211</t>
  </si>
  <si>
    <t>Demontáž poklopů litinových nebo ocelových včetně rámů hmotnosti do 50 kg</t>
  </si>
  <si>
    <t>751117202</t>
  </si>
  <si>
    <t>899311111</t>
  </si>
  <si>
    <t>Osazení poklopů s rámem hmotnosti do 50 kg</t>
  </si>
  <si>
    <t>-1257827248</t>
  </si>
  <si>
    <t>R - 07.8.1</t>
  </si>
  <si>
    <t>poklop nerezový čtvercový 600x600 mm, uzamykatelný, vodotěsný</t>
  </si>
  <si>
    <t>1199099192</t>
  </si>
  <si>
    <t>-642586684</t>
  </si>
  <si>
    <t>-69697801</t>
  </si>
  <si>
    <t>45*20</t>
  </si>
  <si>
    <t>-1621129100</t>
  </si>
  <si>
    <t>2,5*1,7+5,1*1,5</t>
  </si>
  <si>
    <t>-29233672</t>
  </si>
  <si>
    <t>0,9*1,5</t>
  </si>
  <si>
    <t>-2030485654</t>
  </si>
  <si>
    <t>978011191</t>
  </si>
  <si>
    <t>Otlučení vnitřní vápenné nebo vápenocementové omítky stropů v rozsahu do 100 %</t>
  </si>
  <si>
    <t>-2144858676</t>
  </si>
  <si>
    <t>-794030029</t>
  </si>
  <si>
    <t>-131752485</t>
  </si>
  <si>
    <t>-336001907</t>
  </si>
  <si>
    <t>"stěny podzemí" (2*5,1+2*1,5)*2,2</t>
  </si>
  <si>
    <t>"podlaha podzemí" 5,1*1,5</t>
  </si>
  <si>
    <t>"venkovní schodiště stupně" 9*0,3*1,2+10*0,7*1,2</t>
  </si>
  <si>
    <t>"venkovní schodiště podesta" 1,2*1,3</t>
  </si>
  <si>
    <t>"venkovní schodiště zídka a čela" (0,4+0,3+1)*4,7*2+2*0,3*0,4</t>
  </si>
  <si>
    <t>-648869456</t>
  </si>
  <si>
    <t>"strop podzemí" 2* 5,1*1,5</t>
  </si>
  <si>
    <t>1458254547</t>
  </si>
  <si>
    <t>"strop podzemí" 5,1*1,5</t>
  </si>
  <si>
    <t>R - 04.9.1</t>
  </si>
  <si>
    <t>-1107957743</t>
  </si>
  <si>
    <t>"strop podzemí" 2*5,1*1,5</t>
  </si>
  <si>
    <t>R - 04.9.2</t>
  </si>
  <si>
    <t>-479163487</t>
  </si>
  <si>
    <t>Jemná tixotropní malta tl. 5 mm</t>
  </si>
  <si>
    <t>1923587468</t>
  </si>
  <si>
    <t>1611058395</t>
  </si>
  <si>
    <t>984295581</t>
  </si>
  <si>
    <t>R - 04.9.6</t>
  </si>
  <si>
    <t xml:space="preserve">Rychletvrdnoucí montážní malta, D+M </t>
  </si>
  <si>
    <t>-1608737401</t>
  </si>
  <si>
    <t>Poznámka k položce:
mezi dnem a stěnou  a stěnami a stropem</t>
  </si>
  <si>
    <t>2*(2*5,1+2*1,5)+4*2,2</t>
  </si>
  <si>
    <t>879740577</t>
  </si>
  <si>
    <t>Demontáž stávajícího oplocení z bet. sloupků a pletiva</t>
  </si>
  <si>
    <t>-2034104172</t>
  </si>
  <si>
    <t>Poznámka k položce:
včetně rozebrání brány š. 5 m z ocel. profilů
včetně likvidace odpadu, odvozu na skládku a poplatku za skládku</t>
  </si>
  <si>
    <t>Oplocení z ocel. poplat. sloupků, pletivo poplast.  v. 2000 mm, branka š.1,2 m, brána š. 5 m povr. úprava komaxit, dl. 63 m,  D+M</t>
  </si>
  <si>
    <t>1675668534</t>
  </si>
  <si>
    <t>Poznámka k položce:
včetně pohrabových desek a zabetonování sloupků</t>
  </si>
  <si>
    <t>10,699*34 'Přepočtené koeficientem množství</t>
  </si>
  <si>
    <t>998625011</t>
  </si>
  <si>
    <t>3,1*2,3+0,9*1,5</t>
  </si>
  <si>
    <t>-1010283338</t>
  </si>
  <si>
    <t>"střecha+přístřešek" 3,1*2,3+0,9*1,5</t>
  </si>
  <si>
    <t>8,48*1,1 'Přepočtené koeficientem množství</t>
  </si>
  <si>
    <t>-154895580</t>
  </si>
  <si>
    <t>764216604</t>
  </si>
  <si>
    <t>Oplechování rovných parapetů mechanicky kotvené z Pz s povrchovou úpravou rš 330 mm</t>
  </si>
  <si>
    <t>599550569</t>
  </si>
  <si>
    <t>0,86*1,26</t>
  </si>
  <si>
    <t>611400160.2</t>
  </si>
  <si>
    <t>okno plastové jednokřídlé otvíravé a vyklápěcí pravé 86 x 126 cm</t>
  </si>
  <si>
    <t>1114268950</t>
  </si>
  <si>
    <t>Poznámka k položce:
okno s bezpečnostním dvojsklem
kategorie P4A -U=1,1 m2/K</t>
  </si>
  <si>
    <t>1136592187</t>
  </si>
  <si>
    <t>955965830</t>
  </si>
  <si>
    <t>-1771601386</t>
  </si>
  <si>
    <t>767641800</t>
  </si>
  <si>
    <t>Demontáž zárubní dveří odřezáním plochy do 2,5 m2</t>
  </si>
  <si>
    <t>-630094303</t>
  </si>
  <si>
    <t>767662110</t>
  </si>
  <si>
    <t>Montáž mříží pevných šroubovaných</t>
  </si>
  <si>
    <t>2090366575</t>
  </si>
  <si>
    <t>Poznámka k položce:
montáž před otvor s 20 cm přesahem</t>
  </si>
  <si>
    <t>1,26*1,66</t>
  </si>
  <si>
    <t>R - 07.767.1</t>
  </si>
  <si>
    <t>pevná mříž pro okno 860x1260 mm</t>
  </si>
  <si>
    <t>-611017091</t>
  </si>
  <si>
    <t>R - 07.767.2</t>
  </si>
  <si>
    <t xml:space="preserve">výměna stávajícího těsnění prostupů </t>
  </si>
  <si>
    <t>-1690522937</t>
  </si>
  <si>
    <t>Poznámka k položce:
nové gumové dilatační těsnění včetně odvrtu</t>
  </si>
  <si>
    <t>998767201</t>
  </si>
  <si>
    <t>Přesun hmot procentní pro zámečnické konstrukce v objektech v do 6 m</t>
  </si>
  <si>
    <t>-1561328012</t>
  </si>
  <si>
    <t>771474111</t>
  </si>
  <si>
    <t>Montáž soklíků z dlaždic keramických rovných flexibilní lepidlo v do 65 mm</t>
  </si>
  <si>
    <t>-528993574</t>
  </si>
  <si>
    <t>2*2,5+2*1,7</t>
  </si>
  <si>
    <t>-2448691</t>
  </si>
  <si>
    <t>8,4/0,3</t>
  </si>
  <si>
    <t>28*1,1 'Přepočtené koeficientem množství</t>
  </si>
  <si>
    <t>242923412</t>
  </si>
  <si>
    <t>2,5*1,7</t>
  </si>
  <si>
    <t>-2065628222</t>
  </si>
  <si>
    <t>4,25*1,02 'Přepočtené koeficientem množství</t>
  </si>
  <si>
    <t>-458570155</t>
  </si>
  <si>
    <t>998771101</t>
  </si>
  <si>
    <t>Přesun hmot tonážní pro podlahy z dlaždic v objektech v do 6 m</t>
  </si>
  <si>
    <t>-161764060</t>
  </si>
  <si>
    <t>-62499737</t>
  </si>
  <si>
    <t>"strop" 1,7*2,5</t>
  </si>
  <si>
    <t>-104668075</t>
  </si>
  <si>
    <t>R - 04.786.1</t>
  </si>
  <si>
    <t>venkovní předokenní roleta hliníková pro okno 860x1260 mm s dálkovým ovládáním + elektropohon</t>
  </si>
  <si>
    <t>-283517310</t>
  </si>
  <si>
    <t>-169361443</t>
  </si>
  <si>
    <t>Poznámka k položce:
venkovní zábradlí a konstrukce z I č. 16 a UE č.12</t>
  </si>
  <si>
    <t>"zábradlí" 3,14*0,04*2*(3,717+3*0,7)</t>
  </si>
  <si>
    <t>"venkovní kce I.č16"  (4*0,074+2*0,16)*2,95</t>
  </si>
  <si>
    <t>"venkovní kce U.č12"  (4*0,052+2*0,12)*2*3</t>
  </si>
  <si>
    <t>5,966*1,2 'Přepočtené koeficientem množství</t>
  </si>
  <si>
    <t>-954913757</t>
  </si>
  <si>
    <t>1199783510</t>
  </si>
  <si>
    <t>7,15/10*2</t>
  </si>
  <si>
    <t>161873789</t>
  </si>
  <si>
    <t>2,386*3 'Přepočtené koeficientem množství</t>
  </si>
  <si>
    <t>-613256335</t>
  </si>
  <si>
    <t>7,159/10*3</t>
  </si>
  <si>
    <t>46-M</t>
  </si>
  <si>
    <t>Zemní práce při extr.mont.pracích</t>
  </si>
  <si>
    <t>460680701</t>
  </si>
  <si>
    <t>Bourání podlah a mazanin betonových tloušťky do 15 cm</t>
  </si>
  <si>
    <t>-1123705165</t>
  </si>
  <si>
    <t>5 - SO_05 Stavební úpravy na vrtu V6 -  Jankovice</t>
  </si>
  <si>
    <t xml:space="preserve">    36-M - Montáž prov.,měř. a regul. zařízení</t>
  </si>
  <si>
    <t>"strop" 4,95*4,95</t>
  </si>
  <si>
    <t>"stěny" 4*4,95*3,5</t>
  </si>
  <si>
    <t>865314644</t>
  </si>
  <si>
    <t>4*5,65*4,2+2,3*0,9</t>
  </si>
  <si>
    <t>"sokl" 13,56</t>
  </si>
  <si>
    <t>-1102780055</t>
  </si>
  <si>
    <t>1714344539</t>
  </si>
  <si>
    <t>1319124523</t>
  </si>
  <si>
    <t>"sokl" 4*5,65*0,6</t>
  </si>
  <si>
    <t>1829304927</t>
  </si>
  <si>
    <t>96,99+13,56</t>
  </si>
  <si>
    <t>611811000.3</t>
  </si>
  <si>
    <t>zárubeň pro dveře vchodové, plastová pro dveře 2křídlé</t>
  </si>
  <si>
    <t>-822974562</t>
  </si>
  <si>
    <t>611441630.4</t>
  </si>
  <si>
    <t xml:space="preserve">dveře plastové vchodové 2křídlové otevíravé 150x197 cm </t>
  </si>
  <si>
    <t>2017733781</t>
  </si>
  <si>
    <t>642942331.1</t>
  </si>
  <si>
    <t>Osazování zárubní nebo rámů dveřních plastových do 10 m2 na MC</t>
  </si>
  <si>
    <t>935925790</t>
  </si>
  <si>
    <t>-243401520</t>
  </si>
  <si>
    <t>12468846</t>
  </si>
  <si>
    <t>110*20</t>
  </si>
  <si>
    <t>-2049022611</t>
  </si>
  <si>
    <t>4,95*4,95+3,14*2,5*2,5</t>
  </si>
  <si>
    <t>-334172166</t>
  </si>
  <si>
    <t>0,7*0,7*0,15+1,2*1,2*0,15+2*1*0,15+2*1*0,15+1*1,5*0,15</t>
  </si>
  <si>
    <t>1,5*0,85</t>
  </si>
  <si>
    <t>968072456</t>
  </si>
  <si>
    <t>Vybourání kovových dveřních zárubní pl přes 2 m2</t>
  </si>
  <si>
    <t>1,5*1,97</t>
  </si>
  <si>
    <t>1418858172</t>
  </si>
  <si>
    <t>"venkovní schodiště stupně" 4*0,3*1,4+5*0,20*1,4</t>
  </si>
  <si>
    <t>"venkovní schodiště podesta" 1,5*1,9</t>
  </si>
  <si>
    <t>"venkovní schodiště zídka a čela" (0,4+0,3+0,2)*3*2+2*0,3*0,4</t>
  </si>
  <si>
    <t>Prostup potrubí do armaturní komory pomocí ocel. a plast. přírub</t>
  </si>
  <si>
    <t xml:space="preserve">kpl </t>
  </si>
  <si>
    <t>388369964</t>
  </si>
  <si>
    <t>-427471556</t>
  </si>
  <si>
    <t>Oplocení z ocel. poplat. sloupků, pletivo poplast.  v. 2000 mm, branka š.1,2 m, brána š. 5 m povr. úprava komaxit, dl. 400 m,  D+M</t>
  </si>
  <si>
    <t>1946515983</t>
  </si>
  <si>
    <t xml:space="preserve">Propojovací potrubí PE 100 d 160*9,5 mm, nutné zemní práce, pažení, úprava povrchu </t>
  </si>
  <si>
    <t>-321049763</t>
  </si>
  <si>
    <t>Vyvrtání otvoru pro potrubí DN 300 do stěny šachty včetně gumového dilatačního těsnění v provedení nerez</t>
  </si>
  <si>
    <t>304570106</t>
  </si>
  <si>
    <t>16,218*34 'Přepočtené koeficientem množství</t>
  </si>
  <si>
    <t>5,65*5,65+0,8*2,15</t>
  </si>
  <si>
    <t>-217825253</t>
  </si>
  <si>
    <t>3*5,65</t>
  </si>
  <si>
    <t>2*0,4+5,65+2*0,8</t>
  </si>
  <si>
    <t>33,643*1,1 'Přepočtené koeficientem množství</t>
  </si>
  <si>
    <t>-242915417</t>
  </si>
  <si>
    <t>-1946896155</t>
  </si>
  <si>
    <t>611430610.1</t>
  </si>
  <si>
    <t>okno plastové jednodílné 150x85 cm</t>
  </si>
  <si>
    <t>1426995615</t>
  </si>
  <si>
    <t>Poznámka k položce:
okno s bezpečnostním dvojsklem
kategorie P4A - U=1,1 m2/K</t>
  </si>
  <si>
    <t xml:space="preserve">Poznámka k položce:
</t>
  </si>
  <si>
    <t>766691925</t>
  </si>
  <si>
    <t>Vyvěšení nebo zavěšení křídel plastových dveří plochy přes 2 m2</t>
  </si>
  <si>
    <t>2020014855</t>
  </si>
  <si>
    <t>767161813</t>
  </si>
  <si>
    <t>Demontáž zábradlí rovného nerozebíratelného hmotnosti 1m zábradlí do 20 kg</t>
  </si>
  <si>
    <t>-290906257</t>
  </si>
  <si>
    <t>1330726936</t>
  </si>
  <si>
    <t>Poznámka k položce:
montáž před otvor</t>
  </si>
  <si>
    <t>2*1,2*1,9</t>
  </si>
  <si>
    <t>R - 08.767.1</t>
  </si>
  <si>
    <t>pevná mříž pro okno 1500x850 mm</t>
  </si>
  <si>
    <t>308485284</t>
  </si>
  <si>
    <t>R - 08.767.2</t>
  </si>
  <si>
    <t>Nerezové zábradlí ocel zn. AISI 316 v. 1,1 m včetně uchycení, D+M</t>
  </si>
  <si>
    <t>1194690629</t>
  </si>
  <si>
    <t>"obvod místnosti+základy pod techn. zař." 4*4,95+2*(2*1,1+2*2)+1,75+0,3+0,6</t>
  </si>
  <si>
    <t>32,2/0,3</t>
  </si>
  <si>
    <t>107,333*1,1 'Přepočtené koeficientem množství</t>
  </si>
  <si>
    <t>4,95*4,95</t>
  </si>
  <si>
    <t>24,503*1,02 'Přepočtené koeficientem množství</t>
  </si>
  <si>
    <t>781731810</t>
  </si>
  <si>
    <t>Demontáž obkladů z obkladaček cihelných kladených do malty</t>
  </si>
  <si>
    <t>-83064557</t>
  </si>
  <si>
    <t>4*5,65*0,6</t>
  </si>
  <si>
    <t>R - 08.786.1</t>
  </si>
  <si>
    <t>Montáž izolace tepelné parotěsné zábrany stropů vrchem fólií</t>
  </si>
  <si>
    <t>-111993159</t>
  </si>
  <si>
    <t>91</t>
  </si>
  <si>
    <t>283292100</t>
  </si>
  <si>
    <t>zábrana parotěsná role 1,5 x 50 m</t>
  </si>
  <si>
    <t>-500842868</t>
  </si>
  <si>
    <t>Poznámka k položce:
Parotěsná zábrana zpevněná mřížkou s hlavní funkcí jako větrotěsná zábrana..</t>
  </si>
  <si>
    <t>131,275*1,5 'Přepočtené koeficientem množství</t>
  </si>
  <si>
    <t>92</t>
  </si>
  <si>
    <t>998713101</t>
  </si>
  <si>
    <t>Přesun hmot tonážní tonážní pro izolace tepelné v objektech v do 6 m</t>
  </si>
  <si>
    <t>CS ÚRS 2014 01</t>
  </si>
  <si>
    <t>-1499427116</t>
  </si>
  <si>
    <t>764</t>
  </si>
  <si>
    <t>Konstrukce klempířské</t>
  </si>
  <si>
    <t>93</t>
  </si>
  <si>
    <t>764214607</t>
  </si>
  <si>
    <t>Oplechování horních ploch a atik bez rohů z Pz s povrch úpravou mechanicky kotvené rš 670 mm</t>
  </si>
  <si>
    <t>429050436</t>
  </si>
  <si>
    <t>94</t>
  </si>
  <si>
    <t>764518622</t>
  </si>
  <si>
    <t>Svody kruhové včetně objímek, kolen, odskoků z Pz s povrchovou úpravou průměru 100 mm</t>
  </si>
  <si>
    <t>-1343511963</t>
  </si>
  <si>
    <t>767</t>
  </si>
  <si>
    <t>Konstrukce zámečnické</t>
  </si>
  <si>
    <t>95</t>
  </si>
  <si>
    <t>767161111</t>
  </si>
  <si>
    <t>Montáž zábradlí rovného z trubek do zdi hmotnosti do 20 kg</t>
  </si>
  <si>
    <t>-1139814295</t>
  </si>
  <si>
    <t>"venkovní" 2*5,4+2*12,2</t>
  </si>
  <si>
    <t>"podesta a schodiště" 5,5+5,2</t>
  </si>
  <si>
    <t>96</t>
  </si>
  <si>
    <t>R - 12.767.1</t>
  </si>
  <si>
    <t>nerezové zábradlí v. 1,1 m z trubek</t>
  </si>
  <si>
    <t>-2142349038</t>
  </si>
  <si>
    <t>"podesta" 5,5+5,2</t>
  </si>
  <si>
    <t>97</t>
  </si>
  <si>
    <t>767220110</t>
  </si>
  <si>
    <t>Montáž zábradlí schodišťového hmotnosti do 15 kg z trubek do zdi</t>
  </si>
  <si>
    <t>-1244672526</t>
  </si>
  <si>
    <t>98</t>
  </si>
  <si>
    <t>R - 12.767.2</t>
  </si>
  <si>
    <t>madlo šikmé nerezové kotvené do zdi</t>
  </si>
  <si>
    <t>-479273142</t>
  </si>
  <si>
    <t>2*6,3</t>
  </si>
  <si>
    <t>767833100</t>
  </si>
  <si>
    <t>Montáž žebříků do zdi s bočnicemi s profilové oceli</t>
  </si>
  <si>
    <t>-1863734646</t>
  </si>
  <si>
    <t>R - 12.767.3</t>
  </si>
  <si>
    <t>nerezový žebřík uchycení do zdi</t>
  </si>
  <si>
    <t>-1888336496</t>
  </si>
  <si>
    <t>101</t>
  </si>
  <si>
    <t>R - 12.767.4</t>
  </si>
  <si>
    <t>Nerezové schodiště š. 1 m kotvené do zdi, dl 5m</t>
  </si>
  <si>
    <t>-1099365272</t>
  </si>
  <si>
    <t>2 - SO_01.2 Stavební úpravy provozní budovy - demolice stáv. kalového pole a oprava zbylých</t>
  </si>
  <si>
    <t xml:space="preserve">    997 - Přesun sutě</t>
  </si>
  <si>
    <t>113105111</t>
  </si>
  <si>
    <t>Rozebrání dlažeb z lomového kamene kladených na sucho</t>
  </si>
  <si>
    <t>-1740747465</t>
  </si>
  <si>
    <t>2*1,6*1,8</t>
  </si>
  <si>
    <t>113152112.1</t>
  </si>
  <si>
    <t>Odstranění filtrační vrstvy štěrkopísku z kalových polí</t>
  </si>
  <si>
    <t>-526178327</t>
  </si>
  <si>
    <t>Poznámka k položce:
včetně zajištění anylýz kalu a vodných výluhů v akreditované laboratoři
20 ks analýz</t>
  </si>
  <si>
    <t>5*10,6*7,2*0,6</t>
  </si>
  <si>
    <t>113152112.2</t>
  </si>
  <si>
    <t>Odstranění vrstvy kalu z kalových polí</t>
  </si>
  <si>
    <t>1299753348</t>
  </si>
  <si>
    <t>Poznámka k položce:
včetně zajištění anylýz filtrační vrstvy a vodných výluhů v akreditované laboratoři
20 ks analýz</t>
  </si>
  <si>
    <t>5*11,7*7,44*1,5</t>
  </si>
  <si>
    <t>132201201</t>
  </si>
  <si>
    <t>Hloubení rýh š do 2000 mm v hornině tř. 3 objemu do 100 m3</t>
  </si>
  <si>
    <t>620298342</t>
  </si>
  <si>
    <t>"odkopávka kolem polí" (2*29,9+2*11,7)*1*1,5</t>
  </si>
  <si>
    <t>"odkopávka kolem výustí" 3*(1,45+3,9+1,45)*1*1,5</t>
  </si>
  <si>
    <t>926004277</t>
  </si>
  <si>
    <t>211571102</t>
  </si>
  <si>
    <t>Filtrační vrstvy ze štěrkopísku tříděného do 8 mm</t>
  </si>
  <si>
    <t>-553698588</t>
  </si>
  <si>
    <t>212752311.1</t>
  </si>
  <si>
    <t xml:space="preserve">Trativod z drenážních trubek plastových tuhých DN 100 mm bez lože </t>
  </si>
  <si>
    <t>-1138145801</t>
  </si>
  <si>
    <t>Poznámka k položce:
uložení do bet. lože tl. 150 mm v kalových polích</t>
  </si>
  <si>
    <t>8*10,3</t>
  </si>
  <si>
    <t>380326132</t>
  </si>
  <si>
    <t>Kompletní konstrukce ČOV, nádrží nebo vodojemů z ŽB vodostavebného tř. C30/37 XA2 tl do 300 mm</t>
  </si>
  <si>
    <t>-57527508</t>
  </si>
  <si>
    <t>Poznámka k položce:
obetonování z obou stran svislých zdí
železobeton C30/37 - XA2 - XF3</t>
  </si>
  <si>
    <t>"dno polí" 4*7,22*10,6*0,15</t>
  </si>
  <si>
    <t>"dno odtoků" 2*1,15*3,3*0,15</t>
  </si>
  <si>
    <t>"příčky polí" 3*10,6*1,5*0,21*2</t>
  </si>
  <si>
    <t>"obvod polí" 2*29,9*1,5*0,21*2+2*11,7*1,5*0,21*2</t>
  </si>
  <si>
    <t>"obvod odtoků"  2*(1,45+3,9+1,45)*1,8*0,21*2</t>
  </si>
  <si>
    <t>-1833831349</t>
  </si>
  <si>
    <t>"příčky polí" 3*10,6*1,5*2</t>
  </si>
  <si>
    <t>"obvod. zdi polí" 2*29,9*1,5*2+2*11,7*1,5*2</t>
  </si>
  <si>
    <t>"obvod. zdi odtoků"  2*(1,45+3,9+1,45)*1,8*2</t>
  </si>
  <si>
    <t>393,96*1,2 'Přepočtené koeficientem množství</t>
  </si>
  <si>
    <t>724410023</t>
  </si>
  <si>
    <t>Poznámka k položce:
viz př.č. D.1.03.1</t>
  </si>
  <si>
    <t>380361011</t>
  </si>
  <si>
    <t>Výztuž kompletních konstrukcí ČOV, nádrží nebo vodojemů ze svařovaných sítí KARI</t>
  </si>
  <si>
    <t>1955579882</t>
  </si>
  <si>
    <t>Profibus master [PRM]</t>
  </si>
  <si>
    <t>Rekapitulace - VDJ Turkovice</t>
  </si>
  <si>
    <t>VDJ Turkovice</t>
  </si>
  <si>
    <t>M3XC1, M4XC1</t>
  </si>
  <si>
    <t>Kabel sdělovací pevný 20x2x0,5</t>
  </si>
  <si>
    <t>Elektropohon - přívod z lipoltic [ES1]</t>
  </si>
  <si>
    <t>Elektropohon - odběr na rašovy [ES2]</t>
  </si>
  <si>
    <t>Elektropohon - odběr na sovolusky [ES3]</t>
  </si>
  <si>
    <t>Dávkovací čerpadlo [M3]</t>
  </si>
  <si>
    <t>Čerpadlo vzorku pro analyzátor CL [M4]</t>
  </si>
  <si>
    <t>Zásuvka 230V [XC1]</t>
  </si>
  <si>
    <t>Ip -směr lipoltice (nátok i odběr) [FIQ1]</t>
  </si>
  <si>
    <t>Ip - směr sovolusky [FIQ2]</t>
  </si>
  <si>
    <t>Průtok směr sovolusky [FIQ3]</t>
  </si>
  <si>
    <t>Ip - směr rašovy [FIQ4]</t>
  </si>
  <si>
    <t>Měření hladiny v potrubí [LIC2]</t>
  </si>
  <si>
    <t>Snímač relativního tlaku 0-0,06MPa (0-600mbar) / 4-20mA, 10-36V DC [LIC2]</t>
  </si>
  <si>
    <t>Plováky komora 1 [LZ.1-2]</t>
  </si>
  <si>
    <t>Nízká hladina zásobníku [M3LZ1]</t>
  </si>
  <si>
    <t>Spínač plovákový 2xNC [M3LZ1]</t>
  </si>
  <si>
    <t>Měření volného chlóru [QIC1]</t>
  </si>
  <si>
    <t>Snímač volného chloru vč. měřícího panelu [QIC1]</t>
  </si>
  <si>
    <t>Převodník jednokanálový, 4-20mA [QIC1]</t>
  </si>
  <si>
    <t>Měření tlaku za M4 [PIC2]</t>
  </si>
  <si>
    <t>Řídicí jednotka - příslušenství</t>
  </si>
  <si>
    <t>IO rozšiřující modul DI16x</t>
  </si>
  <si>
    <t>Rekapitulace - ÚV Mokošín - hromosvod</t>
  </si>
  <si>
    <t>Hromosvod</t>
  </si>
  <si>
    <t>ÚV Mokošín - hromosvod</t>
  </si>
  <si>
    <t>Jímací komponenty</t>
  </si>
  <si>
    <t>Jímací tyč s kovovým hrotem 1,5m</t>
  </si>
  <si>
    <t>Držák jímací tyče</t>
  </si>
  <si>
    <t>Stříška ochranná dolní</t>
  </si>
  <si>
    <t>Střešní vedení</t>
  </si>
  <si>
    <t>Podpěra vedení pod střešní krytiinu</t>
  </si>
  <si>
    <t>Svodové vedení</t>
  </si>
  <si>
    <t>Podpěra vedení do zdiva</t>
  </si>
  <si>
    <t>Úhelník ochranný</t>
  </si>
  <si>
    <t>Držák ochranného úhelníku do zdiva</t>
  </si>
  <si>
    <t>Vodiče</t>
  </si>
  <si>
    <t>Kulatina FeZn 8mm</t>
  </si>
  <si>
    <t>Kulatina FeZn 10mm</t>
  </si>
  <si>
    <t>Pásek FeZn 30x4</t>
  </si>
  <si>
    <t>Hromosvodářské lano 50 mm2</t>
  </si>
  <si>
    <t>Svorky</t>
  </si>
  <si>
    <t>Svorka</t>
  </si>
  <si>
    <t>Svorka k jímací tyči</t>
  </si>
  <si>
    <t>Svorka SR 2a</t>
  </si>
  <si>
    <t>Svorka SR 3a</t>
  </si>
  <si>
    <t>Svorka SS</t>
  </si>
  <si>
    <t>Svorka zkušební</t>
  </si>
  <si>
    <t>Rekapitulace - Vnější objekty - hromosvod</t>
  </si>
  <si>
    <t>2.05 VDJ Lipoltice</t>
  </si>
  <si>
    <t>3.05 VDJ Turkovice</t>
  </si>
  <si>
    <t>4.06 ČS Jankovice</t>
  </si>
  <si>
    <t>4.07 Vrt Brloh</t>
  </si>
  <si>
    <t>5.06 ČS Luhy</t>
  </si>
  <si>
    <t>6.05 VDJ Telčice</t>
  </si>
  <si>
    <t>7.05 VDJ Chvaletice</t>
  </si>
  <si>
    <t>Vnější objekty - hromosvod</t>
  </si>
  <si>
    <t>Rekapitulace - ÚV Mokošín - EZS</t>
  </si>
  <si>
    <t>ÚV Mokošín - EZS</t>
  </si>
  <si>
    <t>Ústředna až 96 zón a 16 grup v krytu bez klávesnice s komunikátorem a zdrojem</t>
  </si>
  <si>
    <t>LCD klávesnice</t>
  </si>
  <si>
    <t>Koncentrátor v plastovém krytu pro 8 zón a 4 PGM výstupy</t>
  </si>
  <si>
    <t>Systémový Ethernet (TCP/IP) komunikátor bez krytu</t>
  </si>
  <si>
    <t>Řídící modul pro připojení dvou bezkontaktních čteček</t>
  </si>
  <si>
    <t>AKU 12V/17Ah se šroubovými svorkami M5 a životností až 5 let, VdS</t>
  </si>
  <si>
    <t>PIR detektor se zrcadlovou optikou, nízkou spotřebou, funkcí AM a dosahem 15m</t>
  </si>
  <si>
    <t>Detektor zaplavení s jednou sondou pro vodivé neagresivní kapaliny</t>
  </si>
  <si>
    <t>Kombinovaný optickokouřový a teplotní detektor 58°C, samoresetovací</t>
  </si>
  <si>
    <t>MG kontakt čtyřdrátový s pracovní mezerou 25mm</t>
  </si>
  <si>
    <t>Plastová nízká propojovací krabice, 15+1 pájecích svorek</t>
  </si>
  <si>
    <t>Duální detektor do průmyslu s EOL rezistory, antimaskingem a dosahem 25m</t>
  </si>
  <si>
    <t>Bezkontaktní multitechnol.čtečka (podpora SIO) 13.56 MHz a 125 kHz, široká</t>
  </si>
  <si>
    <t>Nezálohovaná plastová vnitřní siréna 115dB/1m s modrým majákem</t>
  </si>
  <si>
    <t>Hlavice stiskací rudá lícující</t>
  </si>
  <si>
    <t>Skříň pro hlavice plastová 1 otvor antracitový kryt</t>
  </si>
  <si>
    <t>Jednotka spínací zadní montáž pro krabice XAL</t>
  </si>
  <si>
    <t>zámek elekromagnetický nízkoodběrový</t>
  </si>
  <si>
    <t>úprava stávajících dveří - zámečnické práce</t>
  </si>
  <si>
    <t>driver pro nadstavbový systém ASŘ</t>
  </si>
  <si>
    <t>kabel BELDEN9501 + SCY2x1,5</t>
  </si>
  <si>
    <t>kabel EZS/UTP</t>
  </si>
  <si>
    <t>oživením zkušební provoz, revize, koordinace se syst. ASŘ</t>
  </si>
  <si>
    <t>CCTV</t>
  </si>
  <si>
    <t>Venkovní bullet IP kamera, TD/N, HD 1080p, 4MP, f=2.8-12mm, WDR 120dB, IR 30m</t>
  </si>
  <si>
    <t>IP hemisférická dome kamera, 5MP, f=1.3mm, antivandal, IP66</t>
  </si>
  <si>
    <t>Konzole pro montáž SpeedDome kamer AXIS na zeď</t>
  </si>
  <si>
    <t>Průmyslový switch + 4/100/1000 portů vč průmyslového napájecího v rozvaděči IP65 s prostorem navíc pro ukončení opto vláken v místě nových zahušťovacích nádrží</t>
  </si>
  <si>
    <t>VMS pro IP kamery/enkodéry, aj., zákl. licence pro 2 zařízení</t>
  </si>
  <si>
    <t>Licence pro připojení dalšího jednoho zařízení</t>
  </si>
  <si>
    <t>ostatní licence v samostatných rozpočtech pro ČS</t>
  </si>
  <si>
    <t>Výkonný CCTV server rack mount provedení</t>
  </si>
  <si>
    <t>Číslo produktu: USPRD150--UPS Dual Midi 1500VA/1350W 5 min, 1/1f, VFI online</t>
  </si>
  <si>
    <t>servisní příslušenství - klávesnice,myš, poličky</t>
  </si>
  <si>
    <t>PC vč 2 ks monitorů pro sledování CCTV</t>
  </si>
  <si>
    <t>ukončení u kamer, krabička, keystone, patch cord atd</t>
  </si>
  <si>
    <t>Switch Allied  L2 Web vč SFP</t>
  </si>
  <si>
    <t>optický patcord</t>
  </si>
  <si>
    <t>Pactch cord Cat6 FTP</t>
  </si>
  <si>
    <t>pomocný materiál</t>
  </si>
  <si>
    <t>oživení zkušební provoz</t>
  </si>
  <si>
    <t>IP vrátník + brána</t>
  </si>
  <si>
    <t>IP pobočkový vrátník</t>
  </si>
  <si>
    <t>dveřní komunikátor 3x2 tl. + kamera</t>
  </si>
  <si>
    <t>přídavný spínač</t>
  </si>
  <si>
    <t>IP video telefon, Android, 4,3" LCD, 6x SIP účtů, 2x RJ45, USB, WIFI, Bluetooth, PoE</t>
  </si>
  <si>
    <t>IP, licence Gold</t>
  </si>
  <si>
    <t>IP telefoní ústředna 3CX</t>
  </si>
  <si>
    <t>posuvná brána vč pohonu, oživení</t>
  </si>
  <si>
    <t>stavební práce příprava</t>
  </si>
  <si>
    <t>dálkové ovládaní - klíčenky</t>
  </si>
  <si>
    <t>ovládací panel ve velíně</t>
  </si>
  <si>
    <t>kabeláž a nosná část,přípomoce</t>
  </si>
  <si>
    <t>mikrotrubička HDPE</t>
  </si>
  <si>
    <t>sluoupek pro vrátník</t>
  </si>
  <si>
    <t>zdroj + ukončení optiky pro vrátník</t>
  </si>
  <si>
    <t>Strukturovaná kabeláž</t>
  </si>
  <si>
    <t>Dat.zásuvka modul.,p.omítku, 2 moduly (45st.),neos.,RAL 9010</t>
  </si>
  <si>
    <t>krabice na povrch</t>
  </si>
  <si>
    <t>modul RJ45 stíněný, 10 Gb, třída Ea, SFA</t>
  </si>
  <si>
    <t>Kabel F/FTP PiMF Cat.6a 500 MHz 4x2xAWG23, LS0H plášť modrý</t>
  </si>
  <si>
    <t>pro CCTV</t>
  </si>
  <si>
    <t>demontáže a úpravy stáv. Vedení</t>
  </si>
  <si>
    <t>19" rozvaděč 42U 800x1200mm</t>
  </si>
  <si>
    <t>19" rozvaděč jednodilný 18U 600x600mm</t>
  </si>
  <si>
    <t>ventilační jednotka</t>
  </si>
  <si>
    <t>rozvodný panel</t>
  </si>
  <si>
    <t>19" patchpanel pro max. 24 keystone,neosazený,1U,RAL 7035</t>
  </si>
  <si>
    <t>vyvazovací panel</t>
  </si>
  <si>
    <t>optická vana</t>
  </si>
  <si>
    <t>pigtail SC 9/125 um 2m</t>
  </si>
  <si>
    <t>optická spojka duplex SC</t>
  </si>
  <si>
    <t>optická kazeta vč víčka</t>
  </si>
  <si>
    <t>kabel optický SM 9/125 8vl</t>
  </si>
  <si>
    <t>ukončení optiky na technologii spolupráce s dodavatelem technologie</t>
  </si>
  <si>
    <t>Switch Allied  řízený 24x1000T, 4xSFP</t>
  </si>
  <si>
    <t>SFP modul 1x1000SX-LC, SM, 1310nm, max.vzdálenost 10 kmQ7SFPLX10-</t>
  </si>
  <si>
    <t>ISDN patch panel</t>
  </si>
  <si>
    <t>společné</t>
  </si>
  <si>
    <t>lišta 120x60</t>
  </si>
  <si>
    <t>trubkování,lištování různé dimenze</t>
  </si>
  <si>
    <t>průrazy,sekání,uklíd, pomocné práce,práce na stávající vedení, vyhledání kabelů,úprava stáv. Vedení</t>
  </si>
  <si>
    <t>technická příprava</t>
  </si>
  <si>
    <t>doprava</t>
  </si>
  <si>
    <t>Rekapitulace - Vnější objekty - EZS</t>
  </si>
  <si>
    <t>2.04 VDJ Lipoltice</t>
  </si>
  <si>
    <t>3.04 ČS Turkovice</t>
  </si>
  <si>
    <t>4.05 ČS Jankovice</t>
  </si>
  <si>
    <t>5.05 ČS Luhy</t>
  </si>
  <si>
    <t>6.04 VDJ Telčice</t>
  </si>
  <si>
    <t>Vnější objekty - EZS</t>
  </si>
  <si>
    <t>ústředna v plastovém krytu (17Ah) s komunikátorem bez klávesnice</t>
  </si>
  <si>
    <t>Ethernet TCPIP komunikátor</t>
  </si>
  <si>
    <t>Dveřní modul DCM, max. 2 čtečky RS-485, 1 dveře, BUS2</t>
  </si>
  <si>
    <t>Venkovní PIR detektor, det. char. 12 m / 120°, mont. výška 2,5 m / 1,2 - 1,5 m</t>
  </si>
  <si>
    <t>Kovový kryt na klávesnici MK7,  se zámkem a sabotážním kontaktem</t>
  </si>
  <si>
    <t>těsnění pro kryt klávesnice - dodatečná úprava</t>
  </si>
  <si>
    <t>úprava zatěsnění krytu ústředny</t>
  </si>
  <si>
    <t>High PoE injektor pro 1 IP kameru, max. 30W</t>
  </si>
  <si>
    <t>patch cord 1m</t>
  </si>
  <si>
    <t>Na vyžádání verze s 3 x switchovaným ethernetovým portem 10/100 (deska XC-SW, switchovaný ethernet na pozici Port1 a Port2 – verze Full)M-RAM memory uvnitř routeru pro ukládádní statistik routeru a pro využití v uživatelských aplikacíchMaximální rychlost download 100 Mbit/s, upload 50 Mbit/sPodporuje VPN pro zabezpečené připojení zařízení standardy – IPsec, X.509, OpenVPN nebo L2TPRozšířený průmyslový teplotní rozsah -30°C až +60°CPrůmyslová robustní konstrukce, kontrola spojení, ovládání pomocí SMS a další pokročilé funkce vycházející z úspěšných předchůdců –kompletní seznam routerů zdeRouter dále podporuje VRRP, DHCP, NAT, NAT-T, DynDNS, NTP, GRE, SSH, PPPoE Bridge,OSPF, RIP, BGP atd.SNMP pro diagnostika některých funkcíSMS ovládání některých funkcíKonfigurace přes webové rozhraní (i vzdáleně přes síť, implementovaný web server)Informace o úrovni GSM signálu, podrobný záznam historie událostí atd.Nastavení přepínání mezi SIM kartami v případě dosažení přednastaveného limitu dat, při detekci roamingu atd.Snadná aktualizace firmwareMožnost hromadné konfigurace 3G routerů UR5i v2 v sítiKompaktní rozměry, všechny porty, LED a anténní konektor z čela routeru, možnost upevnění na DIN lištuRozměry / Váha: SL verze – 42x80x113mm / cca290g, Plastová verze – 50x83x116mm / cca 210gFTP server, možnost vytváření uživatelských aplikací</t>
  </si>
  <si>
    <t>Modul spínaného zdroje 13,8Vss / 5A s montáží i na DIN, dobíječ a odpojovač AKU</t>
  </si>
  <si>
    <t>Anténa LTE ALP (800-3000MHz, 10m kabel, SMA)</t>
  </si>
  <si>
    <t>skříň/rozvaděč s vyším krytím pro router , akumulátor a napájecí zdroj a PoE injektor pro kameru</t>
  </si>
  <si>
    <t>průchodky Pg</t>
  </si>
  <si>
    <t>výložník pro LTE antény</t>
  </si>
  <si>
    <t>průrazy,sekání,uklíd, pomocné práce</t>
  </si>
  <si>
    <t>oživení, zkušební provoz, revize, zaškolení obsluhy,konfigurace,inženýrská činnost, koordinace přenosů, spolupráce s ost. Profesemi</t>
  </si>
  <si>
    <t>ČS Turkovice</t>
  </si>
  <si>
    <t>GFlex 100 (V3) -ústředna v plastovém krytu (17Ah) s komunikátorem bez klávesnice</t>
  </si>
  <si>
    <t>GFlex (V3) Ethernet TCPIP komunikátor</t>
  </si>
  <si>
    <t>Hlavice stiskací ZB5AA4 rudá lícující</t>
  </si>
  <si>
    <t>Skříň pro hlavice XALD01 plastová 1 otvor antracitový kryt</t>
  </si>
  <si>
    <t>Jednotka spínací ZENL1121 0/1 zadní montáž pro krabice XAL</t>
  </si>
  <si>
    <t>Allied Telesis AT FS708/POE - Přepínač - neřízený - 8 x 10/100 + 1 x SFP - plocha - PoE</t>
  </si>
  <si>
    <t>Licence pro připojení dalšího jednoho zařízení do XP Essential</t>
  </si>
  <si>
    <t>Na vyžádání verze s 3 x switchovaným ethernetovým portem 10/100 (deska XC-SW, switchovaný ethernet na pozici Port1 a Port2 – verze Full)
M-RAM memory uvnitř routeru pro ukládádní statistik routeru a pro využití v uživatelských aplikacích
Maximální rychlost download 100 Mbit/s, upload 50 Mbit/s
Podporuje VPN pro zabezpečené připojení zařízení standardy – IPsec, X.509, OpenVPN nebo L2TP
Rozšířený průmyslový teplotní rozsah -30°C až +60°C
Průmyslová robustní konstrukce, kontrola spojení, ovládání pomocí SMS a další pokročilé funkce vycházející z úspěšných předchůdců –kompletní seznam routerů zde
Router dále podporuje VRRP, DHCP, NAT, NAT-T, DynDNS, NTP, GRE, SSH, PPPoE Bridge,OSPF, RIP, BGP atd.
SNMP pro diagnostika některých funkcí
SMS ovládání některých funkcí
Konfigurace přes webové rozhraní (i vzdáleně přes síť, implementovaný web server)
Informace o úrovni GSM signálu, podrobný záznam historie událostí atd.
Nastavení přepínání mezi SIM kartami v případě dosažení přednastaveného limitu dat, při detekci roamingu atd.
Snadná aktualizace firmware
Možnost hromadné konfigurace 3G routerů UR5i v2 v síti
Kompaktní rozměry, všechny porty, LED a anténní konektor z čela routeru, možnost upevnění na DIN lištu
Rozměry / Váha: SL verze – 42x80x113mm / cca290g, Plastová verze – 50x83x116mm / cca 210g
FTP server, možnost vytváření uživatelských aplikací</t>
  </si>
  <si>
    <t>Anténa LTE MIMO ATK-LOG ALP (800-3000MHz, 10m kabel, SMA)</t>
  </si>
  <si>
    <t>skříň/rozvaděč s vyším krytím pro router , akumulátor a napájecí zdroj a PoE switch pro kameru</t>
  </si>
  <si>
    <t>Rekapitulace strojní části</t>
  </si>
  <si>
    <t>ze</t>
  </si>
  <si>
    <t>Dodávka celkem</t>
  </si>
  <si>
    <t>Montáž celkem</t>
  </si>
  <si>
    <t>SOUPIS  PRACÍ</t>
  </si>
  <si>
    <t>PS 01 Úpravna vody Mokošín, rekonstrukce a intenzifikace technologie ÚV</t>
  </si>
  <si>
    <t>Listopad 2015</t>
  </si>
  <si>
    <t>Pol.</t>
  </si>
  <si>
    <t>Číslo</t>
  </si>
  <si>
    <t>Cenová</t>
  </si>
  <si>
    <t>Kod</t>
  </si>
  <si>
    <t>Měrná</t>
  </si>
  <si>
    <t>Počet měr.</t>
  </si>
  <si>
    <t xml:space="preserve">Jednotková cena (Kč) </t>
  </si>
  <si>
    <t xml:space="preserve">Cena bez DPH (Kč) </t>
  </si>
  <si>
    <t>Výrobce a typ zařízení</t>
  </si>
  <si>
    <t>pozice</t>
  </si>
  <si>
    <t>soustava</t>
  </si>
  <si>
    <t>jednotka</t>
  </si>
  <si>
    <t>jednotek</t>
  </si>
  <si>
    <t>dodávka</t>
  </si>
  <si>
    <t>montáž</t>
  </si>
  <si>
    <t>1.1.1</t>
  </si>
  <si>
    <t>Reakční nádrž stojatá válcová objem 10m3, ocel tř.11</t>
  </si>
  <si>
    <t>1.1.2</t>
  </si>
  <si>
    <t>Termostat spínací pro ventilátory (0 - 60°C), 10A</t>
  </si>
  <si>
    <t>Tlumivka síťová 3x 32A, 0,9mH</t>
  </si>
  <si>
    <t>Transformátor proudu měřící průvlečný 150/5A, 15VA, TP1</t>
  </si>
  <si>
    <t>Transformátor proudu měřící 250/5A, 10VA, TP1</t>
  </si>
  <si>
    <t>Ventilátor 560m3/h, 230V, IP54 (336x316mm)</t>
  </si>
  <si>
    <t>Zámek blokovací</t>
  </si>
  <si>
    <t>Zářivka servisní 230V/10W D=430mm</t>
  </si>
  <si>
    <t>Modul ochranný 6-250V DC</t>
  </si>
  <si>
    <t>Patice</t>
  </si>
  <si>
    <t>Spona</t>
  </si>
  <si>
    <t>Svorkovnice řadová 1,5mm2 oranžová</t>
  </si>
  <si>
    <t>Svorkovnice řadová 1,5mm2 šedá</t>
  </si>
  <si>
    <t>Svorkovnice řadová 4mm2, černá</t>
  </si>
  <si>
    <t>Svorkovnice zkušební -</t>
  </si>
  <si>
    <t>Vložka pojistková nožová 100A</t>
  </si>
  <si>
    <t>Vložka pojistková nožová 250A</t>
  </si>
  <si>
    <t>Vložka pojistková válcová 10A</t>
  </si>
  <si>
    <t>Vývodka d 50mm a výše</t>
  </si>
  <si>
    <t>Vývodka PG 11 vč.matice IP68</t>
  </si>
  <si>
    <t>Vývodka PG 13,5 vč.matice IP68</t>
  </si>
  <si>
    <t>Vývodka PG 16 vč.matice IP68</t>
  </si>
  <si>
    <t>Vývodka PG 21 vč.matice IP68</t>
  </si>
  <si>
    <t>Vývodka PG 29 vč.matice IP68</t>
  </si>
  <si>
    <t>Vývodka PG 42 vč.matice IP68</t>
  </si>
  <si>
    <t>Vývodka PG 48 vč.matice IP68</t>
  </si>
  <si>
    <t>Vývodka PG 9 vč.matice IP68</t>
  </si>
  <si>
    <t>Koberec dielektrický 1200x5</t>
  </si>
  <si>
    <t>Sada pomocného propojovacího a konstrukčního materiálu</t>
  </si>
  <si>
    <t>Ovladač plastový Harmony- stop tlač.</t>
  </si>
  <si>
    <t>01SB2, 01SB2, 01SB2, 01SB2</t>
  </si>
  <si>
    <t>Skříň deblokační 1.motor_venkovní pro FM</t>
  </si>
  <si>
    <t>1M2.1MS1, 1M2.2MS1, 1M2.3MS1</t>
  </si>
  <si>
    <t>Kabel datový ProfiBUS-DP standard</t>
  </si>
  <si>
    <t>V ceně je obsažena kompletní dodávka a pokládka kabelu.</t>
  </si>
  <si>
    <t>Kabel sdělovací pevný 3x2x0,5</t>
  </si>
  <si>
    <t>Kabel sdělovací pevný 5x2x0,5</t>
  </si>
  <si>
    <t>Kabel silový Al 3x120+70</t>
  </si>
  <si>
    <t>Kabel silový Al 3x185+95</t>
  </si>
  <si>
    <t>Kabel silový Al 3x240+120</t>
  </si>
  <si>
    <t>Kabel silový Cu, slaněný, stíněný 5G1,5</t>
  </si>
  <si>
    <t>Kabel silový Cu, stíněný 4x4</t>
  </si>
  <si>
    <t>Kabel silový pevný Cu 4x1,5</t>
  </si>
  <si>
    <t>Kabel silový pevný Cu 4x25</t>
  </si>
  <si>
    <t>Kabel silový pevný Cu 5x10</t>
  </si>
  <si>
    <t>Kabel silový pevný Cu 5x2,5</t>
  </si>
  <si>
    <t>Kabel silový pevný Cu 5x4</t>
  </si>
  <si>
    <t>Kabel silový pevný Cu J-3x1,5</t>
  </si>
  <si>
    <t>Vodič slaněný Cu 120 zž</t>
  </si>
  <si>
    <t>Vodič slaněný Cu 25 zž</t>
  </si>
  <si>
    <t>Nosné konstrukce</t>
  </si>
  <si>
    <t>V ceně je obsažena kompletní dodávka a montáž všech prvků pro vytvoření nosných vodičových konstrukcí.</t>
  </si>
  <si>
    <t>Sada nosných konstrukcí</t>
  </si>
  <si>
    <t>Sada pomocného konstrukčního materiálu</t>
  </si>
  <si>
    <t>Napájení rozvaděče dt1 [0DT1]</t>
  </si>
  <si>
    <t>V ceně je obsaženo zapojení zařízení.</t>
  </si>
  <si>
    <t>Napájení rozvaděče dt2 [0DT2]</t>
  </si>
  <si>
    <t>Napájení rozvaděče dt3 [0DT3]</t>
  </si>
  <si>
    <t>Rezerva [0DT4]</t>
  </si>
  <si>
    <t>Klapka - kal do zahušťovacích nádrží [1ES1.1]</t>
  </si>
  <si>
    <t>V ceně je obsaženo zapojení a seřízení elektropohonu.</t>
  </si>
  <si>
    <t>Klapka - kal do zahušťovacích nádrží [1ES1.2]</t>
  </si>
  <si>
    <t>Klapka - kal do zahušťovacích nádrží [1ES10.1]</t>
  </si>
  <si>
    <t>Klapka - kal do zahušťovacích nádrží [1ES10.2]</t>
  </si>
  <si>
    <t>Šoupátko - prázdnění zahušťovacích nádrž [1ES11.1]</t>
  </si>
  <si>
    <t>Šoupátko - prázdnění zahušťovacích nádrž [1ES11.2]</t>
  </si>
  <si>
    <t>Klapka - kal do zahušťovacích nádrží [1ES12]</t>
  </si>
  <si>
    <t>Šoupátko - prázdnění zahušťovacích nádrž [1ES13]</t>
  </si>
  <si>
    <t>Šoupátko - prázdnění zahušťovacích nádrž [1ES14]</t>
  </si>
  <si>
    <t>Klapka - kal do zahušťovacích nádrží [1ES15]</t>
  </si>
  <si>
    <t>Klapka - kal do zahušťovacích nádrží [1ES16.1]</t>
  </si>
  <si>
    <t>Šoupátko - prázdnění zahušťovacích nádrž [1ES16.2]</t>
  </si>
  <si>
    <t>Šoupátko - rezerva [1ES17]</t>
  </si>
  <si>
    <t>Klapka - kal do zahušťovacích nádrží [1ES6]</t>
  </si>
  <si>
    <t>Šoupátko - prázdnění zahušťovacích nádrž [1ES9.1]</t>
  </si>
  <si>
    <t>Šoupátko - prázdnění zahušťovacích nádrž [1ES9.2]</t>
  </si>
  <si>
    <t>Čerpadlo prací vody tlakových filtrů [1M2.1]</t>
  </si>
  <si>
    <t>V ceně je obsaženo zapojení elektromotoru.</t>
  </si>
  <si>
    <t>Čerpadlo prací vody tlakových filtrů [1M2.2]</t>
  </si>
  <si>
    <t>Čerpadlo prací vody tlakových filtrů [1M2.3]</t>
  </si>
  <si>
    <t>Napájení rozvaděčů dt [DT]</t>
  </si>
  <si>
    <t>Kompenzační rozvaděč [RC1]</t>
  </si>
  <si>
    <t>Rozvaděč dmychárna, filtry, chemie [RM2]</t>
  </si>
  <si>
    <t>Rozvaděč strojovna usazovací nádrže [RM3]</t>
  </si>
  <si>
    <t>Napájení rozvaděčů stavebních [RS]</t>
  </si>
  <si>
    <t>Napájení rozvaděče rs1 [RS1]</t>
  </si>
  <si>
    <t>Napájení rozvaděče rs2 [RS2]</t>
  </si>
  <si>
    <t>Napájení tepelného čerpadla [RT]</t>
  </si>
  <si>
    <t>Kompresorová stanice [RT2]</t>
  </si>
  <si>
    <t>Úv lampa [RT3]</t>
  </si>
  <si>
    <t>Kompresorová stanice [RT4]</t>
  </si>
  <si>
    <t>Napájení rozvaděče kotelna [Rx]</t>
  </si>
  <si>
    <t>Rozvaděče elektroměrový [RE]</t>
  </si>
  <si>
    <t>"přeložka výtlaku" 4*1,2</t>
  </si>
  <si>
    <t>431299491</t>
  </si>
  <si>
    <t>"výtlak" 17*1,2*0,3</t>
  </si>
  <si>
    <t>"výtlak" 21*1,2*2,1*0,05</t>
  </si>
  <si>
    <t>"výtlak 50% v horn. tř.3" 21*1,2*2,1*0,5</t>
  </si>
  <si>
    <t>"30% příplatek" 26,46*0,3</t>
  </si>
  <si>
    <t>"výtlak 45% v horn. tř.4" 21*1,2*2,1*0,45</t>
  </si>
  <si>
    <t>"30% příplatek" 23,814*0,3</t>
  </si>
  <si>
    <t>151841111</t>
  </si>
  <si>
    <t>Osazení a odstranění pažicího boxu velmi lehkého hl výkopu do 2,5 m š do 1 m</t>
  </si>
  <si>
    <t>"výtlak" 21*2,1*2</t>
  </si>
  <si>
    <t>52,92*0,5 'Přepočtené koeficientem množství</t>
  </si>
  <si>
    <t>21*1,2*2,1</t>
  </si>
  <si>
    <t>52,92*35 'Přepočtené koeficientem množství</t>
  </si>
  <si>
    <t>52,92*2 'Přepočtené koeficientem množství</t>
  </si>
  <si>
    <t>21*1,2*2,1-15,12-3,78</t>
  </si>
  <si>
    <t>34,02*1,1*1,67</t>
  </si>
  <si>
    <t>"výtlak" 21*1,2*0,6</t>
  </si>
  <si>
    <t>"10% navýšení objemu" 15,12*1,1*1,67</t>
  </si>
  <si>
    <t>"výtlak" 17*1,2</t>
  </si>
  <si>
    <t>20,4*0,025 'Přepočtené koeficientem množství</t>
  </si>
  <si>
    <t>"výtlak" 21</t>
  </si>
  <si>
    <t>21*1,2 'Přepočtené koeficientem množství</t>
  </si>
  <si>
    <t>"výtlak" 21*1,2</t>
  </si>
  <si>
    <t>25,2*0,34 'Přepočtené koeficientem množství</t>
  </si>
  <si>
    <t>"výtlak" 21*1,2*0,15</t>
  </si>
  <si>
    <t>871371121</t>
  </si>
  <si>
    <t>Montáž potrubí z trubek z tlakového polyetylénu otevřený výkop svařovaných vnější průměr 315 mm</t>
  </si>
  <si>
    <t>-826198182</t>
  </si>
  <si>
    <t>286134040</t>
  </si>
  <si>
    <t>potrubí kanalizační tlakové PE100 SDR 11, tyče 12 m se signalizační vrstvou  315 x 28,6 mm</t>
  </si>
  <si>
    <t>66936172</t>
  </si>
  <si>
    <t>Poznámka k položce:
WAVIN, kód výrobku: KP104192W, SYSTÉM EKOPLASTIK PPR</t>
  </si>
  <si>
    <t>21*1,015 'Přepočtené koeficientem množství</t>
  </si>
  <si>
    <t>892381111</t>
  </si>
  <si>
    <t>Tlaková zkouška vodou potrubí DN 250, DN 300 nebo 350</t>
  </si>
  <si>
    <t>-1681514467</t>
  </si>
  <si>
    <t>"výtlak" 2*4</t>
  </si>
  <si>
    <t>924948925</t>
  </si>
  <si>
    <t>4,79*34 'Přepočtené koeficientem množství</t>
  </si>
  <si>
    <t>7 - SO_02.5 Propojovací potrubí DN 300 dl. 15 m</t>
  </si>
  <si>
    <t>"v asfaltu" 4*1,2</t>
  </si>
  <si>
    <t>1573702700</t>
  </si>
  <si>
    <t>4*1,2</t>
  </si>
  <si>
    <t>-1299815572</t>
  </si>
  <si>
    <t>1920406589</t>
  </si>
  <si>
    <t>"přeložka kanalizace" 4*1,2*0,3</t>
  </si>
  <si>
    <t>"výkop v horn. tř.1,2 - 5%" 8*1,2*2,1*0,05</t>
  </si>
  <si>
    <t>"výkop v horn. tř.3  - 50%" 8*1,2*2,1*0,5</t>
  </si>
  <si>
    <t>"30% příplatek"  10,08*0,3</t>
  </si>
  <si>
    <t>"výkop v horn. tř.4 - 45%" 8*1,2*2,1*0,45</t>
  </si>
  <si>
    <t>"30% příplatek" 9,072*0,3</t>
  </si>
  <si>
    <t>8*2,1*2</t>
  </si>
  <si>
    <t>20,16*0,5 'Přepočtené koeficientem množství</t>
  </si>
  <si>
    <t>8*1,2*2,1</t>
  </si>
  <si>
    <t>20,16*35 'Přepočtené koeficientem množství</t>
  </si>
  <si>
    <t>24,3*2 'Přepočtené koeficientem množství</t>
  </si>
  <si>
    <t>8*1,2*2,1-10,8-2,7</t>
  </si>
  <si>
    <t>6,66*1,1*1,67</t>
  </si>
  <si>
    <t>15*0,6*1,2</t>
  </si>
  <si>
    <t>10,8*1,1*1,67</t>
  </si>
  <si>
    <t>11*1,2</t>
  </si>
  <si>
    <t>13,2*0,025 'Přepočtené koeficientem množství</t>
  </si>
  <si>
    <t>15*1,2 'Přepočtené koeficientem množství</t>
  </si>
  <si>
    <t>15*1,2</t>
  </si>
  <si>
    <t>18*0,34 'Přepočtené koeficientem množství</t>
  </si>
  <si>
    <t>15*1,2*0,15</t>
  </si>
  <si>
    <t>452112111</t>
  </si>
  <si>
    <t>Základy pod technologická zařízení půdorysné plochy do 1 m2 z betonu prostého tř. C 25/30</t>
  </si>
  <si>
    <t>813820407</t>
  </si>
  <si>
    <t>2*0,6*0,6*0,15</t>
  </si>
  <si>
    <t>310238211</t>
  </si>
  <si>
    <t>Zazdívka otvorů pl do 1 m2 ve zdivu nadzákladovém cihlami pálenými na MVC</t>
  </si>
  <si>
    <t>-2057213086</t>
  </si>
  <si>
    <t>2*0,5*0,5*0,45</t>
  </si>
  <si>
    <t>"místnost 1-5" 10,2*11,6</t>
  </si>
  <si>
    <t>"místnost 1" (2,25+1,2+4,1+1,35+1,8+2,1+1,9+6,25+3,6)*3</t>
  </si>
  <si>
    <t>"místnost 2" (2*1,1+2*2,15)*(3-1,8)</t>
  </si>
  <si>
    <t>"místnost 3" (2*1,8+2*1,3)*(3-1,8)</t>
  </si>
  <si>
    <t>"místnost 4" (2*1,8+2*3,64)*3</t>
  </si>
  <si>
    <t>"místnost 5" (2*6,4+2*10,1)*3</t>
  </si>
  <si>
    <t>1666872797</t>
  </si>
  <si>
    <t xml:space="preserve">"budova ČS štíty" 2*57 </t>
  </si>
  <si>
    <t>"budova ČS boky" 11*4+11*2,6</t>
  </si>
  <si>
    <t>"vstup do akumulace" (1,6+2,5+1,6)*2</t>
  </si>
  <si>
    <t>"sokl" 23,15</t>
  </si>
  <si>
    <t>-220254105</t>
  </si>
  <si>
    <t>878627999</t>
  </si>
  <si>
    <t>-1343223348</t>
  </si>
  <si>
    <t>"provozní budova" (2*12,5+2*5+2*2,8)*0,5</t>
  </si>
  <si>
    <t>"vstup do akumulace" (2*1,6+2,5)*0,5</t>
  </si>
  <si>
    <t>1737600217</t>
  </si>
  <si>
    <t>198+23,15</t>
  </si>
  <si>
    <t>23759751</t>
  </si>
  <si>
    <t xml:space="preserve">dveře plastové vchodové 2křídlové otevíravé 150x250 cm </t>
  </si>
  <si>
    <t>805204699</t>
  </si>
  <si>
    <t>636395001</t>
  </si>
  <si>
    <t>Oprava spárování dlažby z dlaždic MC pl do 4 m2</t>
  </si>
  <si>
    <t>-896641693</t>
  </si>
  <si>
    <t>642942221.1</t>
  </si>
  <si>
    <t>Osazování zárubní nebo rámů dveřních plastových do 4 m2 na MC</t>
  </si>
  <si>
    <t>1398992318</t>
  </si>
  <si>
    <t>1964416134</t>
  </si>
  <si>
    <t>1443135352</t>
  </si>
  <si>
    <t>221*20</t>
  </si>
  <si>
    <t>-285167165</t>
  </si>
  <si>
    <t>11,6*10,1</t>
  </si>
  <si>
    <t>-1450263164</t>
  </si>
  <si>
    <t>2*2,03*0,91*0,17+2*0,13*1*0,91</t>
  </si>
  <si>
    <t>2,8*1,8*0,1</t>
  </si>
  <si>
    <t>3099788</t>
  </si>
  <si>
    <t>"okna ČS" 3*1,03*1,2</t>
  </si>
  <si>
    <t>4*1,18*1,2</t>
  </si>
  <si>
    <t>-358971546</t>
  </si>
  <si>
    <t>2*1,5*2,5</t>
  </si>
  <si>
    <t>715638608</t>
  </si>
  <si>
    <t>-178480070</t>
  </si>
  <si>
    <t>1207055615</t>
  </si>
  <si>
    <t>R - 06..9.1</t>
  </si>
  <si>
    <t>Demontáž a zpětná montáž fotovoltaických panelů</t>
  </si>
  <si>
    <t>493394278</t>
  </si>
  <si>
    <t>R - 06..9.2</t>
  </si>
  <si>
    <t xml:space="preserve">Trny do základů d 16 mm dl. 800 mm + odvrtání otvorů d 20 mm + chemická kotva </t>
  </si>
  <si>
    <t>1995563197</t>
  </si>
  <si>
    <t>35,678*34 'Přepočtené koeficientem množství</t>
  </si>
  <si>
    <t>712600832</t>
  </si>
  <si>
    <t>Odstranění povlakové krytiny střech přes 30° dvouvrstvé</t>
  </si>
  <si>
    <t>-1991164343</t>
  </si>
  <si>
    <t>5*12+10*12+2,3*2,7</t>
  </si>
  <si>
    <t>762343913</t>
  </si>
  <si>
    <t>Zabednění otvorů ve střeše prkny tl do 32mm plochy jednotlivě do 8 m2</t>
  </si>
  <si>
    <t>-530542787</t>
  </si>
  <si>
    <t>R - 06.762.1</t>
  </si>
  <si>
    <t>Demontáž nadstřešního domečku, kce a opláštění, včetně likvidace odpadu</t>
  </si>
  <si>
    <t>-1288691307</t>
  </si>
  <si>
    <t>R - 06.762.2</t>
  </si>
  <si>
    <t>Doplnění krovu a bednění po vybourání nadstřešního domečku včetně dodávky potřebného materiálu, D+M</t>
  </si>
  <si>
    <t>-1022249633</t>
  </si>
  <si>
    <t>763131511</t>
  </si>
  <si>
    <t>SDK podhled deska 1xA 12,5 bez TI jednovrstvá spodní kce profil CD+UD</t>
  </si>
  <si>
    <t>-2003260348</t>
  </si>
  <si>
    <t>-1446574174</t>
  </si>
  <si>
    <t>"stříška nad vchodem" 0,8*2,7</t>
  </si>
  <si>
    <t>2*2,3+2*5+2*10</t>
  </si>
  <si>
    <t>"domeček" 4*1,5</t>
  </si>
  <si>
    <t>2*12+1*2,7+2*2,9</t>
  </si>
  <si>
    <t>3*1,03+4*1,18</t>
  </si>
  <si>
    <t>"střecha" 5*12+10*12</t>
  </si>
  <si>
    <t>"přístřešky" 2,3*2,9+0,8*2,7</t>
  </si>
  <si>
    <t>188,83*1,1 'Přepočtené koeficientem množství</t>
  </si>
  <si>
    <t>329474457</t>
  </si>
  <si>
    <t>2*12+1*2,9</t>
  </si>
  <si>
    <t>1*4+1*2,5+1*1,6</t>
  </si>
  <si>
    <t>766421821</t>
  </si>
  <si>
    <t>Demontáž truhlářského obložení podhledů z palubek</t>
  </si>
  <si>
    <t>-1287890851</t>
  </si>
  <si>
    <t>Poznámka k položce:
venkovní obklad štítové zdi</t>
  </si>
  <si>
    <t>"štít - 2x trojúhelník" (4,2* 2,1)/2+(7,5*3)/2</t>
  </si>
  <si>
    <t>766421822</t>
  </si>
  <si>
    <t>Demontáž truhlářského obložení podhledů podkladových roštů</t>
  </si>
  <si>
    <t>-62504575</t>
  </si>
  <si>
    <t>3*1,03*1,2+4*1,18*1,2</t>
  </si>
  <si>
    <t>okno plastové jednokřídlé otvíravé a vyklápěcí pravé 103 x 120 cm</t>
  </si>
  <si>
    <t>57290126</t>
  </si>
  <si>
    <t>Poznámka k položce:
bezpečnostní dvojsklo</t>
  </si>
  <si>
    <t>611400170.2</t>
  </si>
  <si>
    <t>okno plastové jednokřídlé otvíravé a vyklápěcí pravé 118 x 120 cm</t>
  </si>
  <si>
    <t>-1778229738</t>
  </si>
  <si>
    <t>1594004116</t>
  </si>
  <si>
    <t>1118874029</t>
  </si>
  <si>
    <t>767641805</t>
  </si>
  <si>
    <t>Demontáž zárubní dveří odřezáním plochy přes 2,5 do 4,5 m2</t>
  </si>
  <si>
    <t>692226599</t>
  </si>
  <si>
    <t>3*1*1,2+4*1,18*1,2</t>
  </si>
  <si>
    <t>R - 06.767.1</t>
  </si>
  <si>
    <t>pevná mříž pro okno 1030 x1200 mm</t>
  </si>
  <si>
    <t>1508361831</t>
  </si>
  <si>
    <t>R - 06.767.2</t>
  </si>
  <si>
    <t>pevná mříž pro okno 1180x1200 mm</t>
  </si>
  <si>
    <t>1248775974</t>
  </si>
  <si>
    <t>580283926</t>
  </si>
  <si>
    <t>3*7</t>
  </si>
  <si>
    <t>771574131</t>
  </si>
  <si>
    <t>Montáž podlah keramických režných protiskluzných lepených flexibilním lepidlem do 50 ks/m2</t>
  </si>
  <si>
    <t>-1223945201</t>
  </si>
  <si>
    <t>597611550</t>
  </si>
  <si>
    <t>dlaždice keramické (barevné) 20 x 20 x 0,75 cm I. j.</t>
  </si>
  <si>
    <t>-1077127423</t>
  </si>
  <si>
    <t>8,5*1,1 'Přepočtené koeficientem množství</t>
  </si>
  <si>
    <t>1720306661</t>
  </si>
  <si>
    <t>Poznámka k položce:
výpočet viz položka oprava omítek v odd. 9</t>
  </si>
  <si>
    <t>"strop+stěny" 118,32+220,53</t>
  </si>
  <si>
    <t>"pro okno 1030x1200" 3*1,03*1,2</t>
  </si>
  <si>
    <t>"pro okno 1180x1200" 4*1,18*1,2</t>
  </si>
  <si>
    <t>R - 06.786.1</t>
  </si>
  <si>
    <t>venkovní předokenní roleta hliníková pro okno 1030x1200 mm s dálkovým ovládáním + elektromotor</t>
  </si>
  <si>
    <t>531907870</t>
  </si>
  <si>
    <t>R - 06.786.2</t>
  </si>
  <si>
    <t>venkovní předokenní roleta hliníková pro okno 1180x1200 mm s dálkovým ovládáním + elektromotor</t>
  </si>
  <si>
    <t>-557370569</t>
  </si>
  <si>
    <t>-245588344</t>
  </si>
  <si>
    <t>"povrch i č.24" (4*0,106+2*0,24)*10,2</t>
  </si>
  <si>
    <t>9,221*1,2 'Přepočtené koeficientem množství</t>
  </si>
  <si>
    <t>11,065/10*2</t>
  </si>
  <si>
    <t>11,065/10*3</t>
  </si>
  <si>
    <t>1,8*3,5</t>
  </si>
  <si>
    <t>10 - SO_10 Stavební úpravy VDJ Turkovice</t>
  </si>
  <si>
    <t>-1917656347</t>
  </si>
  <si>
    <t>16*10*0,3</t>
  </si>
  <si>
    <t>122101101</t>
  </si>
  <si>
    <t>Odkopávky a prokopávky nezapažené v hornině tř. 1 a 2 objem do 100 m3</t>
  </si>
  <si>
    <t>226426587</t>
  </si>
  <si>
    <t>16*10*0,5</t>
  </si>
  <si>
    <t>162201101</t>
  </si>
  <si>
    <t>Vodorovné přemístění do 20 m výkopku/sypaniny z horniny tř. 1 až 4</t>
  </si>
  <si>
    <t>-565264935</t>
  </si>
  <si>
    <t>80*2 'Přepočtené koeficientem množství</t>
  </si>
  <si>
    <t>167101101</t>
  </si>
  <si>
    <t>Nakládání výkopku z hornin tř. 1 až 4 do 100 m3</t>
  </si>
  <si>
    <t>689704442</t>
  </si>
  <si>
    <t>181301105</t>
  </si>
  <si>
    <t>Rozprostření ornice tl vrstvy do 300 mm pl do 500 m2 v rovině nebo ve svahu do 1:5</t>
  </si>
  <si>
    <t>-702099988</t>
  </si>
  <si>
    <t>16*10</t>
  </si>
  <si>
    <t>183405211</t>
  </si>
  <si>
    <t>Výsev trávníku hydroosevem na ornici</t>
  </si>
  <si>
    <t>-1695842160</t>
  </si>
  <si>
    <t>005724700</t>
  </si>
  <si>
    <t>osivo směs travní krajinná - technická</t>
  </si>
  <si>
    <t>-1911845001</t>
  </si>
  <si>
    <t>160*0,025 'Přepočtené koeficientem množství</t>
  </si>
  <si>
    <t>310321111</t>
  </si>
  <si>
    <t>Zabetonování otvorů do pl 1 m2 ve zdivu nadzákladovém včetně bednění a výztuže</t>
  </si>
  <si>
    <t>-295340189</t>
  </si>
  <si>
    <t>Poznámka k položce:
zabetonování prostupů d 150 mm - 4 ks</t>
  </si>
  <si>
    <t>"místnost 1" 1,6*2,45</t>
  </si>
  <si>
    <t>"místnost 2" 2*1,16+0,7*0,9</t>
  </si>
  <si>
    <t>"místnost 3" 1,2*0,9</t>
  </si>
  <si>
    <t>"místnost 4" 2*2,17</t>
  </si>
  <si>
    <t>"místnost 5" 5,1*6,05</t>
  </si>
  <si>
    <t>"vstup do akumulace" 1,7*2,5</t>
  </si>
  <si>
    <t>"místnost 1" (2*1,6+2*2,45)*(3,66-1,8)</t>
  </si>
  <si>
    <t>"místnost 2" (2+1,16+1,3+0,9+3,1)*(3,66-1,8)</t>
  </si>
  <si>
    <t>"místnost 3" (2*1,2+2*0,9)*(3,66-1,8)</t>
  </si>
  <si>
    <t>"místnost 4" (2*2+2*2,17)*3,66</t>
  </si>
  <si>
    <t>"místnost 5" (2*5,1+2*6,05)*3,66</t>
  </si>
  <si>
    <t>"vstup do akumulace" 4*1,7*2,5</t>
  </si>
  <si>
    <t>-1357549096</t>
  </si>
  <si>
    <t>"provozní budova" (2*8,1+7+4,4)*(4,1-0,6)+2*10,5</t>
  </si>
  <si>
    <t>"provozní budova sokl" (2*8,1+7+4,4)*0,8</t>
  </si>
  <si>
    <t>"vstup do akumulace sokl" (2*2,15+2,6)*0,6</t>
  </si>
  <si>
    <t>"vstup do akumulace" (2*2,15+2,6)*(3-0,6)+2*1,8</t>
  </si>
  <si>
    <t>1440307781</t>
  </si>
  <si>
    <t>-1197625942</t>
  </si>
  <si>
    <t>-1775436681</t>
  </si>
  <si>
    <t>"provozní budova" (2*8,1+7+4,4)*0,8</t>
  </si>
  <si>
    <t>"vstup do akumulace" (2*2,15+2,6)*0,6</t>
  </si>
  <si>
    <t>-1689941244</t>
  </si>
  <si>
    <t>137,76+26,22</t>
  </si>
  <si>
    <t>631311116</t>
  </si>
  <si>
    <t>Mazanina tl do 80 mm z betonu prostého tř. C 25/30</t>
  </si>
  <si>
    <t>1118980455</t>
  </si>
  <si>
    <t>"strop akumulace" 12,7*6,5*0,05</t>
  </si>
  <si>
    <t>1114703861</t>
  </si>
  <si>
    <t>zárubeň pro dveře vchodové, plastová pro dveře 1křídlé atyp. 50x100</t>
  </si>
  <si>
    <t>611441630.3</t>
  </si>
  <si>
    <t>-98354459</t>
  </si>
  <si>
    <t>977930742</t>
  </si>
  <si>
    <t xml:space="preserve">dveře plastové venkovní otevíravé 50x100 cm </t>
  </si>
  <si>
    <t>-1218744417</t>
  </si>
  <si>
    <t>1209801787</t>
  </si>
  <si>
    <t>1037971508</t>
  </si>
  <si>
    <t>1109181483</t>
  </si>
  <si>
    <t>164*20</t>
  </si>
  <si>
    <t>1004756085</t>
  </si>
  <si>
    <t>6,1*7,2</t>
  </si>
  <si>
    <t>961044111</t>
  </si>
  <si>
    <t>Bourání základů z betonu prostého</t>
  </si>
  <si>
    <t>-1068326145</t>
  </si>
  <si>
    <t>Poznámka k položce:
základy pod technologii</t>
  </si>
  <si>
    <t>3*0,5*1*0,15</t>
  </si>
  <si>
    <t>2*1,17*1,17</t>
  </si>
  <si>
    <t>3*0,6*1,2</t>
  </si>
  <si>
    <t>2*0,8*2</t>
  </si>
  <si>
    <t>1*1,5*2</t>
  </si>
  <si>
    <t>1005479398</t>
  </si>
  <si>
    <t>-126515637</t>
  </si>
  <si>
    <t>"stěny" (2*12+2*5,7)*3,3</t>
  </si>
  <si>
    <t>"jímka" (2*1,1+2*2,5)*0,6</t>
  </si>
  <si>
    <t>"podlaha" 12*5,7</t>
  </si>
  <si>
    <t>"strop" 12*5,7</t>
  </si>
  <si>
    <t>189,54+68,4</t>
  </si>
  <si>
    <t>2128263090</t>
  </si>
  <si>
    <t>12*5,7</t>
  </si>
  <si>
    <t>"strop" 2*(2*12,7+2*6,5)</t>
  </si>
  <si>
    <t>"stěny" 4*3,3</t>
  </si>
  <si>
    <t>43,711*34 'Přepočtené koeficientem množství</t>
  </si>
  <si>
    <t>-1254586553</t>
  </si>
  <si>
    <t>"3*strop" 3*12,7*6,5</t>
  </si>
  <si>
    <t>1055942224</t>
  </si>
  <si>
    <t>"vnější stěny 3x" 3*(2*12,7+2*6,5)*1</t>
  </si>
  <si>
    <t>825313905</t>
  </si>
  <si>
    <t>362,85*0,0003 'Přepočtené koeficientem množství</t>
  </si>
  <si>
    <t>711131811</t>
  </si>
  <si>
    <t>Odstranění izolace proti zemní vlhkosti vodorovné</t>
  </si>
  <si>
    <t>1761442898</t>
  </si>
  <si>
    <t>"strop akumulace" 3*12,7*6,5</t>
  </si>
  <si>
    <t>711131821</t>
  </si>
  <si>
    <t>Odstranění izolace proti zemní vlhkosti svislé</t>
  </si>
  <si>
    <t>1020441066</t>
  </si>
  <si>
    <t>"vnější stěny" 3*(2*12,7+2*6,5)*1</t>
  </si>
  <si>
    <t>-1850177779</t>
  </si>
  <si>
    <t>"strop akumulace 3x" 3*12,7*6,5</t>
  </si>
  <si>
    <t>-479819491</t>
  </si>
  <si>
    <t>693112870</t>
  </si>
  <si>
    <t>geotextilie 400 g/m2 š 200 cm</t>
  </si>
  <si>
    <t>-620433655</t>
  </si>
  <si>
    <t>362,85*0,6 'Přepočtené koeficientem množství</t>
  </si>
  <si>
    <t>711141559.1</t>
  </si>
  <si>
    <t>Provedení izolace proti zemní vlhkosti pásy na sucho vodorovné folie</t>
  </si>
  <si>
    <t>-485358136</t>
  </si>
  <si>
    <t>"strop akumulace" 2*12,7*6,5</t>
  </si>
  <si>
    <t>711142559.1</t>
  </si>
  <si>
    <t>Provedení izolace proti zemní vlhkosti pásy na sucho svislé folie</t>
  </si>
  <si>
    <t>1833647384</t>
  </si>
  <si>
    <t>"vnější stěny" 2*(2*12,7+2*6,5)*1</t>
  </si>
  <si>
    <t>283220290</t>
  </si>
  <si>
    <t>fólie hydroizolační tl 2,0 mm šíře 1300 mm vyztužená</t>
  </si>
  <si>
    <t>-1841290795</t>
  </si>
  <si>
    <t>241,9*1,15 'Přepočtené koeficientem množství</t>
  </si>
  <si>
    <t>711723141</t>
  </si>
  <si>
    <t>Izolace proti vodě provedení detailů spár 20 x 30mm za horka tmelem</t>
  </si>
  <si>
    <t>287684684</t>
  </si>
  <si>
    <t>111632600</t>
  </si>
  <si>
    <t>tmel asfaltový bubny</t>
  </si>
  <si>
    <t>306497028</t>
  </si>
  <si>
    <t>90*0,00078 'Přepočtené koeficientem množství</t>
  </si>
  <si>
    <t>1675851953</t>
  </si>
  <si>
    <t>2*5,1*8,5+2*2,4*2,4</t>
  </si>
  <si>
    <t>998712201</t>
  </si>
  <si>
    <t>Přesun hmot procentní pro krytiny povlakové v objektech v do 6 m</t>
  </si>
  <si>
    <t>1625275345</t>
  </si>
  <si>
    <t>713120821</t>
  </si>
  <si>
    <t>Odstranění tepelné izolace podlah volně kladených z polystyrenu tl do 100 mm</t>
  </si>
  <si>
    <t>-68191748</t>
  </si>
  <si>
    <t>"strop akumulace" 12,7*6,5</t>
  </si>
  <si>
    <t>184666047</t>
  </si>
  <si>
    <t>283763790</t>
  </si>
  <si>
    <t>polystyren extrudovaný URSA XPS N-V-L - 1250 x 600 x 50 mm</t>
  </si>
  <si>
    <t>921066159</t>
  </si>
  <si>
    <t>Poznámka k položce:
lambda=0,034 [W / m K]</t>
  </si>
  <si>
    <t>82,55*2,04 'Přepočtené koeficientem množství</t>
  </si>
  <si>
    <t>998713201</t>
  </si>
  <si>
    <t>Přesun hmot procentní pro izolace tepelné v objektech v do 6 m</t>
  </si>
  <si>
    <t>-1918749411</t>
  </si>
  <si>
    <t>751398051</t>
  </si>
  <si>
    <t>Mtž protidešťové žaluzie potrubí do 0,150 m2</t>
  </si>
  <si>
    <t>418225124</t>
  </si>
  <si>
    <t>598821300.3</t>
  </si>
  <si>
    <t>protidešťová žaluzie 300x150 mm vnitřní a vnější uzavírací nerezová</t>
  </si>
  <si>
    <t>638198333</t>
  </si>
  <si>
    <t>598821300.4</t>
  </si>
  <si>
    <t>protidešťová žaluzie 300x300 mm vnitřní a vnější uzavírací nerezová</t>
  </si>
  <si>
    <t>-622540436</t>
  </si>
  <si>
    <t>-2071186425</t>
  </si>
  <si>
    <t>4*5,1+2*2,4</t>
  </si>
  <si>
    <t>2*2,4</t>
  </si>
  <si>
    <t>3*0,6+2*1,2</t>
  </si>
  <si>
    <t>2*8,5+2*2,4</t>
  </si>
  <si>
    <t>2*3+2*2,9</t>
  </si>
  <si>
    <t>98,22*1,1 'Přepočtené koeficientem množství</t>
  </si>
  <si>
    <t>4*5,1+4*2,4</t>
  </si>
  <si>
    <t>-1301842623</t>
  </si>
  <si>
    <t>3*0,7+2*1,25</t>
  </si>
  <si>
    <t>2*2,9+2*3</t>
  </si>
  <si>
    <t>3*0,6*1,2+2*1,17*1,17</t>
  </si>
  <si>
    <t>611400160.1</t>
  </si>
  <si>
    <t>okno plastové jednokřídlé otvíravé a vyklápěcí pravé 60 x 120 cm</t>
  </si>
  <si>
    <t>-1862759398</t>
  </si>
  <si>
    <t>611400170.1</t>
  </si>
  <si>
    <t>okno plastové jednokřídlé otvíravé a vyklápěcí pravé 117 x 117 cm</t>
  </si>
  <si>
    <t>107604010</t>
  </si>
  <si>
    <t>-295474118</t>
  </si>
  <si>
    <t>3*1*1,6+2*1,57*1,57</t>
  </si>
  <si>
    <t>R - 05.767.1</t>
  </si>
  <si>
    <t>pevná mříž pro okno 600x1200 mm</t>
  </si>
  <si>
    <t>26587027</t>
  </si>
  <si>
    <t>R - 05.767.2</t>
  </si>
  <si>
    <t>pevná mříž pro okno 1170x1170 mm</t>
  </si>
  <si>
    <t>-1977491368</t>
  </si>
  <si>
    <t>R - 05.767.3</t>
  </si>
  <si>
    <t>2079149676</t>
  </si>
  <si>
    <t>R - 05.767.4</t>
  </si>
  <si>
    <t>Demontáž stávajícího ocel. schodiště a podesty se zábradlím u vstupu do VDJ</t>
  </si>
  <si>
    <t>670203919</t>
  </si>
  <si>
    <t>R - 05.767.7</t>
  </si>
  <si>
    <t>Montáž nerezového schodiště a podesty se zábradlím u vstupu do VDJ, D+M</t>
  </si>
  <si>
    <t>-404183981</t>
  </si>
  <si>
    <t>R - 05.767.5</t>
  </si>
  <si>
    <t>Demontáž stávajícího ocel. schodiště se zábradlím a podesty se zábradlím při vstupu do armaturní komory</t>
  </si>
  <si>
    <t>-691064446</t>
  </si>
  <si>
    <t>R - 05.767.6</t>
  </si>
  <si>
    <t>Montáž nerezového schodiště se zábradlím a podesty se zábradlím při vstupu do armaturní komory, D+M</t>
  </si>
  <si>
    <t>-436239609</t>
  </si>
  <si>
    <t>Poznámka k položce:
zn.oceli AISI 316</t>
  </si>
  <si>
    <t>"místnost 1" 1,6*2,45+(2*1,6+2*2,45)*(3,66-1,8)</t>
  </si>
  <si>
    <t>"místnost 2" 2*1,16+0,7*0,9+(2+1,16+1,3+0,9+3,1)*(3,66-1,8)</t>
  </si>
  <si>
    <t>"místnost 3" 1,2*0,9+(2*1,2+2*0,9)*(3,66-1,8)</t>
  </si>
  <si>
    <t>"místnost 4" 2*2,17+(2*2+2*2,17)*3,66</t>
  </si>
  <si>
    <t>"místnost 5" 5,1*6,05+(2*5,1+2*6,05)*3,66</t>
  </si>
  <si>
    <t>"vstup do akumulace" 1,7*2,5+(2*1,7+2*2,5)*2,5</t>
  </si>
  <si>
    <t>"pro okno 600x1200" 3*0,6*1,2</t>
  </si>
  <si>
    <t>"pro okno 1170x1170" 2*1,17*1,17</t>
  </si>
  <si>
    <t>R - 05.786.1</t>
  </si>
  <si>
    <t>venkovní předokenní roleta hliníková pro okno 600x1200 mm s dálkovým ovládáním + elektropohon</t>
  </si>
  <si>
    <t>2086589013</t>
  </si>
  <si>
    <t>R - 05.786.2</t>
  </si>
  <si>
    <t>venkovní předokenní roleta hliníková pro okno 1170x1170 mm s dálkovým ovládáním + elektropohon</t>
  </si>
  <si>
    <t>159407992</t>
  </si>
  <si>
    <t>-2070818710</t>
  </si>
  <si>
    <t>"povrch I č.24" (4*0,106+2*0,24)*8,5</t>
  </si>
  <si>
    <t>7,684*1,2 'Přepočtené koeficientem množství</t>
  </si>
  <si>
    <t>9,22/10*2</t>
  </si>
  <si>
    <t>3,07333333333333*3 'Přepočtené koeficientem množství</t>
  </si>
  <si>
    <t>9,22/10*3</t>
  </si>
  <si>
    <t>2*2,17</t>
  </si>
  <si>
    <t>11 - Zpevněné plochy, přístřešek</t>
  </si>
  <si>
    <t>1 - SO_11.1 Přístřešek</t>
  </si>
  <si>
    <t xml:space="preserve">    9 - Ostatní konstrukce a práce, bourání</t>
  </si>
  <si>
    <t xml:space="preserve">    783 - Dokončovací práce - nátěry</t>
  </si>
  <si>
    <t>112101121</t>
  </si>
  <si>
    <t>Kácení stromů jehličnatých D kmene do 300 mm</t>
  </si>
  <si>
    <t>796714646</t>
  </si>
  <si>
    <t>112201101</t>
  </si>
  <si>
    <t>Odstranění pařezů D do 300 mm</t>
  </si>
  <si>
    <t>-248303984</t>
  </si>
  <si>
    <t>1485489359</t>
  </si>
  <si>
    <t>7*7,5*0,3</t>
  </si>
  <si>
    <t>131101202</t>
  </si>
  <si>
    <t>Hloubení jam zapažených v hornině tř. 1 a 2 objemu do 1000 m3</t>
  </si>
  <si>
    <t>-937403881</t>
  </si>
  <si>
    <t>"základové patky 50 % v hornině tř. 1,2" 8*0,4*0,4*0,9*0,5</t>
  </si>
  <si>
    <t>131201202</t>
  </si>
  <si>
    <t>Hloubení jam zapažených v hornině tř. 3 objemu do 1000 m3</t>
  </si>
  <si>
    <t>-963022861</t>
  </si>
  <si>
    <t>"základové patky 50 % v horn. tř. 3" 8*0,4*0,4*0,9*0,5</t>
  </si>
  <si>
    <t>209438297</t>
  </si>
  <si>
    <t>0,576*0,3</t>
  </si>
  <si>
    <t>2018124521</t>
  </si>
  <si>
    <t>1,152*0,5 'Přepočtené koeficientem množství</t>
  </si>
  <si>
    <t>162301405</t>
  </si>
  <si>
    <t>Vodorovné přemístění větví stromů jehličnatých do 5 km D kmene do 300 mm</t>
  </si>
  <si>
    <t>142542725</t>
  </si>
  <si>
    <t>162301415</t>
  </si>
  <si>
    <t>Vodorovné přemístění kmenů stromů jehličnatých do 5 km D kmene do 300 mm</t>
  </si>
  <si>
    <t>1444997636</t>
  </si>
  <si>
    <t>162301421</t>
  </si>
  <si>
    <t>Vodorovné přemístění pařezů do 5 km D do 300 mm</t>
  </si>
  <si>
    <t>-1590958790</t>
  </si>
  <si>
    <t>2105922729</t>
  </si>
  <si>
    <t>20485758</t>
  </si>
  <si>
    <t>607,5*1,1 'Přepočtené koeficientem množství</t>
  </si>
  <si>
    <t>1154681760</t>
  </si>
  <si>
    <t>geotextilie tkaná (polypropylen)314 g/m2</t>
  </si>
  <si>
    <t>289931299</t>
  </si>
  <si>
    <t>607,5*1,15 'Přepočtené koeficientem množství</t>
  </si>
  <si>
    <t>998712102</t>
  </si>
  <si>
    <t>Přesun hmot tonážní tonážní pro krytiny povlakové v objektech v do 12 m</t>
  </si>
  <si>
    <t>1959046796</t>
  </si>
  <si>
    <t>1763980459</t>
  </si>
  <si>
    <t>1597488434</t>
  </si>
  <si>
    <t>607,5*3,3 'Přepočtené koeficientem množství</t>
  </si>
  <si>
    <t>725</t>
  </si>
  <si>
    <t>Zdravotechnika - zařizovací předměty</t>
  </si>
  <si>
    <t>725110811</t>
  </si>
  <si>
    <t>Demontáž klozetů splachovací s nádrží</t>
  </si>
  <si>
    <t>soubor</t>
  </si>
  <si>
    <t>508734496</t>
  </si>
  <si>
    <t>2+1</t>
  </si>
  <si>
    <t>725112002</t>
  </si>
  <si>
    <t>Klozet keramický standardní samostatně stojící s hlubokým splachováním odpad svislý</t>
  </si>
  <si>
    <t>-1629367903</t>
  </si>
  <si>
    <t>725121013</t>
  </si>
  <si>
    <t>Splachovač automatický pisoáru s montážní krabicí bateriový</t>
  </si>
  <si>
    <t>429288221</t>
  </si>
  <si>
    <t>725122813</t>
  </si>
  <si>
    <t>Demontáž pisoárových stání s nádrží a jedním záchodkem</t>
  </si>
  <si>
    <t>-1366458423</t>
  </si>
  <si>
    <t>725210821</t>
  </si>
  <si>
    <t>Demontáž umyvadel bez výtokových armatur</t>
  </si>
  <si>
    <t>473352206</t>
  </si>
  <si>
    <t>3+1</t>
  </si>
  <si>
    <t>725211602</t>
  </si>
  <si>
    <t>Umyvadlo keramické připevněné na stěnu šrouby bílé bez krytu na sifon 550 mm</t>
  </si>
  <si>
    <t>-1790351353</t>
  </si>
  <si>
    <t>725241213</t>
  </si>
  <si>
    <t>Vanička sprchová z litého polymermramoru čtvercová 900x900 mm</t>
  </si>
  <si>
    <t>-863215314</t>
  </si>
  <si>
    <t>725245103</t>
  </si>
  <si>
    <t>Zástěna sprchová jednokřídlá do výšky 2000 mm a šířky 900 mm</t>
  </si>
  <si>
    <t>-421013067</t>
  </si>
  <si>
    <t>725813111</t>
  </si>
  <si>
    <t>Ventil rohový bez připojovací trubičky nebo flexi hadičky G 1/2</t>
  </si>
  <si>
    <t>1453822959</t>
  </si>
  <si>
    <t>725820801</t>
  </si>
  <si>
    <t>Demontáž baterie nástěnné do G 3 / 4</t>
  </si>
  <si>
    <t>-1863602583</t>
  </si>
  <si>
    <t>725822612</t>
  </si>
  <si>
    <t>Baterie umyvadlové stojánkové pákové s výpustí</t>
  </si>
  <si>
    <t>199285702</t>
  </si>
  <si>
    <t>725840850</t>
  </si>
  <si>
    <t>Demontáž baterie sprch T 954 diferenciální do G 3/4x1</t>
  </si>
  <si>
    <t>1299148377</t>
  </si>
  <si>
    <t>725841311</t>
  </si>
  <si>
    <t>Baterie sprchové nástěnné pákové</t>
  </si>
  <si>
    <t>485512042</t>
  </si>
  <si>
    <t>998725102</t>
  </si>
  <si>
    <t>Přesun hmot tonážní pro zařizovací předměty v objektech v do 12 m</t>
  </si>
  <si>
    <t>1674748711</t>
  </si>
  <si>
    <t>R - 03.1.725.1</t>
  </si>
  <si>
    <t>Rozvody teplé a studené vody, kanalizace, plynu, topení, D+M, viz výkres D.1.3.1.8</t>
  </si>
  <si>
    <t>-1203754101</t>
  </si>
  <si>
    <t xml:space="preserve">Poznámka k položce:
vodovodní potrubí z PP včetně tvarovek, ukotvení ke stropu a stěnám, popř. zasekání
boiler 100 l včetně uchycení
kanalizační potrubí z PVC včetně tvarovek, ukotvení ke stropu a stěnám, popř. zasekání
plynové potrubí  z CU včetně tvarovek, ukotvení ke stropu a stěnám, popř. zasekání
</t>
  </si>
  <si>
    <t>R - 03.1.725.2</t>
  </si>
  <si>
    <t>Dodávka a montáž žebříkového radiátoru š. 80 cm, v. 2 m včetně napojovacích armatur</t>
  </si>
  <si>
    <t>483352589</t>
  </si>
  <si>
    <t>762</t>
  </si>
  <si>
    <t>Konstrukce tesařské</t>
  </si>
  <si>
    <t>762631803</t>
  </si>
  <si>
    <t>Demontáž vrat plochy přes 8 m2 včetně kování</t>
  </si>
  <si>
    <t>-25931021</t>
  </si>
  <si>
    <t>3*3,4</t>
  </si>
  <si>
    <t>763</t>
  </si>
  <si>
    <t>Konstrukce suché výstavby</t>
  </si>
  <si>
    <t>763431031</t>
  </si>
  <si>
    <t>Montáž minerálního podhledu s vyjímatelnými panely na zavěšený skrytý rošt</t>
  </si>
  <si>
    <t>-1948688312</t>
  </si>
  <si>
    <t>"nižší přístavba" 12,2*11,9</t>
  </si>
  <si>
    <t>590360240</t>
  </si>
  <si>
    <t>panel akustický barva bílá , 600x600x20mm</t>
  </si>
  <si>
    <t>-1336126443</t>
  </si>
  <si>
    <t>145,18*1,05 'Přepočtené koeficientem množství</t>
  </si>
  <si>
    <t>764001821</t>
  </si>
  <si>
    <t>Demontáž krytiny ze svitků nebo tabulí do suti</t>
  </si>
  <si>
    <t>-1279333610</t>
  </si>
  <si>
    <t>"přístřešky nad vstupy"  3,3*1,4+9,3*1,2+4,9*1,2+2,5*1,2</t>
  </si>
  <si>
    <t>764002801</t>
  </si>
  <si>
    <t>Demontáž závětrné lišty do suti</t>
  </si>
  <si>
    <t>928170226</t>
  </si>
  <si>
    <t>764002841</t>
  </si>
  <si>
    <t>Vývodka PG 11 vč.matice IP68 [OP1WL1]</t>
  </si>
  <si>
    <t>Svorkovnice řadová 4mm2, černá [OP1X1]</t>
  </si>
  <si>
    <t>Svorkovnice řadová 4mm2, černá [OP1X3]</t>
  </si>
  <si>
    <t>Svorka ukončení Ethernet kabelu, CAT.6, DIN [OP1X4]</t>
  </si>
  <si>
    <t>Operátorský panel filtr2 [OP2]</t>
  </si>
  <si>
    <t>Panel montážní ocelový VxŠ 530x430 [OP2]</t>
  </si>
  <si>
    <t>Oka závěsná (sada) plast [OP2]</t>
  </si>
  <si>
    <t>Rozvodnice plastová, plné dveře VxŠxH 530x430x200, IP66 [OP2]</t>
  </si>
  <si>
    <t>Pojistka skleněná F35A, 500mA [OP2F1]</t>
  </si>
  <si>
    <t>Svorkovnice řadová s pojistkou 4mm2 [OP2F1]</t>
  </si>
  <si>
    <t>Jistič jednopólový C4/1 [OP2FA1]</t>
  </si>
  <si>
    <t>Jistič jednopólový C10/1 [OP2FA3]</t>
  </si>
  <si>
    <t>Karta napájení / poloviční 12Z,24,24Z= [OP2GU1]</t>
  </si>
  <si>
    <t>Zdroj spínaný 24V, 70W [OP2GU1]</t>
  </si>
  <si>
    <t>Panel grafický 7,5" color TFT, 2x serial, 2x USB, SD, Ethernet, IP65 [OP2OP]</t>
  </si>
  <si>
    <t>Vývodka PG 11 vč.matice IP68 [OP2WL1]</t>
  </si>
  <si>
    <t>Svorkovnice řadová 4mm2, černá [OP2X1]</t>
  </si>
  <si>
    <t>Svorkovnice řadová 4mm2, černá [OP2X3]</t>
  </si>
  <si>
    <t>Svorka ukončení Ethernet kabelu, CAT.6, DIN [OP2X4]</t>
  </si>
  <si>
    <t>Operátorský panel filtr3 [OP3]</t>
  </si>
  <si>
    <t>Panel montážní ocelový VxŠ 530x430 [OP3]</t>
  </si>
  <si>
    <t>Oka závěsná (sada) plast [OP3]</t>
  </si>
  <si>
    <t>Rozvodnice plastová, plné dveře VxŠxH 530x430x200, IP66 [OP3]</t>
  </si>
  <si>
    <t>Pojistka skleněná F35A, 500mA [OP3F1]</t>
  </si>
  <si>
    <t>Svorkovnice řadová s pojistkou 4mm2 [OP3F1]</t>
  </si>
  <si>
    <t>Jistič jednopólový C4/1 [OP3FA1]</t>
  </si>
  <si>
    <t>Jistič jednopólový C10/1 [OP3FA3]</t>
  </si>
  <si>
    <t>Karta napájení / poloviční 12Z,24,24Z= [OP3GU1]</t>
  </si>
  <si>
    <t>Zdroj spínaný 24V, 70W [OP3GU1]</t>
  </si>
  <si>
    <t>Panel grafický 7,5" color TFT, 2x serial, 2x USB, SD, Ethernet, IP65 [OP3OP]</t>
  </si>
  <si>
    <t>Vývodka PG 11 vč.matice IP68 [OP3WL1]</t>
  </si>
  <si>
    <t>Svorkovnice řadová 4mm2, černá [OP3X1]</t>
  </si>
  <si>
    <t>Svorkovnice řadová 4mm2, černá [OP3X3]</t>
  </si>
  <si>
    <t>Svorka ukončení Ethernet kabelu, CAT.6, DIN [OP3X4]</t>
  </si>
  <si>
    <t>Kabel propojovací stíněný M340/Magelis/PC - Switch [1M4.1WS4]</t>
  </si>
  <si>
    <t>Kabel propojovací stíněný M340/Magelis/PC - Switch [1M4.2WS4]</t>
  </si>
  <si>
    <t>Kabel propojovací stíněný M340/Magelis/PC - Switch [MI]</t>
  </si>
  <si>
    <t>Operátorský panel filtr4 [OP4]</t>
  </si>
  <si>
    <t>Karta napájení / poloviční 12Z,24,24Z= [OP4GU1]</t>
  </si>
  <si>
    <t>Zdroj spínaný 24V, 70W [OP4GU1]</t>
  </si>
  <si>
    <t>Panel grafický 7,5" color TFT, 2x serial, 2x USB, SD, Ethernet, IP65 [OP4OP]</t>
  </si>
  <si>
    <t>Svorka ukončení Ethernet kabelu, CAT.6, DIN [OP4X4]</t>
  </si>
  <si>
    <t>Switch 10/100 Mbit/s, 5 metalických portů [PC-SWI]</t>
  </si>
  <si>
    <t>Modul analogových výstupů 8 výstupů, 0/4-20mA, 15 bitů+zn., izol jako sk. [PLC]</t>
  </si>
  <si>
    <t>Backplane 12 pozic [PLC]</t>
  </si>
  <si>
    <t>Modul oddělovací MODBUS RS485 [QIC2.6RS]</t>
  </si>
  <si>
    <t>Modul oddělovací MODBUS RS485 [1FIQ2RS]</t>
  </si>
  <si>
    <t>Rozvaděč optický uzamykatelný nástěnný, 24xST, pro dvě kazety [SWI]</t>
  </si>
  <si>
    <t>Svorka ukončení Ethernet kabelu, CAT.6, DIN [SWI1X2]</t>
  </si>
  <si>
    <t>Svorka ukončení Ethernet kabelu, CAT.6, DIN [SWI1X3]</t>
  </si>
  <si>
    <t>Svorka ukončení Ethernet kabelu, CAT.6, DIN [SWI1X4]</t>
  </si>
  <si>
    <t>Svorka ukončení Ethernet kabelu, CAT.6, DIN [SWI1X5]</t>
  </si>
  <si>
    <t>Rekapitulace - ÚV Mokošín - RM3</t>
  </si>
  <si>
    <t>ÚV Mokošín - RM3</t>
  </si>
  <si>
    <t>Rozvaděč [RM3]</t>
  </si>
  <si>
    <t>Jistič třípolový C50/3</t>
  </si>
  <si>
    <t>Jistič výkonový - základ 3p, 160A / 36kA, pevné provedení</t>
  </si>
  <si>
    <t>Spouštěč přímý - komunikační modul ModBus</t>
  </si>
  <si>
    <t>Spouštěč přímý - řídicí jednotka</t>
  </si>
  <si>
    <t>Spouštěč přímý - základní modul, 12A</t>
  </si>
  <si>
    <t>Svorkovnice řadová 16mm2 černá</t>
  </si>
  <si>
    <t>Skříň deblokační 1.motor_venkovní pro FM, signalizace</t>
  </si>
  <si>
    <t>2M1.1MS1, 2M1.2MS1, 2M2.1MS1, 2M2.2MS1</t>
  </si>
  <si>
    <t>1M1.1MS1, 1M1.2MS1</t>
  </si>
  <si>
    <t>Zásuvka dvojnásobná 16A, 250V, zapušť.montáž, bílá Classic</t>
  </si>
  <si>
    <t>2M3XC1</t>
  </si>
  <si>
    <t>Kabel silový pevný Cu 5x16</t>
  </si>
  <si>
    <t>Čerpadlo prací vody otevřených filtrů [1M1.1]</t>
  </si>
  <si>
    <t>Čerpadlo prací vody otevřených filtrů [1M1.2]</t>
  </si>
  <si>
    <t>Čerpadlo pro spotřebiště lipoltice [1M3.1]</t>
  </si>
  <si>
    <t>Čerpadlo pro spotřebiště lipoltice [1M3.2]</t>
  </si>
  <si>
    <t>Klapka - kal do zahušťovacích nádrží [2ES1.1]</t>
  </si>
  <si>
    <t>Klapka - kal do zahušťovacích nádrží [2ES1.2]</t>
  </si>
  <si>
    <t>Šoupátko - prázdnění zahušťovacích nádrž [2ES2.1]</t>
  </si>
  <si>
    <t>Šoupátko - prázdnění zahušťovacích nádrž [2ES2.2]</t>
  </si>
  <si>
    <t>Šoupátko - sání čerpadel zahuštěného kal [2ES3.1]</t>
  </si>
  <si>
    <t>Šoupátko - sání čerpadel zahuštěného kal [2ES3.2]</t>
  </si>
  <si>
    <t>Šoupátko - výtlak čerp. zahuštěného kalu [2ES4.1]</t>
  </si>
  <si>
    <t>Šoupátko - výtlak čerp. zahuštěného kalu [2ES4.2]</t>
  </si>
  <si>
    <t>Klapka - sání čerpadel odsazené vody [2ES5.1]</t>
  </si>
  <si>
    <t>Klapka - sání čerpadel odsazené vody [2ES5.2]</t>
  </si>
  <si>
    <t>Klapka - výtlak čerpadel odsazené vody [2ES6.1]</t>
  </si>
  <si>
    <t>Klapka - výtlak čerpadel odsazené vody [2ES6.2]</t>
  </si>
  <si>
    <t>Čerpadlo odsazené vody ze zahušťovacích [2M1.1]</t>
  </si>
  <si>
    <t>Čerpadlo odsazené vody ze zahušťovacích [2M1.2]</t>
  </si>
  <si>
    <t>Čerpadlo odsazeného kalu ze zahušťovacíc [2M2.1]</t>
  </si>
  <si>
    <t>Čerpadlo odsazeného kalu ze zahušťovacíc [2M2.2]</t>
  </si>
  <si>
    <t>Čerpadlo průsakových vod [2M3]</t>
  </si>
  <si>
    <t>Čerpadlo - rezerva [2M4.1]</t>
  </si>
  <si>
    <t>Čerpadlo - rezerva [2M4.2]</t>
  </si>
  <si>
    <t>Uzemňovací soustava</t>
  </si>
  <si>
    <t>Vodič slaněný Cu 25 zž [0WL0]</t>
  </si>
  <si>
    <t>Vodič slaněný Cu 35 zž [0WL0]</t>
  </si>
  <si>
    <t>V ceně je obsažena kompletní dodávka a montáž uzemňovací soustavy.</t>
  </si>
  <si>
    <t>Provizorní řešení</t>
  </si>
  <si>
    <t>Rekapitulace - ÚV Mokošín - DT3</t>
  </si>
  <si>
    <t>ÚV Mokošín - DT3</t>
  </si>
  <si>
    <t>Rozvaděč [DT3]</t>
  </si>
  <si>
    <t>Položka zahrnuje rozvaděč sloužící pro napájení veškerých elektrospotřebičů náležících do příslušného PS. Všechny sběrnice, svorky i ostatní nainstalované prvky musí být viditelně označeny. Součástí dodávky bude montáž rozvaděče včetně nosných konstrukcí,</t>
  </si>
  <si>
    <t>Blokování čerpadla [1M1.1]</t>
  </si>
  <si>
    <t>Ethernet fm [1M1.1]</t>
  </si>
  <si>
    <t>Blokování čerpadla [1M1.2]</t>
  </si>
  <si>
    <t>Ovládání čerpadla [1M3.1]</t>
  </si>
  <si>
    <t>Ovládání čerpadla [1M3.2]</t>
  </si>
  <si>
    <t>Ovládání čerpadla [2M1.1]</t>
  </si>
  <si>
    <t>Ovládání čerpadla [2M1.2]</t>
  </si>
  <si>
    <t>Ovládání čerpadla [2M2.1]</t>
  </si>
  <si>
    <t>Ovládání čerpadla [2M2.2]</t>
  </si>
  <si>
    <t>Rozvaděč - doplnění [DT3]</t>
  </si>
  <si>
    <t>Rozšíření rozváděče pro MaR. Položka neobsahuje dodávku dalšího rozváděče. Položka obsahuje dodávku a montáž prvků pro komponenty MaR. Montáž těchto prvků bude provedena do vymezené části rozváděče motorické elektroinstalace. Všechny prvky musí být vidite</t>
  </si>
  <si>
    <t>Indukční průtokoměr [1FIQ5]</t>
  </si>
  <si>
    <t>Indukční průtokoměr [1FIQ6]</t>
  </si>
  <si>
    <t>Měření hladiny [1LIC3]</t>
  </si>
  <si>
    <t>Snímač hladiny tenzometrický 0-6m/4-20mA, 10m kabel [1LIC3]</t>
  </si>
  <si>
    <t>Bleskojistka 24V-krabice 24V [1LIC3MX1]</t>
  </si>
  <si>
    <t>Měření hladiny [1LIC4]</t>
  </si>
  <si>
    <t>Snímač hladiny tenzometrický 0-6m/4-20mA, 10m kabel [1LIC4]</t>
  </si>
  <si>
    <t>Bleskojistka 24V-krabice 24V [1LIC4MX1]</t>
  </si>
  <si>
    <t>Měření hladiny [1LIC5.1]</t>
  </si>
  <si>
    <t>Snímač hladiny tenzometrický 0-6m/4-20mA, 10m kabel [1LIC5.1]</t>
  </si>
  <si>
    <t>Bleskojistka 24V-krabice 24V [1LIC5.1MX1]</t>
  </si>
  <si>
    <t>Měření hladiny [1LIC5.2]</t>
  </si>
  <si>
    <t>Snímač hladiny tenzometrický 0-6m/4-20mA, 10m kabel [1LIC5.2]</t>
  </si>
  <si>
    <t>Bleskojistka 24V-krabice 24V [1LIC5.2MX1]</t>
  </si>
  <si>
    <t>Mezní měření hladiny [1LZ3]</t>
  </si>
  <si>
    <t>Spínač plovákový 10m [1LZ3.1]</t>
  </si>
  <si>
    <t>Závaží k plováku [1LZ3.1]</t>
  </si>
  <si>
    <t>Spínač plovákový 10m [1LZ3.2]</t>
  </si>
  <si>
    <t>Závaží k plováku [1LZ3.2]</t>
  </si>
  <si>
    <t>Mezní měření hladiny [1LZ4]</t>
  </si>
  <si>
    <t>Spínač plovákový 10m [1LZ4.1]</t>
  </si>
  <si>
    <t>Závaží k plováku [1LZ4.1]</t>
  </si>
  <si>
    <t>Spínač plovákový 10m [1LZ4.2]</t>
  </si>
  <si>
    <t>Závaží k plováku [1LZ4.2]</t>
  </si>
  <si>
    <t>Měření tlaku [1PIC3]</t>
  </si>
  <si>
    <t>Snímač relativního tlaku 0-1MPa (0-10bar) / 4-20mA, 10-36V DC [1PIC3]</t>
  </si>
  <si>
    <t>Měření tlaku [1PIC4]</t>
  </si>
  <si>
    <t>Snímač relativního tlaku 0-1MPa (0-10bar) / 4-20mA, 10-36V DC [1PIC4]</t>
  </si>
  <si>
    <t>Indukční průtokoměr [2FIQ1]</t>
  </si>
  <si>
    <t>Indukční průtokoměr [2FIQ2]</t>
  </si>
  <si>
    <t>Plovák [2LZ7]</t>
  </si>
  <si>
    <t>Spínač plovákový 10m [2LZ7]</t>
  </si>
  <si>
    <t>Závaží k plováku [2LZ7]</t>
  </si>
  <si>
    <t>Měření tlaku [2PIC1]</t>
  </si>
  <si>
    <t>Snímač relativního tlaku 0-2,5MPa (0-25bar) / 4-20mA, 10-36V DC</t>
  </si>
  <si>
    <t>Měření tlaku [2PIC2]</t>
  </si>
  <si>
    <t>Rozšíření rozváděče pro ASŘTP. Položka neobsahuje dodávku dalšího rozváděče. Položka obsahuje dodávku a montáž prvků pro komponenty ASŘTP. Montáž těchto prvků bude provedena do vymezené části rozváděče motorické elektroinstalace. Všechny prvky musí být vi</t>
  </si>
  <si>
    <t>Kabel propojovací stíněný M340/Magelis/PC - Switch [1M1.1WS4]</t>
  </si>
  <si>
    <t>Kabel propojovací stíněný M340/Magelis/PC - Switch [1M1.2WS4]</t>
  </si>
  <si>
    <t>Operátorský panel [OP]</t>
  </si>
  <si>
    <t>Řídicí jednotka - rezerva [PLC]</t>
  </si>
  <si>
    <t>Modul oddělovací MODBUS RS485 [2FIQ2RS]</t>
  </si>
  <si>
    <t>Rekapitulace - ÚV Mokošín - RS1</t>
  </si>
  <si>
    <t>ÚV Mokošín - RS1</t>
  </si>
  <si>
    <t>Rozvaděč [RS1]</t>
  </si>
  <si>
    <t>Rozvodnice modulární plastová 54 mod.</t>
  </si>
  <si>
    <t>Svorkovnice řadová 10mm2 černá</t>
  </si>
  <si>
    <t>Vodič slaněný Cu 10 zž</t>
  </si>
  <si>
    <t>Rozvaděč - doplnění [RS1]</t>
  </si>
  <si>
    <t>Položka zahrnuje rozšíření rozváděče, neobsahuje dodávku dalšího rozváděče. Položka obsahuje dodávku a montáž prvků pro stavební elektroinstalaci rozváděče.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</si>
  <si>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Jistič jednopólový B6/1</t>
  </si>
  <si>
    <t>Napájení ezs [EZS1]</t>
  </si>
  <si>
    <t>Osvětlení - filtry armatury [E1]</t>
  </si>
  <si>
    <t>Svítidlo zářivkové 230V/2x36W IP54 [E1/01]</t>
  </si>
  <si>
    <t>Startér 230V [E1/01]</t>
  </si>
  <si>
    <t>Přepínač střídavý 1p, 10A, řaz. 6, IP44, povrch.montáž, bílý [E1/01]</t>
  </si>
  <si>
    <t>Trubice zářivková 36W [E1/01]</t>
  </si>
  <si>
    <t>Svítidlo zářivkové 230V/2x36W IP54 [E1/02]</t>
  </si>
  <si>
    <t>Startér 230V [E1/02]</t>
  </si>
  <si>
    <t>Přepínač střídavý 1p, 10A, řaz. 6, IP44, povrch.montáž, bílý [E1/02]</t>
  </si>
  <si>
    <t>Přepínač křížový 1p, 10A, řaz. 7, IP44, povrch.montáž, bílý [E1/02]</t>
  </si>
  <si>
    <t>Trubice zářivková 36W [E1/02]</t>
  </si>
  <si>
    <t>Osvětlení - schodiště [E2]</t>
  </si>
  <si>
    <t>Svítidlo zářivkové 230V/2x36W IP54 [E2/01]</t>
  </si>
  <si>
    <t>Startér 230V [E2/01]</t>
  </si>
  <si>
    <t>Přepínač střídavý 1p, 10A, řaz. 6, IP44, povrch.montáž, bílý [E2/01]</t>
  </si>
  <si>
    <t>Přepínač křížový 1p, 10A, řaz. 7, IP44, povrch.montáž, bílý [E2/01]</t>
  </si>
  <si>
    <t>Trubice zářivková 36W [E2/01]</t>
  </si>
  <si>
    <t>Osvětlení - dávkování, sklad [E3]</t>
  </si>
  <si>
    <t>Svítidlo zářivkové 230V/2x36W IP54 [E3/01]</t>
  </si>
  <si>
    <t>Startér 230V [E3/01]</t>
  </si>
  <si>
    <t>Přepínač střídavý 1p, 10A, řaz. 6, IP44, povrch.montáž, bílý [E3/01]</t>
  </si>
  <si>
    <t>Trubice zářivková 36W [E3/01]</t>
  </si>
  <si>
    <t>Svítidlo zářivkové 230V/2x36W IP54 [E3/02]</t>
  </si>
  <si>
    <t>Startér 230V [E3/02]</t>
  </si>
  <si>
    <t>Přepínač střídavý 1p, 10A, řaz. 6, IP44, povrch.montáž, bílý [E3/02]</t>
  </si>
  <si>
    <t>Přepínač křížový 1p, 10A, řaz. 7, IP44, povrch.montáž, bílý [E3/02]</t>
  </si>
  <si>
    <t>Trubice zářivková 36W [E3/02]</t>
  </si>
  <si>
    <t>Svítidlo zářivkové 230V/2x36W IP54 [E3/03]</t>
  </si>
  <si>
    <t>Startér 230V [E3/03]</t>
  </si>
  <si>
    <t>Přepínač střídavý 1p, 10A, řaz. 6, IP44, povrch.montáž, bílý [E3/03]</t>
  </si>
  <si>
    <t>Trubice zářivková 36W [E3/03]</t>
  </si>
  <si>
    <t>Osvětlení - sklad, nádrž [E6]</t>
  </si>
  <si>
    <t>Svítidlo zářivkové 230V/2x36W IP54 [E6/01]</t>
  </si>
  <si>
    <t>Startér 230V [E6/01]</t>
  </si>
  <si>
    <t>Přepínač střídavý 1p, 10A, řaz. 6, IP44, povrch.montáž, bílý [E6/01]</t>
  </si>
  <si>
    <t>Trubice zářivková 36W [E6/01]</t>
  </si>
  <si>
    <t>Svítidlo zářivkové 230V/2x36W IP54 [E6/02]</t>
  </si>
  <si>
    <t>Startér 230V [E6/02]</t>
  </si>
  <si>
    <t>Přepínač střídavý 1p, 10A, řaz. 6, IP44, povrch.montáž, bílý [E6/02]</t>
  </si>
  <si>
    <t>Trubice zářivková 36W [E6/02]</t>
  </si>
  <si>
    <t>Svítidlo zářivkové 230V/2x36W IP54 [E6/03]</t>
  </si>
  <si>
    <t>Startér 230V [E6/03]</t>
  </si>
  <si>
    <t>Přepínač střídavý 1p, 10A, řaz. 6, IP44, povrch.montáž, bílý [E6/03]</t>
  </si>
  <si>
    <t>Trubice zářivková 36W [E6/03]</t>
  </si>
  <si>
    <t>Žárovka úsporná 230V/21W 230V 21W [E6/04]</t>
  </si>
  <si>
    <t>Spínač jednopólový 1p, 10A, řaz. 1, IP44, povrch.montáž, bílý [E6/04]</t>
  </si>
  <si>
    <t>Svítidlo žárovkové 230V/100W IP 44, matné [E6/04]</t>
  </si>
  <si>
    <t>Svítidlo zářivkové 230V/2x36W IP54 [E6/04]</t>
  </si>
  <si>
    <t>Startér 230V [E6/04]</t>
  </si>
  <si>
    <t>Trubice zářivková 36W [E6/04]</t>
  </si>
  <si>
    <t>Spínač jednopólový 1p, 10A, řaz. 1, IP44, povrch.montáž, bílý [E6/X1]</t>
  </si>
  <si>
    <t>Osvětlení - chlorovna, nad vstupy [E7]</t>
  </si>
  <si>
    <t>Svítidlo zářivkové 230V/2x36W IP54 [E7/01]</t>
  </si>
  <si>
    <t>Startér 230V [E7/01]</t>
  </si>
  <si>
    <t>Spínač jednopólový 1p, 10A, řaz. 1, IP44, povrch.montáž, bílý [E7/01]</t>
  </si>
  <si>
    <t>Trubice zářivková 36W [E7/01]</t>
  </si>
  <si>
    <t>Svítidlo zářivkové 230V/2x36W IP54 [E7/02]</t>
  </si>
  <si>
    <t>Startér 230V [E7/02]</t>
  </si>
  <si>
    <t>Přepínač střídavý 1p, 10A, řaz. 6, IP44, povrch.montáž, bílý [E7/02]</t>
  </si>
  <si>
    <t>Trubice zářivková 36W [E7/02]</t>
  </si>
  <si>
    <t>Svítidlo zářivkové 230V/2x36W IP54 [E7/03]</t>
  </si>
  <si>
    <t>Startér 230V [E7/03]</t>
  </si>
  <si>
    <t>Přepínač střídavý 1p, 10A, řaz. 6, IP44, povrch.montáž, bílý [E7/03]</t>
  </si>
  <si>
    <t>Trubice zářivková 36W [E7/03]</t>
  </si>
  <si>
    <t>Spínač jednopólový 1p, 10A, řaz. 1, IP44, povrch.montáž, bílý [E7/04]</t>
  </si>
  <si>
    <t>Svítidlo žárovkové 230V/100W IP65, bílé [E7/04]</t>
  </si>
  <si>
    <t>Svítidlo zářivkové 230V/2x36W IP54 [E7/05]</t>
  </si>
  <si>
    <t>Žárovka úsporná 230V/24W 230V 24W [E7/05]</t>
  </si>
  <si>
    <t>Startér 230V [E7/05]</t>
  </si>
  <si>
    <t>{f751bd71-bce5-4f31-a8ca-7600f1940d2e}</t>
  </si>
  <si>
    <t>SO_03.2 Stavební úpravy VDJ</t>
  </si>
  <si>
    <t>{2d6ebbaa-0f87-4ff6-b145-3a44f73924da}</t>
  </si>
  <si>
    <t>SO_04 Stavební úpravy na vrtu V3 - Brloh</t>
  </si>
  <si>
    <t>{fcb4ef87-cb29-41f7-b996-9c08fc39f862}</t>
  </si>
  <si>
    <t>SO_05 Stavební úpravy na vrtu V6 -  Jankovice</t>
  </si>
  <si>
    <t>{8687d29e-51cd-4e51-95cc-4af410f9828d}</t>
  </si>
  <si>
    <t>SO_06 Stavební úpravy VDJ Chvaletice</t>
  </si>
  <si>
    <t>{5a492345-0692-49c0-89ed-ec271894e7a5}</t>
  </si>
  <si>
    <t>14</t>
  </si>
  <si>
    <t>SO_06.2.1 Stavební úpravy VDJ Chvaletice (Hornická čtvrť) - provozní budova</t>
  </si>
  <si>
    <t>{0a9f9e98-feac-45af-b342-4a56c8dd7066}</t>
  </si>
  <si>
    <t>SO_06.2.2 Stavební úpravy VDJ Chvaletice (Hornická čtvrť) - vodojem</t>
  </si>
  <si>
    <t>{a8c5576b-5205-439e-a30c-ab99fef54cab}</t>
  </si>
  <si>
    <t>16</t>
  </si>
  <si>
    <t>SO_06.1 Stavební úpravy VDJ Chvaletice - VDJ Telčice</t>
  </si>
  <si>
    <t>{63ef8b25-2aed-4617-b1d1-c78debd9197c}</t>
  </si>
  <si>
    <t>SO_07 Stavební úpravy VDJ Lipoltice</t>
  </si>
  <si>
    <t>{ec18b935-247a-4761-9d3b-bcfb879b3743}</t>
  </si>
  <si>
    <t>SO_08 Rekonstrukce stávajícího přivaděče</t>
  </si>
  <si>
    <t>{df79e25e-8b64-405c-8acd-1ff8cb367931}</t>
  </si>
  <si>
    <t>SO_08.1 Rekonstrukce stávajícího přivaděče DN 300</t>
  </si>
  <si>
    <t>{c9c415df-7c6b-4df7-b39d-3370af7e8d75}</t>
  </si>
  <si>
    <t>9</t>
  </si>
  <si>
    <t>SO_09 Stavební úpravy ČS Luhy</t>
  </si>
  <si>
    <t>{794e002f-28dd-4be5-b17d-c4fb9ae927f3}</t>
  </si>
  <si>
    <t>SO_10 Stavební úpravy VDJ Turkovice</t>
  </si>
  <si>
    <t>{e5f22a4d-a6e7-4210-b41c-9460adc21b68}</t>
  </si>
  <si>
    <t>11</t>
  </si>
  <si>
    <t>Zpevněné plochy, přístřešek</t>
  </si>
  <si>
    <t>{e33dfdf1-abaa-428a-a882-f6f5bf57ae36}</t>
  </si>
  <si>
    <t>SO_11.1 Přístřešek</t>
  </si>
  <si>
    <t>{34c99afd-2bb9-4834-b619-ead64deeaca6}</t>
  </si>
  <si>
    <t>SO_11.2 Zpevněné plochy</t>
  </si>
  <si>
    <t>{f33b2244-5ba0-40c1-88fa-96af1eea431f}</t>
  </si>
  <si>
    <t>Zpět na list:</t>
  </si>
  <si>
    <t>KRYCÍ LIST SOUPISU</t>
  </si>
  <si>
    <t>Objekt:</t>
  </si>
  <si>
    <t>0 - Ostatní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</si>
  <si>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</si>
  <si>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</si>
  <si>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</si>
  <si>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</si>
  <si>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</si>
  <si>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</si>
  <si>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</si>
  <si>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</si>
  <si>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</si>
  <si>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</si>
  <si>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</si>
  <si>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</si>
  <si>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</si>
  <si>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</si>
  <si>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</si>
  <si>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</si>
  <si>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</si>
  <si>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</si>
  <si>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</si>
  <si>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</si>
  <si>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</si>
  <si>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</si>
  <si>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</si>
  <si>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ROZPOCET</t>
  </si>
  <si>
    <t>VRN1</t>
  </si>
  <si>
    <t>Průzkumné, geodetické a projektové práce</t>
  </si>
  <si>
    <t>K</t>
  </si>
  <si>
    <t>01</t>
  </si>
  <si>
    <t>Dokumentace skutečného provedení stavby</t>
  </si>
  <si>
    <t>kpl</t>
  </si>
  <si>
    <t>1024</t>
  </si>
  <si>
    <t>-597405306</t>
  </si>
  <si>
    <t>P</t>
  </si>
  <si>
    <t xml:space="preserve">Poznámka k položce:
Dokumentace skutečného provedení v 6 pare + 6 ks CD
</t>
  </si>
  <si>
    <t>02</t>
  </si>
  <si>
    <t>Archeologický dozor</t>
  </si>
  <si>
    <t>-113242467</t>
  </si>
  <si>
    <t>03</t>
  </si>
  <si>
    <t>Zajištění povolení pro čerpání a vypouštění podzemní vody po dobu výstavby včetně úhrady poplatků za vypouštění</t>
  </si>
  <si>
    <t>901173071</t>
  </si>
  <si>
    <t>04</t>
  </si>
  <si>
    <t>Měření hluku a protokol pro kolaudaci</t>
  </si>
  <si>
    <t>422660113</t>
  </si>
  <si>
    <t>05</t>
  </si>
  <si>
    <t>Obnovení platnosti vyjádření správců dotčených sítí</t>
  </si>
  <si>
    <t>1771138112</t>
  </si>
  <si>
    <t>06</t>
  </si>
  <si>
    <t>Detailní harmonogram výstavby, finanční harmonogram</t>
  </si>
  <si>
    <t>-611779035</t>
  </si>
  <si>
    <t>07</t>
  </si>
  <si>
    <t>Povodňový a havarijní plán</t>
  </si>
  <si>
    <t>904582096</t>
  </si>
  <si>
    <t>08</t>
  </si>
  <si>
    <t>Činnost odpovědného statika, geodeta, geologga, hydrogeologa</t>
  </si>
  <si>
    <t>-2120809324</t>
  </si>
  <si>
    <t>09</t>
  </si>
  <si>
    <t>Propagace dle Grafického manuálu - Stálá informační tabule (mosaz) 300x400 mm (1ks)</t>
  </si>
  <si>
    <t>583041518</t>
  </si>
  <si>
    <t xml:space="preserve">      38 - Různé kompletní konstrukce</t>
  </si>
  <si>
    <t>1270240655</t>
  </si>
  <si>
    <t>"u filtů zpětné dozdění okna" 3*2,4*1,9</t>
  </si>
  <si>
    <t>Různé kompletní konstrukce</t>
  </si>
  <si>
    <t>380321553</t>
  </si>
  <si>
    <t>Kompletní konstrukce ČOV, nádrží, vodojemů, žlabů nebo kanálů ze ŽB tř. C 20/25 tl nad 300 mm</t>
  </si>
  <si>
    <t>-672287576</t>
  </si>
  <si>
    <t>"3x nové dno" 3*0,48*4,42*3,53</t>
  </si>
  <si>
    <t>"3x žlab" -3*0,38*0,38*3,5</t>
  </si>
  <si>
    <t>"3x rozšíření žlabu" -3*0,38*0,45*0,8</t>
  </si>
  <si>
    <t>-297495273</t>
  </si>
  <si>
    <t>3*(3,6*3)</t>
  </si>
  <si>
    <t>-1428701498</t>
  </si>
  <si>
    <t>45*32,4</t>
  </si>
  <si>
    <t>-1545127603</t>
  </si>
  <si>
    <t>962032432</t>
  </si>
  <si>
    <t>Bourání zdiva cihelných z dutých nebo plných cihel pálených i nepálených na MV nebo MVC přes 1 m3</t>
  </si>
  <si>
    <t>-408662598</t>
  </si>
  <si>
    <t>Poznámka k položce:
v místnosti filtrů v místě vybourání stáv. okna a následného zazdění pro lepší manipulaci s vybouraným betonem z filtrů</t>
  </si>
  <si>
    <t>"3x v místě okna u filtru" 3*2,4*2*0,3</t>
  </si>
  <si>
    <t>962052211</t>
  </si>
  <si>
    <t>Bourání zdiva nadzákladového ze ŽB přes 1 m3</t>
  </si>
  <si>
    <t>-1998515769</t>
  </si>
  <si>
    <t>"3x mezidno" 3*(2*0,15*1,8*3,6)</t>
  </si>
  <si>
    <t>"3x podpěry" 3*(6*0,2*(2*0,2*0,8+1,6*0,3))</t>
  </si>
  <si>
    <t>"3x dělící žlab - spodní část" 3*(2*1,3*0,325*3,6)</t>
  </si>
  <si>
    <t>"3x dělící žlab - prostřední část" 3*(3,6*0,5*0,8)</t>
  </si>
  <si>
    <t>"3x dělící žlab - vrchní část" 3*(2*3,6*1,9*0,25)</t>
  </si>
  <si>
    <t>977151127</t>
  </si>
  <si>
    <t>Jádrové vrty diamantovými korunkami do D 250 mm do stavebních materiálů</t>
  </si>
  <si>
    <t>1810683964</t>
  </si>
  <si>
    <t>0,4*8</t>
  </si>
  <si>
    <t>-609858681</t>
  </si>
  <si>
    <t>8*0,4</t>
  </si>
  <si>
    <t>977151132</t>
  </si>
  <si>
    <t>Jádrové vrty diamantovými korunkami do D 450 mm do stavebních materiálů</t>
  </si>
  <si>
    <t>621187518</t>
  </si>
  <si>
    <t>977211112</t>
  </si>
  <si>
    <t>Řezání ŽB kcí hl do 350 mm stěnovou pilou do průměru výztuže 16 mm</t>
  </si>
  <si>
    <t>-1951795001</t>
  </si>
  <si>
    <t>"podpěra meziden" 3*(12*1,1+12*0,2)</t>
  </si>
  <si>
    <t>"2 svislé řezy na U tl. 0,3 m" 3*(6*2*0,3)</t>
  </si>
  <si>
    <t>"mezidno z 12 desek, řez po obvodě" 3*(2*1,8+2*3,6)</t>
  </si>
  <si>
    <t>"dělící žlab vodorovné řezy" 3*(2*5*3,6)</t>
  </si>
  <si>
    <t>"dělící žlab svislé řezy" 3*(2*6*3,145)</t>
  </si>
  <si>
    <t>977211115</t>
  </si>
  <si>
    <t>Řezání ŽB kcí hl do 680 mm stěnovou pilou do průměru výztuže 16 mm</t>
  </si>
  <si>
    <t>1039971496</t>
  </si>
  <si>
    <t>"vnitřní blok 0,45*0,8*3,6" 3*(6*0,8+2*3,6)</t>
  </si>
  <si>
    <t>977211191</t>
  </si>
  <si>
    <t>Příplatek k řezání ŽB kcí za práci ve stísněném prostoru</t>
  </si>
  <si>
    <t>-1137799650</t>
  </si>
  <si>
    <t>311,22+36</t>
  </si>
  <si>
    <t>985311118</t>
  </si>
  <si>
    <t>Reprofilace stěn cementovými sanačními maltami tl 80 mm</t>
  </si>
  <si>
    <t>-143220269</t>
  </si>
  <si>
    <t>2*3,14*0,3*0,3</t>
  </si>
  <si>
    <t>3,14*0,075*0,075</t>
  </si>
  <si>
    <t>3,14*0,05*0,05</t>
  </si>
  <si>
    <t>R - 3.9.1</t>
  </si>
  <si>
    <t>Vyprázdnění otevřených filtrů ejektorem</t>
  </si>
  <si>
    <t>-2024647452</t>
  </si>
  <si>
    <t>4*23,2</t>
  </si>
  <si>
    <t>R - 3.9.2</t>
  </si>
  <si>
    <t>Dočištění filtru od zbytkového filtračního písku + uložení na skládku</t>
  </si>
  <si>
    <t>1357540523</t>
  </si>
  <si>
    <t>4*1,5</t>
  </si>
  <si>
    <t>R - 3.9.3</t>
  </si>
  <si>
    <t>Naplnění otevřených filtrů filtračním pískem</t>
  </si>
  <si>
    <t>716835654</t>
  </si>
  <si>
    <t>92,8+6</t>
  </si>
  <si>
    <t>R - 3.9.4</t>
  </si>
  <si>
    <t>Přemístění filtračního písku na skládku ejektorem</t>
  </si>
  <si>
    <t>1546026549</t>
  </si>
  <si>
    <t>R - 3.9.5</t>
  </si>
  <si>
    <t>Přemístění filtračního písku ze skládky do filtru ejektorem</t>
  </si>
  <si>
    <t>-548106353</t>
  </si>
  <si>
    <t>R - 3.9.6</t>
  </si>
  <si>
    <t>Gumové dilatační těsnění pro potrubí,  prostup d 250 mm, D+M</t>
  </si>
  <si>
    <t>-1866774743</t>
  </si>
  <si>
    <t>Poznámka k položce:
provedení nerez</t>
  </si>
  <si>
    <t>R - 3.9.7</t>
  </si>
  <si>
    <t>Gumové dilatační těsnění pro potrubí,  prostup d 350 mm, D+M</t>
  </si>
  <si>
    <t>-788855198</t>
  </si>
  <si>
    <t>R - 3.9.8</t>
  </si>
  <si>
    <t>Gumové dilatační těsnění pro potrubí,  prostup d 400 mm, D+M</t>
  </si>
  <si>
    <t>-732362901</t>
  </si>
  <si>
    <t>R - 3.9.9</t>
  </si>
  <si>
    <t>Svislé přemístění vybouraných bloků pomocí jeřábu</t>
  </si>
  <si>
    <t>2127831914</t>
  </si>
  <si>
    <t>R - 3.9.11</t>
  </si>
  <si>
    <t xml:space="preserve">Provizorní zakrytí 4 ks filtrů dřevěnou konstrukcí z OSB desek, D+M </t>
  </si>
  <si>
    <t>-448484910</t>
  </si>
  <si>
    <t xml:space="preserve">Poznámka k položce:
dřevěná kostrukce na zakrytí filtrů z OSB desek o velikosti 1 kce 15 m2, folie a geotextilie bude se svislým přesahem </t>
  </si>
  <si>
    <t>997002511</t>
  </si>
  <si>
    <t>Vodorovné přemístění suti a vybouraných hmot bez naložení ale se složením a urovnáním do 1 km</t>
  </si>
  <si>
    <t>-886985564</t>
  </si>
  <si>
    <t>997002519</t>
  </si>
  <si>
    <t>Příplatek ZKD 1 km přemístění suti a vybouraných hmot</t>
  </si>
  <si>
    <t>1956090663</t>
  </si>
  <si>
    <t>34*22,647</t>
  </si>
  <si>
    <t>-170541348</t>
  </si>
  <si>
    <t>997013113</t>
  </si>
  <si>
    <t>Vnitrostaveništní doprava suti a vybouraných hmot pro budovy v do 12 m s použitím mechanizace</t>
  </si>
  <si>
    <t>208248575</t>
  </si>
  <si>
    <t>997221825</t>
  </si>
  <si>
    <t>Poplatek za uložení železobetonového odpadu na skládce (skládkovné)</t>
  </si>
  <si>
    <t>1850818895</t>
  </si>
  <si>
    <t>Podklad nebo podsyp ze štěrkopísku ŠP tl 150 mm</t>
  </si>
  <si>
    <t>-1829383335</t>
  </si>
  <si>
    <t>"kolem UV+ ZN" 1437+51</t>
  </si>
  <si>
    <t>565165121</t>
  </si>
  <si>
    <t>Asfaltový beton vrstva podkladní ACP 16 (obalované kamenivo OKS) tl 80 mm š přes 3 m</t>
  </si>
  <si>
    <t>-1551158841</t>
  </si>
  <si>
    <t>567122114</t>
  </si>
  <si>
    <t>Podklad ze směsi stmelené cementem SC C 8/10 (KSC I) tl 150 mm</t>
  </si>
  <si>
    <t>84035606</t>
  </si>
  <si>
    <t>577154141</t>
  </si>
  <si>
    <t>Asfaltový beton vrstva obrusná ACO 11 (ABS) tř. I tl 60 mm š přes 3 m z modifikovaného asfaltu</t>
  </si>
  <si>
    <t>1209784504</t>
  </si>
  <si>
    <t>916131213</t>
  </si>
  <si>
    <t>Osazení silničního obrubníku betonového stojatého s boční opěrou do lože z betonu prostého</t>
  </si>
  <si>
    <t>-1244277881</t>
  </si>
  <si>
    <t>276+193</t>
  </si>
  <si>
    <t>"obrubník u ZN" 17+3</t>
  </si>
  <si>
    <t>592174920</t>
  </si>
  <si>
    <t>obrubník betonový silniční ABO 1-15 100x15x30 cm</t>
  </si>
  <si>
    <t>2110905272</t>
  </si>
  <si>
    <t>489*1,01 'Přepočtené koeficientem množství</t>
  </si>
  <si>
    <t>916991121</t>
  </si>
  <si>
    <t>Lože pod obrubníky, krajníky nebo obruby z dlažebních kostek z betonu prostého</t>
  </si>
  <si>
    <t>-130346833</t>
  </si>
  <si>
    <t>489*0,2*0,2</t>
  </si>
  <si>
    <t>998225111</t>
  </si>
  <si>
    <t>Přesun hmot pro pozemní komunikace s krytem z kamene, monolitickým betonovým nebo živičným</t>
  </si>
  <si>
    <t>788145391</t>
  </si>
  <si>
    <t>-502821479</t>
  </si>
  <si>
    <t>-2078337159</t>
  </si>
  <si>
    <t>1508,397*24 'Přepočtené koeficientem množství</t>
  </si>
  <si>
    <t>1412068172</t>
  </si>
  <si>
    <t>997221815</t>
  </si>
  <si>
    <t>Poplatek za uložení betonového odpadu na skládce (skládkovné)</t>
  </si>
  <si>
    <t>-1469632597</t>
  </si>
  <si>
    <t>100096205</t>
  </si>
  <si>
    <t>-853321876</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</si>
  <si>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</si>
  <si>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</si>
  <si>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</si>
  <si>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</si>
  <si>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</si>
  <si>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</si>
  <si>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</si>
  <si>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</si>
  <si>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</si>
  <si>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</si>
  <si>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</si>
  <si>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t>celkové nabídkové ceny uchazeče.</t>
  </si>
  <si>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</si>
  <si>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</si>
  <si>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</si>
  <si>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</si>
  <si>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</si>
  <si>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</si>
  <si>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</si>
  <si>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</si>
  <si>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</si>
  <si>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</si>
  <si>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</si>
  <si>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</si>
  <si>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t>i objekt stavby v případě, že neobsahuje podřízenou zakázku.</t>
  </si>
  <si>
    <t>CC-CZ, CZ-CPV, CZ-CPA a rekapitulaci celkové nabídkové ceny uchazeče za aktuální soupis prací.</t>
  </si>
  <si>
    <t>stavební díly, funkční díly, případně jiné členění) s rekapitulací nabídkové ceny.</t>
  </si>
  <si>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</si>
  <si>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</si>
  <si>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</si>
  <si>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</si>
  <si>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</si>
  <si>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</si>
  <si>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</si>
  <si>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</si>
  <si>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</si>
  <si>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</si>
  <si>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</si>
  <si>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</si>
  <si>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</si>
  <si>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</si>
  <si>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</si>
  <si>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</si>
  <si>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</si>
  <si>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</si>
  <si>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</si>
  <si>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</si>
  <si>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</si>
  <si>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</si>
  <si>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</si>
  <si>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</si>
  <si>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</si>
  <si>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</si>
  <si>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</si>
  <si>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</si>
  <si>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</si>
  <si>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</si>
  <si>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</si>
  <si>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</si>
  <si>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</si>
  <si>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</si>
  <si>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</si>
  <si>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</si>
  <si>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</si>
  <si>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</si>
  <si>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</si>
  <si>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</si>
  <si>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</si>
  <si>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</si>
  <si>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</si>
  <si>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</si>
  <si>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</si>
  <si>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</si>
  <si>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</si>
  <si>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</si>
  <si>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</si>
  <si>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</si>
  <si>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</si>
  <si>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</si>
  <si>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</si>
  <si>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</si>
  <si>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</si>
  <si>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</si>
  <si>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</si>
  <si>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</si>
  <si>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</si>
  <si>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</si>
  <si>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</si>
  <si>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</si>
  <si>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</si>
  <si>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</si>
  <si>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</si>
  <si>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</si>
  <si>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</si>
  <si>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</si>
  <si>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</si>
  <si>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</si>
  <si>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</si>
  <si>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</si>
  <si>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</si>
  <si>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</si>
  <si>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</si>
  <si>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</si>
  <si>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</si>
  <si>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</si>
  <si>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</si>
  <si>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</si>
  <si>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</si>
  <si>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</si>
  <si>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</si>
  <si>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</si>
  <si>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</si>
  <si>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</si>
  <si>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</si>
  <si>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</si>
  <si>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</si>
  <si>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</si>
  <si>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</si>
  <si>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</si>
  <si>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</si>
  <si>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</si>
  <si>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</si>
  <si>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</si>
  <si>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</si>
  <si>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</si>
  <si>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</si>
  <si>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</si>
  <si>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</si>
  <si>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</si>
  <si>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</si>
  <si>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</si>
  <si>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</si>
  <si>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</si>
  <si>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</si>
  <si>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</si>
  <si>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</si>
  <si>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</si>
  <si>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</si>
  <si>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</si>
  <si>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</si>
  <si>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</si>
  <si>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</si>
  <si>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</si>
  <si>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</si>
  <si>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</si>
  <si>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</si>
  <si>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</si>
  <si>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</si>
  <si>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</si>
  <si>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</si>
  <si>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</si>
  <si>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</si>
  <si>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</si>
  <si>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</si>
  <si>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</si>
  <si>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</si>
  <si>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</si>
  <si>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</si>
  <si>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</si>
  <si>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</si>
  <si>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</si>
  <si>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</si>
  <si>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</si>
  <si>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</si>
  <si>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</si>
  <si>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</si>
  <si>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</si>
  <si>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</si>
  <si>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</si>
  <si>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</si>
  <si>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</si>
  <si>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</si>
  <si>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</si>
  <si>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</si>
  <si>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</si>
  <si>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</si>
  <si>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</si>
  <si>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</si>
  <si>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</si>
  <si>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</si>
  <si>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</si>
  <si>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</si>
  <si>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</si>
  <si>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</si>
  <si>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</si>
  <si>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</si>
  <si>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</si>
  <si>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</si>
  <si>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"1.N.P. místnosti č. 3,5,6,7,8,13,14,15,16"  12,1+17,7+18,3+3,9+11,6+12,6+5,9+228,4+58,4</t>
  </si>
  <si>
    <t>153</t>
  </si>
  <si>
    <t>284110110</t>
  </si>
  <si>
    <t>PVC heterogen.zátěž. akustické antibakter., nášlap. vrstva 0,70 mm, R 10, zátěž 34/43,otlak do 0,06 mm,útlum 15dB,Bfl S1</t>
  </si>
  <si>
    <t>99537357</t>
  </si>
  <si>
    <t>Poznámka k položce:
nášlapná vrstva 0,70 mm, R 10, zátěž 34/43,  otlak do 0,06 mm, útlum 15 dB, hořlavost Bfl S1</t>
  </si>
  <si>
    <t>154</t>
  </si>
  <si>
    <t>776590100</t>
  </si>
  <si>
    <t>Úprava podkladu nášlapných ploch vysátím</t>
  </si>
  <si>
    <t>1610842102</t>
  </si>
  <si>
    <t>155</t>
  </si>
  <si>
    <t>585817100</t>
  </si>
  <si>
    <t>hmota podlahová samonivelační  niv plus 25 kg</t>
  </si>
  <si>
    <t>1648895813</t>
  </si>
  <si>
    <t>Poznámka k položce:
Spotřeba: 1,7 kg/m2, tl. 1 mm</t>
  </si>
  <si>
    <t>"tl, stěrky 3 mm" 154,1*1,7/1000*3</t>
  </si>
  <si>
    <t>156</t>
  </si>
  <si>
    <t>776990111</t>
  </si>
  <si>
    <t>Vyrovnání podkladu samonivelační stěrkou tl 3 mm pevnosti 15 Mpa</t>
  </si>
  <si>
    <t>-632330023</t>
  </si>
  <si>
    <t>157</t>
  </si>
  <si>
    <t>776990191</t>
  </si>
  <si>
    <t>Příplatek k vyrovnání podkladu podlahy samonivelační stěrkou pevnosti 15 Mpa ZKD 1 mm tloušťky</t>
  </si>
  <si>
    <t>-964735831</t>
  </si>
  <si>
    <t>2*153,1</t>
  </si>
  <si>
    <t>158</t>
  </si>
  <si>
    <t>776991851</t>
  </si>
  <si>
    <t>Odstranění lepidla ručně ze schodišťových stupňů</t>
  </si>
  <si>
    <t>-126789637</t>
  </si>
  <si>
    <t>159</t>
  </si>
  <si>
    <t>776991852</t>
  </si>
  <si>
    <t>Odstranění lepidla ručně z podlah</t>
  </si>
  <si>
    <t>388223642</t>
  </si>
  <si>
    <t>12,1+12,6+17,7+18,3+3,9+11,6+12,6+5,9+58,4</t>
  </si>
  <si>
    <t>160</t>
  </si>
  <si>
    <t>998776102</t>
  </si>
  <si>
    <t>Přesun hmot tonážní pro podlahy povlakové v objektech v do 12 m</t>
  </si>
  <si>
    <t>-473536489</t>
  </si>
  <si>
    <t>777</t>
  </si>
  <si>
    <t>Podlahy lité</t>
  </si>
  <si>
    <t>161</t>
  </si>
  <si>
    <t>777215146</t>
  </si>
  <si>
    <t>Podlahy z epoxidového polymerbetonu ChS Epoxy 1330 nebo 517 tl 14 mm</t>
  </si>
  <si>
    <t>1628553914</t>
  </si>
  <si>
    <t>"místn. č. 7" 73,1+84,5</t>
  </si>
  <si>
    <t>162</t>
  </si>
  <si>
    <t>998777101</t>
  </si>
  <si>
    <t>Přesun hmot tonážní pro podlahy lité v objektech v do 6 m</t>
  </si>
  <si>
    <t>881805144</t>
  </si>
  <si>
    <t>781</t>
  </si>
  <si>
    <t>Dokončovací práce - obklady</t>
  </si>
  <si>
    <t>163</t>
  </si>
  <si>
    <t>781473810</t>
  </si>
  <si>
    <t>Demontáž obkladů z obkladaček keramických lepených</t>
  </si>
  <si>
    <t>-191758356</t>
  </si>
  <si>
    <t>"přízemí WC dozorna" (2*1,2+2*1,7)*1,5+(0,96+0,75)*1,5</t>
  </si>
  <si>
    <t>"1.N.P. soc. muži" (2*2,35+2*3,15)*1,5+(2*0,9+3*1,35)*1,5</t>
  </si>
  <si>
    <t>"1.N.P. soc. ženy" (2*0,9+2*1,85)*2+(2*2,35+2*1,6)*1,5</t>
  </si>
  <si>
    <t>"1.N.P. filtry obvod. zeďvně i vnitřní jen delší zdi" 2*20,1*0,9+2*19*1,9</t>
  </si>
  <si>
    <t>"1.N.P. filtry vodorovná plocha jen delší zdi" 2*20,1*0,35</t>
  </si>
  <si>
    <t>"1.N.P. filtry krajní kratší zdi" 2*(0,9+0,1+0,7+0,3+0,4+0,15+1,9)*4,2</t>
  </si>
  <si>
    <t>"1.N.P. filtry vnitřní příčky" 3*(1,9+0,15+0,4+0,3+0,4+0,15+1,9)*3,6</t>
  </si>
  <si>
    <t>164</t>
  </si>
  <si>
    <t>781474114</t>
  </si>
  <si>
    <t>Montáž obkladů vnitřních keramických hladkých do 22 ks/m2 lepených flexibilním lepidlem</t>
  </si>
  <si>
    <t>-1953404679</t>
  </si>
  <si>
    <t>"přízemí WC dozorna" (2*1,2+2*1,7)*2+(0,96+0,75)*2</t>
  </si>
  <si>
    <t>"1.N.P. muži č. 9,10" (2*2,35+2*3,15)*2+(2*1,1+3*1,035)*2+2*0,64*2</t>
  </si>
  <si>
    <t>"1.N.P. ženy č. 11,12" (2*0,9+2*1,85)*2+(2*2,35+2*1,6)*2</t>
  </si>
  <si>
    <t>165</t>
  </si>
  <si>
    <t>597610390</t>
  </si>
  <si>
    <t>obkládačky keramické (bílé i barevné) 20 x 25 x 0,68 cm I. j.</t>
  </si>
  <si>
    <t>-579825381</t>
  </si>
  <si>
    <t>Poznámka k položce:
obklad v sociálním zařízení</t>
  </si>
  <si>
    <t>76,99*1,1 'Přepočtené koeficientem množství</t>
  </si>
  <si>
    <t>166</t>
  </si>
  <si>
    <t>1091301659</t>
  </si>
  <si>
    <t>"1.N.P. filtry obvod. zeďvně i vnitřní jen delší zdi" 2*20,1*0,9+2*19*2,6</t>
  </si>
  <si>
    <t>"1.N.P. filtry krajní kratší zdi" 2*(0,9+0,1+0,7+0,3+0,4+0,15+2,6)*4,2</t>
  </si>
  <si>
    <t>Zkušební provoz v dl. 6 měsíců na upravně a celkový v délce 2 měsíců</t>
  </si>
  <si>
    <t>Poznámka k položce:
- po dobu 6 měsíčního zkušebního provozu přítomnost 1 člověka v celkové délce 240 hod s kvalifikací technolog, elektro a IT
- přítomnost dle požadavku investora
- zkušební provoz bude  v délce 6 měsíců na úpravně a zdrojích vody(od 15 do 20 měsíce) a celkový v délce 2 měsíců(od 19 do 20 měsíce)
- uvedení do provozu, vypracování závěrečného vyhodnocení zkušebního provozu
- zaškolení obsluhy</t>
  </si>
  <si>
    <t>Poplatky a náhrady za zábor a vstup na pozemky</t>
  </si>
  <si>
    <t>venkovní předokenní roleta hliníková pro okno 1500x850 mm s dálkovým ovládáním + elektropohon</t>
  </si>
  <si>
    <t>1182418837</t>
  </si>
  <si>
    <t xml:space="preserve">Poznámka k položce:
venkovní zábradlí a I č. 24 </t>
  </si>
  <si>
    <t>"2x I č. 24" 2*(4*0,106+2*0,24)*5</t>
  </si>
  <si>
    <t>"venkovní trubkové zábradlí" 2*3,14*0,04*(2*1,5+2*1,5+3*1,1)+3,14*0,04*2*1*1*1,1</t>
  </si>
  <si>
    <t>11,652*1,2 'Přepočtené koeficientem množství</t>
  </si>
  <si>
    <t>13,982/10*2</t>
  </si>
  <si>
    <t>4,66066666666667*3 'Přepočtené koeficientem množství</t>
  </si>
  <si>
    <t>13,982/10*3</t>
  </si>
  <si>
    <t>36-M</t>
  </si>
  <si>
    <t>Montáž prov.,měř. a regul. zařízení</t>
  </si>
  <si>
    <t>360190082</t>
  </si>
  <si>
    <t>Montáž dielektrického koberce rozvaděče</t>
  </si>
  <si>
    <t>-834140645</t>
  </si>
  <si>
    <t>R - 04.36M.1</t>
  </si>
  <si>
    <t>dielektrický koberec</t>
  </si>
  <si>
    <t>256</t>
  </si>
  <si>
    <t>-646634485</t>
  </si>
  <si>
    <t>6 - SO_06 Stavební úpravy VDJ Chvaletice</t>
  </si>
  <si>
    <t>14 - SO_06.2.1 Stavební úpravy VDJ Chvaletice (Hornická čtvrť) - provozní budova</t>
  </si>
  <si>
    <t>338171123</t>
  </si>
  <si>
    <t>Osazování sloupků a vzpěr plotových ocelových v 2,60 m se zabetonováním</t>
  </si>
  <si>
    <t>-2099038661</t>
  </si>
  <si>
    <t>553422630</t>
  </si>
  <si>
    <t>sloupek plotový koncový pozinkovaný a komaxitový 2500/48x1,5 mm</t>
  </si>
  <si>
    <t>730155082</t>
  </si>
  <si>
    <t>553422740</t>
  </si>
  <si>
    <t>vzpěra plotová 38x1,5 mm včetně krytky s uchem, 2500 mm</t>
  </si>
  <si>
    <t>463141170</t>
  </si>
  <si>
    <t>340239225</t>
  </si>
  <si>
    <t>Zazdívka otvorů pl do 4 m2 v příčkách nebo stěnách z cihel P+D tl 300 mm</t>
  </si>
  <si>
    <t>-542040908</t>
  </si>
  <si>
    <t>3*0,8*1,5</t>
  </si>
  <si>
    <t>348101210</t>
  </si>
  <si>
    <t>Osazení vrat a vrátek k oplocení na ocelové sloupky do 2 m2</t>
  </si>
  <si>
    <t>-708144824</t>
  </si>
  <si>
    <t>553423200</t>
  </si>
  <si>
    <t>branka vchodová kovová 1200x940 mm</t>
  </si>
  <si>
    <t>828525939</t>
  </si>
  <si>
    <t>R - 01.3.1</t>
  </si>
  <si>
    <t>Odstranění betonového sloupku oplocení</t>
  </si>
  <si>
    <t>743783812</t>
  </si>
  <si>
    <t>-686398440</t>
  </si>
  <si>
    <t>"strop" 3,1*8,1</t>
  </si>
  <si>
    <t>1463203305</t>
  </si>
  <si>
    <t>"1" 2*3,1*2,7+2*1,15*2,7</t>
  </si>
  <si>
    <t>"2" 2*3,1*2,7+2*1,9*2,7</t>
  </si>
  <si>
    <t>"3" 2*4,7*2,7+2*3,1*2,7</t>
  </si>
  <si>
    <t>-1536483126</t>
  </si>
  <si>
    <t>-519114570</t>
  </si>
  <si>
    <t>-585629939</t>
  </si>
  <si>
    <t>933884072</t>
  </si>
  <si>
    <t>673816390</t>
  </si>
  <si>
    <t>2*8,8*0,6+2*3,8*0,6</t>
  </si>
  <si>
    <t>999444813</t>
  </si>
  <si>
    <t>614826990</t>
  </si>
  <si>
    <t>427533715</t>
  </si>
  <si>
    <t>611811000.1</t>
  </si>
  <si>
    <t>zárubeň interiérová, plastová pro dveře 1křídlé</t>
  </si>
  <si>
    <t>611426712</t>
  </si>
  <si>
    <t>-727506837</t>
  </si>
  <si>
    <t>611441630</t>
  </si>
  <si>
    <t>dveře plastové plné vchodové 1křídlové otevíravé 80x197 cm</t>
  </si>
  <si>
    <t>-1432112705</t>
  </si>
  <si>
    <t>611441630.1</t>
  </si>
  <si>
    <t>dveře plastové vnitřní 1křídlové otevíravé 80x197 cm pravé</t>
  </si>
  <si>
    <t>1274140111</t>
  </si>
  <si>
    <t>611441630.2</t>
  </si>
  <si>
    <t>dveře plastové vnitřní 1křídlové otevíravé 80x197 cm levé</t>
  </si>
  <si>
    <t>-1241792131</t>
  </si>
  <si>
    <t>941111121</t>
  </si>
  <si>
    <t>Montáž lešení řadového trubkového lehkého s podlahami zatížení do 200 kg/m2 š do 1,2 m v do 10 m</t>
  </si>
  <si>
    <t>1477850763</t>
  </si>
  <si>
    <t>941111221</t>
  </si>
  <si>
    <t>Příplatek k lešení řadovému trubkovému lehkému s podlahami š 1,2 m v 10 m za první a ZKD den použití</t>
  </si>
  <si>
    <t>1277312037</t>
  </si>
  <si>
    <t>941111821</t>
  </si>
  <si>
    <t>Demontáž lešení řadového trubkového lehkého s podlahami zatížení do 200 kg/m2 š do 1,2 m v do 10 m</t>
  </si>
  <si>
    <t>-453219889</t>
  </si>
  <si>
    <t>1859104586</t>
  </si>
  <si>
    <t>"podlaha" 3,1*8,1</t>
  </si>
  <si>
    <t>-566693177</t>
  </si>
  <si>
    <t>1,95*2,7</t>
  </si>
  <si>
    <t>-1253819445</t>
  </si>
  <si>
    <t>"VDJ"  2*0,9*0,5</t>
  </si>
  <si>
    <t>"provozní budova" 3*0,8*0,8+1*1*0,4+1*0,2*1,7</t>
  </si>
  <si>
    <t>965042141</t>
  </si>
  <si>
    <t>Bourání podkladů pod dlažby nebo mazanin betonových nebo z litého asfaltu tl do 100 mm pl přes 4 m2</t>
  </si>
  <si>
    <t>-553442912</t>
  </si>
  <si>
    <t>8,1*3,1*0,1</t>
  </si>
  <si>
    <t>966073810</t>
  </si>
  <si>
    <t>"dno polí" 4*7,22*10,6*0,15*0,18</t>
  </si>
  <si>
    <t>"dno odtoků" 2*1,15*3,3*0,15*0,18</t>
  </si>
  <si>
    <t>"příčky polí" 3*10,6*1,5*2*0,21*0,18</t>
  </si>
  <si>
    <t>"obvod. zdi polí" (2*29,9*1,5*2+2*11,7*1,5*2)*0,21*0,18</t>
  </si>
  <si>
    <t>"obvod. zdi odtoků" (2*(1,45+3,9+1,45)*1,8*2)*0,21*0,18</t>
  </si>
  <si>
    <t>23,362*1,25 'Přepočtené koeficientem množství</t>
  </si>
  <si>
    <t>-564365053</t>
  </si>
  <si>
    <t>4*10,6+1*29,9</t>
  </si>
  <si>
    <t>961055111</t>
  </si>
  <si>
    <t>Bourání základů ze ŽB</t>
  </si>
  <si>
    <t>-1847389141</t>
  </si>
  <si>
    <t>"základy 2 ks kalových polí" (2*11,7+2*8)*0,7*0,6+2*7*0,7*0,6</t>
  </si>
  <si>
    <t>"odtok" (1,8+3,9+1,8)*0,3*1,8+1,8*3,9*0,3</t>
  </si>
  <si>
    <t>"beton tl. 10 cm s KARI sítí"  2*(10,3*6,6*0,1)</t>
  </si>
  <si>
    <t>"stávající šachty stěny, strop a dno" 2*((2*1,7+2*2,2)*0,3+2*(1,7*2,2*0,25))</t>
  </si>
  <si>
    <t>966049831.1</t>
  </si>
  <si>
    <t>Rozebrání prefabrikovaných desek betonových</t>
  </si>
  <si>
    <t>1648118548</t>
  </si>
  <si>
    <t>"obvod kalových polí - 8 dílů po 5 ks" 18*5</t>
  </si>
  <si>
    <t>976085311</t>
  </si>
  <si>
    <t>Vybourání kanalizačních rámů včetně poklopů nebo mříží pl do 0,6 m2</t>
  </si>
  <si>
    <t>283723161</t>
  </si>
  <si>
    <t>977151128</t>
  </si>
  <si>
    <t>Jádrové vrty diamantovými korunkami do D 300 mm do stavebních materiálů</t>
  </si>
  <si>
    <t>-161353490</t>
  </si>
  <si>
    <t>977151129</t>
  </si>
  <si>
    <t>Jádrové vrty diamantovými korunkami do D 350 mm do stavebních materiálů</t>
  </si>
  <si>
    <t>1662312548</t>
  </si>
  <si>
    <t>985121123</t>
  </si>
  <si>
    <t>Tryskání degradovaného betonu stěn a rubu kleneb vodou pod tlakem do 2500 barů</t>
  </si>
  <si>
    <t>1547089529</t>
  </si>
  <si>
    <t>"4x dno" 4*7,1*10,3</t>
  </si>
  <si>
    <t>"3 ks vnitřní příčky ze dvou stran " 3*10,3*1,5*2</t>
  </si>
  <si>
    <t>"obvod zdi kal. polí ze dvou stran " (8*7,3*2,1+2*11,7*2,1)*2</t>
  </si>
  <si>
    <t>"2 odtoky" 2*(1,45+3,9+1,45)*1,8*2</t>
  </si>
  <si>
    <t>985321111</t>
  </si>
  <si>
    <t>Ochranný nátěr výztuže na cementové bázi stěn, líce kleneb a podhledů 1 vrstva tl 1 mm</t>
  </si>
  <si>
    <t>1677642809</t>
  </si>
  <si>
    <t>985323112</t>
  </si>
  <si>
    <t>Spojovací můstek reprofilovaného betonu na cementové bázi tl 2 mm</t>
  </si>
  <si>
    <t>1857196571</t>
  </si>
  <si>
    <t>R - 03.9.4</t>
  </si>
  <si>
    <t>Odtrhová a akustická zkouška</t>
  </si>
  <si>
    <t>1960569202</t>
  </si>
  <si>
    <t>931991111.1</t>
  </si>
  <si>
    <t>Zřízení těsnění dilatační spáry termoplastickým PVC pásem š. 240 mm, tl. 2,5-4 mm - dno x stěna, D+M včetně tvarovek</t>
  </si>
  <si>
    <t>824569389</t>
  </si>
  <si>
    <t>8*10,6+2*29,9+2*(2*1,15+2*3,3)</t>
  </si>
  <si>
    <t>162,4*1,05 'Přepočtené koeficientem množství</t>
  </si>
  <si>
    <t>931991112.1</t>
  </si>
  <si>
    <t>Zřízení těsnění dilatační spáry termoplastickým PVC pásem š. 240 mm, tl. 2,5-4 mm - stěna x stěna, D+M včetně tvarovek</t>
  </si>
  <si>
    <t>-287078512</t>
  </si>
  <si>
    <t>18*1,5*4</t>
  </si>
  <si>
    <t>108*1,05 'Přepočtené koeficientem množství</t>
  </si>
  <si>
    <t>R - 10.9.1</t>
  </si>
  <si>
    <t>Gumové dilatační těsnění pro DN 200, D+M</t>
  </si>
  <si>
    <t>2004277658</t>
  </si>
  <si>
    <t>R - 10.9.2</t>
  </si>
  <si>
    <t>Gumové dilatační těsnění pro DN 100, D+M</t>
  </si>
  <si>
    <t>983153135</t>
  </si>
  <si>
    <t>R - 10.9.3</t>
  </si>
  <si>
    <t>nerezový U profil 75 u přelivu včetně ukotvení, D+M</t>
  </si>
  <si>
    <t>-1520808265</t>
  </si>
  <si>
    <t>8*1,7+4*1,5</t>
  </si>
  <si>
    <t>997</t>
  </si>
  <si>
    <t>Přesun sutě</t>
  </si>
  <si>
    <t>997002611</t>
  </si>
  <si>
    <t>Nakládání suti a vybouraných hmot</t>
  </si>
  <si>
    <t>-971827767</t>
  </si>
  <si>
    <t>Poznámka k položce:
suť z kalových polí (nebezpečný odpad)</t>
  </si>
  <si>
    <t>997002611.1</t>
  </si>
  <si>
    <t>Nakládání nebezpečného odpadu</t>
  </si>
  <si>
    <t>63307682</t>
  </si>
  <si>
    <t>Poznámka k položce:
kal a štěrk z kalových polí</t>
  </si>
  <si>
    <t>997013501</t>
  </si>
  <si>
    <t>Odvoz suti a vybouraných hmot na skládku nebo meziskládku do 1 km se složením</t>
  </si>
  <si>
    <t>-524718716</t>
  </si>
  <si>
    <t>997013501.1</t>
  </si>
  <si>
    <t>Odvoz nebezpečného materiálut na skládku nebo meziskládku do 1 km se složením</t>
  </si>
  <si>
    <t>-1359117938</t>
  </si>
  <si>
    <t>997013509</t>
  </si>
  <si>
    <t>Příplatek k odvozu suti a vybouraných hmot na skládku ZKD 1 km přes 1 km</t>
  </si>
  <si>
    <t>366603643</t>
  </si>
  <si>
    <t>187,557*34 'Přepočtené koeficientem množství</t>
  </si>
  <si>
    <t>997013509.1</t>
  </si>
  <si>
    <t>Příplatek k odvozu nebezpečného materiálu na skládku ZKD 1 km přes 1 km</t>
  </si>
  <si>
    <t>2031354801</t>
  </si>
  <si>
    <t>1383,602*49 'Přepočtené koeficientem množství</t>
  </si>
  <si>
    <t>997013831</t>
  </si>
  <si>
    <t>Poplatek za uložení stavebního směsného odpadu na skládce (skládkovné)</t>
  </si>
  <si>
    <t>-1555762629</t>
  </si>
  <si>
    <t>997013831.1</t>
  </si>
  <si>
    <t>Poplatek za uložení nebezpečného odpadu na skládce (skládkovné)</t>
  </si>
  <si>
    <t>-784681572</t>
  </si>
  <si>
    <t>Poznámka k položce:
kal a štěrk z kalových polí
míra znečištění viz rozbory</t>
  </si>
  <si>
    <t>(652,86+228,96)*2,2</t>
  </si>
  <si>
    <t>767161114.1</t>
  </si>
  <si>
    <t>Dodávka a montáž nerezového zábradlí z trubek d 40 mm, v. 350 mm, kotevní plech 150x150 mm tl. 2 mm 81 ks , D+M</t>
  </si>
  <si>
    <t>862828862</t>
  </si>
  <si>
    <t>998767101</t>
  </si>
  <si>
    <t>Přesun hmot tonážní pro zámečnické konstrukce v objektech v do 6 m</t>
  </si>
  <si>
    <t>-1922552318</t>
  </si>
  <si>
    <t>2 - SO_02 Propojovací potrubí</t>
  </si>
  <si>
    <t>3 - SO_02.1 Propojovací potrubí PVC 160 dl. 20 m</t>
  </si>
  <si>
    <t xml:space="preserve">    8 - Trubní vedení</t>
  </si>
  <si>
    <t xml:space="preserve">    998 - Přesun hmot</t>
  </si>
  <si>
    <t>113107123</t>
  </si>
  <si>
    <t>Odstranění podkladu pl do 50 m2 z kameniva drceného tl 300 mm</t>
  </si>
  <si>
    <t>249740786</t>
  </si>
  <si>
    <t>"přeložka vody" 10*0,9</t>
  </si>
  <si>
    <t>113107132</t>
  </si>
  <si>
    <t>Odstranění podkladu pl do 50 m2 z betonu prostého tl 300 mm</t>
  </si>
  <si>
    <t>-89679490</t>
  </si>
  <si>
    <t>113107141</t>
  </si>
  <si>
    <t>Odstranění podkladu pl do 50 m2 živičných tl 50 mm</t>
  </si>
  <si>
    <t>-558792882</t>
  </si>
  <si>
    <t>115101201</t>
  </si>
  <si>
    <t>Čerpání vody na dopravní výšku do 10 m průměrný přítok do 500 l/min</t>
  </si>
  <si>
    <t>1889448987</t>
  </si>
  <si>
    <t>115101301</t>
  </si>
  <si>
    <t>Pohotovost čerpací soupravy pro dopravní výšku do 10 m přítok do 500 l/min</t>
  </si>
  <si>
    <t>1265102644</t>
  </si>
  <si>
    <t>121101101</t>
  </si>
  <si>
    <t>Sejmutí ornice s přemístěním na vzdálenost do 50 m</t>
  </si>
  <si>
    <t>-1694351714</t>
  </si>
  <si>
    <t>"voda" 10*0,9*0,3</t>
  </si>
  <si>
    <t>132101202</t>
  </si>
  <si>
    <t>Hloubení rýh š do 2000 mm v hornině tř. 1 a 2 objemu do 1000 m3</t>
  </si>
  <si>
    <t>-1334530590</t>
  </si>
  <si>
    <t>"voda" 20*0,9*2,1*0,05</t>
  </si>
  <si>
    <t>132201202</t>
  </si>
  <si>
    <t>Hloubení rýh š do 2000 mm v hornině tř. 3 objemu do 1000 m3</t>
  </si>
  <si>
    <t>934391316</t>
  </si>
  <si>
    <t>"voda" 20*0,9*2,1*0,5</t>
  </si>
  <si>
    <t>132201209</t>
  </si>
  <si>
    <t>Příplatek za lepivost k hloubení rýh š do 2000 mm v hornině tř. 3</t>
  </si>
  <si>
    <t>1454912281</t>
  </si>
  <si>
    <t>"30% příplatek" 18,9*0,3</t>
  </si>
  <si>
    <t>132301202</t>
  </si>
  <si>
    <t>Hloubení rýh š do 2000 mm v hornině tř. 4 objemu do 1000 m3</t>
  </si>
  <si>
    <t>1737635668</t>
  </si>
  <si>
    <t>"voda" 20*0,9*2,1*0,45</t>
  </si>
  <si>
    <t>132301209</t>
  </si>
  <si>
    <t>Příplatek za lepivost k hloubení rýh š do 2000 mm v hornině tř. 4</t>
  </si>
  <si>
    <t>1210329019</t>
  </si>
  <si>
    <t>"30% příplatek" 17,01*0,3</t>
  </si>
  <si>
    <t>151821111</t>
  </si>
  <si>
    <t>Osazení a odstranění pažicího boxu středního hl výkopu do 3,5 m š do 1,2 m</t>
  </si>
  <si>
    <t>-65286637</t>
  </si>
  <si>
    <t>"voda" 20*2,1*2</t>
  </si>
  <si>
    <t>161101101</t>
  </si>
  <si>
    <t>Svislé přemístění výkopku z horniny tř. 1 až 4 hl výkopu do 2,5 m</t>
  </si>
  <si>
    <t>619069155</t>
  </si>
  <si>
    <t>37,8*0,5 'Přepočtené koeficientem množství</t>
  </si>
  <si>
    <t>725767377</t>
  </si>
  <si>
    <t>Poznámka k položce:
podsyp + obsyp + 1/2 zpětného zásypu</t>
  </si>
  <si>
    <t>"na trvalou skládku" 20*0,9*2,1</t>
  </si>
  <si>
    <t>247463063</t>
  </si>
  <si>
    <t>37,8*35 'Přepočtené koeficientem množství</t>
  </si>
  <si>
    <t>1320978649</t>
  </si>
  <si>
    <t>-545442232</t>
  </si>
  <si>
    <t>37,8*2 'Přepočtené koeficientem množství</t>
  </si>
  <si>
    <t>236664182</t>
  </si>
  <si>
    <t>20*0,9*2,1-9-2,7</t>
  </si>
  <si>
    <t>583312000</t>
  </si>
  <si>
    <t>kamenivo těžené zásypový materiál</t>
  </si>
  <si>
    <t>-906692119</t>
  </si>
  <si>
    <t>26,1*1,1*1,67</t>
  </si>
  <si>
    <t>175101101</t>
  </si>
  <si>
    <t>Obsypání potrubí bez prohození sypaniny z hornin tř. 1 až 4 uloženým do 3 m od kraje výkopu</t>
  </si>
  <si>
    <t>-1387731219</t>
  </si>
  <si>
    <t>"voda" 20*0,9*0,5</t>
  </si>
  <si>
    <t>583373450</t>
  </si>
  <si>
    <t>štěrkopísek frakce 0-32 (D)</t>
  </si>
  <si>
    <t>1768700893</t>
  </si>
  <si>
    <t>"10% navýšení objemu" 9*1,1*1,67</t>
  </si>
  <si>
    <t>181301102</t>
  </si>
  <si>
    <t>Rozprostření ornice tl vrstvy do 150 mm pl do 500 m2 v rovině nebo ve svahu do 1:5</t>
  </si>
  <si>
    <t>684046139</t>
  </si>
  <si>
    <t>"voda" 4*0,9</t>
  </si>
  <si>
    <t>183405213</t>
  </si>
  <si>
    <t>Výsev trávníku hydroosevem na písky</t>
  </si>
  <si>
    <t>1901647207</t>
  </si>
  <si>
    <t>005724100</t>
  </si>
  <si>
    <t>osivo směs travní parková</t>
  </si>
  <si>
    <t>-2021816198</t>
  </si>
  <si>
    <t>3,6*0,025 'Přepočtené koeficientem množství</t>
  </si>
  <si>
    <t>210800625</t>
  </si>
  <si>
    <t>Montáž měděných vodičů CYA 4 mm2 uložených volně</t>
  </si>
  <si>
    <t>-139977873</t>
  </si>
  <si>
    <t>341421560</t>
  </si>
  <si>
    <t>vodič silový s Cu jádrem CYA 4 mm2</t>
  </si>
  <si>
    <t>128</t>
  </si>
  <si>
    <t>1561807401</t>
  </si>
  <si>
    <t>20*1,2 'Přepočtené koeficientem množství</t>
  </si>
  <si>
    <t>212752212</t>
  </si>
  <si>
    <t>Trativod z drenážních trubek plastových flexibilních D do 100 mm včetně lože otevřený výkop</t>
  </si>
  <si>
    <t>-366712897</t>
  </si>
  <si>
    <t>213141111</t>
  </si>
  <si>
    <t>Zřízení vrstvy z geotextilie v rovině nebo ve sklonu do 1:5 š do 3 m</t>
  </si>
  <si>
    <t>-27436898</t>
  </si>
  <si>
    <t>"voda" 20*0,9</t>
  </si>
  <si>
    <t>693110630</t>
  </si>
  <si>
    <t>geotextilie netkaná, 400 g/m2, šíře 300 cm</t>
  </si>
  <si>
    <t>568250440</t>
  </si>
  <si>
    <t>12,6*0,34 'Přepočtené koeficientem množství</t>
  </si>
  <si>
    <t>451573111</t>
  </si>
  <si>
    <t>Lože pod potrubí otevřený výkop ze štěrkopísku</t>
  </si>
  <si>
    <t>38508683</t>
  </si>
  <si>
    <t>"voda" 20*0,9*0,15</t>
  </si>
  <si>
    <t>R - 01.2.1</t>
  </si>
  <si>
    <t>Folie signální perforovaná modrá š. 25 cm, D+M</t>
  </si>
  <si>
    <t>1582411664</t>
  </si>
  <si>
    <t>Trubní vedení</t>
  </si>
  <si>
    <t>851241192</t>
  </si>
  <si>
    <t>Příplatek za práci ve štole na potrubí z trub litinových hrdlových DN 80 až 250</t>
  </si>
  <si>
    <t>-1009685453</t>
  </si>
  <si>
    <t>851311131</t>
  </si>
  <si>
    <t>Montáž potrubí z trub litinových hrdlových s integrovaným těsněním otevřený výkop DN 150</t>
  </si>
  <si>
    <t>1629722166</t>
  </si>
  <si>
    <t>552530030</t>
  </si>
  <si>
    <t>trouba vodovodní litinová pozinkovaná hrdlová spoj 6 m DN 150 mm</t>
  </si>
  <si>
    <t>-951028321</t>
  </si>
  <si>
    <t>871211121.3</t>
  </si>
  <si>
    <t>Provizorní vodovod - montáž a demontáž potrubí z trubek z tlakového polyetylénu svařovaných vnější průměr 160 mm</t>
  </si>
  <si>
    <t>1495811231</t>
  </si>
  <si>
    <t xml:space="preserve">Poznámka k položce:
 - montáž a demontáž potrubí z trubek z tlakového polyetylénu svařovaných vnější průměr 160mm včetně napojovacích tvarovek a armatur
 - potrubí bude uloženo do stávajícího armaturního kanálu v UV
</t>
  </si>
  <si>
    <t>871311111</t>
  </si>
  <si>
    <t>Montáž potrubí z trubek tlakových z tvrdého PVC otevřený výkop svařovaných vnější průměr 160 mm</t>
  </si>
  <si>
    <t>2069285161</t>
  </si>
  <si>
    <t>286102150</t>
  </si>
  <si>
    <t>trubka PVC tlaková PN 10 hrdlovaná vodovodní DN 150 D 160 x 6,2 x 6000 mm</t>
  </si>
  <si>
    <t>1409225546</t>
  </si>
  <si>
    <t>Poznámka k položce:
barva modrá</t>
  </si>
  <si>
    <t>892353121</t>
  </si>
  <si>
    <t>Proplach a desinfekce vodovodního potrubí DN 150 nebo 200</t>
  </si>
  <si>
    <t>218278715</t>
  </si>
  <si>
    <t>20+55</t>
  </si>
  <si>
    <t>892351111</t>
  </si>
  <si>
    <t>Tlaková zkouška vodou potrubí DN 150 nebo 200</t>
  </si>
  <si>
    <t>485853436</t>
  </si>
  <si>
    <t>892372111</t>
  </si>
  <si>
    <t>Rekapitulace elktro části</t>
  </si>
  <si>
    <t>PS 01 UV Mokošín, rekonstrukce a intenzifikace ÚV</t>
  </si>
  <si>
    <t>RM1</t>
  </si>
  <si>
    <t>DT1</t>
  </si>
  <si>
    <t>RM2</t>
  </si>
  <si>
    <t>DT2</t>
  </si>
  <si>
    <t>RM3</t>
  </si>
  <si>
    <t>DT3</t>
  </si>
  <si>
    <t>PS 02 UV Mokošín, kalové hospodářství, čerpací stanice</t>
  </si>
  <si>
    <t>RS1</t>
  </si>
  <si>
    <t>RS2</t>
  </si>
  <si>
    <t>PS 03 Vrt V3, Brloh</t>
  </si>
  <si>
    <t>PS 04 Vrt Ja-6, Jankovice</t>
  </si>
  <si>
    <t>Propoj Vrt Brloh</t>
  </si>
  <si>
    <t>ČS Jankovice</t>
  </si>
  <si>
    <t>PS 05 Vodojem Chvaletice</t>
  </si>
  <si>
    <t>VDJ Chvaletice</t>
  </si>
  <si>
    <t>VDJ Telčice</t>
  </si>
  <si>
    <t>PS 06 Vodojem Lipoltice</t>
  </si>
  <si>
    <t>PS 07 ASŘ dálkový přenos</t>
  </si>
  <si>
    <t>PS 08 ČS Luhy</t>
  </si>
  <si>
    <t>Vrt Luhy</t>
  </si>
  <si>
    <t>ČS Luhy</t>
  </si>
  <si>
    <t>PS 09 Vodojem Turkovice</t>
  </si>
  <si>
    <t>Hromosvody</t>
  </si>
  <si>
    <t>Mokošín hromosvod</t>
  </si>
  <si>
    <t>Vnější objekty hromosvody</t>
  </si>
  <si>
    <t>EZS</t>
  </si>
  <si>
    <t>Mokošín EZS</t>
  </si>
  <si>
    <t>Vnější objekty EZS</t>
  </si>
  <si>
    <t>Rekapitulace - ÚV Mokošín - RM1</t>
  </si>
  <si>
    <t>Část</t>
  </si>
  <si>
    <t>Dodávky</t>
  </si>
  <si>
    <t>Montáže</t>
  </si>
  <si>
    <t>Cena</t>
  </si>
  <si>
    <t>Motorická elektroinstalace</t>
  </si>
  <si>
    <t>Stavební elektroinstalace</t>
  </si>
  <si>
    <t>Celkem v CZK bez DPH</t>
  </si>
  <si>
    <t>ÚV Mokošín - RM1</t>
  </si>
  <si>
    <t>Pol.č.</t>
  </si>
  <si>
    <t>Popis položky</t>
  </si>
  <si>
    <t>M.j.</t>
  </si>
  <si>
    <t>Množ.</t>
  </si>
  <si>
    <t>Jedn. cena dod.</t>
  </si>
  <si>
    <t>Celk.cena dod.</t>
  </si>
  <si>
    <t>Jedn. cena mon.</t>
  </si>
  <si>
    <t>Celk.cena mon</t>
  </si>
  <si>
    <t>Jedn. cena</t>
  </si>
  <si>
    <t>Celk.cena bez DPH</t>
  </si>
  <si>
    <t>Celková cena vč. DPH</t>
  </si>
  <si>
    <t>-</t>
  </si>
  <si>
    <t>Kč</t>
  </si>
  <si>
    <t>Rozvaděč [RM1]</t>
  </si>
  <si>
    <t>Položka zahrnuje rozvaděč sloužící pro napájení veškerých elektrospotřebičů náležících do příslušného PS. Všechny sběrnice, svorky i ostatní nainstalované prvky musí být viditelně označeny. Součástí dodávky bude montáž rozvaděče včetně nosných konstrukcí, propojení všech komponent, ukončení kabelů.</t>
  </si>
  <si>
    <t>Výroba rozvaděče</t>
  </si>
  <si>
    <t>Materiál v rozvaděči</t>
  </si>
  <si>
    <t>Rozvadeč obsahuje:</t>
  </si>
  <si>
    <t>Dno kabelové jednodílné ŠxH 800x500</t>
  </si>
  <si>
    <t>Podstavec - boční díl VxH 200x500</t>
  </si>
  <si>
    <t>Podstavec - přední a zadní díl VxŠ 200x800</t>
  </si>
  <si>
    <t>sada</t>
  </si>
  <si>
    <t>Příčník jednoduchý H 500</t>
  </si>
  <si>
    <t>Rozváděč skříňový, plné dveře, mont.panel VxŠxH 2000x800x500</t>
  </si>
  <si>
    <t>Sada bočnic VxH 2000x500</t>
  </si>
  <si>
    <t>Sada spojovací 2x SP6000</t>
  </si>
  <si>
    <t>Adaptér uzamykací pro otočnou rukojeť (bez zámku)</t>
  </si>
  <si>
    <t>Digitální multimetr vestavný U, I, P,f / Modbus</t>
  </si>
  <si>
    <t>Chránič proudový čtyřpólový, odolný proti rušení 4p,40A,0,03A</t>
  </si>
  <si>
    <t>Chránič proudový kombinovaný s jističem 1p+N, 10A/C, 0,03A</t>
  </si>
  <si>
    <t>Jistič jednopólový C4/1</t>
  </si>
  <si>
    <t>Jistič třípolový výkonový 100A, 36kA, (nast.0,7-1xIn)</t>
  </si>
  <si>
    <t>Jistič třípolový výkonový 160A, 25kA, (nast.0,7-1xIn)</t>
  </si>
  <si>
    <t>Jistič třípolový C16/3</t>
  </si>
  <si>
    <t>Jistič třípolový C20/3</t>
  </si>
  <si>
    <t>Jistič třípolový C32/3</t>
  </si>
  <si>
    <t>Jistič třípolový C40/3</t>
  </si>
  <si>
    <t>Jistič třípolový C63/3, 15kA</t>
  </si>
  <si>
    <t>Karta komunikační pro frekv.měnič Ethernet dual port</t>
  </si>
  <si>
    <t>Kontakt pomocný 1xNO, 1xNC</t>
  </si>
  <si>
    <t>Kontakt pomocný 1xNO,1xNC</t>
  </si>
  <si>
    <t>Měnič frekvenční 11kW/400V/27,7A</t>
  </si>
  <si>
    <t>Mřížka větrací IP54 (336x316mm)</t>
  </si>
  <si>
    <t>Odpínač pojistkový 1p, vel.22x58</t>
  </si>
  <si>
    <t>Odpínač pojistkový 3p, vel.1</t>
  </si>
  <si>
    <t>Odpínač pojistkový 3p, vel.22x58</t>
  </si>
  <si>
    <t>Ovladač plastový kompletní Stop tlačítko, pootočením odblokovat</t>
  </si>
  <si>
    <t>Relé kontroly síť.napětí 1x přep.kontakt-230V</t>
  </si>
  <si>
    <t>Relé pomocné 4xpřep.kont. 24V</t>
  </si>
  <si>
    <t>Rukojeť standardní otočná černá (400/630)</t>
  </si>
  <si>
    <t>Signálka s LED 24V bílá</t>
  </si>
  <si>
    <t>Spoušť napěťová AC 220-240V 50Hz (100/160/250)</t>
  </si>
  <si>
    <t>Spouštěč motorů 0,4-0,63A</t>
  </si>
  <si>
    <t>Svodič přepětí třípólový Typ 1 + 2, signalizační kontakt</t>
  </si>
  <si>
    <t>Svorkovnice řadová zdvojená 150mm2 šedá</t>
  </si>
  <si>
    <t>Svorkovnice řadová zdvojená 240mm2 šedá</t>
  </si>
  <si>
    <t>Svorkovnice řadová 150mm2 šedá</t>
  </si>
  <si>
    <t>Štítek kruhový Pod stop tlačítko, žlutý</t>
  </si>
  <si>
    <t>Odstranění podkladu pl do 50 m2 z betonu vyztuženého sítěmi tl 300 mm</t>
  </si>
  <si>
    <t>1258678102</t>
  </si>
  <si>
    <t>722201564</t>
  </si>
  <si>
    <t>26*1,2</t>
  </si>
  <si>
    <t>-1557135308</t>
  </si>
  <si>
    <t>-1483213124</t>
  </si>
  <si>
    <t>298636310</t>
  </si>
  <si>
    <t>"přeložka vody dl. v trávě a v poli" 5*1,2*0,3+81*3,2*0,3</t>
  </si>
  <si>
    <t>1986336381</t>
  </si>
  <si>
    <t>"výkop v horn. tř.1,2 - 5%" 112,3*1,2*2,8*0,05</t>
  </si>
  <si>
    <t>-1862434227</t>
  </si>
  <si>
    <t>"výkop v horn. tř.3  - 50%" 112,3*1,2*2,8*0,5</t>
  </si>
  <si>
    <t>-723775679</t>
  </si>
  <si>
    <t>"30% příplatek" 188,664*0,3</t>
  </si>
  <si>
    <t>-571248000</t>
  </si>
  <si>
    <t>"výkop v horn. tř.4 - 45%" 112,3*1,2*2,8*0,45</t>
  </si>
  <si>
    <t>-873869442</t>
  </si>
  <si>
    <t>"30% příplatek" 169,798*0,3</t>
  </si>
  <si>
    <t>-1732446992</t>
  </si>
  <si>
    <t>112,3*2,8*2</t>
  </si>
  <si>
    <t>-489518345</t>
  </si>
  <si>
    <t>377,328*0,5 'Přepočtené koeficientem množství</t>
  </si>
  <si>
    <t>-498268302</t>
  </si>
  <si>
    <t>112,3*1,2*2,8</t>
  </si>
  <si>
    <t>1895508844</t>
  </si>
  <si>
    <t>377,328*35 'Přepočtené koeficientem množství</t>
  </si>
  <si>
    <t>-1980130970</t>
  </si>
  <si>
    <t>-1467594358</t>
  </si>
  <si>
    <t>377,328*2 'Přepočtené koeficientem množství</t>
  </si>
  <si>
    <t>-1263609391</t>
  </si>
  <si>
    <t>112,3*1,2*2,8-71,423-20,214</t>
  </si>
  <si>
    <t>-1079809234</t>
  </si>
  <si>
    <t>285,691*1,1*1,67</t>
  </si>
  <si>
    <t>1446012530</t>
  </si>
  <si>
    <t>112,3*0,53*1,2</t>
  </si>
  <si>
    <t>-1083875246</t>
  </si>
  <si>
    <t>71,423*1,1*1,67</t>
  </si>
  <si>
    <t>-546017342</t>
  </si>
  <si>
    <t>"přeložka vody dl. v trávě a v poli" 5*1,2+81*3,2</t>
  </si>
  <si>
    <t>-1847916381</t>
  </si>
  <si>
    <t>"přeložka vody dl. v trávě" 5*1,2</t>
  </si>
  <si>
    <t>-1609379752</t>
  </si>
  <si>
    <t>6*0,025 'Přepočtené koeficientem množství</t>
  </si>
  <si>
    <t>-1884517105</t>
  </si>
  <si>
    <t>-798551558</t>
  </si>
  <si>
    <t>112,3*1,2 'Přepočtené koeficientem množství</t>
  </si>
  <si>
    <t>-976529545</t>
  </si>
  <si>
    <t>-68330311</t>
  </si>
  <si>
    <t>112,3*1,2</t>
  </si>
  <si>
    <t>5774143</t>
  </si>
  <si>
    <t>134,76*0,34 'Přepočtené koeficientem množství</t>
  </si>
  <si>
    <t>889778065</t>
  </si>
  <si>
    <t>112,3*1,2*0,15</t>
  </si>
  <si>
    <t>-1276310198</t>
  </si>
  <si>
    <t>857352121</t>
  </si>
  <si>
    <t>Montáž litinových tvarovek jednoosých přírubových otevřený výkop DN 200</t>
  </si>
  <si>
    <t>-280033885</t>
  </si>
  <si>
    <t>760220022210</t>
  </si>
  <si>
    <t>PŘÍRUBA - TAH - LITINA DN 200/222</t>
  </si>
  <si>
    <t>-1348229321</t>
  </si>
  <si>
    <t>871211121.2</t>
  </si>
  <si>
    <t>Provizorní vodovod - montáž a demontáž potrubí z trubek z tlakového polyetylénu otevřený výkop svařovaných vnější průměr 225 mm</t>
  </si>
  <si>
    <t>912319991</t>
  </si>
  <si>
    <t>Poznámka k položce:
Provizorní vodovod - montáž a demontáž potrubí z trubek z tlakového polyetylénu otevřený výkop svařovaných vnější průměr 225 mm včetně přepojovacích tvarovek a armatur</t>
  </si>
  <si>
    <t>871351111</t>
  </si>
  <si>
    <t>Montáž potrubí z trubek tlakových z tvrdého PVC otevřený výkop svařovaných vnější průměr 225 mm</t>
  </si>
  <si>
    <t>133209245</t>
  </si>
  <si>
    <t>286102210</t>
  </si>
  <si>
    <t>trubka PVC tlaková PN 10 hrdlovaná vodovodní DN 200 D 225 x 8,7 x 6000 mm</t>
  </si>
  <si>
    <t>642088990</t>
  </si>
  <si>
    <t>Poznámka k položce:
barva šedá</t>
  </si>
  <si>
    <t>2051247083</t>
  </si>
  <si>
    <t>112,3+117</t>
  </si>
  <si>
    <t>-1761466493</t>
  </si>
  <si>
    <t>464770589</t>
  </si>
  <si>
    <t>286131190</t>
  </si>
  <si>
    <t>potrubí vodovodní PE100 PN16 SDR11 6 m, 12 m, 225 x 20,5 mm</t>
  </si>
  <si>
    <t>-1644877405</t>
  </si>
  <si>
    <t>115,270935960591*1,015 'Přepočtené koeficientem množství</t>
  </si>
  <si>
    <t>860177141</t>
  </si>
  <si>
    <t>2*26</t>
  </si>
  <si>
    <t>1203628296</t>
  </si>
  <si>
    <t>-1755256449</t>
  </si>
  <si>
    <t>742808372</t>
  </si>
  <si>
    <t>31,262*34 'Přepočtené koeficientem množství</t>
  </si>
  <si>
    <t>1811492097</t>
  </si>
  <si>
    <t>483516544</t>
  </si>
  <si>
    <t>703937166</t>
  </si>
  <si>
    <t>6 - SO_02.4 Propojovací potrubí DN 300 dl. 21 m</t>
  </si>
  <si>
    <t>113107222</t>
  </si>
  <si>
    <t>Odstranění podkladu pl přes 200 m2 z kameniva drceného tl 200 mm</t>
  </si>
  <si>
    <t>-659322454</t>
  </si>
  <si>
    <t>113151111</t>
  </si>
  <si>
    <t>Rozebrání zpevněných ploch ze silničních dílců</t>
  </si>
  <si>
    <t>-1113026284</t>
  </si>
  <si>
    <t>636391598</t>
  </si>
  <si>
    <t>571024539</t>
  </si>
  <si>
    <t>510697721</t>
  </si>
  <si>
    <t>60*2*2</t>
  </si>
  <si>
    <t>30*2*2</t>
  </si>
  <si>
    <t>15*(2*5+2*2)*2,5</t>
  </si>
  <si>
    <t>17*4*2,5*2,5</t>
  </si>
  <si>
    <t>R - 1.1</t>
  </si>
  <si>
    <t>Zemní práce: odstranění stáv. povrchu, výkop, lože, obsyp, zásyp se zhutněním, povrch do původního stavu</t>
  </si>
  <si>
    <t>1006337169</t>
  </si>
  <si>
    <t>Poznámka k položce:
pro výpočet byla předpokládaná hl. výkopu 2 m v otevř. výkopu
u jam 2,5 m, min 0,3 m pod niveletu potrubí, bez výměny materiálu</t>
  </si>
  <si>
    <t>60*2*1,5</t>
  </si>
  <si>
    <t>30*2*1,5</t>
  </si>
  <si>
    <t>15*5*2*2,5</t>
  </si>
  <si>
    <t>17*2,5*2,5*2,5</t>
  </si>
  <si>
    <t>R - 1.4</t>
  </si>
  <si>
    <t>Propoje sanovaného potrubí v montážních jámách</t>
  </si>
  <si>
    <t>1760370355</t>
  </si>
  <si>
    <t>Poznámka k položce:
fixace potrubí proti axiálnímu posunu
úprava konců potrubí pro napojení - expandér, vyztužovací kroužky
pokládka potrubí do otevřeného výkopu
propoje elektrotvarovkami</t>
  </si>
  <si>
    <t>291111111</t>
  </si>
  <si>
    <t>Podklad pro zpevněné plochy z kameniva drceného 0 až 63 mm</t>
  </si>
  <si>
    <t>1627585005</t>
  </si>
  <si>
    <t>180*0,2</t>
  </si>
  <si>
    <t>291211111</t>
  </si>
  <si>
    <t>Zřízení plochy ze silničních panelů do lože tl 50 mm z kameniva</t>
  </si>
  <si>
    <t>-857842085</t>
  </si>
  <si>
    <t>593810860</t>
  </si>
  <si>
    <t>panel silniční IZD 1/10 299x119x21,5 cm</t>
  </si>
  <si>
    <t>-2015693762</t>
  </si>
  <si>
    <t>452313131</t>
  </si>
  <si>
    <t>Podkladní bloky z betonu prostého tř. C 12/15 otevřený výkop</t>
  </si>
  <si>
    <t>1832457978</t>
  </si>
  <si>
    <t>20*0,1</t>
  </si>
  <si>
    <t>871371121.1</t>
  </si>
  <si>
    <t>Demontáž potrubí z trubek z tlakového polyetylénu otevřený výkop svařovaných vnější průměr 315 mm</t>
  </si>
  <si>
    <t>1601674174</t>
  </si>
  <si>
    <t>5*460</t>
  </si>
  <si>
    <t>-250600975</t>
  </si>
  <si>
    <t>286158680</t>
  </si>
  <si>
    <t>trubka vodovodní tlaková  (PE 100 RC s ochrannou vrstvou z PP) 315x22,7 SDR 11</t>
  </si>
  <si>
    <t>649648941</t>
  </si>
  <si>
    <t>460*1,015 'Přepočtené koeficientem množství</t>
  </si>
  <si>
    <t>-1042329323</t>
  </si>
  <si>
    <t>497691127</t>
  </si>
  <si>
    <t>5*460+2278</t>
  </si>
  <si>
    <t>892383122</t>
  </si>
  <si>
    <t>Proplach a dezinfekce vodovodního potrubí DN 250, DN 300 nebo 350</t>
  </si>
  <si>
    <t>-1722234705</t>
  </si>
  <si>
    <t>R - 08.1.8.10</t>
  </si>
  <si>
    <t>Doprava</t>
  </si>
  <si>
    <t>64325379</t>
  </si>
  <si>
    <t>Poznámka k položce:
výřez v dl. 1 m včetně tvarovek pro zpětné propojení potrubí</t>
  </si>
  <si>
    <t>R - 08.1.8.11</t>
  </si>
  <si>
    <t>Nájemné přepravních cívek</t>
  </si>
  <si>
    <t>2025676387</t>
  </si>
  <si>
    <t>R - 08.1.8.2</t>
  </si>
  <si>
    <t>Elektrotvarovky DN 300, D+M</t>
  </si>
  <si>
    <t>336484483</t>
  </si>
  <si>
    <t>R - 08.1.8.1</t>
  </si>
  <si>
    <t xml:space="preserve">Čištění potrubí, kamerová prohlídka potrubí, dodávka materiálu, montáž potrubí včetně propojení, doprava technologie </t>
  </si>
  <si>
    <t>132554487</t>
  </si>
  <si>
    <t>R - 08.1.8.3</t>
  </si>
  <si>
    <t>Kroužky DN 300, D+M</t>
  </si>
  <si>
    <t>1880477403</t>
  </si>
  <si>
    <t>R - 08.1.8.4</t>
  </si>
  <si>
    <t>Potrubí PE100RC, DN300, D+M</t>
  </si>
  <si>
    <t>-562728542</t>
  </si>
  <si>
    <t>286131330.2</t>
  </si>
  <si>
    <t>Propojovací tvarovky pro provedení suchovodu, D+M</t>
  </si>
  <si>
    <t>-1029892484</t>
  </si>
  <si>
    <t>Poznámka k položce:
výřez 10 x v dl. 1 m
příruba UNI  - příruba jištěná proti tahu DN 300 10 ks
koleno litinové 90° DN 300                                   4 ks
lemovaný nákružek BE DN 300 PE 100 SDR 17     6ks
PP příruba s ocelovou výztuhou                           6 ks
tvarovka F kus dl. 1 m                                         10 ks
tvarovka U-Flex DN 300                                       5 ks</t>
  </si>
  <si>
    <t>286131330.3</t>
  </si>
  <si>
    <t>tvarovky a armatury na trase</t>
  </si>
  <si>
    <t>224759551</t>
  </si>
  <si>
    <t xml:space="preserve">Poznámka k položce:
A kus DN 300/150	4 ks
U flex DN 300	8 ks
T kus 300/80	3 ks
K 11° DN 300	1 ks
K 30° DN 300	1 ks
K 45° DN 300	3 ks 
SEK 300 (0,3 - 0,5m) 13 ks
MV DN 300	2 ks
Š DN 300    	2 ks
VZDUŠNÍK DN 80	3 ks
</t>
  </si>
  <si>
    <t>R - 08.1.8.6</t>
  </si>
  <si>
    <t>Výřez potrubí na trase před realizací z důvodu specifikace profilu vložky</t>
  </si>
  <si>
    <t>1312871651</t>
  </si>
  <si>
    <t>-935149616</t>
  </si>
  <si>
    <t>118966688</t>
  </si>
  <si>
    <t>106,2*34 'Přepočtené koeficientem množství</t>
  </si>
  <si>
    <t>-1336690760</t>
  </si>
  <si>
    <t>997221855</t>
  </si>
  <si>
    <t>Poplatek za uložení odpadu z kameniva na skládce (skládkovné)</t>
  </si>
  <si>
    <t>1843110828</t>
  </si>
  <si>
    <t>9 - SO_09 Stavební úpravy ČS Luhy</t>
  </si>
  <si>
    <t>278381156</t>
  </si>
  <si>
    <t>Rozebrání vrat a vrátek k oplocení plochy do 2 m2</t>
  </si>
  <si>
    <t>1796635520</t>
  </si>
  <si>
    <t>-1736839648</t>
  </si>
  <si>
    <t>-2065923340</t>
  </si>
  <si>
    <t>1911503693</t>
  </si>
  <si>
    <t>2054175407</t>
  </si>
  <si>
    <t>(8,8+8,8+3,8+3,8)*3,1</t>
  </si>
  <si>
    <t>1835048486</t>
  </si>
  <si>
    <t>213793511</t>
  </si>
  <si>
    <t>-96188498</t>
  </si>
  <si>
    <t>21,092*34 'Přepočtené koeficientem množství</t>
  </si>
  <si>
    <t>997013803</t>
  </si>
  <si>
    <t>Poplatek za uložení stavebního odpadu z keramických materiálů na skládce (skládkovné)</t>
  </si>
  <si>
    <t>946615667</t>
  </si>
  <si>
    <t>712300832</t>
  </si>
  <si>
    <t>Odstranění povlakové krytiny střech do 10° dvouvrstvé</t>
  </si>
  <si>
    <t>-1218291008</t>
  </si>
  <si>
    <t>"plocha střechy" 8,8*3,8</t>
  </si>
  <si>
    <t>1653454724</t>
  </si>
  <si>
    <t>104034005</t>
  </si>
  <si>
    <t>3*0,8</t>
  </si>
  <si>
    <t>-341770814</t>
  </si>
  <si>
    <t>1851912081</t>
  </si>
  <si>
    <t>-1780880950</t>
  </si>
  <si>
    <t>33,44*1,1 'Přepočtené koeficientem množství</t>
  </si>
  <si>
    <t>764215606</t>
  </si>
  <si>
    <t>Oplechování horních ploch a atik bez rohů z Pz plechu s povrch úpravou celoplošně lepené rš 500 mm</t>
  </si>
  <si>
    <t>-579407745</t>
  </si>
  <si>
    <t>4+4+9</t>
  </si>
  <si>
    <t>17*1,1 'Přepočtené koeficientem množství</t>
  </si>
  <si>
    <t>764215646</t>
  </si>
  <si>
    <t>Příplatek za zvýšenou pracnost při oplechování rohů nadezdívek(atik)z Pz s povrch úprav rš přes400mm</t>
  </si>
  <si>
    <t>-1194365070</t>
  </si>
  <si>
    <t>-1599526933</t>
  </si>
  <si>
    <t>815932011</t>
  </si>
  <si>
    <t>1*9</t>
  </si>
  <si>
    <t>1745211752</t>
  </si>
  <si>
    <t>1*3</t>
  </si>
  <si>
    <t>433434724</t>
  </si>
  <si>
    <t>-1212548703</t>
  </si>
  <si>
    <t>998766201</t>
  </si>
  <si>
    <t>Přesun hmot procentní pro konstrukce truhlářské v objektech v do 6 m</t>
  </si>
  <si>
    <t>1671294683</t>
  </si>
  <si>
    <t>767510111</t>
  </si>
  <si>
    <t>Montáž osazení kanálového krytu včetně osazení úhelníku 30/30 mm</t>
  </si>
  <si>
    <t>-374587464</t>
  </si>
  <si>
    <t>1,88*48</t>
  </si>
  <si>
    <t>R - 01.767.1</t>
  </si>
  <si>
    <t>nerezový žebírkový plech pro zakrytí elektro kanálu</t>
  </si>
  <si>
    <t>-437878575</t>
  </si>
  <si>
    <t>Poznámka k položce:
zn. oceli AISI 316</t>
  </si>
  <si>
    <t>4,7*0,4</t>
  </si>
  <si>
    <t>R - 01.767.2</t>
  </si>
  <si>
    <t>úhelník nerezový 30/30 mm</t>
  </si>
  <si>
    <t>-584681012</t>
  </si>
  <si>
    <t>2*4,7+2*0,4</t>
  </si>
  <si>
    <t>929589608</t>
  </si>
  <si>
    <t>767691822</t>
  </si>
  <si>
    <t>Vyvěšení nebo zavěšení kovových křídel dveří do 2 m2</t>
  </si>
  <si>
    <t>-1639020774</t>
  </si>
  <si>
    <t>-2052777291</t>
  </si>
  <si>
    <t>"plechy v oknech" 3*11,5</t>
  </si>
  <si>
    <t>-580594358</t>
  </si>
  <si>
    <t>771471810</t>
  </si>
  <si>
    <t>Demontáž soklíků z dlaždic keramických kladených do malty rovných</t>
  </si>
  <si>
    <t>52150455</t>
  </si>
  <si>
    <t>"1" 2*3,1+2*1,15</t>
  </si>
  <si>
    <t>"2" 2*3,1+2*1,9</t>
  </si>
  <si>
    <t>"3" 2*4,7+2*3,1</t>
  </si>
  <si>
    <t>-321775521</t>
  </si>
  <si>
    <t>1576998106</t>
  </si>
  <si>
    <t>34,1/0,3</t>
  </si>
  <si>
    <t>113,667*1,1 'Přepočtené koeficientem množství</t>
  </si>
  <si>
    <t>1730161046</t>
  </si>
  <si>
    <t>"provozní budova" 3,1*8</t>
  </si>
  <si>
    <t>1910147762</t>
  </si>
  <si>
    <t>24,8*1,02 'Přepočtené koeficientem množství</t>
  </si>
  <si>
    <t>2085592749</t>
  </si>
  <si>
    <t>1400965759</t>
  </si>
  <si>
    <t>-89270466</t>
  </si>
  <si>
    <t>781444121</t>
  </si>
  <si>
    <t>Montáž obkladů vnitřních z obkladaček hutných do 19 ks/m2 lepených flexibilním lepidlem</t>
  </si>
  <si>
    <t>-807035361</t>
  </si>
  <si>
    <t>"míst. č. 2" (2*3,1+2*1,95)*2</t>
  </si>
  <si>
    <t>1558907284</t>
  </si>
  <si>
    <t>20,2*1,1 'Přepočtené koeficientem množství</t>
  </si>
  <si>
    <t>781471810</t>
  </si>
  <si>
    <t>Demontáž obkladů z obkladaček keramických kladených do malty</t>
  </si>
  <si>
    <t>-463386661</t>
  </si>
  <si>
    <t>"míst. 3" 2*1,5*0,4+2*1,9*0,4</t>
  </si>
  <si>
    <t>"míst. 2" 1,4*1,2</t>
  </si>
  <si>
    <t>998781101</t>
  </si>
  <si>
    <t>Přesun hmot tonážní pro obklady keramické v objektech v do 6 m</t>
  </si>
  <si>
    <t>339400192</t>
  </si>
  <si>
    <t>304503081</t>
  </si>
  <si>
    <t>15 - SO_06.2.2 Stavební úpravy VDJ Chvaletice (Hornická čtvrť) - vodojem</t>
  </si>
  <si>
    <t>"VDJ" 2,2*2,2</t>
  </si>
  <si>
    <t>"VDJ" 2*2,2*2,8+2*2,2*2,8</t>
  </si>
  <si>
    <t>530186110</t>
  </si>
  <si>
    <t>"plocha nad terénem" (3,7+3+3,7)*2,6+(1,4+2+1,4)*0,5</t>
  </si>
  <si>
    <t>-1615508168</t>
  </si>
  <si>
    <t>-487276890</t>
  </si>
  <si>
    <t>-2007673074</t>
  </si>
  <si>
    <t>"sokl" (2,5+3,2+2,5)*0,6+(1,4+2+1,4)*0,6</t>
  </si>
  <si>
    <t>1304123733</t>
  </si>
  <si>
    <t>R - 01.6.1</t>
  </si>
  <si>
    <t>atypická plastová plná dvířka dvoukřídlá pro vstup do VDJ 1300x2000 mm včetně zárubně</t>
  </si>
  <si>
    <t>1296030595</t>
  </si>
  <si>
    <t>Poznámka k položce:
nutno ověřit rozměr</t>
  </si>
  <si>
    <t>573713358</t>
  </si>
  <si>
    <t>767244220</t>
  </si>
  <si>
    <t>29,4*20</t>
  </si>
  <si>
    <t>1118821385</t>
  </si>
  <si>
    <t>823801266</t>
  </si>
  <si>
    <t>"VDJ" 1,5*2,1</t>
  </si>
  <si>
    <t>748893983</t>
  </si>
  <si>
    <t>286619330.1</t>
  </si>
  <si>
    <t>poklop litinový vodotěsný, uzamykatelný 800x800 mm</t>
  </si>
  <si>
    <t>1831773538</t>
  </si>
  <si>
    <t>286619330.2</t>
  </si>
  <si>
    <t>poklop litinový vodotěsný, uzamykatelný 700x700 mm</t>
  </si>
  <si>
    <t>617629848</t>
  </si>
  <si>
    <t>"okna VDJ" 2*0,9*0,5</t>
  </si>
  <si>
    <t>965046111</t>
  </si>
  <si>
    <t>Broušení stávajících betonových podlah úběr do 3 mm</t>
  </si>
  <si>
    <t>-1234468906</t>
  </si>
  <si>
    <t>"podlaha VDJ" 1,5*2,1</t>
  </si>
  <si>
    <t>965046119</t>
  </si>
  <si>
    <t>Příplatek k broušení stávajících betonových podlah za každý další 1 mm úběru</t>
  </si>
  <si>
    <t>65219866</t>
  </si>
  <si>
    <t>3,15*2 'Přepočtené koeficientem množství</t>
  </si>
  <si>
    <t>968072246</t>
  </si>
  <si>
    <t>Vybourání kovových rámů oken jednoduchých včetně křídel pl do 4 m2</t>
  </si>
  <si>
    <t>-1071984693</t>
  </si>
  <si>
    <t>"okno" 1,3*1,7</t>
  </si>
  <si>
    <t>"dveře VDJ" 0,8*2</t>
  </si>
  <si>
    <t>977151232</t>
  </si>
  <si>
    <t>Jádrové vrty dovrchní diamantovými korunkami do D 450 mm do stavebních materiálů</t>
  </si>
  <si>
    <t>159177953</t>
  </si>
  <si>
    <t>2,2*2,2</t>
  </si>
  <si>
    <t>2*2,2*2,8+2*2,2*2,8</t>
  </si>
  <si>
    <t>-2134230880</t>
  </si>
  <si>
    <t>R - 02.9.1</t>
  </si>
  <si>
    <t>Odstranění poklopů na vstupu do armaturní komory včetně likvidace</t>
  </si>
  <si>
    <t>241098570</t>
  </si>
  <si>
    <t>R - 02.9.2</t>
  </si>
  <si>
    <t>Oprava hydroizolace bitumenovou samolepící izolací v místě osazení hlavice</t>
  </si>
  <si>
    <t>1660176185</t>
  </si>
  <si>
    <t>R - 02.9.3</t>
  </si>
  <si>
    <t>Odkrytí stropu VDJ v místě osazení odvětrávacích hlavic</t>
  </si>
  <si>
    <t>-283252142</t>
  </si>
  <si>
    <t>4,35*34 'Přepočtené koeficientem množství</t>
  </si>
  <si>
    <t>460194856</t>
  </si>
  <si>
    <t>"plocha střechy VDJ" 3,1*3,7</t>
  </si>
  <si>
    <t>540540655</t>
  </si>
  <si>
    <t>493460217</t>
  </si>
  <si>
    <t>471888904</t>
  </si>
  <si>
    <t>1766667757</t>
  </si>
  <si>
    <t>-330209728</t>
  </si>
  <si>
    <t>"plocha střechy s přesahem" 4,1*3,5</t>
  </si>
  <si>
    <t>14,35*1,1 'Přepočtené koeficientem množství</t>
  </si>
  <si>
    <t>-193956259</t>
  </si>
  <si>
    <t>12,4545454545455*1,1 'Přepočtené koeficientem množství</t>
  </si>
  <si>
    <t>555366367</t>
  </si>
  <si>
    <t>-1079254381</t>
  </si>
  <si>
    <t>-1392075015</t>
  </si>
  <si>
    <t>1949641776</t>
  </si>
  <si>
    <t>611430060.1</t>
  </si>
  <si>
    <t>okno plastové jednodílné 90x50 cm</t>
  </si>
  <si>
    <t>1856794848</t>
  </si>
  <si>
    <t>80115338</t>
  </si>
  <si>
    <t>27185488</t>
  </si>
  <si>
    <t>2*0,9*0,5</t>
  </si>
  <si>
    <t>R - 02.767.6</t>
  </si>
  <si>
    <t>pevná mříž pro okno 900x500 mm</t>
  </si>
  <si>
    <t>-1261624968</t>
  </si>
  <si>
    <t>1720362851</t>
  </si>
  <si>
    <t>R - 02.767.1</t>
  </si>
  <si>
    <t>367835883</t>
  </si>
  <si>
    <t>2*2,2+2*2,2</t>
  </si>
  <si>
    <t>8,8/0,3</t>
  </si>
  <si>
    <t>29,333*1,1 'Přepočtené koeficientem množství</t>
  </si>
  <si>
    <t>4,84*1,02 'Přepočtené koeficientem množství</t>
  </si>
  <si>
    <t>1290778167</t>
  </si>
  <si>
    <t>19657279</t>
  </si>
  <si>
    <t>"pro okno 900x500" 2*0,9*0,5</t>
  </si>
  <si>
    <t>R - 02.786.1</t>
  </si>
  <si>
    <t>venkovní předokenní roleta hliníková pro okno 900x500 mm s dálkovým ovládáním + elektropohon</t>
  </si>
  <si>
    <t>863374172</t>
  </si>
  <si>
    <t>16 - SO_06.1 Stavební úpravy VDJ Chvaletice - VDJ Telčice</t>
  </si>
  <si>
    <t xml:space="preserve">    751 - Vzduchotechnika</t>
  </si>
  <si>
    <t>-810957890</t>
  </si>
  <si>
    <t>"strop" 2,9*3,9</t>
  </si>
  <si>
    <t>509068247</t>
  </si>
  <si>
    <t>"stěny" (2*3,9+2*2,9)*4</t>
  </si>
  <si>
    <t>72430067</t>
  </si>
  <si>
    <t>"přední stěna" 3,9*4,55</t>
  </si>
  <si>
    <t>"boční stěny" 2*3,9*2,5</t>
  </si>
  <si>
    <t>"zadní stěna" 3,9*2,4</t>
  </si>
  <si>
    <t>"sokl" 11,23</t>
  </si>
  <si>
    <t>1653986024</t>
  </si>
  <si>
    <t>-147078500</t>
  </si>
  <si>
    <t>-1754673901</t>
  </si>
  <si>
    <t>26862129</t>
  </si>
  <si>
    <t>"sokl + 20% na šikmé plochy" 4*3,9*0,6*1,2</t>
  </si>
  <si>
    <t>-1497836235</t>
  </si>
  <si>
    <t>-608102862</t>
  </si>
  <si>
    <t>11,2+46,6</t>
  </si>
  <si>
    <t>-2001149563</t>
  </si>
  <si>
    <t>242908623</t>
  </si>
  <si>
    <t>57,8*20</t>
  </si>
  <si>
    <t>1663530424</t>
  </si>
  <si>
    <t>-191157991</t>
  </si>
  <si>
    <t>2,9*3,9</t>
  </si>
  <si>
    <t>959125987</t>
  </si>
  <si>
    <t>1060069840</t>
  </si>
  <si>
    <t>-1432453016</t>
  </si>
  <si>
    <t>-428807462</t>
  </si>
  <si>
    <t>-135072584</t>
  </si>
  <si>
    <t>R - 02.9.9</t>
  </si>
  <si>
    <t>993930712</t>
  </si>
  <si>
    <t>476930028</t>
  </si>
  <si>
    <t>"podesta"  0,95*1,15</t>
  </si>
  <si>
    <t>"stupně"  7*0,3*1,15</t>
  </si>
  <si>
    <t>"podschodnice"  8*0,17*1,15</t>
  </si>
  <si>
    <t>"zídka+čela" 2*(2,4+1)*(0,3+0,2+0,3)+2*0,3*0,2</t>
  </si>
  <si>
    <t>-1962134348</t>
  </si>
  <si>
    <t>-1631290023</t>
  </si>
  <si>
    <t>R - 02.9.5</t>
  </si>
  <si>
    <t>1743978738</t>
  </si>
  <si>
    <t>R - 03.9.6</t>
  </si>
  <si>
    <t>-440764324</t>
  </si>
  <si>
    <t>Výkop pro provizorní propoj v dl. 4 m, včetně pažení , zemních prací a úprav povrchů</t>
  </si>
  <si>
    <t>2053019069</t>
  </si>
  <si>
    <t>1605595811</t>
  </si>
  <si>
    <t>-615916963</t>
  </si>
  <si>
    <t>-71775292</t>
  </si>
  <si>
    <t>-1149176646</t>
  </si>
  <si>
    <t>8,077*34 'Přepočtené koeficientem množství</t>
  </si>
  <si>
    <t>205423949</t>
  </si>
  <si>
    <t>751</t>
  </si>
  <si>
    <t>Vzduchotechnika</t>
  </si>
  <si>
    <t>751111014</t>
  </si>
  <si>
    <t>Mtž vent ax ntl nástěnného základního D do 400 mm</t>
  </si>
  <si>
    <t>-2123035091</t>
  </si>
  <si>
    <t>429141040</t>
  </si>
  <si>
    <t xml:space="preserve">ventilátor axiální do potrubí, TDM 300  </t>
  </si>
  <si>
    <t>-2777212</t>
  </si>
  <si>
    <t>751398021</t>
  </si>
  <si>
    <t>Mtž větrací mřížky stěnové do 0,040 m2</t>
  </si>
  <si>
    <t>1758390970</t>
  </si>
  <si>
    <t>751398042</t>
  </si>
  <si>
    <t>Mtž protidešťové žaluzie potrubí D do 400 mm</t>
  </si>
  <si>
    <t>1278143579</t>
  </si>
  <si>
    <t>562456050.1</t>
  </si>
  <si>
    <t>mřížka větrací plast VM 400x400 UB bílá se žaluzií</t>
  </si>
  <si>
    <t>1481072034</t>
  </si>
  <si>
    <t>562456060.1</t>
  </si>
  <si>
    <t>mřížka větrací plast VM 180x180 mm</t>
  </si>
  <si>
    <t>1154575062</t>
  </si>
  <si>
    <t>998751101</t>
  </si>
  <si>
    <t>Přesun hmot tonážní pro vzduchotechniku v objektech v do 12 m</t>
  </si>
  <si>
    <t>-2055927714</t>
  </si>
  <si>
    <t>301594209</t>
  </si>
  <si>
    <t>3,9*4,9</t>
  </si>
  <si>
    <t>1328271723</t>
  </si>
  <si>
    <t>"atika a římsa" 3*3,9+4*3,9</t>
  </si>
  <si>
    <t>-297126407</t>
  </si>
  <si>
    <t>19,11*1,1 'Přepočtené koeficientem množství</t>
  </si>
  <si>
    <t>796545086</t>
  </si>
  <si>
    <t>27,3*1,1 'Přepočtené koeficientem množství</t>
  </si>
  <si>
    <t>-405629368</t>
  </si>
  <si>
    <t>814118187</t>
  </si>
  <si>
    <t>81454416</t>
  </si>
  <si>
    <t>1814754839</t>
  </si>
  <si>
    <t>762596246</t>
  </si>
  <si>
    <t>0,9*0,6</t>
  </si>
  <si>
    <t>pevná mříž pro okno 900x600 mm</t>
  </si>
  <si>
    <t>624076476</t>
  </si>
  <si>
    <t>1978292245</t>
  </si>
  <si>
    <t>R - 03.767.1</t>
  </si>
  <si>
    <t>2072369646</t>
  </si>
  <si>
    <t>-597788976</t>
  </si>
  <si>
    <t>1542685630</t>
  </si>
  <si>
    <t>"strop + zdi" 11,3+54,4</t>
  </si>
  <si>
    <t>-524985228</t>
  </si>
  <si>
    <t>-1719175084</t>
  </si>
  <si>
    <t>7 - SO_07 Stavební úpravy VDJ Lipoltice</t>
  </si>
  <si>
    <t>340239225.1</t>
  </si>
  <si>
    <t>Zazdívka otvorů pl do 4 m2 v příčkách nebo stěnách z cihel P+D tl 450 mm</t>
  </si>
  <si>
    <t>-963279944</t>
  </si>
  <si>
    <t>"dozdění oken" (0,35+0,35+0,35+0,35)*1,5</t>
  </si>
  <si>
    <t>"zazdění oken" (1,5+1,5)*1,5</t>
  </si>
  <si>
    <t>"strop 1+2 a vlez do VDJ" 11,6*4,2+2,1*5,4</t>
  </si>
  <si>
    <t>"vstup 1" (11,6++1,65+5,3+2,4+6,3+4,2)*4,4</t>
  </si>
  <si>
    <t>"rozvaděč 2" (2*5,2+2*2,3)*4,4</t>
  </si>
  <si>
    <t>"vlez do VDJ" (2*2,1+2*5,4)*2,6</t>
  </si>
  <si>
    <t>504643183</t>
  </si>
  <si>
    <t>"štítové zdi" 72+34</t>
  </si>
  <si>
    <t>"boční zdi"  2*20</t>
  </si>
  <si>
    <t>-1176938663</t>
  </si>
  <si>
    <t>84315665</t>
  </si>
  <si>
    <t>-1575295473</t>
  </si>
  <si>
    <t>"obvod x v. obkladu + 10% na šikminy a schodiště" (12,5+4,9+6,3+2,8+6,3+7,7)*0,6*1,1</t>
  </si>
  <si>
    <t>-1295021787</t>
  </si>
  <si>
    <t>631311125</t>
  </si>
  <si>
    <t>Mazanina tl do 120 mm z betonu prostého tř. C 20/25</t>
  </si>
  <si>
    <t>-1882472301</t>
  </si>
  <si>
    <t>637211122</t>
  </si>
  <si>
    <t>Okapový chodník z betonových dlaždic tl 60 mm kladených do písku se zalitím spár MC</t>
  </si>
  <si>
    <t>-1116771120</t>
  </si>
  <si>
    <t>(12,5+4,9+6,3+2,8+6,2+7,7)*0,5</t>
  </si>
  <si>
    <t>637311112</t>
  </si>
  <si>
    <t>Okapový chodník z betonových chodníkových obrubníků stojatých lože kamenivo</t>
  </si>
  <si>
    <t>-1607485927</t>
  </si>
  <si>
    <t>5,9+13,5+8,7+7,5+3,5+8</t>
  </si>
  <si>
    <t>1168455397</t>
  </si>
  <si>
    <t>611811000.4</t>
  </si>
  <si>
    <t>zárubeň pro dveře vchodové, plastová pro dveře 1křídlé atypické</t>
  </si>
  <si>
    <t>-342051470</t>
  </si>
  <si>
    <t>dveře plastové venkovní 1křídlové otevíravé 80x197 cm pravé</t>
  </si>
  <si>
    <t>63434258</t>
  </si>
  <si>
    <t xml:space="preserve">dveře plastové vchodové 1křídlové otevíravé 60 x120 cm </t>
  </si>
  <si>
    <t>-1141289095</t>
  </si>
  <si>
    <t>1651792912</t>
  </si>
  <si>
    <t>2012576368</t>
  </si>
  <si>
    <t>146*20</t>
  </si>
  <si>
    <t>978258384</t>
  </si>
  <si>
    <t>1369801466</t>
  </si>
  <si>
    <t>968062375</t>
  </si>
  <si>
    <t>Vybourání dřevěných rámů oken zdvojených včetně křídel pl do 2 m2</t>
  </si>
  <si>
    <t>1200733004</t>
  </si>
  <si>
    <t>"okna" 2*1,5*1,5</t>
  </si>
  <si>
    <t>"dveře" 0,8*2+0,8*2</t>
  </si>
  <si>
    <t>"vrata" 1,6*2,1</t>
  </si>
  <si>
    <t>971033651</t>
  </si>
  <si>
    <t>Vybourání otvorů ve zdivu cihelném pl do 4 m2 na MVC nebo MV tl do 600 mm</t>
  </si>
  <si>
    <t>367051044</t>
  </si>
  <si>
    <t>0,7*1,3*0,45</t>
  </si>
  <si>
    <t>-1974877373</t>
  </si>
  <si>
    <t>"vstup 1" (11,6+1,65+5,3+2,4+6,3+4,2)*4,4</t>
  </si>
  <si>
    <t>-1792122970</t>
  </si>
  <si>
    <t>"strop" 11,6*11,6</t>
  </si>
  <si>
    <t>"stěny" 4*11,6*4,3</t>
  </si>
  <si>
    <t>"podlaha" 11,6*11,6</t>
  </si>
  <si>
    <t>"jímka" (2*2,3+2*5,3)*0,5</t>
  </si>
  <si>
    <t>"sloup" 4*0,4*4,1+4*1,2*0,7</t>
  </si>
  <si>
    <t>"schody-stupně, podschodnice, bok" 4*0,3*1+5*0,21*1+1,2*0,42</t>
  </si>
  <si>
    <t>"schody venkovní" 4*0,3*1,2+5*0,2*1,2+0,6</t>
  </si>
  <si>
    <t>"venkovní podesta" 2*3,9*1,8+2*1,2*0,95+2*1,2*0,65</t>
  </si>
  <si>
    <t>-860857759</t>
  </si>
  <si>
    <t>-596577302</t>
  </si>
  <si>
    <t>1816888400</t>
  </si>
  <si>
    <t>-1876783404</t>
  </si>
  <si>
    <t>-1629006095</t>
  </si>
  <si>
    <t>348593298</t>
  </si>
  <si>
    <t>-1945164931</t>
  </si>
  <si>
    <t>2*(2*11,6+2*11,6)+4*4,3</t>
  </si>
  <si>
    <t>-394273047</t>
  </si>
  <si>
    <t>-2116850315</t>
  </si>
  <si>
    <t>76,211*34 'Přepočtené koeficientem množství</t>
  </si>
  <si>
    <t>713121121</t>
  </si>
  <si>
    <t>Montáž izolace tepelné podlah volně kladenými rohožemi, pásy, dílci, deskami 2 vrstvy</t>
  </si>
  <si>
    <t>-588544292</t>
  </si>
  <si>
    <t>Poznámka k položce:
ve dvou vrstvách</t>
  </si>
  <si>
    <t>2*(4,9*12,5+2,8*6,2)</t>
  </si>
  <si>
    <t>631481040</t>
  </si>
  <si>
    <t>deska minerální střešní izolační 600x1200 mm tl. 100 mm</t>
  </si>
  <si>
    <t>1242531986</t>
  </si>
  <si>
    <t>157,22*1,02 'Přepočtené koeficientem množství</t>
  </si>
  <si>
    <t>Zabezpečení konců potrubí DN do 300 při tlakových zkouškách vodou</t>
  </si>
  <si>
    <t>-252536200</t>
  </si>
  <si>
    <t>286131180</t>
  </si>
  <si>
    <t>potrubí vodovodní PE100 PN16 SDR11 6 m, 12 m, 160 x 14,6 mm</t>
  </si>
  <si>
    <t>1052035719</t>
  </si>
  <si>
    <t>55*1,015 'Přepočtené koeficientem množství</t>
  </si>
  <si>
    <t>919735111</t>
  </si>
  <si>
    <t>Řezání stávajícího živičného krytu hl do 50 mm</t>
  </si>
  <si>
    <t>1634224322</t>
  </si>
  <si>
    <t>"voda" 2*10</t>
  </si>
  <si>
    <t>919735124</t>
  </si>
  <si>
    <t>Řezání stávajícího betonového krytu hl do 200 mm</t>
  </si>
  <si>
    <t>1909010233</t>
  </si>
  <si>
    <t>997221551</t>
  </si>
  <si>
    <t>Vodorovná doprava suti ze sypkých materiálů do 1 km</t>
  </si>
  <si>
    <t>1330946431</t>
  </si>
  <si>
    <t>997221559</t>
  </si>
  <si>
    <t>Příplatek ZKD 1 km u vodorovné dopravy suti ze sypkých materiálů</t>
  </si>
  <si>
    <t>-841163508</t>
  </si>
  <si>
    <t>8,982*34 'Přepočtené koeficientem množství</t>
  </si>
  <si>
    <t>997221611</t>
  </si>
  <si>
    <t>Nakládání suti na dopravní prostředky pro vodorovnou dopravu</t>
  </si>
  <si>
    <t>191870800</t>
  </si>
  <si>
    <t>997221845</t>
  </si>
  <si>
    <t>Poplatek za uložení odpadu z asfaltových povrchů na skládce (skládkovné)</t>
  </si>
  <si>
    <t>577003113</t>
  </si>
  <si>
    <t>998</t>
  </si>
  <si>
    <t>998276101</t>
  </si>
  <si>
    <t>Přesun hmot pro trubní vedení z trub z plastických hmot otevřený výkop</t>
  </si>
  <si>
    <t>466199244</t>
  </si>
  <si>
    <t>4 - SO_02.2 Propojovací potrubí  PVC 160 dl. 55 m</t>
  </si>
  <si>
    <t>25*0,9</t>
  </si>
  <si>
    <t>2058808866</t>
  </si>
  <si>
    <t>30*0,9*0,3</t>
  </si>
  <si>
    <t>"5% v horn. tř. 1,2" 55*0,9*2,1*0,05</t>
  </si>
  <si>
    <t>"50% v horn. tř. 3" 55*0,9*2,1*0,5</t>
  </si>
  <si>
    <t>"30% příplatek" 51,975*0,3</t>
  </si>
  <si>
    <t>"45% v horn. tř. 4" 55*0,9*2,1*0,45</t>
  </si>
  <si>
    <t>"30% příplatek" 46,778*0,3</t>
  </si>
  <si>
    <t>55*2,1*2</t>
  </si>
  <si>
    <t>103,951*0,5 'Přepočtené koeficientem množství</t>
  </si>
  <si>
    <t>"na trvalou skládku" 55*0,9*2,1</t>
  </si>
  <si>
    <t>103,95*35 'Přepočtené koeficientem množství</t>
  </si>
  <si>
    <t>55*0,9*2,1</t>
  </si>
  <si>
    <t>103,95*2 'Přepočtené koeficientem množství</t>
  </si>
  <si>
    <t>55*0,9*2,1-24,75-7,425</t>
  </si>
  <si>
    <t>71,775*1,1*1,67</t>
  </si>
  <si>
    <t>"voda" 55*0,9*0,5</t>
  </si>
  <si>
    <t>"10% navýšení objemu" 24,75*1,1*1,67</t>
  </si>
  <si>
    <t>30*0,9</t>
  </si>
  <si>
    <t>27*0,025 'Přepočtené koeficientem množství</t>
  </si>
  <si>
    <t>55*1,2 'Přepočtené koeficientem množství</t>
  </si>
  <si>
    <t>"voda" 55*0,9</t>
  </si>
  <si>
    <t>34,65*0,34 'Přepočtené koeficientem množství</t>
  </si>
  <si>
    <t>55*0,9*0,15</t>
  </si>
  <si>
    <t>857372121</t>
  </si>
  <si>
    <t>Montáž litinových tvarovek jednoosých přírubových otevřený výkop DN 300</t>
  </si>
  <si>
    <t>-1849912443</t>
  </si>
  <si>
    <t>50.10.300150</t>
  </si>
  <si>
    <t>tvarovka litinová, FFR, přírubová redukce, DN 300/150</t>
  </si>
  <si>
    <t>ks</t>
  </si>
  <si>
    <t>-602430269</t>
  </si>
  <si>
    <t>760230032610</t>
  </si>
  <si>
    <t>PŘÍRUBA - TAH - LITINA DN 300/324-6</t>
  </si>
  <si>
    <t>-886800052</t>
  </si>
  <si>
    <t>Poznámka k položce:
včetně montáže tvarovek a armatur viz  situace propojovacího potrubí</t>
  </si>
  <si>
    <t>Poznámka k položce:
včetně tvarovek a armatur viz  situace propojovacího potrubí</t>
  </si>
  <si>
    <t>286536000</t>
  </si>
  <si>
    <t>nákružek tlakový lemový IPE D 160 mm</t>
  </si>
  <si>
    <t>-1238614466</t>
  </si>
  <si>
    <t>286544100.1</t>
  </si>
  <si>
    <t>příruba volná k lemovému nákružku z polypropylénu 160</t>
  </si>
  <si>
    <t>-117913237</t>
  </si>
  <si>
    <t>286148300</t>
  </si>
  <si>
    <t>koleno 90°, SDR 17, PE 100, PN 10, d 160</t>
  </si>
  <si>
    <t>2141984599</t>
  </si>
  <si>
    <t>"voda" 2*25</t>
  </si>
  <si>
    <t>-1851659406</t>
  </si>
  <si>
    <t>22,455*34 'Přepočtené koeficientem množství</t>
  </si>
  <si>
    <t>5 - SO_02.3 Propojovací potrubí PVC 225 dl. 112,3 m</t>
  </si>
  <si>
    <t>-1931489546</t>
  </si>
  <si>
    <t>"přeložka vody" 26*1,2</t>
  </si>
  <si>
    <t>113107137</t>
  </si>
  <si>
    <t>Přesun hmot tonážní pro izolace tepelné v objektech v do 6 m</t>
  </si>
  <si>
    <t>-1207664279</t>
  </si>
  <si>
    <t>762131124</t>
  </si>
  <si>
    <t>Montáž bednění stěn z hrubých prken na sraz</t>
  </si>
  <si>
    <t>-567014844</t>
  </si>
  <si>
    <t>(9+5,2)*8,7</t>
  </si>
  <si>
    <t>605151110</t>
  </si>
  <si>
    <t>řezivo jehličnaté boční prkno jakost I.-II. 2 - 3 cm</t>
  </si>
  <si>
    <t>-1151997537</t>
  </si>
  <si>
    <t>123,54*0,024</t>
  </si>
  <si>
    <t>762341811</t>
  </si>
  <si>
    <t>Demontáž bednění střech z prken</t>
  </si>
  <si>
    <t>-582987567</t>
  </si>
  <si>
    <t>762395000</t>
  </si>
  <si>
    <t>Spojovací prostředky pro montáž krovu, bednění, laťování, světlíky, klíny</t>
  </si>
  <si>
    <t>-533923856</t>
  </si>
  <si>
    <t>998762101</t>
  </si>
  <si>
    <t>Přesun hmot tonážní pro kce tesařské v objektech v do 6 m</t>
  </si>
  <si>
    <t>-2088668353</t>
  </si>
  <si>
    <t>10*8,7+6,5*8,7</t>
  </si>
  <si>
    <t>2*10+2*6,5</t>
  </si>
  <si>
    <t>2*8,7</t>
  </si>
  <si>
    <t>"svody svislé a 1 ležatý" 2+3,5+8</t>
  </si>
  <si>
    <t>130,5*1,1 'Přepočtené koeficientem množství</t>
  </si>
  <si>
    <t>"dl. štítů + 10%" (10+6,1+8+2)*1,1</t>
  </si>
  <si>
    <t>1052147084</t>
  </si>
  <si>
    <t>2*0,9</t>
  </si>
  <si>
    <t>611400180.1</t>
  </si>
  <si>
    <t>okno plastové jednokřídlé otvíravé a vyklápěcí pravé 80 x 150 cm</t>
  </si>
  <si>
    <t>1890524084</t>
  </si>
  <si>
    <t>R - 04.767.1</t>
  </si>
  <si>
    <t>pevná mříž pro okno 800x1500 mm</t>
  </si>
  <si>
    <t>-1996055081</t>
  </si>
  <si>
    <t>1309951731</t>
  </si>
  <si>
    <t>"vstup 1" 11,6+1,6+5,3+6,3*2,4+4,2</t>
  </si>
  <si>
    <t>"rozvaděč 2" 2*5,2+2*2,3</t>
  </si>
  <si>
    <t>-1698035820</t>
  </si>
  <si>
    <t>52,82/0,3</t>
  </si>
  <si>
    <t>176,067*1,1 'Přepočtené koeficientem množství</t>
  </si>
  <si>
    <t>-1855389501</t>
  </si>
  <si>
    <t>"vstup 1" 11,6*1,6+6,3*2,4</t>
  </si>
  <si>
    <t>"rozvaděč 2" 5,2*2,3</t>
  </si>
  <si>
    <t>305997970</t>
  </si>
  <si>
    <t>45,64*1,02 'Přepočtené koeficientem množství</t>
  </si>
  <si>
    <t>475665455</t>
  </si>
  <si>
    <t>-587015597</t>
  </si>
  <si>
    <t>2*0,8*1,5</t>
  </si>
  <si>
    <t>venkovní předokenní roleta hliníková pro okno 800x1500 mm s dálkovým ovládáním + elektopohon</t>
  </si>
  <si>
    <t>-712811553</t>
  </si>
  <si>
    <t>998786201</t>
  </si>
  <si>
    <t>Přesun hmot procentní pro čalounické úpravy v objektech v do 6 m</t>
  </si>
  <si>
    <t>-1530970008</t>
  </si>
  <si>
    <t>2*142/10*2</t>
  </si>
  <si>
    <t>142/10*3</t>
  </si>
  <si>
    <t>-701772300</t>
  </si>
  <si>
    <t>-1539879187</t>
  </si>
  <si>
    <t>460030057</t>
  </si>
  <si>
    <t>Rozebrání dlažeb ručně z dlaždic betonových nebo keramických do malty spáry nezalité</t>
  </si>
  <si>
    <t>-2129649539</t>
  </si>
  <si>
    <t>(5,9+13,5+8,7+7,5+3,5+8)*0,5</t>
  </si>
  <si>
    <t>8 - SO_08 Rekonstrukce stávajícího přivaděče</t>
  </si>
  <si>
    <t>1 - SO_08.1 Rekonstrukce stávajícího přivaděče DN 300</t>
  </si>
  <si>
    <t>Demontáž oplechování horních ploch zdí a nadezdívek do suti</t>
  </si>
  <si>
    <t>443263657</t>
  </si>
  <si>
    <t>Poznámka k položce:
atika</t>
  </si>
  <si>
    <t>"atika" 3*10,5</t>
  </si>
  <si>
    <t>"spojení střechy přístavby" 10,5+13</t>
  </si>
  <si>
    <t>764002851</t>
  </si>
  <si>
    <t>Demontáž oplechování parapetů do suti</t>
  </si>
  <si>
    <t>-1744090973</t>
  </si>
  <si>
    <t>"okno š. 2,1 m" 16*2,1</t>
  </si>
  <si>
    <t>"okno š. 1,5 m" 12*1,5</t>
  </si>
  <si>
    <t>"okno š. 1,2 m" 3*1,2</t>
  </si>
  <si>
    <t>"okno š. 0,6 m" 2*0,6</t>
  </si>
  <si>
    <t>"okno š. 2,4 m" 31*2,4</t>
  </si>
  <si>
    <t>764004801</t>
  </si>
  <si>
    <t>Demontáž podokapního žlabu do suti</t>
  </si>
  <si>
    <t>269910609</t>
  </si>
  <si>
    <t>"budova" 43+12,2+12+12,2+18</t>
  </si>
  <si>
    <t>"přístřesek nad rampou" 9</t>
  </si>
  <si>
    <t>764004861</t>
  </si>
  <si>
    <t>Demontáž svodu do suti</t>
  </si>
  <si>
    <t>-1599156406</t>
  </si>
  <si>
    <t>4*9+3*8+5</t>
  </si>
  <si>
    <t>764111401</t>
  </si>
  <si>
    <t>Krytina střechy rovné drážkováním ze svitků z Pz plechu rš 500 mm sklonu do 30°</t>
  </si>
  <si>
    <t>346198786</t>
  </si>
  <si>
    <t>764212634</t>
  </si>
  <si>
    <t>Oplechování štítu závětrnou lištou z Pz s povrchovou úpravou rš 330 mm</t>
  </si>
  <si>
    <t>-1226397303</t>
  </si>
  <si>
    <t>764214605</t>
  </si>
  <si>
    <t>Oplechování horních ploch a atik bez rohů z Pz s povrch úpravou mechanicky kotvené rš 400 mm</t>
  </si>
  <si>
    <t>601514694</t>
  </si>
  <si>
    <t>3*10,5</t>
  </si>
  <si>
    <t>764216605</t>
  </si>
  <si>
    <t>Oplechování rovných parapetů mechanicky kotvené z Pz s povrchovou úpravou rš 400 mm</t>
  </si>
  <si>
    <t>1620454982</t>
  </si>
  <si>
    <t>"přízemí." 5*2,1+6*1,5+8*2,4+2*1,5+4*0,9</t>
  </si>
  <si>
    <t>"1.pato" 9*2,4+2*0,6+6*1,5+3*1,2+1*2,4</t>
  </si>
  <si>
    <t>764511601</t>
  </si>
  <si>
    <t>Žlab podokapní půlkruhový z Pz s povrchovou úpravou rš 250 mm</t>
  </si>
  <si>
    <t>7730195</t>
  </si>
  <si>
    <t>-1515297363</t>
  </si>
  <si>
    <t>998764102</t>
  </si>
  <si>
    <t>Přesun hmot tonážní pro konstrukce klempířské v objektech v do 12 m</t>
  </si>
  <si>
    <t>-549884749</t>
  </si>
  <si>
    <t>766</t>
  </si>
  <si>
    <t>Konstrukce truhlářské</t>
  </si>
  <si>
    <t>766622131</t>
  </si>
  <si>
    <t>Montáž plastových oken plochy přes 1 m2 otevíravých výšky do 1,5 m s rámem do zdiva</t>
  </si>
  <si>
    <t>1019239688</t>
  </si>
  <si>
    <t>8*2,4*1,2</t>
  </si>
  <si>
    <t>4*0,9*0,6</t>
  </si>
  <si>
    <t>6*1,5*1,2</t>
  </si>
  <si>
    <t>2*1,5*1,5</t>
  </si>
  <si>
    <t>611400350</t>
  </si>
  <si>
    <t>okno plastové trojkřídlé otvíravé vyklápěcí+otvíravé 240x120 cm</t>
  </si>
  <si>
    <t>1363128391</t>
  </si>
  <si>
    <t>611400210.1</t>
  </si>
  <si>
    <t>okno plastové jednokřídlé vyklápěcí 90 x 60 cm</t>
  </si>
  <si>
    <t>-1121334288</t>
  </si>
  <si>
    <t>611400290.1</t>
  </si>
  <si>
    <t>okno plastové dvoukřídlé otvíravé + vyklápěcí 150 x 120 cm</t>
  </si>
  <si>
    <t>-1866181324</t>
  </si>
  <si>
    <t>611400260</t>
  </si>
  <si>
    <t>okno plastové jednokřídlé otvíravé + vyklápěcí 150 x 150 cm</t>
  </si>
  <si>
    <t>-1767178741</t>
  </si>
  <si>
    <t>Poznámka k položce:
okna u schodiště, dvoudílná, 
1 díl pevné zasklení
1 díl otevírací vpravo</t>
  </si>
  <si>
    <t>102</t>
  </si>
  <si>
    <t>766622132</t>
  </si>
  <si>
    <t>Montáž plastových oken plochy přes 1 m2 otevíravých výšky do 2,5 m s rámem do zdiva</t>
  </si>
  <si>
    <t>-460166688</t>
  </si>
  <si>
    <t>3*1,2*1,8</t>
  </si>
  <si>
    <t>9*2,4*1,8</t>
  </si>
  <si>
    <t>5*2,1*1,8</t>
  </si>
  <si>
    <t>103</t>
  </si>
  <si>
    <t>611400350.1</t>
  </si>
  <si>
    <t>okno plastové trojkřídlé otvíravé vyklápěcí+otvíravé 240x180 cm</t>
  </si>
  <si>
    <t>1640972268</t>
  </si>
  <si>
    <t>104</t>
  </si>
  <si>
    <t>611400350.2</t>
  </si>
  <si>
    <t>okno plastové trojkřídlé otvíravé vyklápěcí+otvíravé 210x180 cm</t>
  </si>
  <si>
    <t>1810815037</t>
  </si>
  <si>
    <t>105</t>
  </si>
  <si>
    <t>766622133</t>
  </si>
  <si>
    <t>Montáž plastových oken plochy přes 1 m2 otevíravých výšky přes 2,5 m s rámem do zdiva</t>
  </si>
  <si>
    <t>751702696</t>
  </si>
  <si>
    <t>1*2,4*2,85</t>
  </si>
  <si>
    <t>106</t>
  </si>
  <si>
    <t>611400350.3</t>
  </si>
  <si>
    <t>okno plastové trojkřídlé otvíravé vyklápěcí+otvíravé 240x285 cm</t>
  </si>
  <si>
    <t>887382567</t>
  </si>
  <si>
    <t>107</t>
  </si>
  <si>
    <t>766660311</t>
  </si>
  <si>
    <t>Montáž posuvných dveří jednokřídlových průchozí šířky do 800 mm do pouzdra s jednou kapsou</t>
  </si>
  <si>
    <t>628919679</t>
  </si>
  <si>
    <t>108</t>
  </si>
  <si>
    <t>611601920.1</t>
  </si>
  <si>
    <t xml:space="preserve">dveře posuvné hladké plné  80x197 cm </t>
  </si>
  <si>
    <t>788376612</t>
  </si>
  <si>
    <t>109</t>
  </si>
  <si>
    <t>766660001</t>
  </si>
  <si>
    <t>Montáž dveřních křídel otvíravých 1křídlových š do 0,8 m do zárubně</t>
  </si>
  <si>
    <t>-12063919</t>
  </si>
  <si>
    <t>110</t>
  </si>
  <si>
    <t>611400290.3</t>
  </si>
  <si>
    <t>dveře plastové vnitřní, pravé 800x1970 mm, bílé včetně zárubně</t>
  </si>
  <si>
    <t>-1155617048</t>
  </si>
  <si>
    <t>111</t>
  </si>
  <si>
    <t>766682111</t>
  </si>
  <si>
    <t>Montáž zárubní obložkových pro dveře jednokřídlové tl stěny do 170 mm</t>
  </si>
  <si>
    <t>2018960870</t>
  </si>
  <si>
    <t>112</t>
  </si>
  <si>
    <t>611811000</t>
  </si>
  <si>
    <t xml:space="preserve">zárubeň interiérová, obložková pro dveře 1křídlé 8-15 cm </t>
  </si>
  <si>
    <t>1371926069</t>
  </si>
  <si>
    <t>113</t>
  </si>
  <si>
    <t>766691921</t>
  </si>
  <si>
    <t>Vyvěšení nebo zavěšení křídel plastových oken jednoduchých plochy do 1 m2</t>
  </si>
  <si>
    <t>869460375</t>
  </si>
  <si>
    <t>114</t>
  </si>
  <si>
    <t>766691922</t>
  </si>
  <si>
    <t>Vyvěšení nebo zavěšení křídel plastových oken jednoduchých plochy přes 1 do 2 m2</t>
  </si>
  <si>
    <t>-467153232</t>
  </si>
  <si>
    <t>115</t>
  </si>
  <si>
    <t>766691924</t>
  </si>
  <si>
    <t>Vyvěšení nebo zavěšení křídel plastových dveří plochy do 2 m2</t>
  </si>
  <si>
    <t>-1094372649</t>
  </si>
  <si>
    <t>116</t>
  </si>
  <si>
    <t>998766102</t>
  </si>
  <si>
    <t>Přesun hmot tonážní pro konstrukce truhlářské v objektech v do 12 m</t>
  </si>
  <si>
    <t>-198054326</t>
  </si>
  <si>
    <t>117</t>
  </si>
  <si>
    <t>767161823</t>
  </si>
  <si>
    <t>Demontáž zábradlí schodišťového nerozebíratelného hmotnosti 1m zábradlí do 20 kg</t>
  </si>
  <si>
    <t>-657291122</t>
  </si>
  <si>
    <t>"podesta, schody no podzemí, podesta" 9,3+1,2+4,35+1,2+4,9+1,3+1,2</t>
  </si>
  <si>
    <t>118</t>
  </si>
  <si>
    <t>767161851</t>
  </si>
  <si>
    <t>Demontáž madel schodišťových</t>
  </si>
  <si>
    <t>-1280640561</t>
  </si>
  <si>
    <t>119</t>
  </si>
  <si>
    <t>767590120.2</t>
  </si>
  <si>
    <t xml:space="preserve">Montáž podlahového  pororoštu  </t>
  </si>
  <si>
    <t>1701905349</t>
  </si>
  <si>
    <t>30+71</t>
  </si>
  <si>
    <t>120</t>
  </si>
  <si>
    <t>R - 9.767.1</t>
  </si>
  <si>
    <t>kompozitní pororošt plný ze dvou stran tl. 64 mm</t>
  </si>
  <si>
    <t>990608860</t>
  </si>
  <si>
    <t>121</t>
  </si>
  <si>
    <t>767590840</t>
  </si>
  <si>
    <t>Demontáž podlah zdvojených - nosného roštu</t>
  </si>
  <si>
    <t>-1549057537</t>
  </si>
  <si>
    <t>14+30+71</t>
  </si>
  <si>
    <t>122</t>
  </si>
  <si>
    <t>767651112.1</t>
  </si>
  <si>
    <t>Montáž vrat garážových rolovacích plochy přes 9 do 13 m2</t>
  </si>
  <si>
    <t>-1059276201</t>
  </si>
  <si>
    <t>Poznámka k položce:
montáž včetně elektropohonu</t>
  </si>
  <si>
    <t>123</t>
  </si>
  <si>
    <t>R - 09.767.1</t>
  </si>
  <si>
    <t>vrata garážová rolovací 3000x3400 mm s ellektopohonem</t>
  </si>
  <si>
    <t>1292030428</t>
  </si>
  <si>
    <t>124</t>
  </si>
  <si>
    <t>767833100.1</t>
  </si>
  <si>
    <t>Montáž žebříků do zdi s bočnicemi z nerez oceli, s ochranným košem</t>
  </si>
  <si>
    <t>-500725727</t>
  </si>
  <si>
    <t>2*9+10,5</t>
  </si>
  <si>
    <t>125</t>
  </si>
  <si>
    <t>767834101</t>
  </si>
  <si>
    <t>Příplatek k ceně za montáž žebříků ochranný koš šroubovaný</t>
  </si>
  <si>
    <t>-660128737</t>
  </si>
  <si>
    <t>126</t>
  </si>
  <si>
    <t>767995114</t>
  </si>
  <si>
    <t>Montáž atypických zámečnických konstrukcí hmotnosti do 50 kg</t>
  </si>
  <si>
    <t>1478413404</t>
  </si>
  <si>
    <t>127</t>
  </si>
  <si>
    <t>133806200</t>
  </si>
  <si>
    <t>tyč ocelová I, značka oceli AISI 316, označení průřezu 120 - nerez</t>
  </si>
  <si>
    <t>-1876722981</t>
  </si>
  <si>
    <t>Poznámka k položce:
Hmotnost: 11,1 kg/m</t>
  </si>
  <si>
    <t>767996701</t>
  </si>
  <si>
    <t>Demontáž atypických zámečnických konstrukcí řezáním hmotnosti jednotlivých dílů do 50 kg</t>
  </si>
  <si>
    <t>-62418554</t>
  </si>
  <si>
    <t>2754*1,1 'Přepočtené koeficientem množství</t>
  </si>
  <si>
    <t>129</t>
  </si>
  <si>
    <t>767996801.1</t>
  </si>
  <si>
    <t>Demontáž atypických zámečnických konstrukcí - zakrytí ocelovými plechy</t>
  </si>
  <si>
    <t>-2082365492</t>
  </si>
  <si>
    <t>130</t>
  </si>
  <si>
    <t>998767202</t>
  </si>
  <si>
    <t>Přesun hmot procentní pro zámečnické konstrukce v objektech v do 12 m</t>
  </si>
  <si>
    <t>%</t>
  </si>
  <si>
    <t>1152709607</t>
  </si>
  <si>
    <t>131</t>
  </si>
  <si>
    <t>R - 03.1.767.1</t>
  </si>
  <si>
    <t>Nerezové zábradlí podest v.1,1 m, D+M</t>
  </si>
  <si>
    <t>-1875292630</t>
  </si>
  <si>
    <t>132</t>
  </si>
  <si>
    <t>R - 03.1.767.10</t>
  </si>
  <si>
    <t>Odvětrávací tvarovka nerez, D+M</t>
  </si>
  <si>
    <t>556653345</t>
  </si>
  <si>
    <t>133</t>
  </si>
  <si>
    <t>R - 03.1.767.2</t>
  </si>
  <si>
    <t>Demontáž žebříků</t>
  </si>
  <si>
    <t>740480227</t>
  </si>
  <si>
    <t>134</t>
  </si>
  <si>
    <t>R - 03.1.767.3</t>
  </si>
  <si>
    <t>Dodávka žebříků</t>
  </si>
  <si>
    <t>2026213640</t>
  </si>
  <si>
    <t>135</t>
  </si>
  <si>
    <t>R - 03.1.767.4</t>
  </si>
  <si>
    <t>Průtokový ohřívač 4,4 KW, D+M</t>
  </si>
  <si>
    <t>-1592387432</t>
  </si>
  <si>
    <t>136</t>
  </si>
  <si>
    <t>R - 03.1.767.5</t>
  </si>
  <si>
    <t>Ohřívač TUV 100l, D+M</t>
  </si>
  <si>
    <t>-361548603</t>
  </si>
  <si>
    <t>137</t>
  </si>
  <si>
    <t>R - 03.1.767.6</t>
  </si>
  <si>
    <t>Topný žebřík, D+M</t>
  </si>
  <si>
    <t>-1719064728</t>
  </si>
  <si>
    <t>138</t>
  </si>
  <si>
    <t>R - 03.1.767.7</t>
  </si>
  <si>
    <t>Protidešťová žaluzie D150 mm, D+M</t>
  </si>
  <si>
    <t>1872455371</t>
  </si>
  <si>
    <t>139</t>
  </si>
  <si>
    <t>R - 03.1.767.8</t>
  </si>
  <si>
    <t>Protidešťová žaluzie 200x200 mm, D+M</t>
  </si>
  <si>
    <t>517768863</t>
  </si>
  <si>
    <t>140</t>
  </si>
  <si>
    <t>R - 03.1.767.9</t>
  </si>
  <si>
    <t>Protidešťová žaluzie 300x300 mm, D+M</t>
  </si>
  <si>
    <t>426485263</t>
  </si>
  <si>
    <t>771</t>
  </si>
  <si>
    <t>Podlahy z dlaždic</t>
  </si>
  <si>
    <t>141</t>
  </si>
  <si>
    <t>771474112</t>
  </si>
  <si>
    <t>Montáž soklíků z dlaždic keramických rovných flexibilní lepidlo v do 90 mm</t>
  </si>
  <si>
    <t>-1535754811</t>
  </si>
  <si>
    <t>2*6,6+1*2,7</t>
  </si>
  <si>
    <t>0,7+3,6+0,2+4*0,1+(2*1,6+2*2,35)-3*0,90</t>
  </si>
  <si>
    <t>2*9,5+2*11,9-3</t>
  </si>
  <si>
    <t>2*5,85+2*5,7-0,8-1,45</t>
  </si>
  <si>
    <t>2*2,35+2*8,9-2*0,8-1</t>
  </si>
  <si>
    <t>3,5+3,7+0,6+2,2+2,1+5,8</t>
  </si>
  <si>
    <t>2*1,25+2*2-0,8</t>
  </si>
  <si>
    <t>3,35+1,20+0,45+2,6+1,6+0,75+1,1</t>
  </si>
  <si>
    <t>4*3+4*2,85-2*0,8</t>
  </si>
  <si>
    <t>0,475+5,5+1,6+2,28+3*0,65+5,8+2,1-3*0,9</t>
  </si>
  <si>
    <t>142</t>
  </si>
  <si>
    <t>597613120</t>
  </si>
  <si>
    <t>sokl  keramický (barevné) 30 x 8 x 0,8 cm I. j.</t>
  </si>
  <si>
    <t>883562887</t>
  </si>
  <si>
    <t xml:space="preserve">"přízemí místnosti č. 1,3,6,8,9,10,11,12,13" </t>
  </si>
  <si>
    <t>(2*6,6+1*2,7)/0,3</t>
  </si>
  <si>
    <t>(0,7+3,6+0,2+4*0,1+(2*1,6+2*2,35)-3*0,90)/0,3</t>
  </si>
  <si>
    <t>(2*9,5+2*11,9-3)/0,3</t>
  </si>
  <si>
    <t>(2*2,35+2*8,9-2*0,8-1)/0,3</t>
  </si>
  <si>
    <t>(3,5+3,7+0,6+2,2+2,1+5,8)/0,3</t>
  </si>
  <si>
    <t>(2*1,25+2*2-0,8)/0,3</t>
  </si>
  <si>
    <t xml:space="preserve">"1.N.P.místnosti č. 2" </t>
  </si>
  <si>
    <t>(0,475+5,5+1,6+2,28+3*0,65+5,8+2,1-3*0,9)/0,3</t>
  </si>
  <si>
    <t>421,017*1,1 'Přepočtené koeficientem množství</t>
  </si>
  <si>
    <t>143</t>
  </si>
  <si>
    <t>597613120.1</t>
  </si>
  <si>
    <t>sokl  keramický (barevné) 30 x 8 x 0,8 cm I. j. kyselinovzdorný</t>
  </si>
  <si>
    <t>-1288554387</t>
  </si>
  <si>
    <t>"místnosti 08,12,13"</t>
  </si>
  <si>
    <t>(2*5,85+2*5,7-0,8-1,4)/0,3</t>
  </si>
  <si>
    <t>(3,35+1,20+0,45+2,6+1,6+0,75+1,1)/0,3</t>
  </si>
  <si>
    <t>(4*3+4*2,85-2*0,8)/0,3</t>
  </si>
  <si>
    <t>179,167*1,01 'Přepočtené koeficientem množství</t>
  </si>
  <si>
    <t>144</t>
  </si>
  <si>
    <t>771571131</t>
  </si>
  <si>
    <t>Montáž podlah z keramických dlaždic protiskluzných do malty do 50 ks/m2</t>
  </si>
  <si>
    <t>-1819307102</t>
  </si>
  <si>
    <t>145</t>
  </si>
  <si>
    <t>597614080</t>
  </si>
  <si>
    <t>dlaždice keramické slinuté neglazované mrazuvzdorné 29,8 x 29,8 x 0,9 cm</t>
  </si>
  <si>
    <t>1993320918</t>
  </si>
  <si>
    <t>Poznámka k položce:
protiskluzová dlažba, skupina R10</t>
  </si>
  <si>
    <t>"přízemí míst.č.1+3+4+5+6+7+9+10+11"  17,5+9,5+1,8+51,2+115+20,9+17,5+2,5</t>
  </si>
  <si>
    <t>"1.N.P. míst.č. 2,4,9,10,11,12" 13,9+12,6+5,9+1,3+1,7+3,8</t>
  </si>
  <si>
    <t>275,1*1,02 'Přepočtené koeficientem množství</t>
  </si>
  <si>
    <t>146</t>
  </si>
  <si>
    <t>597614080.1</t>
  </si>
  <si>
    <t>dlaždice keramické slinuté neglazované mrazuvzdorné 29,8 x 29,8 x 0,9 cm kyselinovzdorné</t>
  </si>
  <si>
    <t>-290932580</t>
  </si>
  <si>
    <t>Poznámka k položce:
protiskluzová dlažba</t>
  </si>
  <si>
    <t>"přízemí míst.č. 08, 012, 013"  33,5+7,9+18</t>
  </si>
  <si>
    <t>59,4*1,02 'Přepočtené koeficientem množství</t>
  </si>
  <si>
    <t>147</t>
  </si>
  <si>
    <t>771571810</t>
  </si>
  <si>
    <t>Demontáž podlah z dlaždic keramických kladených do malty</t>
  </si>
  <si>
    <t>-1121990838</t>
  </si>
  <si>
    <t>"přízemí místnosti č. 1+3+4+6+8+9+10+11+13" 17,5+9,5+1,8+115-30-14+33,5+20,9+18,5+2,5+18</t>
  </si>
  <si>
    <t>"1.N.P. místnosti č. 2,9,10,11,12" 13,9+5,9+1,3+1,7+3,8</t>
  </si>
  <si>
    <t>148</t>
  </si>
  <si>
    <t>771990112</t>
  </si>
  <si>
    <t>Vyrovnání podkladu samonivelační stěrkou tl 4 mm pevnosti 30 Mpa</t>
  </si>
  <si>
    <t>-625441586</t>
  </si>
  <si>
    <t>149</t>
  </si>
  <si>
    <t>998771102</t>
  </si>
  <si>
    <t>Přesun hmot tonážní pro podlahy z dlaždic v objektech v do 12 m</t>
  </si>
  <si>
    <t>419732648</t>
  </si>
  <si>
    <t>776</t>
  </si>
  <si>
    <t>Podlahy povlakové</t>
  </si>
  <si>
    <t>150</t>
  </si>
  <si>
    <t>776200830</t>
  </si>
  <si>
    <t>Odstranění lepených podlahovin z hran schodišťových stupňů</t>
  </si>
  <si>
    <t>-1124291798</t>
  </si>
  <si>
    <t>2*20*1,3</t>
  </si>
  <si>
    <t>151</t>
  </si>
  <si>
    <t>776511820</t>
  </si>
  <si>
    <t>Demontáž lepených povlakových podlah s podložkou ručně</t>
  </si>
  <si>
    <t>-1754174525</t>
  </si>
  <si>
    <t>"přízemí míst. č.2,5,16" 10,4+51,2+10,8</t>
  </si>
  <si>
    <t>"1.N.P. míst. č.1,3,4,5,6,7,8,13,14,15,16" 11+12,1+12,6+17,7+18,3+3,9+11,6+12,6+5,9+228,4+58,4</t>
  </si>
  <si>
    <t>152</t>
  </si>
  <si>
    <t>776521100</t>
  </si>
  <si>
    <t>Lepení pásů povlakových podlah plastových</t>
  </si>
  <si>
    <t>712496981</t>
  </si>
  <si>
    <t>"přízemí místnosti č. 2,16"  10,4+16</t>
  </si>
  <si>
    <t>Export VZ</t>
  </si>
  <si>
    <t>List obsahuje:</t>
  </si>
  <si>
    <t>3.0</t>
  </si>
  <si>
    <t/>
  </si>
  <si>
    <t>False</t>
  </si>
  <si>
    <t>{8e2f46b8-b1d7-43ad-bc1c-87dcaf5c983a}</t>
  </si>
  <si>
    <t>&gt;&gt;  skryté sloupce  &lt;&lt;</t>
  </si>
  <si>
    <t>0,01</t>
  </si>
  <si>
    <t>21</t>
  </si>
  <si>
    <t>15</t>
  </si>
  <si>
    <t>REKAPITULACE STAVBY</t>
  </si>
  <si>
    <t>v ---  níže se nacházejí doplnkové a pomocné údaje k sestavám  --- v</t>
  </si>
  <si>
    <t>Návod na vyplnění</t>
  </si>
  <si>
    <t>0,001</t>
  </si>
  <si>
    <t>Kód:</t>
  </si>
  <si>
    <t>06613F-pripominky</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</si>
  <si>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</si>
  <si>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</si>
  <si>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Zajištění kvality vody pro skupinový vodovod Přelouč</t>
  </si>
  <si>
    <t>0,1</t>
  </si>
  <si>
    <t>KSO:</t>
  </si>
  <si>
    <t>CC-CZ:</t>
  </si>
  <si>
    <t>1</t>
  </si>
  <si>
    <t>Místo:</t>
  </si>
  <si>
    <t xml:space="preserve"> </t>
  </si>
  <si>
    <t>Datum:</t>
  </si>
  <si>
    <t>27.10.2015</t>
  </si>
  <si>
    <t>10</t>
  </si>
  <si>
    <t>100</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</si>
  <si>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</si>
  <si>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</si>
  <si>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</si>
  <si>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</si>
  <si>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</si>
  <si>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</si>
  <si>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</si>
  <si>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</si>
  <si>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</si>
  <si>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</si>
  <si>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</si>
  <si>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</si>
  <si>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</si>
  <si>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</si>
  <si>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</si>
  <si>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</si>
  <si>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</si>
  <si>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</si>
  <si>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</si>
  <si>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</si>
  <si>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</si>
  <si>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</si>
  <si>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</si>
  <si>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</si>
  <si>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</si>
  <si>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</si>
  <si>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</si>
  <si>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</si>
  <si>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</si>
  <si>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</si>
  <si>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</si>
  <si>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</si>
  <si>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</si>
  <si>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</si>
  <si>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</si>
  <si>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</si>
  <si>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</si>
  <si>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</si>
  <si>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</si>
  <si>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</si>
  <si>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</si>
  <si>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</si>
  <si>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</si>
  <si>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</si>
  <si>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</si>
  <si>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</si>
  <si>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Ostatní náklady</t>
  </si>
  <si>
    <t>STA</t>
  </si>
  <si>
    <t>{13fef8e4-1550-495e-9e69-3937090db65e}</t>
  </si>
  <si>
    <t>2</t>
  </si>
  <si>
    <t>SO_01 Zahušťovací nádrž</t>
  </si>
  <si>
    <t>{113e6074-7b65-45b2-878a-87520a165179}</t>
  </si>
  <si>
    <t>SO_01.1 Zahušťovací nádrže</t>
  </si>
  <si>
    <t>Soupis</t>
  </si>
  <si>
    <t>{1bafdefb-a90d-461e-8c59-2905e498e4ef}</t>
  </si>
  <si>
    <t>SO_01.2 Stavební úpravy provozní budovy - demolice stáv. kalového pole a oprava zbylých</t>
  </si>
  <si>
    <t>{ab37c11d-e328-4c97-9da3-c62c30ea75ef}</t>
  </si>
  <si>
    <t>SO_02 Propojovací potrubí</t>
  </si>
  <si>
    <t>{50742a78-1860-450f-ba4d-dd09d10fb490}</t>
  </si>
  <si>
    <t>3</t>
  </si>
  <si>
    <t>SO_02.1 Propojovací potrubí PVC 160 dl. 20 m</t>
  </si>
  <si>
    <t>{e329e27d-3327-47b7-aee5-f681979d6ccb}</t>
  </si>
  <si>
    <t>4</t>
  </si>
  <si>
    <t>SO_02.2 Propojovací potrubí  PVC 160 dl. 55 m</t>
  </si>
  <si>
    <t>{824ecfc2-0a59-46fe-9fb9-8fb62527951b}</t>
  </si>
  <si>
    <t>5</t>
  </si>
  <si>
    <t>SO_02.3 Propojovací potrubí PVC 225 dl. 112,3 m</t>
  </si>
  <si>
    <t>{98ff2c18-e2a9-4663-927c-6c94e5bbf7b8}</t>
  </si>
  <si>
    <t>6</t>
  </si>
  <si>
    <t>SO_02.4 Propojovací potrubí DN 300 dl. 21 m</t>
  </si>
  <si>
    <t>{f162107f-e430-4c99-b212-8c04dbd62a4a}</t>
  </si>
  <si>
    <t>7</t>
  </si>
  <si>
    <t>SO_02.5 Propojovací potrubí DN 300 dl. 15 m</t>
  </si>
  <si>
    <t>{e943bda3-17fd-48b6-81b4-ba395ba2e850}</t>
  </si>
  <si>
    <t>8</t>
  </si>
  <si>
    <t>SO_02.6 Propojovací potrubí LT DN 400 dl. 52 m</t>
  </si>
  <si>
    <t>{5f97a698-f25f-4cc7-9043-cae7570b1b8b}</t>
  </si>
  <si>
    <t>SO_03 Stavební úpravy provozní budovy</t>
  </si>
  <si>
    <t>{6772b89e-e812-4858-bf3b-67b47f8ee854}</t>
  </si>
  <si>
    <t>SO_03.1.1 Stavební úpravy provozní budovy - úpravna vody</t>
  </si>
  <si>
    <t>{ad0e6536-1641-4899-9d87-cd7c7972be31}</t>
  </si>
  <si>
    <t>SO_03.1.2 Stavební úpravy provozní budovy - rekonstrukce filtrů</t>
  </si>
  <si>
    <t>"1.N.P. filtry vnitřní příčky" 3*(2,6+0,15+0,4+0,3+0,4+0,15+2,6)*3,6</t>
  </si>
  <si>
    <t>167</t>
  </si>
  <si>
    <t>597610410</t>
  </si>
  <si>
    <t>963990144</t>
  </si>
  <si>
    <t>Poznámka k položce:
obklad filtračních nádrží</t>
  </si>
  <si>
    <t>263,59*1,2 'Přepočtené koeficientem množství</t>
  </si>
  <si>
    <t>168</t>
  </si>
  <si>
    <t>998781102</t>
  </si>
  <si>
    <t>Přesun hmot tonážní pro obklady keramické v objektech v do 12 m</t>
  </si>
  <si>
    <t>715240563</t>
  </si>
  <si>
    <t>784</t>
  </si>
  <si>
    <t>Dokončovací práce - malby a tapety</t>
  </si>
  <si>
    <t>169</t>
  </si>
  <si>
    <t>784181125</t>
  </si>
  <si>
    <t>Hloubková jednonásobná penetrace podkladu v místnostech výšky přes 5,00 m</t>
  </si>
  <si>
    <t>1542310353</t>
  </si>
  <si>
    <t>170</t>
  </si>
  <si>
    <t>784211113</t>
  </si>
  <si>
    <t>Dvojnásobné  bílé malby ze směsí za mokra velmi dobře otěruvzdorných v místnostech výšky do 5,00 m</t>
  </si>
  <si>
    <t>2069050349</t>
  </si>
  <si>
    <t>786</t>
  </si>
  <si>
    <t>Dokončovací práce - čalounické úpravy</t>
  </si>
  <si>
    <t>171</t>
  </si>
  <si>
    <t>786627111.1</t>
  </si>
  <si>
    <t>Montáž lamelové žaluzie venkovní pro okna plastová + elektropohon</t>
  </si>
  <si>
    <t>-1570355636</t>
  </si>
  <si>
    <t>6*2,4*1,8+1*2,4*2,825</t>
  </si>
  <si>
    <t>172</t>
  </si>
  <si>
    <t>R - 07.786.1</t>
  </si>
  <si>
    <t>venkovní předokenní roleta hliníková pro okno 2400x1800 mm s dálkovým ovládáním + elektropohon</t>
  </si>
  <si>
    <t>-446402342</t>
  </si>
  <si>
    <t>173</t>
  </si>
  <si>
    <t>R - 07.786.2</t>
  </si>
  <si>
    <t>venkovní předokenní roleta hliníková pro okno 2400x2825 mm s dálkovým ovládáním + elektropohon</t>
  </si>
  <si>
    <t>-1076804301</t>
  </si>
  <si>
    <t>789</t>
  </si>
  <si>
    <t>Povrchové úpravy ocelových konstrukcí a technologických zařízení</t>
  </si>
  <si>
    <t>174</t>
  </si>
  <si>
    <t>789221112</t>
  </si>
  <si>
    <t>Otryskání ocelových konstrukcí třídy I povrch jemný a střední A na Sa 2 1/2</t>
  </si>
  <si>
    <t>933308779</t>
  </si>
  <si>
    <t>83,3333333333333*1,2 'Přepočtené koeficientem množství</t>
  </si>
  <si>
    <t>175</t>
  </si>
  <si>
    <t>789321211</t>
  </si>
  <si>
    <t>Zhotovení nátěru ocelových konstrukcí třídy I 2složkového základního a mezivrstvy tl 80 µm</t>
  </si>
  <si>
    <t>-1860496545</t>
  </si>
  <si>
    <t>176</t>
  </si>
  <si>
    <t>246230300</t>
  </si>
  <si>
    <t xml:space="preserve">barva epoxidová základní antikorozní </t>
  </si>
  <si>
    <t>-1578189862</t>
  </si>
  <si>
    <t>Poznámka k položce:
spotřeba 9-11 m2/kg na tloušťku filmu 40 um</t>
  </si>
  <si>
    <t>177</t>
  </si>
  <si>
    <t>789323222</t>
  </si>
  <si>
    <t>Zhotovení nátěru ocelových konstrukcí třídy III 1složkového vrchního tl do 120 µm</t>
  </si>
  <si>
    <t>1999103775</t>
  </si>
  <si>
    <t>33,3333333333333*3 'Přepočtené koeficientem množství</t>
  </si>
  <si>
    <t>178</t>
  </si>
  <si>
    <t>246237200.1</t>
  </si>
  <si>
    <t xml:space="preserve">barva polyuretanová vrchní </t>
  </si>
  <si>
    <t>-1814345448</t>
  </si>
  <si>
    <t>179</t>
  </si>
  <si>
    <t>789421241</t>
  </si>
  <si>
    <t>Žárové stříkání ocelových konstrukcí třídy I Zn 160 um</t>
  </si>
  <si>
    <t>1679565915</t>
  </si>
  <si>
    <t>2 - SO_03.1.2 Stavební úpravy provozní budovy - rekonstrukce filtrů</t>
  </si>
  <si>
    <t>"základové patky" 8*0,4*0,4*0,9</t>
  </si>
  <si>
    <t>747987351</t>
  </si>
  <si>
    <t>1,152*15 'Přepočtené koeficientem množství</t>
  </si>
  <si>
    <t>1405971352</t>
  </si>
  <si>
    <t>-1600319727</t>
  </si>
  <si>
    <t>1,152*2 'Přepočtené koeficientem množství</t>
  </si>
  <si>
    <t>25876217</t>
  </si>
  <si>
    <t>7*7,5</t>
  </si>
  <si>
    <t>181951102</t>
  </si>
  <si>
    <t>Úprava pláně v hornině tř. 1 až 4 se zhutněním</t>
  </si>
  <si>
    <t>-629236323</t>
  </si>
  <si>
    <t>-367588281</t>
  </si>
  <si>
    <t>-1705049308</t>
  </si>
  <si>
    <t>52,5*0,025 'Přepočtené koeficientem množství</t>
  </si>
  <si>
    <t>184102113</t>
  </si>
  <si>
    <t>Výsadba dřeviny s balem D do 0,4 m do jamky se zalitím v rovině a svahu do 1:5</t>
  </si>
  <si>
    <t>-1437099531</t>
  </si>
  <si>
    <t>026603270</t>
  </si>
  <si>
    <t>Borovice černá /Pinus nigra/  80 - 120 cm, ZB</t>
  </si>
  <si>
    <t>-1845609304</t>
  </si>
  <si>
    <t>275313811</t>
  </si>
  <si>
    <t>Základové patky z betonu tř. C 25/30</t>
  </si>
  <si>
    <t>1386920496</t>
  </si>
  <si>
    <t>"základové patky" 8*0,4*0,4*0,9*0,5</t>
  </si>
  <si>
    <t>-2120763924</t>
  </si>
  <si>
    <t>33,48*0,35</t>
  </si>
  <si>
    <t>291111111.1</t>
  </si>
  <si>
    <t>Podklad pro zpevněné plochy z kameniva drceného 8 až 16 mm</t>
  </si>
  <si>
    <t>1470434509</t>
  </si>
  <si>
    <t>33,48*0,05</t>
  </si>
  <si>
    <t>564231111</t>
  </si>
  <si>
    <t>Podklad nebo podsyp ze štěrkopísku ŠP tl 100 mm</t>
  </si>
  <si>
    <t>-1989039592</t>
  </si>
  <si>
    <t>596212312</t>
  </si>
  <si>
    <t>Kladení zámkové dlažby pozemních komunikací tl 100 mm skupiny A pl do 300 m2</t>
  </si>
  <si>
    <t>-1672108351</t>
  </si>
  <si>
    <t>5,4*6,2</t>
  </si>
  <si>
    <t>592452050</t>
  </si>
  <si>
    <t>dlažba zámková IČKO barevná 19,6x16,1x10 cm</t>
  </si>
  <si>
    <t>-900685759</t>
  </si>
  <si>
    <t>33,48*1,05 'Přepočtené koeficientem množství</t>
  </si>
  <si>
    <t>Ostatní konstrukce a práce, bourání</t>
  </si>
  <si>
    <t>916231213</t>
  </si>
  <si>
    <t>Osazení chodníkového obrubníku betonového stojatého s boční opěrou do lože z betonu prostého</t>
  </si>
  <si>
    <t>-891856543</t>
  </si>
  <si>
    <t>Poznámka k položce:
beton C 12/15- X0- CI</t>
  </si>
  <si>
    <t>6,2+6,2+5,4</t>
  </si>
  <si>
    <t>592174100</t>
  </si>
  <si>
    <t>obrubník betonový chodníkový ABO 100/10/25 II nat 100x10x25 cm</t>
  </si>
  <si>
    <t>-978111144</t>
  </si>
  <si>
    <t>17,8*1,1 'Přepočtené koeficientem množství</t>
  </si>
  <si>
    <t>762083122</t>
  </si>
  <si>
    <t>Impregnace řeziva proti dřevokaznému hmyzu, houbám a plísním máčením třída ohrožení 3 a 4</t>
  </si>
  <si>
    <t>1847946844</t>
  </si>
  <si>
    <t>1,777+0,336</t>
  </si>
  <si>
    <t>762332532</t>
  </si>
  <si>
    <t>Montáž vázaných kcí krovů pravidelných z řeziva hoblovaného průřezové plochy do 224 cm2</t>
  </si>
  <si>
    <t>-658853861</t>
  </si>
  <si>
    <t>"1 - sloupky " (3,4+3,4+3,4+2,9+2,9+2,4+2,4+2,4)</t>
  </si>
  <si>
    <t>"2 - nosný trám" 5,4*3</t>
  </si>
  <si>
    <t>"3 - vzpěra" 1,1*12</t>
  </si>
  <si>
    <t>"4 - krokve" 6,5*9</t>
  </si>
  <si>
    <t>605120110</t>
  </si>
  <si>
    <t>řezivo jehličnaté hranol jakost I nad 120 cm2</t>
  </si>
  <si>
    <t>1979638005</t>
  </si>
  <si>
    <t>"1 - sloupky " 0,14*0,14*(3,4+3,4+3,4+2,9+2,9+2,4+2,4+2,4)</t>
  </si>
  <si>
    <t>"2 - nosný trám" 0,14*0,14*5,4*3</t>
  </si>
  <si>
    <t>"3 - vzpěra" 0,1*0,14*1,1*12</t>
  </si>
  <si>
    <t>"4 - krokve" 0,1*0,14*6,5*9</t>
  </si>
  <si>
    <t>762342216</t>
  </si>
  <si>
    <t>Montáž laťování na střechách jednoduchých sklonu do 60° osové vzdálenosti do 600 mm</t>
  </si>
  <si>
    <t>1946835904</t>
  </si>
  <si>
    <t>6*6,5</t>
  </si>
  <si>
    <t>605141140</t>
  </si>
  <si>
    <t>řezivo jehličnaté,střešní latě impregnované dl 4 - 5 m</t>
  </si>
  <si>
    <t>-1796499346</t>
  </si>
  <si>
    <t>"latě" 0,05*0,08*6*14</t>
  </si>
  <si>
    <t>-1294860897</t>
  </si>
  <si>
    <t>-1508532423</t>
  </si>
  <si>
    <t>R - 14.762.1</t>
  </si>
  <si>
    <t>Kotevní patka do betonu pro trám 140/140 mm - pozink D + M</t>
  </si>
  <si>
    <t>-624476116</t>
  </si>
  <si>
    <t>-2139886792</t>
  </si>
  <si>
    <t>39*1,1 'Přepočtené koeficientem množství</t>
  </si>
  <si>
    <t>602316386</t>
  </si>
  <si>
    <t>783</t>
  </si>
  <si>
    <t>Dokončovací práce - nátěry</t>
  </si>
  <si>
    <t>783621132</t>
  </si>
  <si>
    <t>Nátěry syntetické truhlářských konstrukcí barva dražší lazurovacím lakem 2x lakování</t>
  </si>
  <si>
    <t>-14428123</t>
  </si>
  <si>
    <t>2*6*6,5</t>
  </si>
  <si>
    <t>2 - SO_11.2 Zpevněné plochy</t>
  </si>
  <si>
    <t>113107223</t>
  </si>
  <si>
    <t>Odstranění podkladu pl přes 200 m2 z kameniva drceného tl 300 mm</t>
  </si>
  <si>
    <t>-196527470</t>
  </si>
  <si>
    <t>113107232</t>
  </si>
  <si>
    <t>Odstranění podkladu pl přes 200 m2 z betonu prostého tl 300 mm</t>
  </si>
  <si>
    <t>244543133</t>
  </si>
  <si>
    <t>113107242</t>
  </si>
  <si>
    <t>Odstranění podkladu pl přes 200 m2 živičných tl 100 mm</t>
  </si>
  <si>
    <t>517103877</t>
  </si>
  <si>
    <t>Poznámka k položce:
stávající asfaltová komunikace viz situace 1:500</t>
  </si>
  <si>
    <t>-1025913799</t>
  </si>
  <si>
    <t>3*17*0,3</t>
  </si>
  <si>
    <t>2028236621</t>
  </si>
  <si>
    <t>3*17</t>
  </si>
  <si>
    <t>-2004688641</t>
  </si>
  <si>
    <t>R - 16.3.1</t>
  </si>
  <si>
    <t>vrata posuvná s průjezdnou šířkou 4 m dálkově ovládaná, D+M</t>
  </si>
  <si>
    <t>-1059799669</t>
  </si>
  <si>
    <t>1,47058823529412E-05*68000 'Přepočtené koeficientem množství</t>
  </si>
  <si>
    <t>564251111</t>
  </si>
</sst>
</file>

<file path=xl/styles.xml><?xml version="1.0" encoding="utf-8"?>
<styleSheet xmlns="http://schemas.openxmlformats.org/spreadsheetml/2006/main">
  <numFmts count="13">
    <numFmt numFmtId="43" formatCode="_-* #,##0.00\ _K_č_-;\-* #,##0.00\ _K_č_-;_-* &quot;-&quot;??\ _K_č_-;_-@_-"/>
    <numFmt numFmtId="164" formatCode="#,##0.00%"/>
    <numFmt numFmtId="165" formatCode="dd\.mm\.yyyy"/>
    <numFmt numFmtId="166" formatCode="#,##0.00000"/>
    <numFmt numFmtId="167" formatCode="#,##0.000"/>
    <numFmt numFmtId="168" formatCode="#,##0&quot; Kč&quot;"/>
    <numFmt numFmtId="169" formatCode="#,##0.00;\-#,##0.00"/>
    <numFmt numFmtId="170" formatCode="0.00%;\-0.00%"/>
    <numFmt numFmtId="171" formatCode="#,##0.0"/>
    <numFmt numFmtId="172" formatCode="#,##0.00\ [$Kč-405];[Red]\-#,##0.00\ [$Kč-405]"/>
    <numFmt numFmtId="173" formatCode="#,##0\ &quot;Kč&quot;"/>
    <numFmt numFmtId="174" formatCode="#,##0.00\ &quot;Kč&quot;"/>
    <numFmt numFmtId="175" formatCode="[$-405]mmmm\ yy;@"/>
  </numFmts>
  <fonts count="105">
    <font>
      <sz val="8"/>
      <name val="Trebuchet MS"/>
      <family val="2"/>
    </font>
    <font>
      <sz val="11"/>
      <color indexed="8"/>
      <name val="Calibri"/>
      <family val="2"/>
      <charset val="238"/>
    </font>
    <font>
      <sz val="8"/>
      <color indexed="55"/>
      <name val="Trebuchet MS"/>
    </font>
    <font>
      <sz val="9"/>
      <name val="Trebuchet MS"/>
    </font>
    <font>
      <b/>
      <sz val="12"/>
      <name val="Trebuchet MS"/>
    </font>
    <font>
      <sz val="11"/>
      <name val="Trebuchet MS"/>
    </font>
    <font>
      <sz val="10"/>
      <name val="Trebuchet MS"/>
    </font>
    <font>
      <sz val="12"/>
      <color indexed="56"/>
      <name val="Trebuchet MS"/>
    </font>
    <font>
      <sz val="10"/>
      <color indexed="56"/>
      <name val="Trebuchet MS"/>
    </font>
    <font>
      <sz val="8"/>
      <color indexed="56"/>
      <name val="Trebuchet MS"/>
    </font>
    <font>
      <sz val="8"/>
      <color indexed="63"/>
      <name val="Trebuchet MS"/>
    </font>
    <font>
      <sz val="8"/>
      <color indexed="10"/>
      <name val="Trebuchet MS"/>
    </font>
    <font>
      <sz val="8"/>
      <color indexed="20"/>
      <name val="Trebuchet MS"/>
    </font>
    <font>
      <sz val="8"/>
      <color indexed="43"/>
      <name val="Trebuchet MS"/>
    </font>
    <font>
      <sz val="8"/>
      <color indexed="48"/>
      <name val="Trebuchet MS"/>
    </font>
    <font>
      <b/>
      <sz val="16"/>
      <name val="Trebuchet MS"/>
    </font>
    <font>
      <b/>
      <sz val="12"/>
      <color indexed="55"/>
      <name val="Trebuchet MS"/>
    </font>
    <font>
      <sz val="9"/>
      <color indexed="55"/>
      <name val="Trebuchet MS"/>
    </font>
    <font>
      <b/>
      <sz val="8"/>
      <color indexed="55"/>
      <name val="Trebuchet MS"/>
    </font>
    <font>
      <b/>
      <sz val="10"/>
      <name val="Trebuchet MS"/>
    </font>
    <font>
      <b/>
      <sz val="9"/>
      <name val="Trebuchet MS"/>
    </font>
    <font>
      <sz val="12"/>
      <color indexed="55"/>
      <name val="Trebuchet MS"/>
    </font>
    <font>
      <b/>
      <sz val="12"/>
      <color indexed="16"/>
      <name val="Trebuchet MS"/>
    </font>
    <font>
      <sz val="12"/>
      <name val="Trebuchet MS"/>
    </font>
    <font>
      <b/>
      <sz val="11"/>
      <color indexed="56"/>
      <name val="Trebuchet MS"/>
    </font>
    <font>
      <sz val="11"/>
      <color indexed="56"/>
      <name val="Trebuchet MS"/>
    </font>
    <font>
      <b/>
      <sz val="11"/>
      <name val="Trebuchet MS"/>
    </font>
    <font>
      <sz val="11"/>
      <color indexed="55"/>
      <name val="Trebuchet MS"/>
    </font>
    <font>
      <b/>
      <sz val="10"/>
      <color indexed="56"/>
      <name val="Trebuchet MS"/>
    </font>
    <font>
      <sz val="10"/>
      <color indexed="55"/>
      <name val="Trebuchet MS"/>
    </font>
    <font>
      <b/>
      <sz val="12"/>
      <color indexed="16"/>
      <name val="Trebuchet MS"/>
    </font>
    <font>
      <sz val="9"/>
      <color indexed="8"/>
      <name val="Trebuchet MS"/>
    </font>
    <font>
      <sz val="8"/>
      <color indexed="16"/>
      <name val="Trebuchet MS"/>
    </font>
    <font>
      <b/>
      <sz val="8"/>
      <name val="Trebuchet MS"/>
    </font>
    <font>
      <sz val="7"/>
      <color indexed="55"/>
      <name val="Trebuchet MS"/>
    </font>
    <font>
      <i/>
      <sz val="7"/>
      <color indexed="55"/>
      <name val="Trebuchet MS"/>
    </font>
    <font>
      <i/>
      <sz val="8"/>
      <color indexed="12"/>
      <name val="Trebuchet MS"/>
    </font>
    <font>
      <sz val="8"/>
      <color indexed="10"/>
      <name val="Trebuchet MS"/>
    </font>
    <font>
      <sz val="8"/>
      <color indexed="20"/>
      <name val="Trebuchet MS"/>
    </font>
    <font>
      <sz val="8"/>
      <name val="Trebuchet MS"/>
      <family val="2"/>
    </font>
    <font>
      <b/>
      <sz val="18"/>
      <color indexed="56"/>
      <name val="Cambria"/>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u/>
      <sz val="8"/>
      <color indexed="12"/>
      <name val="Trebuchet MS"/>
      <family val="2"/>
    </font>
    <font>
      <sz val="18"/>
      <color indexed="12"/>
      <name val="Wingdings 2"/>
      <family val="1"/>
      <charset val="2"/>
    </font>
    <font>
      <sz val="10"/>
      <color indexed="16"/>
      <name val="Trebuchet MS"/>
      <family val="2"/>
    </font>
    <font>
      <sz val="10"/>
      <name val="Trebuchet MS"/>
      <family val="2"/>
    </font>
    <font>
      <u/>
      <sz val="10"/>
      <color indexed="12"/>
      <name val="Trebuchet MS"/>
      <family val="2"/>
    </font>
    <font>
      <sz val="8"/>
      <name val="Trebuchet MS"/>
      <family val="2"/>
      <charset val="238"/>
    </font>
    <font>
      <sz val="8"/>
      <name val="Trebuchet MS"/>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
      <sz val="10"/>
      <name val="Arial"/>
      <family val="2"/>
      <charset val="238"/>
    </font>
    <font>
      <b/>
      <sz val="10"/>
      <name val="Arial"/>
      <family val="2"/>
      <charset val="238"/>
    </font>
    <font>
      <sz val="10"/>
      <name val="Arial"/>
      <charset val="238"/>
    </font>
    <font>
      <sz val="8"/>
      <name val="Arial"/>
      <family val="2"/>
      <charset val="238"/>
    </font>
    <font>
      <b/>
      <i/>
      <sz val="10"/>
      <name val="Arial"/>
      <family val="2"/>
    </font>
    <font>
      <sz val="7"/>
      <name val="Arial"/>
      <family val="2"/>
      <charset val="238"/>
    </font>
    <font>
      <b/>
      <sz val="10"/>
      <name val="Arial"/>
      <family val="2"/>
    </font>
    <font>
      <sz val="10"/>
      <name val="Arial"/>
      <family val="2"/>
    </font>
    <font>
      <i/>
      <sz val="9"/>
      <name val="Arial"/>
      <family val="2"/>
    </font>
    <font>
      <sz val="10"/>
      <name val="Helv"/>
    </font>
    <font>
      <sz val="10"/>
      <color indexed="8"/>
      <name val="MS Sans Serif"/>
      <charset val="238"/>
    </font>
    <font>
      <sz val="8"/>
      <color indexed="48"/>
      <name val="Trebuchet MS"/>
      <family val="2"/>
      <charset val="238"/>
    </font>
    <font>
      <sz val="9"/>
      <color indexed="55"/>
      <name val="Trebuchet MS"/>
      <family val="2"/>
      <charset val="238"/>
    </font>
    <font>
      <b/>
      <sz val="11"/>
      <name val="Arial"/>
      <family val="2"/>
      <charset val="238"/>
    </font>
    <font>
      <b/>
      <sz val="10"/>
      <name val="Trebuchet MS"/>
      <family val="2"/>
      <charset val="238"/>
    </font>
    <font>
      <b/>
      <sz val="12"/>
      <color indexed="16"/>
      <name val="Trebuchet MS"/>
      <family val="2"/>
      <charset val="238"/>
    </font>
    <font>
      <sz val="8"/>
      <color indexed="55"/>
      <name val="Trebuchet MS"/>
      <family val="2"/>
      <charset val="238"/>
    </font>
    <font>
      <b/>
      <sz val="12"/>
      <name val="Trebuchet MS"/>
      <family val="2"/>
      <charset val="238"/>
    </font>
    <font>
      <sz val="12"/>
      <color indexed="56"/>
      <name val="Trebuchet MS"/>
      <family val="2"/>
      <charset val="238"/>
    </font>
    <font>
      <sz val="12"/>
      <name val="Trebuchet MS"/>
      <family val="2"/>
      <charset val="238"/>
    </font>
    <font>
      <sz val="10"/>
      <color indexed="56"/>
      <name val="Trebuchet MS"/>
      <family val="2"/>
      <charset val="238"/>
    </font>
    <font>
      <b/>
      <sz val="12"/>
      <name val="Arial"/>
      <family val="2"/>
      <charset val="238"/>
    </font>
    <font>
      <sz val="10"/>
      <name val="Arial"/>
      <family val="2"/>
      <charset val="1"/>
    </font>
    <font>
      <b/>
      <sz val="10"/>
      <name val="Arial"/>
      <family val="2"/>
      <charset val="1"/>
    </font>
    <font>
      <sz val="9"/>
      <name val="Arial"/>
      <family val="2"/>
      <charset val="238"/>
    </font>
    <font>
      <sz val="8"/>
      <name val="Arial CE"/>
      <family val="2"/>
      <charset val="238"/>
    </font>
    <font>
      <i/>
      <sz val="8"/>
      <name val="Arial CE"/>
      <family val="2"/>
      <charset val="238"/>
    </font>
    <font>
      <vertAlign val="superscript"/>
      <sz val="8"/>
      <name val="Arial CE"/>
      <family val="2"/>
      <charset val="238"/>
    </font>
    <font>
      <vertAlign val="superscript"/>
      <sz val="8"/>
      <name val="Arial"/>
      <family val="2"/>
      <charset val="238"/>
    </font>
    <font>
      <sz val="8"/>
      <name val="Arial"/>
      <family val="2"/>
      <charset val="1"/>
    </font>
    <font>
      <i/>
      <sz val="8"/>
      <name val="Arial"/>
      <family val="2"/>
      <charset val="238"/>
    </font>
    <font>
      <b/>
      <sz val="8"/>
      <name val="Arial CE"/>
      <charset val="238"/>
    </font>
    <font>
      <b/>
      <sz val="8"/>
      <name val="Arial CE"/>
      <family val="2"/>
      <charset val="238"/>
    </font>
    <font>
      <b/>
      <sz val="9"/>
      <name val="Arial"/>
      <family val="2"/>
      <charset val="238"/>
    </font>
    <font>
      <b/>
      <sz val="8"/>
      <color indexed="8"/>
      <name val="Tahoma"/>
      <family val="2"/>
      <charset val="238"/>
    </font>
    <font>
      <sz val="8"/>
      <color indexed="8"/>
      <name val="Arial"/>
      <family val="2"/>
      <charset val="238"/>
    </font>
    <font>
      <b/>
      <i/>
      <sz val="10"/>
      <name val="Arial"/>
      <family val="2"/>
      <charset val="238"/>
    </font>
    <font>
      <b/>
      <sz val="14"/>
      <color indexed="10"/>
      <name val="Arial"/>
      <family val="2"/>
      <charset val="238"/>
    </font>
    <font>
      <b/>
      <sz val="10"/>
      <color indexed="10"/>
      <name val="Arial"/>
      <family val="2"/>
      <charset val="238"/>
    </font>
    <font>
      <b/>
      <sz val="8"/>
      <color indexed="81"/>
      <name val="Tahoma"/>
      <charset val="238"/>
    </font>
    <font>
      <sz val="8"/>
      <color indexed="81"/>
      <name val="Tahoma"/>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41"/>
        <bgColor indexed="64"/>
      </patternFill>
    </fill>
  </fills>
  <borders count="107">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bottom style="medium">
        <color indexed="64"/>
      </bottom>
      <diagonal/>
    </border>
    <border>
      <left/>
      <right style="thin">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right style="medium">
        <color indexed="64"/>
      </right>
      <top style="medium">
        <color indexed="64"/>
      </top>
      <bottom style="thin">
        <color indexed="64"/>
      </bottom>
      <diagonal/>
    </border>
    <border>
      <left style="medium">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medium">
        <color indexed="64"/>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right style="medium">
        <color indexed="8"/>
      </right>
      <top/>
      <bottom style="medium">
        <color indexed="64"/>
      </bottom>
      <diagonal/>
    </border>
    <border>
      <left style="thin">
        <color indexed="8"/>
      </left>
      <right style="thin">
        <color indexed="8"/>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medium">
        <color indexed="8"/>
      </right>
      <top style="medium">
        <color indexed="64"/>
      </top>
      <bottom style="thin">
        <color indexed="8"/>
      </bottom>
      <diagonal/>
    </border>
    <border>
      <left style="medium">
        <color indexed="64"/>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medium">
        <color indexed="64"/>
      </left>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diagonal/>
    </border>
    <border>
      <left style="medium">
        <color indexed="64"/>
      </left>
      <right/>
      <top style="medium">
        <color indexed="8"/>
      </top>
      <bottom/>
      <diagonal/>
    </border>
    <border>
      <left style="thin">
        <color indexed="8"/>
      </left>
      <right style="thin">
        <color indexed="8"/>
      </right>
      <top style="medium">
        <color indexed="8"/>
      </top>
      <bottom/>
      <diagonal/>
    </border>
  </borders>
  <cellStyleXfs count="63">
    <xf numFmtId="0" fontId="0" fillId="0" borderId="0"/>
    <xf numFmtId="0" fontId="7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43" fontId="66" fillId="0" borderId="0" applyFont="0" applyFill="0" applyBorder="0" applyAlignment="0" applyProtection="0"/>
    <xf numFmtId="43" fontId="39" fillId="0" borderId="0" applyFont="0" applyFill="0" applyBorder="0" applyAlignment="0" applyProtection="0"/>
    <xf numFmtId="0" fontId="41" fillId="4" borderId="0" applyNumberFormat="0" applyBorder="0" applyAlignment="0" applyProtection="0"/>
    <xf numFmtId="0" fontId="50" fillId="0" borderId="0" applyNumberFormat="0" applyFill="0" applyBorder="0" applyAlignment="0" applyProtection="0">
      <alignment vertical="top"/>
      <protection locked="0"/>
    </xf>
    <xf numFmtId="0" fontId="45" fillId="16" borderId="2" applyNumberFormat="0" applyAlignment="0" applyProtection="0"/>
    <xf numFmtId="0" fontId="43" fillId="17" borderId="0" applyNumberFormat="0" applyBorder="0" applyAlignment="0" applyProtection="0"/>
    <xf numFmtId="0" fontId="74" fillId="0" borderId="0"/>
    <xf numFmtId="0" fontId="66" fillId="0" borderId="0"/>
    <xf numFmtId="0" fontId="66" fillId="0" borderId="0"/>
    <xf numFmtId="0" fontId="64"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64" fillId="0" borderId="0"/>
    <xf numFmtId="0" fontId="56" fillId="0" borderId="0" applyAlignment="0">
      <alignment vertical="top" wrapText="1"/>
      <protection locked="0"/>
    </xf>
    <xf numFmtId="0" fontId="44" fillId="0" borderId="3" applyNumberFormat="0" applyFill="0" applyAlignment="0" applyProtection="0"/>
    <xf numFmtId="0" fontId="48" fillId="0" borderId="1" applyNumberFormat="0" applyFill="0" applyAlignment="0" applyProtection="0"/>
    <xf numFmtId="0" fontId="73" fillId="0" borderId="0"/>
    <xf numFmtId="0" fontId="46" fillId="0" borderId="0" applyNumberFormat="0" applyFill="0" applyBorder="0" applyAlignment="0" applyProtection="0"/>
    <xf numFmtId="0" fontId="40" fillId="0" borderId="0" applyNumberFormat="0" applyFill="0" applyBorder="0" applyAlignment="0" applyProtection="0"/>
    <xf numFmtId="0" fontId="47" fillId="0" borderId="0" applyNumberFormat="0" applyFill="0" applyBorder="0" applyAlignment="0" applyProtection="0"/>
    <xf numFmtId="0" fontId="42" fillId="3"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23" borderId="0" applyNumberFormat="0" applyBorder="0" applyAlignment="0" applyProtection="0"/>
  </cellStyleXfs>
  <cellXfs count="1707">
    <xf numFmtId="0" fontId="0" fillId="0" borderId="0" xfId="0"/>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Font="1"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17" borderId="0" xfId="0" applyFont="1" applyFill="1" applyAlignment="1">
      <alignment horizontal="left" vertical="center"/>
    </xf>
    <xf numFmtId="0" fontId="0" fillId="17" borderId="0" xfId="0" applyFill="1"/>
    <xf numFmtId="0" fontId="13" fillId="0" borderId="0" xfId="0" applyFont="1" applyAlignment="1">
      <alignment horizontal="left" vertical="center"/>
    </xf>
    <xf numFmtId="0" fontId="0" fillId="0" borderId="0" xfId="0" applyFont="1" applyAlignment="1">
      <alignment horizontal="left" vertic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15" fillId="0" borderId="0" xfId="0" applyFont="1" applyBorder="1" applyAlignment="1">
      <alignment horizontal="left" vertical="center"/>
    </xf>
    <xf numFmtId="0" fontId="0" fillId="0" borderId="8" xfId="0" applyBorder="1"/>
    <xf numFmtId="0" fontId="14"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lignment horizontal="left" vertical="top"/>
    </xf>
    <xf numFmtId="0" fontId="3" fillId="0" borderId="0" xfId="0" applyFont="1" applyBorder="1" applyAlignment="1">
      <alignment horizontal="left" vertical="center"/>
    </xf>
    <xf numFmtId="0" fontId="4" fillId="0" borderId="0" xfId="0" applyFont="1" applyBorder="1" applyAlignment="1">
      <alignment horizontal="left" vertical="top"/>
    </xf>
    <xf numFmtId="0" fontId="17" fillId="0" borderId="0" xfId="0" applyFont="1" applyBorder="1" applyAlignment="1">
      <alignment horizontal="left" vertical="center"/>
    </xf>
    <xf numFmtId="0" fontId="3" fillId="18" borderId="0" xfId="0" applyFont="1" applyFill="1" applyBorder="1" applyAlignment="1" applyProtection="1">
      <alignment horizontal="left" vertical="center"/>
      <protection locked="0"/>
    </xf>
    <xf numFmtId="49" fontId="3" fillId="18" borderId="0" xfId="0" applyNumberFormat="1" applyFont="1" applyFill="1" applyBorder="1" applyAlignment="1" applyProtection="1">
      <alignment horizontal="left" vertical="center"/>
      <protection locked="0"/>
    </xf>
    <xf numFmtId="0" fontId="0" fillId="0" borderId="9" xfId="0" applyBorder="1"/>
    <xf numFmtId="0" fontId="0" fillId="0" borderId="7" xfId="0" applyFont="1" applyBorder="1" applyAlignment="1">
      <alignment vertical="center"/>
    </xf>
    <xf numFmtId="0" fontId="0" fillId="0" borderId="0" xfId="0" applyFont="1" applyBorder="1" applyAlignment="1">
      <alignment vertical="center"/>
    </xf>
    <xf numFmtId="0" fontId="19" fillId="0" borderId="10" xfId="0" applyFont="1" applyBorder="1" applyAlignment="1">
      <alignment horizontal="left" vertical="center"/>
    </xf>
    <xf numFmtId="0" fontId="0" fillId="0" borderId="10" xfId="0" applyFont="1" applyBorder="1" applyAlignment="1">
      <alignment vertical="center"/>
    </xf>
    <xf numFmtId="0" fontId="0" fillId="0" borderId="8" xfId="0" applyFont="1" applyBorder="1" applyAlignment="1">
      <alignment vertical="center"/>
    </xf>
    <xf numFmtId="0" fontId="2" fillId="0" borderId="0" xfId="0" applyFont="1" applyBorder="1" applyAlignment="1">
      <alignment horizontal="righ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8" xfId="0" applyFont="1" applyBorder="1" applyAlignment="1">
      <alignment vertical="center"/>
    </xf>
    <xf numFmtId="0" fontId="0" fillId="19" borderId="0" xfId="0" applyFont="1" applyFill="1" applyBorder="1" applyAlignment="1">
      <alignment vertical="center"/>
    </xf>
    <xf numFmtId="0" fontId="4" fillId="19" borderId="11" xfId="0" applyFont="1" applyFill="1" applyBorder="1" applyAlignment="1">
      <alignment horizontal="left" vertical="center"/>
    </xf>
    <xf numFmtId="0" fontId="0" fillId="19" borderId="12" xfId="0" applyFont="1" applyFill="1" applyBorder="1" applyAlignment="1">
      <alignment vertical="center"/>
    </xf>
    <xf numFmtId="0" fontId="4" fillId="19" borderId="12" xfId="0" applyFont="1" applyFill="1" applyBorder="1" applyAlignment="1">
      <alignment horizontal="center" vertical="center"/>
    </xf>
    <xf numFmtId="0" fontId="0" fillId="19" borderId="8" xfId="0" applyFont="1" applyFill="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15" fillId="0" borderId="0" xfId="0" applyFont="1" applyAlignment="1">
      <alignment horizontal="left" vertical="center"/>
    </xf>
    <xf numFmtId="0" fontId="3" fillId="0" borderId="7" xfId="0" applyFont="1" applyBorder="1" applyAlignment="1">
      <alignment vertical="center"/>
    </xf>
    <xf numFmtId="0" fontId="17" fillId="0" borderId="0" xfId="0" applyFont="1" applyAlignment="1">
      <alignment horizontal="left" vertical="center"/>
    </xf>
    <xf numFmtId="0" fontId="4" fillId="0" borderId="7" xfId="0" applyFont="1" applyBorder="1" applyAlignment="1">
      <alignment vertical="center"/>
    </xf>
    <xf numFmtId="0" fontId="4" fillId="0" borderId="0" xfId="0" applyFont="1" applyAlignment="1">
      <alignment horizontal="left" vertical="center"/>
    </xf>
    <xf numFmtId="0" fontId="20" fillId="0" borderId="0" xfId="0" applyFont="1" applyAlignment="1">
      <alignment vertical="center"/>
    </xf>
    <xf numFmtId="165" fontId="3"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3" fillId="19" borderId="20" xfId="0" applyFont="1" applyFill="1" applyBorder="1" applyAlignment="1">
      <alignment horizontal="center" vertical="center"/>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0" fillId="0" borderId="2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4" fillId="0" borderId="0" xfId="0" applyFont="1" applyAlignment="1">
      <alignment horizontal="center" vertical="center"/>
    </xf>
    <xf numFmtId="4" fontId="21" fillId="0" borderId="18"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9" xfId="0" applyNumberFormat="1" applyFont="1" applyBorder="1" applyAlignment="1">
      <alignment vertical="center"/>
    </xf>
    <xf numFmtId="0" fontId="23" fillId="0" borderId="0" xfId="0" applyFont="1" applyAlignment="1">
      <alignment horizontal="left" vertical="center"/>
    </xf>
    <xf numFmtId="0" fontId="5" fillId="0" borderId="7"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4" fontId="27" fillId="0" borderId="18"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9" xfId="0" applyNumberFormat="1" applyFont="1" applyBorder="1" applyAlignment="1">
      <alignment vertical="center"/>
    </xf>
    <xf numFmtId="0" fontId="5" fillId="0" borderId="0" xfId="0" applyFont="1" applyAlignment="1">
      <alignment horizontal="left" vertical="center"/>
    </xf>
    <xf numFmtId="0" fontId="6" fillId="0" borderId="7" xfId="0" applyFont="1" applyBorder="1" applyAlignment="1">
      <alignment vertical="center"/>
    </xf>
    <xf numFmtId="0" fontId="6" fillId="0" borderId="0" xfId="0" applyFont="1" applyAlignment="1">
      <alignment horizontal="center" vertical="center"/>
    </xf>
    <xf numFmtId="4" fontId="29" fillId="0" borderId="18"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9" xfId="0" applyNumberFormat="1" applyFont="1" applyBorder="1" applyAlignment="1">
      <alignment vertical="center"/>
    </xf>
    <xf numFmtId="0" fontId="6" fillId="0" borderId="0" xfId="0" applyFont="1" applyAlignment="1">
      <alignment horizontal="left" vertical="center"/>
    </xf>
    <xf numFmtId="4" fontId="29" fillId="0" borderId="25" xfId="0" applyNumberFormat="1" applyFont="1" applyBorder="1" applyAlignment="1">
      <alignment vertical="center"/>
    </xf>
    <xf numFmtId="4" fontId="29" fillId="0" borderId="26" xfId="0" applyNumberFormat="1" applyFont="1" applyBorder="1" applyAlignment="1">
      <alignment vertical="center"/>
    </xf>
    <xf numFmtId="166" fontId="29" fillId="0" borderId="26" xfId="0" applyNumberFormat="1" applyFont="1" applyBorder="1" applyAlignment="1">
      <alignment vertical="center"/>
    </xf>
    <xf numFmtId="4" fontId="29" fillId="0" borderId="27" xfId="0" applyNumberFormat="1" applyFont="1" applyBorder="1" applyAlignment="1">
      <alignment vertical="center"/>
    </xf>
    <xf numFmtId="0" fontId="0" fillId="0" borderId="0" xfId="0" applyProtection="1">
      <protection locked="0"/>
    </xf>
    <xf numFmtId="0" fontId="0" fillId="0" borderId="5"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3" fillId="0" borderId="0" xfId="0" applyNumberFormat="1" applyFont="1" applyBorder="1" applyAlignment="1">
      <alignment horizontal="left" vertical="center"/>
    </xf>
    <xf numFmtId="0" fontId="0" fillId="0" borderId="7"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8" xfId="0" applyFont="1" applyBorder="1" applyAlignment="1">
      <alignment vertical="center" wrapText="1"/>
    </xf>
    <xf numFmtId="0" fontId="0" fillId="0" borderId="16" xfId="0" applyFont="1" applyBorder="1" applyAlignment="1" applyProtection="1">
      <alignment vertical="center"/>
      <protection locked="0"/>
    </xf>
    <xf numFmtId="0" fontId="0" fillId="0" borderId="28" xfId="0" applyFont="1" applyBorder="1" applyAlignment="1">
      <alignment vertical="center"/>
    </xf>
    <xf numFmtId="0" fontId="19" fillId="0" borderId="0" xfId="0" applyFont="1" applyBorder="1" applyAlignment="1">
      <alignment horizontal="left" vertical="center"/>
    </xf>
    <xf numFmtId="4" fontId="22" fillId="0" borderId="0" xfId="0" applyNumberFormat="1" applyFont="1" applyBorder="1" applyAlignment="1">
      <alignment vertical="center"/>
    </xf>
    <xf numFmtId="0" fontId="2" fillId="0" borderId="0" xfId="0" applyFont="1" applyBorder="1" applyAlignment="1" applyProtection="1">
      <alignment horizontal="right" vertical="center"/>
      <protection locked="0"/>
    </xf>
    <xf numFmtId="4" fontId="2" fillId="0" borderId="0" xfId="0" applyNumberFormat="1" applyFont="1" applyBorder="1" applyAlignment="1">
      <alignment vertical="center"/>
    </xf>
    <xf numFmtId="164" fontId="2" fillId="0" borderId="0" xfId="0" applyNumberFormat="1" applyFont="1" applyBorder="1" applyAlignment="1" applyProtection="1">
      <alignment horizontal="right" vertical="center"/>
      <protection locked="0"/>
    </xf>
    <xf numFmtId="0" fontId="4" fillId="19" borderId="12" xfId="0" applyFont="1" applyFill="1" applyBorder="1" applyAlignment="1">
      <alignment horizontal="right" vertical="center"/>
    </xf>
    <xf numFmtId="0" fontId="0" fillId="19" borderId="12" xfId="0" applyFont="1" applyFill="1" applyBorder="1" applyAlignment="1" applyProtection="1">
      <alignment vertical="center"/>
      <protection locked="0"/>
    </xf>
    <xf numFmtId="4" fontId="4" fillId="19" borderId="12" xfId="0" applyNumberFormat="1" applyFont="1" applyFill="1" applyBorder="1" applyAlignment="1">
      <alignment vertical="center"/>
    </xf>
    <xf numFmtId="0" fontId="0" fillId="19" borderId="29" xfId="0" applyFont="1" applyFill="1" applyBorder="1" applyAlignment="1">
      <alignment vertical="center"/>
    </xf>
    <xf numFmtId="0" fontId="0" fillId="0" borderId="14"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6" xfId="0" applyFont="1" applyBorder="1" applyAlignment="1">
      <alignment vertical="center"/>
    </xf>
    <xf numFmtId="0" fontId="3" fillId="19" borderId="0" xfId="0" applyFont="1" applyFill="1" applyBorder="1" applyAlignment="1">
      <alignment horizontal="left" vertical="center"/>
    </xf>
    <xf numFmtId="0" fontId="0" fillId="19" borderId="0" xfId="0" applyFont="1" applyFill="1" applyBorder="1" applyAlignment="1" applyProtection="1">
      <alignment vertical="center"/>
      <protection locked="0"/>
    </xf>
    <xf numFmtId="0" fontId="3" fillId="19" borderId="0" xfId="0" applyFont="1" applyFill="1" applyBorder="1" applyAlignment="1">
      <alignment horizontal="right" vertical="center"/>
    </xf>
    <xf numFmtId="0" fontId="30" fillId="0" borderId="0" xfId="0" applyFont="1" applyBorder="1" applyAlignment="1">
      <alignment horizontal="lef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26" xfId="0" applyFont="1" applyBorder="1" applyAlignment="1">
      <alignment horizontal="left" vertical="center"/>
    </xf>
    <xf numFmtId="0" fontId="7" fillId="0" borderId="26" xfId="0" applyFont="1" applyBorder="1" applyAlignment="1">
      <alignment vertical="center"/>
    </xf>
    <xf numFmtId="0" fontId="7" fillId="0" borderId="26" xfId="0" applyFont="1" applyBorder="1" applyAlignment="1" applyProtection="1">
      <alignment vertical="center"/>
      <protection locked="0"/>
    </xf>
    <xf numFmtId="4" fontId="7" fillId="0" borderId="26" xfId="0" applyNumberFormat="1" applyFont="1" applyBorder="1" applyAlignment="1">
      <alignment vertical="center"/>
    </xf>
    <xf numFmtId="0" fontId="7" fillId="0" borderId="8"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26" xfId="0" applyFont="1" applyBorder="1" applyAlignment="1">
      <alignment horizontal="left" vertical="center"/>
    </xf>
    <xf numFmtId="0" fontId="8" fillId="0" borderId="26" xfId="0" applyFont="1" applyBorder="1" applyAlignment="1">
      <alignment vertical="center"/>
    </xf>
    <xf numFmtId="0" fontId="8" fillId="0" borderId="26" xfId="0" applyFont="1" applyBorder="1" applyAlignment="1" applyProtection="1">
      <alignment vertical="center"/>
      <protection locked="0"/>
    </xf>
    <xf numFmtId="4" fontId="8" fillId="0" borderId="26" xfId="0" applyNumberFormat="1" applyFont="1" applyBorder="1" applyAlignment="1">
      <alignment vertical="center"/>
    </xf>
    <xf numFmtId="0" fontId="8" fillId="0" borderId="8" xfId="0" applyFont="1" applyBorder="1" applyAlignment="1">
      <alignment vertical="center"/>
    </xf>
    <xf numFmtId="0" fontId="3" fillId="0" borderId="0" xfId="0" applyFont="1" applyAlignment="1">
      <alignment horizontal="left" vertical="center"/>
    </xf>
    <xf numFmtId="0" fontId="17" fillId="0" borderId="0" xfId="0" applyFont="1" applyAlignment="1" applyProtection="1">
      <alignment horizontal="left" vertical="center"/>
      <protection locked="0"/>
    </xf>
    <xf numFmtId="0" fontId="0" fillId="0" borderId="7" xfId="0" applyFont="1" applyBorder="1" applyAlignment="1">
      <alignment horizontal="center" vertical="center" wrapText="1"/>
    </xf>
    <xf numFmtId="0" fontId="3" fillId="19" borderId="21" xfId="0" applyFont="1" applyFill="1" applyBorder="1" applyAlignment="1">
      <alignment horizontal="center" vertical="center" wrapText="1"/>
    </xf>
    <xf numFmtId="0" fontId="3" fillId="19" borderId="22" xfId="0" applyFont="1" applyFill="1" applyBorder="1" applyAlignment="1">
      <alignment horizontal="center" vertical="center" wrapText="1"/>
    </xf>
    <xf numFmtId="0" fontId="31" fillId="19" borderId="22" xfId="0" applyFont="1" applyFill="1" applyBorder="1" applyAlignment="1" applyProtection="1">
      <alignment horizontal="center" vertical="center" wrapText="1"/>
      <protection locked="0"/>
    </xf>
    <xf numFmtId="0" fontId="3" fillId="19" borderId="23" xfId="0" applyFont="1" applyFill="1" applyBorder="1" applyAlignment="1">
      <alignment horizontal="center" vertical="center" wrapText="1"/>
    </xf>
    <xf numFmtId="4" fontId="22" fillId="0" borderId="0" xfId="0" applyNumberFormat="1" applyFont="1" applyAlignment="1"/>
    <xf numFmtId="166" fontId="32" fillId="0" borderId="16" xfId="0" applyNumberFormat="1" applyFont="1" applyBorder="1" applyAlignment="1"/>
    <xf numFmtId="166" fontId="32" fillId="0" borderId="17" xfId="0" applyNumberFormat="1" applyFont="1" applyBorder="1" applyAlignment="1"/>
    <xf numFmtId="4" fontId="33" fillId="0" borderId="0" xfId="0" applyNumberFormat="1" applyFont="1" applyAlignment="1">
      <alignment vertical="center"/>
    </xf>
    <xf numFmtId="0" fontId="9" fillId="0" borderId="7" xfId="0" applyFont="1" applyBorder="1" applyAlignment="1"/>
    <xf numFmtId="0" fontId="9" fillId="0" borderId="0" xfId="0" applyFont="1" applyAlignment="1">
      <alignment horizontal="left"/>
    </xf>
    <xf numFmtId="0" fontId="7" fillId="0" borderId="0" xfId="0" applyFont="1" applyAlignment="1">
      <alignment horizontal="left"/>
    </xf>
    <xf numFmtId="0" fontId="9" fillId="0" borderId="0" xfId="0" applyFont="1" applyAlignment="1" applyProtection="1">
      <protection locked="0"/>
    </xf>
    <xf numFmtId="4" fontId="7" fillId="0" borderId="0" xfId="0" applyNumberFormat="1" applyFont="1" applyAlignment="1"/>
    <xf numFmtId="0" fontId="9" fillId="0" borderId="18" xfId="0" applyFont="1" applyBorder="1" applyAlignment="1"/>
    <xf numFmtId="0" fontId="9" fillId="0" borderId="0" xfId="0" applyFont="1" applyBorder="1" applyAlignment="1"/>
    <xf numFmtId="166" fontId="9" fillId="0" borderId="0" xfId="0" applyNumberFormat="1" applyFont="1" applyBorder="1" applyAlignment="1"/>
    <xf numFmtId="166" fontId="9" fillId="0" borderId="19" xfId="0" applyNumberFormat="1" applyFont="1" applyBorder="1" applyAlignment="1"/>
    <xf numFmtId="0" fontId="9" fillId="0" borderId="0" xfId="0" applyFont="1" applyAlignment="1">
      <alignment horizontal="center"/>
    </xf>
    <xf numFmtId="4" fontId="9" fillId="0" borderId="0" xfId="0" applyNumberFormat="1" applyFont="1" applyAlignment="1">
      <alignment vertical="center"/>
    </xf>
    <xf numFmtId="0" fontId="9" fillId="0" borderId="0" xfId="0" applyFont="1" applyBorder="1" applyAlignment="1">
      <alignment horizontal="left"/>
    </xf>
    <xf numFmtId="0" fontId="8" fillId="0" borderId="0" xfId="0" applyFont="1" applyBorder="1" applyAlignment="1">
      <alignment horizontal="left"/>
    </xf>
    <xf numFmtId="4" fontId="8" fillId="0" borderId="0" xfId="0" applyNumberFormat="1" applyFont="1" applyBorder="1" applyAlignment="1"/>
    <xf numFmtId="0" fontId="0" fillId="0" borderId="7" xfId="0" applyFont="1" applyBorder="1" applyAlignment="1" applyProtection="1">
      <alignment vertical="center"/>
      <protection locked="0"/>
    </xf>
    <xf numFmtId="0" fontId="0" fillId="0" borderId="30" xfId="0" applyFont="1" applyBorder="1" applyAlignment="1" applyProtection="1">
      <alignment horizontal="center" vertical="center"/>
      <protection locked="0"/>
    </xf>
    <xf numFmtId="49" fontId="0" fillId="0" borderId="30" xfId="0" applyNumberFormat="1"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30" xfId="0" applyFont="1" applyBorder="1" applyAlignment="1" applyProtection="1">
      <alignment horizontal="center" vertical="center" wrapText="1"/>
      <protection locked="0"/>
    </xf>
    <xf numFmtId="167" fontId="0" fillId="0" borderId="30" xfId="0" applyNumberFormat="1" applyFont="1" applyBorder="1" applyAlignment="1" applyProtection="1">
      <alignment vertical="center"/>
      <protection locked="0"/>
    </xf>
    <xf numFmtId="4" fontId="0" fillId="18" borderId="30" xfId="0" applyNumberFormat="1" applyFont="1" applyFill="1" applyBorder="1" applyAlignment="1" applyProtection="1">
      <alignment vertical="center"/>
      <protection locked="0"/>
    </xf>
    <xf numFmtId="4" fontId="0" fillId="0" borderId="30" xfId="0" applyNumberFormat="1" applyFont="1" applyBorder="1" applyAlignment="1" applyProtection="1">
      <alignment vertical="center"/>
      <protection locked="0"/>
    </xf>
    <xf numFmtId="0" fontId="2" fillId="18" borderId="30" xfId="0" applyFont="1" applyFill="1" applyBorder="1" applyAlignment="1" applyProtection="1">
      <alignment horizontal="left" vertical="center"/>
      <protection locked="0"/>
    </xf>
    <xf numFmtId="0" fontId="2" fillId="0" borderId="0" xfId="0" applyFont="1" applyBorder="1" applyAlignment="1">
      <alignment horizontal="center" vertical="center"/>
    </xf>
    <xf numFmtId="166" fontId="2" fillId="0" borderId="0" xfId="0" applyNumberFormat="1" applyFont="1" applyBorder="1" applyAlignment="1">
      <alignment vertical="center"/>
    </xf>
    <xf numFmtId="166" fontId="2" fillId="0" borderId="19" xfId="0" applyNumberFormat="1" applyFont="1" applyBorder="1" applyAlignment="1">
      <alignment vertical="center"/>
    </xf>
    <xf numFmtId="4" fontId="0" fillId="0" borderId="0" xfId="0" applyNumberFormat="1" applyFont="1" applyAlignment="1">
      <alignment vertical="center"/>
    </xf>
    <xf numFmtId="0" fontId="34" fillId="0" borderId="0" xfId="0" applyFont="1" applyBorder="1" applyAlignment="1">
      <alignment horizontal="left" vertical="center"/>
    </xf>
    <xf numFmtId="0" fontId="35" fillId="0" borderId="0" xfId="0" applyFont="1" applyBorder="1" applyAlignment="1">
      <alignment vertical="center" wrapText="1"/>
    </xf>
    <xf numFmtId="0" fontId="0" fillId="0" borderId="0" xfId="0" applyFont="1" applyAlignment="1" applyProtection="1">
      <alignment vertical="center"/>
      <protection locked="0"/>
    </xf>
    <xf numFmtId="0" fontId="2" fillId="0" borderId="26" xfId="0" applyFont="1" applyBorder="1" applyAlignment="1">
      <alignment horizontal="center" vertical="center"/>
    </xf>
    <xf numFmtId="0" fontId="0" fillId="0" borderId="26" xfId="0" applyFont="1" applyBorder="1" applyAlignment="1">
      <alignment vertical="center"/>
    </xf>
    <xf numFmtId="166" fontId="2" fillId="0" borderId="26" xfId="0" applyNumberFormat="1" applyFont="1" applyBorder="1" applyAlignment="1">
      <alignment vertical="center"/>
    </xf>
    <xf numFmtId="166" fontId="2" fillId="0" borderId="27" xfId="0" applyNumberFormat="1" applyFont="1" applyBorder="1" applyAlignment="1">
      <alignment vertical="center"/>
    </xf>
    <xf numFmtId="0" fontId="10"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167" fontId="10" fillId="0" borderId="0" xfId="0" applyNumberFormat="1" applyFont="1" applyBorder="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vertical="center" wrapText="1"/>
    </xf>
    <xf numFmtId="0" fontId="36" fillId="0" borderId="30" xfId="0" applyFont="1" applyBorder="1" applyAlignment="1" applyProtection="1">
      <alignment horizontal="center" vertical="center"/>
      <protection locked="0"/>
    </xf>
    <xf numFmtId="49" fontId="36" fillId="0" borderId="30" xfId="0" applyNumberFormat="1"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0" xfId="0" applyFont="1" applyBorder="1" applyAlignment="1" applyProtection="1">
      <alignment horizontal="center" vertical="center" wrapText="1"/>
      <protection locked="0"/>
    </xf>
    <xf numFmtId="167" fontId="36" fillId="0" borderId="30" xfId="0" applyNumberFormat="1" applyFont="1" applyBorder="1" applyAlignment="1" applyProtection="1">
      <alignment vertical="center"/>
      <protection locked="0"/>
    </xf>
    <xf numFmtId="4" fontId="36" fillId="18" borderId="30" xfId="0" applyNumberFormat="1" applyFont="1" applyFill="1" applyBorder="1" applyAlignment="1" applyProtection="1">
      <alignment vertical="center"/>
      <protection locked="0"/>
    </xf>
    <xf numFmtId="4" fontId="36" fillId="0" borderId="30" xfId="0" applyNumberFormat="1" applyFont="1" applyBorder="1" applyAlignment="1" applyProtection="1">
      <alignment vertical="center"/>
      <protection locked="0"/>
    </xf>
    <xf numFmtId="0" fontId="36" fillId="0" borderId="7" xfId="0" applyFont="1" applyBorder="1" applyAlignment="1">
      <alignment vertical="center"/>
    </xf>
    <xf numFmtId="0" fontId="36" fillId="18" borderId="30"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1" fillId="0" borderId="7" xfId="0" applyFont="1" applyBorder="1" applyAlignment="1">
      <alignment vertical="center"/>
    </xf>
    <xf numFmtId="0" fontId="37" fillId="0" borderId="0" xfId="0" applyFont="1" applyBorder="1" applyAlignment="1">
      <alignment horizontal="left" vertical="center"/>
    </xf>
    <xf numFmtId="0" fontId="37" fillId="0" borderId="0" xfId="0" applyFont="1" applyBorder="1" applyAlignment="1">
      <alignment horizontal="left" vertical="center" wrapText="1"/>
    </xf>
    <xf numFmtId="167" fontId="11" fillId="0" borderId="0" xfId="0" applyNumberFormat="1" applyFont="1" applyBorder="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1"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167" fontId="11" fillId="0" borderId="0" xfId="0" applyNumberFormat="1" applyFont="1" applyAlignment="1">
      <alignment vertical="center"/>
    </xf>
    <xf numFmtId="0" fontId="36" fillId="0" borderId="26" xfId="0" applyFont="1" applyBorder="1" applyAlignment="1">
      <alignment horizontal="center" vertical="center"/>
    </xf>
    <xf numFmtId="167" fontId="0" fillId="18" borderId="30" xfId="0" applyNumberFormat="1" applyFont="1" applyFill="1" applyBorder="1" applyAlignment="1" applyProtection="1">
      <alignment vertical="center"/>
      <protection locked="0"/>
    </xf>
    <xf numFmtId="0" fontId="12" fillId="0" borderId="7" xfId="0" applyFont="1" applyBorder="1" applyAlignment="1">
      <alignmen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pplyProtection="1">
      <alignment vertical="center"/>
      <protection locked="0"/>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50" fillId="17" borderId="0" xfId="23" applyFill="1" applyAlignment="1" applyProtection="1"/>
    <xf numFmtId="0" fontId="51" fillId="0" borderId="0" xfId="23" applyFont="1" applyAlignment="1" applyProtection="1">
      <alignment horizontal="center" vertical="center"/>
    </xf>
    <xf numFmtId="0" fontId="52" fillId="17" borderId="0" xfId="0" applyFont="1" applyFill="1" applyAlignment="1">
      <alignment horizontal="left" vertical="center"/>
    </xf>
    <xf numFmtId="0" fontId="53" fillId="17" borderId="0" xfId="0" applyFont="1" applyFill="1" applyAlignment="1">
      <alignment vertical="center"/>
    </xf>
    <xf numFmtId="0" fontId="54" fillId="17" borderId="0" xfId="23" applyFont="1" applyFill="1" applyAlignment="1" applyProtection="1">
      <alignment vertical="center"/>
    </xf>
    <xf numFmtId="0" fontId="13" fillId="17" borderId="0" xfId="0" applyFont="1" applyFill="1" applyAlignment="1" applyProtection="1">
      <alignment horizontal="left" vertical="center"/>
    </xf>
    <xf numFmtId="0" fontId="53" fillId="17" borderId="0" xfId="0" applyFont="1" applyFill="1" applyAlignment="1" applyProtection="1">
      <alignment vertical="center"/>
    </xf>
    <xf numFmtId="0" fontId="52" fillId="17" borderId="0" xfId="0" applyFont="1" applyFill="1" applyAlignment="1" applyProtection="1">
      <alignment horizontal="left" vertical="center"/>
    </xf>
    <xf numFmtId="0" fontId="53" fillId="17" borderId="0" xfId="0" applyFont="1" applyFill="1" applyAlignment="1" applyProtection="1">
      <alignment vertical="center"/>
      <protection locked="0"/>
    </xf>
    <xf numFmtId="0" fontId="56" fillId="0" borderId="0" xfId="49" applyAlignment="1">
      <alignment vertical="top"/>
      <protection locked="0"/>
    </xf>
    <xf numFmtId="0" fontId="55" fillId="0" borderId="31" xfId="49" applyFont="1" applyBorder="1" applyAlignment="1">
      <alignment vertical="center" wrapText="1"/>
      <protection locked="0"/>
    </xf>
    <xf numFmtId="0" fontId="55" fillId="0" borderId="32" xfId="49" applyFont="1" applyBorder="1" applyAlignment="1">
      <alignment vertical="center" wrapText="1"/>
      <protection locked="0"/>
    </xf>
    <xf numFmtId="0" fontId="55" fillId="0" borderId="33" xfId="49" applyFont="1" applyBorder="1" applyAlignment="1">
      <alignment vertical="center" wrapText="1"/>
      <protection locked="0"/>
    </xf>
    <xf numFmtId="0" fontId="55" fillId="0" borderId="34" xfId="49" applyFont="1" applyBorder="1" applyAlignment="1">
      <alignment horizontal="center" vertical="center" wrapText="1"/>
      <protection locked="0"/>
    </xf>
    <xf numFmtId="0" fontId="55" fillId="0" borderId="35" xfId="49" applyFont="1" applyBorder="1" applyAlignment="1">
      <alignment horizontal="center" vertical="center" wrapText="1"/>
      <protection locked="0"/>
    </xf>
    <xf numFmtId="0" fontId="56" fillId="0" borderId="0" xfId="49" applyAlignment="1">
      <alignment horizontal="center" vertical="center"/>
      <protection locked="0"/>
    </xf>
    <xf numFmtId="0" fontId="55" fillId="0" borderId="34" xfId="49" applyFont="1" applyBorder="1" applyAlignment="1">
      <alignment vertical="center" wrapText="1"/>
      <protection locked="0"/>
    </xf>
    <xf numFmtId="0" fontId="55" fillId="0" borderId="35" xfId="49" applyFont="1" applyBorder="1" applyAlignment="1">
      <alignment vertical="center" wrapText="1"/>
      <protection locked="0"/>
    </xf>
    <xf numFmtId="0" fontId="58" fillId="0" borderId="0" xfId="49" applyFont="1" applyBorder="1" applyAlignment="1">
      <alignment horizontal="left" vertical="center" wrapText="1"/>
      <protection locked="0"/>
    </xf>
    <xf numFmtId="0" fontId="59" fillId="0" borderId="0" xfId="49" applyFont="1" applyBorder="1" applyAlignment="1">
      <alignment horizontal="left" vertical="center" wrapText="1"/>
      <protection locked="0"/>
    </xf>
    <xf numFmtId="0" fontId="59" fillId="0" borderId="34" xfId="49" applyFont="1" applyBorder="1" applyAlignment="1">
      <alignment vertical="center" wrapText="1"/>
      <protection locked="0"/>
    </xf>
    <xf numFmtId="0" fontId="59" fillId="0" borderId="0" xfId="49" applyFont="1" applyBorder="1" applyAlignment="1">
      <alignment vertical="center" wrapText="1"/>
      <protection locked="0"/>
    </xf>
    <xf numFmtId="0" fontId="59" fillId="0" borderId="0" xfId="49" applyFont="1" applyBorder="1" applyAlignment="1">
      <alignment vertical="center"/>
      <protection locked="0"/>
    </xf>
    <xf numFmtId="0" fontId="59" fillId="0" borderId="0" xfId="49" applyFont="1" applyBorder="1" applyAlignment="1">
      <alignment horizontal="left" vertical="center"/>
      <protection locked="0"/>
    </xf>
    <xf numFmtId="49" fontId="59" fillId="0" borderId="0" xfId="49" applyNumberFormat="1" applyFont="1" applyBorder="1" applyAlignment="1">
      <alignment vertical="center" wrapText="1"/>
      <protection locked="0"/>
    </xf>
    <xf numFmtId="0" fontId="55" fillId="0" borderId="36" xfId="49" applyFont="1" applyBorder="1" applyAlignment="1">
      <alignment vertical="center" wrapText="1"/>
      <protection locked="0"/>
    </xf>
    <xf numFmtId="0" fontId="62" fillId="0" borderId="37" xfId="49" applyFont="1" applyBorder="1" applyAlignment="1">
      <alignment vertical="center" wrapText="1"/>
      <protection locked="0"/>
    </xf>
    <xf numFmtId="0" fontId="55" fillId="0" borderId="38" xfId="49" applyFont="1" applyBorder="1" applyAlignment="1">
      <alignment vertical="center" wrapText="1"/>
      <protection locked="0"/>
    </xf>
    <xf numFmtId="0" fontId="55" fillId="0" borderId="0" xfId="49" applyFont="1" applyBorder="1" applyAlignment="1">
      <alignment vertical="top"/>
      <protection locked="0"/>
    </xf>
    <xf numFmtId="0" fontId="55" fillId="0" borderId="0" xfId="49" applyFont="1" applyAlignment="1">
      <alignment vertical="top"/>
      <protection locked="0"/>
    </xf>
    <xf numFmtId="0" fontId="55" fillId="0" borderId="31" xfId="49" applyFont="1" applyBorder="1" applyAlignment="1">
      <alignment horizontal="left" vertical="center"/>
      <protection locked="0"/>
    </xf>
    <xf numFmtId="0" fontId="55" fillId="0" borderId="32" xfId="49" applyFont="1" applyBorder="1" applyAlignment="1">
      <alignment horizontal="left" vertical="center"/>
      <protection locked="0"/>
    </xf>
    <xf numFmtId="0" fontId="55" fillId="0" borderId="33" xfId="49" applyFont="1" applyBorder="1" applyAlignment="1">
      <alignment horizontal="left" vertical="center"/>
      <protection locked="0"/>
    </xf>
    <xf numFmtId="0" fontId="55" fillId="0" borderId="34" xfId="49" applyFont="1" applyBorder="1" applyAlignment="1">
      <alignment horizontal="left" vertical="center"/>
      <protection locked="0"/>
    </xf>
    <xf numFmtId="0" fontId="55" fillId="0" borderId="35" xfId="49" applyFont="1" applyBorder="1" applyAlignment="1">
      <alignment horizontal="left" vertical="center"/>
      <protection locked="0"/>
    </xf>
    <xf numFmtId="0" fontId="58" fillId="0" borderId="0" xfId="49" applyFont="1" applyBorder="1" applyAlignment="1">
      <alignment horizontal="left" vertical="center"/>
      <protection locked="0"/>
    </xf>
    <xf numFmtId="0" fontId="63" fillId="0" borderId="0" xfId="49" applyFont="1" applyAlignment="1">
      <alignment horizontal="left" vertical="center"/>
      <protection locked="0"/>
    </xf>
    <xf numFmtId="0" fontId="58" fillId="0" borderId="37" xfId="49" applyFont="1" applyBorder="1" applyAlignment="1">
      <alignment horizontal="left" vertical="center"/>
      <protection locked="0"/>
    </xf>
    <xf numFmtId="0" fontId="58" fillId="0" borderId="37" xfId="49" applyFont="1" applyBorder="1" applyAlignment="1">
      <alignment horizontal="center" vertical="center"/>
      <protection locked="0"/>
    </xf>
    <xf numFmtId="0" fontId="63" fillId="0" borderId="37" xfId="49" applyFont="1" applyBorder="1" applyAlignment="1">
      <alignment horizontal="left" vertical="center"/>
      <protection locked="0"/>
    </xf>
    <xf numFmtId="0" fontId="61" fillId="0" borderId="0" xfId="49" applyFont="1" applyBorder="1" applyAlignment="1">
      <alignment horizontal="left" vertical="center"/>
      <protection locked="0"/>
    </xf>
    <xf numFmtId="0" fontId="59" fillId="0" borderId="0" xfId="49" applyFont="1" applyAlignment="1">
      <alignment horizontal="left" vertical="center"/>
      <protection locked="0"/>
    </xf>
    <xf numFmtId="0" fontId="59" fillId="0" borderId="0" xfId="49" applyFont="1" applyBorder="1" applyAlignment="1">
      <alignment horizontal="center" vertical="center"/>
      <protection locked="0"/>
    </xf>
    <xf numFmtId="0" fontId="59" fillId="0" borderId="34" xfId="49" applyFont="1" applyBorder="1" applyAlignment="1">
      <alignment horizontal="left" vertical="center"/>
      <protection locked="0"/>
    </xf>
    <xf numFmtId="0" fontId="59" fillId="0" borderId="0" xfId="49" applyFont="1" applyFill="1" applyBorder="1" applyAlignment="1">
      <alignment horizontal="left" vertical="center"/>
      <protection locked="0"/>
    </xf>
    <xf numFmtId="0" fontId="59" fillId="0" borderId="0" xfId="49" applyFont="1" applyFill="1" applyBorder="1" applyAlignment="1">
      <alignment horizontal="center" vertical="center"/>
      <protection locked="0"/>
    </xf>
    <xf numFmtId="0" fontId="55" fillId="0" borderId="36" xfId="49" applyFont="1" applyBorder="1" applyAlignment="1">
      <alignment horizontal="left" vertical="center"/>
      <protection locked="0"/>
    </xf>
    <xf numFmtId="0" fontId="62" fillId="0" borderId="37" xfId="49" applyFont="1" applyBorder="1" applyAlignment="1">
      <alignment horizontal="left" vertical="center"/>
      <protection locked="0"/>
    </xf>
    <xf numFmtId="0" fontId="55" fillId="0" borderId="38" xfId="49" applyFont="1" applyBorder="1" applyAlignment="1">
      <alignment horizontal="left" vertical="center"/>
      <protection locked="0"/>
    </xf>
    <xf numFmtId="0" fontId="55" fillId="0" borderId="0" xfId="49" applyFont="1" applyBorder="1" applyAlignment="1">
      <alignment horizontal="left" vertical="center"/>
      <protection locked="0"/>
    </xf>
    <xf numFmtId="0" fontId="62" fillId="0" borderId="0" xfId="49" applyFont="1" applyBorder="1" applyAlignment="1">
      <alignment horizontal="left" vertical="center"/>
      <protection locked="0"/>
    </xf>
    <xf numFmtId="0" fontId="63" fillId="0" borderId="0" xfId="49" applyFont="1" applyBorder="1" applyAlignment="1">
      <alignment horizontal="left" vertical="center"/>
      <protection locked="0"/>
    </xf>
    <xf numFmtId="0" fontId="59" fillId="0" borderId="37" xfId="49" applyFont="1" applyBorder="1" applyAlignment="1">
      <alignment horizontal="left" vertical="center"/>
      <protection locked="0"/>
    </xf>
    <xf numFmtId="0" fontId="55" fillId="0" borderId="0" xfId="49" applyFont="1" applyBorder="1" applyAlignment="1">
      <alignment horizontal="left" vertical="center" wrapText="1"/>
      <protection locked="0"/>
    </xf>
    <xf numFmtId="0" fontId="59" fillId="0" borderId="0" xfId="49" applyFont="1" applyBorder="1" applyAlignment="1">
      <alignment horizontal="center" vertical="center" wrapText="1"/>
      <protection locked="0"/>
    </xf>
    <xf numFmtId="0" fontId="55" fillId="0" borderId="31" xfId="49" applyFont="1" applyBorder="1" applyAlignment="1">
      <alignment horizontal="left" vertical="center" wrapText="1"/>
      <protection locked="0"/>
    </xf>
    <xf numFmtId="0" fontId="55" fillId="0" borderId="32" xfId="49" applyFont="1" applyBorder="1" applyAlignment="1">
      <alignment horizontal="left" vertical="center" wrapText="1"/>
      <protection locked="0"/>
    </xf>
    <xf numFmtId="0" fontId="55" fillId="0" borderId="33" xfId="49" applyFont="1" applyBorder="1" applyAlignment="1">
      <alignment horizontal="left" vertical="center" wrapText="1"/>
      <protection locked="0"/>
    </xf>
    <xf numFmtId="0" fontId="55" fillId="0" borderId="34" xfId="49" applyFont="1" applyBorder="1" applyAlignment="1">
      <alignment horizontal="left" vertical="center" wrapText="1"/>
      <protection locked="0"/>
    </xf>
    <xf numFmtId="0" fontId="55" fillId="0" borderId="35" xfId="49" applyFont="1" applyBorder="1" applyAlignment="1">
      <alignment horizontal="left" vertical="center" wrapText="1"/>
      <protection locked="0"/>
    </xf>
    <xf numFmtId="0" fontId="63" fillId="0" borderId="34" xfId="49" applyFont="1" applyBorder="1" applyAlignment="1">
      <alignment horizontal="left" vertical="center" wrapText="1"/>
      <protection locked="0"/>
    </xf>
    <xf numFmtId="0" fontId="63" fillId="0" borderId="35" xfId="49" applyFont="1" applyBorder="1" applyAlignment="1">
      <alignment horizontal="left" vertical="center" wrapText="1"/>
      <protection locked="0"/>
    </xf>
    <xf numFmtId="0" fontId="59" fillId="0" borderId="34" xfId="49" applyFont="1" applyBorder="1" applyAlignment="1">
      <alignment horizontal="left" vertical="center" wrapText="1"/>
      <protection locked="0"/>
    </xf>
    <xf numFmtId="0" fontId="59" fillId="0" borderId="35" xfId="49" applyFont="1" applyBorder="1" applyAlignment="1">
      <alignment horizontal="left" vertical="center" wrapText="1"/>
      <protection locked="0"/>
    </xf>
    <xf numFmtId="0" fontId="59" fillId="0" borderId="35" xfId="49" applyFont="1" applyBorder="1" applyAlignment="1">
      <alignment horizontal="left" vertical="center"/>
      <protection locked="0"/>
    </xf>
    <xf numFmtId="0" fontId="59" fillId="0" borderId="36" xfId="49" applyFont="1" applyBorder="1" applyAlignment="1">
      <alignment horizontal="left" vertical="center" wrapText="1"/>
      <protection locked="0"/>
    </xf>
    <xf numFmtId="0" fontId="59" fillId="0" borderId="37" xfId="49" applyFont="1" applyBorder="1" applyAlignment="1">
      <alignment horizontal="left" vertical="center" wrapText="1"/>
      <protection locked="0"/>
    </xf>
    <xf numFmtId="0" fontId="59" fillId="0" borderId="38" xfId="49" applyFont="1" applyBorder="1" applyAlignment="1">
      <alignment horizontal="left" vertical="center" wrapText="1"/>
      <protection locked="0"/>
    </xf>
    <xf numFmtId="0" fontId="59" fillId="0" borderId="0" xfId="49" applyFont="1" applyBorder="1" applyAlignment="1">
      <alignment horizontal="left" vertical="top"/>
      <protection locked="0"/>
    </xf>
    <xf numFmtId="0" fontId="59" fillId="0" borderId="0" xfId="49" applyFont="1" applyBorder="1" applyAlignment="1">
      <alignment horizontal="center" vertical="top"/>
      <protection locked="0"/>
    </xf>
    <xf numFmtId="0" fontId="59" fillId="0" borderId="36" xfId="49" applyFont="1" applyBorder="1" applyAlignment="1">
      <alignment horizontal="left" vertical="center"/>
      <protection locked="0"/>
    </xf>
    <xf numFmtId="0" fontId="59" fillId="0" borderId="38" xfId="49" applyFont="1" applyBorder="1" applyAlignment="1">
      <alignment horizontal="left" vertical="center"/>
      <protection locked="0"/>
    </xf>
    <xf numFmtId="0" fontId="63" fillId="0" borderId="0" xfId="49" applyFont="1" applyAlignment="1">
      <alignment vertical="center"/>
      <protection locked="0"/>
    </xf>
    <xf numFmtId="0" fontId="58" fillId="0" borderId="0" xfId="49" applyFont="1" applyBorder="1" applyAlignment="1">
      <alignment vertical="center"/>
      <protection locked="0"/>
    </xf>
    <xf numFmtId="0" fontId="63" fillId="0" borderId="37" xfId="49" applyFont="1" applyBorder="1" applyAlignment="1">
      <alignment vertical="center"/>
      <protection locked="0"/>
    </xf>
    <xf numFmtId="0" fontId="58" fillId="0" borderId="37" xfId="49" applyFont="1" applyBorder="1" applyAlignment="1">
      <alignment vertical="center"/>
      <protection locked="0"/>
    </xf>
    <xf numFmtId="0" fontId="56" fillId="0" borderId="0" xfId="49" applyBorder="1" applyAlignment="1">
      <alignment vertical="top"/>
      <protection locked="0"/>
    </xf>
    <xf numFmtId="49" fontId="59" fillId="0" borderId="0" xfId="49" applyNumberFormat="1" applyFont="1" applyBorder="1" applyAlignment="1">
      <alignment horizontal="left" vertical="center"/>
      <protection locked="0"/>
    </xf>
    <xf numFmtId="0" fontId="56" fillId="0" borderId="37" xfId="49" applyBorder="1" applyAlignment="1">
      <alignment vertical="top"/>
      <protection locked="0"/>
    </xf>
    <xf numFmtId="0" fontId="58" fillId="0" borderId="37" xfId="49" applyFont="1" applyBorder="1" applyAlignment="1">
      <alignment horizontal="left"/>
      <protection locked="0"/>
    </xf>
    <xf numFmtId="0" fontId="63" fillId="0" borderId="37" xfId="49" applyFont="1" applyBorder="1" applyAlignment="1">
      <protection locked="0"/>
    </xf>
    <xf numFmtId="0" fontId="55" fillId="0" borderId="34" xfId="49" applyFont="1" applyBorder="1" applyAlignment="1">
      <alignment vertical="top"/>
      <protection locked="0"/>
    </xf>
    <xf numFmtId="0" fontId="55" fillId="0" borderId="35" xfId="49" applyFont="1" applyBorder="1" applyAlignment="1">
      <alignment vertical="top"/>
      <protection locked="0"/>
    </xf>
    <xf numFmtId="0" fontId="55" fillId="0" borderId="0" xfId="49" applyFont="1" applyBorder="1" applyAlignment="1">
      <alignment horizontal="center" vertical="center"/>
      <protection locked="0"/>
    </xf>
    <xf numFmtId="0" fontId="55" fillId="0" borderId="0" xfId="49" applyFont="1" applyBorder="1" applyAlignment="1">
      <alignment horizontal="left" vertical="top"/>
      <protection locked="0"/>
    </xf>
    <xf numFmtId="0" fontId="55" fillId="0" borderId="36" xfId="49" applyFont="1" applyBorder="1" applyAlignment="1">
      <alignment vertical="top"/>
      <protection locked="0"/>
    </xf>
    <xf numFmtId="0" fontId="55" fillId="0" borderId="37" xfId="49" applyFont="1" applyBorder="1" applyAlignment="1">
      <alignment vertical="top"/>
      <protection locked="0"/>
    </xf>
    <xf numFmtId="0" fontId="55" fillId="0" borderId="38" xfId="49" applyFont="1" applyBorder="1" applyAlignment="1">
      <alignment vertical="top"/>
      <protection locked="0"/>
    </xf>
    <xf numFmtId="0" fontId="65" fillId="0" borderId="0" xfId="48" applyFont="1"/>
    <xf numFmtId="0" fontId="64" fillId="0" borderId="0" xfId="48"/>
    <xf numFmtId="0" fontId="65" fillId="0" borderId="39" xfId="46" applyFont="1" applyBorder="1"/>
    <xf numFmtId="4" fontId="64" fillId="0" borderId="40" xfId="48" applyNumberFormat="1" applyBorder="1"/>
    <xf numFmtId="0" fontId="67" fillId="0" borderId="41" xfId="46" applyFont="1" applyBorder="1"/>
    <xf numFmtId="4" fontId="67" fillId="0" borderId="42" xfId="48" applyNumberFormat="1" applyFont="1" applyBorder="1"/>
    <xf numFmtId="0" fontId="67" fillId="0" borderId="43" xfId="46" applyFont="1" applyBorder="1"/>
    <xf numFmtId="4" fontId="67" fillId="0" borderId="44" xfId="48" applyNumberFormat="1" applyFont="1" applyBorder="1"/>
    <xf numFmtId="0" fontId="67" fillId="0" borderId="45" xfId="46" applyFont="1" applyBorder="1"/>
    <xf numFmtId="4" fontId="67" fillId="0" borderId="46" xfId="48" applyNumberFormat="1" applyFont="1" applyBorder="1"/>
    <xf numFmtId="0" fontId="65" fillId="0" borderId="41" xfId="46" applyFont="1" applyBorder="1"/>
    <xf numFmtId="4" fontId="64" fillId="0" borderId="42" xfId="48" applyNumberFormat="1" applyBorder="1"/>
    <xf numFmtId="0" fontId="67" fillId="0" borderId="47" xfId="46" applyFont="1" applyBorder="1"/>
    <xf numFmtId="4" fontId="67" fillId="0" borderId="48" xfId="48" applyNumberFormat="1" applyFont="1" applyBorder="1"/>
    <xf numFmtId="0" fontId="64" fillId="0" borderId="0" xfId="46" applyFont="1" applyBorder="1"/>
    <xf numFmtId="4" fontId="64" fillId="0" borderId="0" xfId="48" applyNumberFormat="1"/>
    <xf numFmtId="0" fontId="65" fillId="0" borderId="49" xfId="48" applyFont="1" applyBorder="1"/>
    <xf numFmtId="4" fontId="65" fillId="0" borderId="50" xfId="48" applyNumberFormat="1" applyFont="1" applyBorder="1"/>
    <xf numFmtId="168" fontId="64" fillId="0" borderId="0" xfId="48" applyNumberFormat="1"/>
    <xf numFmtId="0" fontId="66" fillId="0" borderId="0" xfId="32" applyAlignment="1">
      <alignment horizontal="center"/>
    </xf>
    <xf numFmtId="0" fontId="65" fillId="0" borderId="0" xfId="32" applyFont="1"/>
    <xf numFmtId="0" fontId="66" fillId="0" borderId="0" xfId="32"/>
    <xf numFmtId="0" fontId="68" fillId="24" borderId="51" xfId="32" applyFont="1" applyFill="1" applyBorder="1" applyAlignment="1">
      <alignment vertical="top" wrapText="1"/>
    </xf>
    <xf numFmtId="0" fontId="68" fillId="24" borderId="51" xfId="32" applyFont="1" applyFill="1" applyBorder="1" applyAlignment="1">
      <alignment horizontal="center" vertical="top" wrapText="1"/>
    </xf>
    <xf numFmtId="0" fontId="66" fillId="0" borderId="51" xfId="32" applyBorder="1"/>
    <xf numFmtId="3" fontId="66" fillId="0" borderId="51" xfId="32" applyNumberFormat="1" applyBorder="1"/>
    <xf numFmtId="0" fontId="65" fillId="0" borderId="51" xfId="32" applyFont="1" applyBorder="1"/>
    <xf numFmtId="3" fontId="65" fillId="0" borderId="51" xfId="32" applyNumberFormat="1" applyFont="1" applyBorder="1"/>
    <xf numFmtId="0" fontId="69" fillId="0" borderId="0" xfId="32" applyFont="1" applyAlignment="1">
      <alignment horizontal="center"/>
    </xf>
    <xf numFmtId="0" fontId="69" fillId="0" borderId="0" xfId="32" applyFont="1"/>
    <xf numFmtId="0" fontId="66" fillId="0" borderId="0" xfId="32" applyBorder="1" applyAlignment="1">
      <alignment horizontal="center"/>
    </xf>
    <xf numFmtId="0" fontId="66" fillId="0" borderId="0" xfId="32" applyBorder="1" applyAlignment="1">
      <alignment horizontal="center" vertical="top"/>
    </xf>
    <xf numFmtId="0" fontId="66" fillId="0" borderId="0" xfId="32" applyBorder="1"/>
    <xf numFmtId="0" fontId="66" fillId="0" borderId="0" xfId="32" applyBorder="1" applyAlignment="1">
      <alignment horizontal="right" vertical="top"/>
    </xf>
    <xf numFmtId="3" fontId="66" fillId="0" borderId="0" xfId="32" applyNumberFormat="1" applyBorder="1" applyAlignment="1">
      <alignment vertical="top"/>
    </xf>
    <xf numFmtId="3" fontId="66" fillId="0" borderId="0" xfId="32" applyNumberFormat="1" applyBorder="1" applyAlignment="1">
      <alignment horizontal="center" vertical="top"/>
    </xf>
    <xf numFmtId="0" fontId="71" fillId="0" borderId="0" xfId="32" applyFont="1" applyBorder="1" applyAlignment="1">
      <alignment horizontal="right" vertical="top"/>
    </xf>
    <xf numFmtId="0" fontId="71" fillId="0" borderId="0" xfId="32" applyFont="1" applyBorder="1" applyAlignment="1">
      <alignment vertical="top"/>
    </xf>
    <xf numFmtId="0" fontId="65" fillId="24" borderId="51" xfId="32" applyFont="1" applyFill="1" applyBorder="1" applyAlignment="1">
      <alignment horizontal="center" vertical="top"/>
    </xf>
    <xf numFmtId="0" fontId="68" fillId="24" borderId="51" xfId="32" applyFont="1" applyFill="1" applyBorder="1" applyAlignment="1">
      <alignment horizontal="center" vertical="top"/>
    </xf>
    <xf numFmtId="0" fontId="72" fillId="0" borderId="51" xfId="32" applyNumberFormat="1" applyFont="1" applyFill="1" applyBorder="1" applyAlignment="1">
      <alignment horizontal="center" wrapText="1"/>
    </xf>
    <xf numFmtId="0" fontId="71" fillId="0" borderId="51" xfId="32" applyNumberFormat="1" applyFont="1" applyBorder="1" applyAlignment="1">
      <alignment horizontal="center" vertical="top"/>
    </xf>
    <xf numFmtId="0" fontId="71" fillId="0" borderId="51" xfId="32" applyNumberFormat="1" applyFont="1" applyBorder="1" applyAlignment="1">
      <alignment vertical="top"/>
    </xf>
    <xf numFmtId="0" fontId="71" fillId="0" borderId="51" xfId="32" applyNumberFormat="1" applyFont="1" applyBorder="1" applyAlignment="1">
      <alignment vertical="top" wrapText="1"/>
    </xf>
    <xf numFmtId="0" fontId="66" fillId="0" borderId="0" xfId="32" applyAlignment="1"/>
    <xf numFmtId="0" fontId="66" fillId="0" borderId="32" xfId="32" applyBorder="1" applyAlignment="1">
      <alignment horizontal="center" vertical="top"/>
    </xf>
    <xf numFmtId="0" fontId="65" fillId="0" borderId="32" xfId="32" applyFont="1" applyBorder="1" applyAlignment="1">
      <alignment vertical="top"/>
    </xf>
    <xf numFmtId="0" fontId="66" fillId="0" borderId="32" xfId="32" applyBorder="1" applyAlignment="1">
      <alignment vertical="top"/>
    </xf>
    <xf numFmtId="0" fontId="66" fillId="0" borderId="32" xfId="32" applyBorder="1" applyAlignment="1">
      <alignment vertical="top" wrapText="1"/>
    </xf>
    <xf numFmtId="3" fontId="66" fillId="0" borderId="32" xfId="32" applyNumberFormat="1" applyBorder="1" applyAlignment="1">
      <alignment vertical="top"/>
    </xf>
    <xf numFmtId="3" fontId="65" fillId="0" borderId="32" xfId="32" applyNumberFormat="1" applyFont="1" applyBorder="1" applyAlignment="1">
      <alignment vertical="top"/>
    </xf>
    <xf numFmtId="0" fontId="65" fillId="0" borderId="0" xfId="32" applyFont="1" applyBorder="1" applyAlignment="1">
      <alignment vertical="top"/>
    </xf>
    <xf numFmtId="0" fontId="66" fillId="0" borderId="0" xfId="32" applyBorder="1" applyAlignment="1">
      <alignment vertical="top"/>
    </xf>
    <xf numFmtId="0" fontId="66" fillId="0" borderId="0" xfId="32" applyFont="1" applyBorder="1" applyAlignment="1">
      <alignment vertical="top" wrapText="1"/>
    </xf>
    <xf numFmtId="3" fontId="65" fillId="0" borderId="0" xfId="32" applyNumberFormat="1" applyFont="1" applyBorder="1" applyAlignment="1">
      <alignment vertical="top"/>
    </xf>
    <xf numFmtId="0" fontId="66" fillId="0" borderId="0" xfId="32" applyAlignment="1">
      <alignment horizontal="center" vertical="top"/>
    </xf>
    <xf numFmtId="0" fontId="66" fillId="0" borderId="0" xfId="32" applyAlignment="1">
      <alignment vertical="top"/>
    </xf>
    <xf numFmtId="0" fontId="66" fillId="0" borderId="0" xfId="32" applyBorder="1" applyAlignment="1">
      <alignment vertical="top" wrapText="1"/>
    </xf>
    <xf numFmtId="3" fontId="66" fillId="0" borderId="0" xfId="32" applyNumberFormat="1" applyAlignment="1">
      <alignment vertical="top"/>
    </xf>
    <xf numFmtId="0" fontId="66" fillId="0" borderId="0" xfId="32" applyAlignment="1">
      <alignment vertical="top" wrapText="1"/>
    </xf>
    <xf numFmtId="0" fontId="66" fillId="0" borderId="37" xfId="32" applyBorder="1" applyAlignment="1">
      <alignment horizontal="center" vertical="top"/>
    </xf>
    <xf numFmtId="0" fontId="65" fillId="0" borderId="37" xfId="32" applyFont="1" applyBorder="1" applyAlignment="1">
      <alignment vertical="top"/>
    </xf>
    <xf numFmtId="0" fontId="66" fillId="0" borderId="37" xfId="32" applyBorder="1" applyAlignment="1">
      <alignment vertical="top"/>
    </xf>
    <xf numFmtId="0" fontId="66" fillId="0" borderId="37" xfId="32" applyBorder="1" applyAlignment="1">
      <alignment vertical="top" wrapText="1"/>
    </xf>
    <xf numFmtId="3" fontId="66" fillId="0" borderId="37" xfId="32" applyNumberFormat="1" applyBorder="1" applyAlignment="1">
      <alignment vertical="top"/>
    </xf>
    <xf numFmtId="3" fontId="65" fillId="0" borderId="37" xfId="32" applyNumberFormat="1" applyFont="1" applyBorder="1" applyAlignment="1">
      <alignment vertical="top"/>
    </xf>
    <xf numFmtId="0" fontId="65" fillId="0" borderId="49" xfId="32" applyFont="1" applyBorder="1" applyAlignment="1">
      <alignment horizontal="center" vertical="top"/>
    </xf>
    <xf numFmtId="0" fontId="66" fillId="0" borderId="49" xfId="32" applyBorder="1" applyAlignment="1">
      <alignment vertical="top"/>
    </xf>
    <xf numFmtId="0" fontId="66" fillId="0" borderId="52" xfId="32" applyBorder="1" applyAlignment="1">
      <alignment vertical="top"/>
    </xf>
    <xf numFmtId="0" fontId="66" fillId="0" borderId="50" xfId="32" applyBorder="1" applyAlignment="1">
      <alignment vertical="top" wrapText="1"/>
    </xf>
    <xf numFmtId="0" fontId="66" fillId="0" borderId="52" xfId="32" applyBorder="1" applyAlignment="1">
      <alignment horizontal="center" vertical="top"/>
    </xf>
    <xf numFmtId="3" fontId="66" fillId="0" borderId="52" xfId="32" applyNumberFormat="1" applyBorder="1" applyAlignment="1">
      <alignment vertical="top"/>
    </xf>
    <xf numFmtId="3" fontId="66" fillId="0" borderId="53" xfId="32" applyNumberFormat="1" applyBorder="1" applyAlignment="1">
      <alignment vertical="top"/>
    </xf>
    <xf numFmtId="0" fontId="66" fillId="0" borderId="50" xfId="32" applyBorder="1" applyAlignment="1">
      <alignment vertical="top"/>
    </xf>
    <xf numFmtId="0" fontId="66" fillId="0" borderId="0" xfId="33" applyAlignment="1">
      <alignment horizontal="center"/>
    </xf>
    <xf numFmtId="0" fontId="65" fillId="0" borderId="0" xfId="33" applyFont="1"/>
    <xf numFmtId="0" fontId="66" fillId="0" borderId="0" xfId="33"/>
    <xf numFmtId="0" fontId="68" fillId="24" borderId="51" xfId="33" applyFont="1" applyFill="1" applyBorder="1" applyAlignment="1">
      <alignment vertical="top" wrapText="1"/>
    </xf>
    <xf numFmtId="0" fontId="68" fillId="24" borderId="51" xfId="33" applyFont="1" applyFill="1" applyBorder="1" applyAlignment="1">
      <alignment horizontal="center" vertical="top" wrapText="1"/>
    </xf>
    <xf numFmtId="0" fontId="66" fillId="0" borderId="51" xfId="33" applyBorder="1"/>
    <xf numFmtId="3" fontId="66" fillId="0" borderId="51" xfId="33" applyNumberFormat="1" applyBorder="1"/>
    <xf numFmtId="0" fontId="65" fillId="0" borderId="51" xfId="33" applyFont="1" applyBorder="1"/>
    <xf numFmtId="3" fontId="65" fillId="0" borderId="51" xfId="33" applyNumberFormat="1" applyFont="1" applyBorder="1"/>
    <xf numFmtId="0" fontId="69" fillId="0" borderId="0" xfId="33" applyFont="1" applyAlignment="1">
      <alignment horizontal="center"/>
    </xf>
    <xf numFmtId="0" fontId="69" fillId="0" borderId="0" xfId="33" applyFont="1"/>
    <xf numFmtId="0" fontId="66" fillId="0" borderId="0" xfId="33" applyBorder="1" applyAlignment="1">
      <alignment horizontal="center"/>
    </xf>
    <xf numFmtId="0" fontId="66" fillId="0" borderId="0" xfId="33" applyBorder="1" applyAlignment="1">
      <alignment horizontal="center" vertical="top"/>
    </xf>
    <xf numFmtId="0" fontId="66" fillId="0" borderId="0" xfId="33" applyBorder="1"/>
    <xf numFmtId="0" fontId="66" fillId="0" borderId="0" xfId="33" applyBorder="1" applyAlignment="1">
      <alignment horizontal="right" vertical="top"/>
    </xf>
    <xf numFmtId="3" fontId="66" fillId="0" borderId="0" xfId="33" applyNumberFormat="1" applyBorder="1" applyAlignment="1">
      <alignment vertical="top"/>
    </xf>
    <xf numFmtId="3" fontId="66" fillId="0" borderId="0" xfId="33" applyNumberFormat="1" applyBorder="1" applyAlignment="1">
      <alignment horizontal="center" vertical="top"/>
    </xf>
    <xf numFmtId="0" fontId="71" fillId="0" borderId="0" xfId="33" applyFont="1" applyBorder="1" applyAlignment="1">
      <alignment horizontal="right" vertical="top"/>
    </xf>
    <xf numFmtId="0" fontId="71" fillId="0" borderId="0" xfId="33" applyFont="1" applyBorder="1" applyAlignment="1">
      <alignment vertical="top"/>
    </xf>
    <xf numFmtId="0" fontId="65" fillId="24" borderId="51" xfId="33" applyFont="1" applyFill="1" applyBorder="1" applyAlignment="1">
      <alignment horizontal="center" vertical="top"/>
    </xf>
    <xf numFmtId="0" fontId="68" fillId="24" borderId="51" xfId="33" applyFont="1" applyFill="1" applyBorder="1" applyAlignment="1">
      <alignment horizontal="center" vertical="top"/>
    </xf>
    <xf numFmtId="0" fontId="72" fillId="0" borderId="51" xfId="33" applyNumberFormat="1" applyFont="1" applyFill="1" applyBorder="1" applyAlignment="1">
      <alignment horizontal="center" wrapText="1"/>
    </xf>
    <xf numFmtId="0" fontId="71" fillId="0" borderId="51" xfId="33" applyNumberFormat="1" applyFont="1" applyBorder="1" applyAlignment="1">
      <alignment horizontal="center" vertical="top"/>
    </xf>
    <xf numFmtId="0" fontId="71" fillId="0" borderId="51" xfId="33" applyNumberFormat="1" applyFont="1" applyBorder="1" applyAlignment="1">
      <alignment vertical="top"/>
    </xf>
    <xf numFmtId="0" fontId="71" fillId="0" borderId="51" xfId="33" applyNumberFormat="1" applyFont="1" applyBorder="1" applyAlignment="1">
      <alignment vertical="top" wrapText="1"/>
    </xf>
    <xf numFmtId="0" fontId="66" fillId="0" borderId="0" xfId="33" applyAlignment="1"/>
    <xf numFmtId="0" fontId="66" fillId="0" borderId="32" xfId="33" applyBorder="1" applyAlignment="1">
      <alignment horizontal="center" vertical="top"/>
    </xf>
    <xf numFmtId="0" fontId="65" fillId="0" borderId="32" xfId="33" applyFont="1" applyBorder="1" applyAlignment="1">
      <alignment vertical="top"/>
    </xf>
    <xf numFmtId="0" fontId="66" fillId="0" borderId="32" xfId="33" applyBorder="1" applyAlignment="1">
      <alignment vertical="top"/>
    </xf>
    <xf numFmtId="0" fontId="66" fillId="0" borderId="32" xfId="33" applyBorder="1" applyAlignment="1">
      <alignment vertical="top" wrapText="1"/>
    </xf>
    <xf numFmtId="3" fontId="66" fillId="0" borderId="32" xfId="33" applyNumberFormat="1" applyBorder="1" applyAlignment="1">
      <alignment vertical="top"/>
    </xf>
    <xf numFmtId="3" fontId="65" fillId="0" borderId="32" xfId="33" applyNumberFormat="1" applyFont="1" applyBorder="1" applyAlignment="1">
      <alignment vertical="top"/>
    </xf>
    <xf numFmtId="0" fontId="65" fillId="0" borderId="0" xfId="33" applyFont="1" applyBorder="1" applyAlignment="1">
      <alignment vertical="top"/>
    </xf>
    <xf numFmtId="0" fontId="66" fillId="0" borderId="0" xfId="33" applyBorder="1" applyAlignment="1">
      <alignment vertical="top"/>
    </xf>
    <xf numFmtId="0" fontId="66" fillId="0" borderId="0" xfId="33" applyFont="1" applyBorder="1" applyAlignment="1">
      <alignment vertical="top" wrapText="1"/>
    </xf>
    <xf numFmtId="3" fontId="65" fillId="0" borderId="0" xfId="33" applyNumberFormat="1" applyFont="1" applyBorder="1" applyAlignment="1">
      <alignment vertical="top"/>
    </xf>
    <xf numFmtId="0" fontId="66" fillId="0" borderId="0" xfId="33" applyAlignment="1">
      <alignment horizontal="center" vertical="top"/>
    </xf>
    <xf numFmtId="0" fontId="66" fillId="0" borderId="0" xfId="33" applyAlignment="1">
      <alignment vertical="top"/>
    </xf>
    <xf numFmtId="0" fontId="66" fillId="0" borderId="0" xfId="33" applyBorder="1" applyAlignment="1">
      <alignment vertical="top" wrapText="1"/>
    </xf>
    <xf numFmtId="3" fontId="66" fillId="0" borderId="0" xfId="33" applyNumberFormat="1" applyAlignment="1">
      <alignment vertical="top"/>
    </xf>
    <xf numFmtId="0" fontId="66" fillId="0" borderId="0" xfId="33" applyAlignment="1">
      <alignment vertical="top" wrapText="1"/>
    </xf>
    <xf numFmtId="0" fontId="66" fillId="0" borderId="37" xfId="33" applyBorder="1" applyAlignment="1">
      <alignment horizontal="center" vertical="top"/>
    </xf>
    <xf numFmtId="0" fontId="65" fillId="0" borderId="37" xfId="33" applyFont="1" applyBorder="1" applyAlignment="1">
      <alignment vertical="top"/>
    </xf>
    <xf numFmtId="0" fontId="66" fillId="0" borderId="37" xfId="33" applyBorder="1" applyAlignment="1">
      <alignment vertical="top"/>
    </xf>
    <xf numFmtId="0" fontId="66" fillId="0" borderId="37" xfId="33" applyBorder="1" applyAlignment="1">
      <alignment vertical="top" wrapText="1"/>
    </xf>
    <xf numFmtId="3" fontId="66" fillId="0" borderId="37" xfId="33" applyNumberFormat="1" applyBorder="1" applyAlignment="1">
      <alignment vertical="top"/>
    </xf>
    <xf numFmtId="3" fontId="65" fillId="0" borderId="37" xfId="33" applyNumberFormat="1" applyFont="1" applyBorder="1" applyAlignment="1">
      <alignment vertical="top"/>
    </xf>
    <xf numFmtId="0" fontId="65" fillId="0" borderId="49" xfId="33" applyFont="1" applyBorder="1" applyAlignment="1">
      <alignment horizontal="center" vertical="top"/>
    </xf>
    <xf numFmtId="0" fontId="66" fillId="0" borderId="49" xfId="33" applyBorder="1" applyAlignment="1">
      <alignment vertical="top"/>
    </xf>
    <xf numFmtId="0" fontId="66" fillId="0" borderId="52" xfId="33" applyBorder="1" applyAlignment="1">
      <alignment vertical="top"/>
    </xf>
    <xf numFmtId="0" fontId="66" fillId="0" borderId="50" xfId="33" applyBorder="1" applyAlignment="1">
      <alignment vertical="top" wrapText="1"/>
    </xf>
    <xf numFmtId="0" fontId="66" fillId="0" borderId="52" xfId="33" applyBorder="1" applyAlignment="1">
      <alignment horizontal="center" vertical="top"/>
    </xf>
    <xf numFmtId="3" fontId="66" fillId="0" borderId="52" xfId="33" applyNumberFormat="1" applyBorder="1" applyAlignment="1">
      <alignment vertical="top"/>
    </xf>
    <xf numFmtId="3" fontId="66" fillId="0" borderId="53" xfId="33" applyNumberFormat="1" applyBorder="1" applyAlignment="1">
      <alignment vertical="top"/>
    </xf>
    <xf numFmtId="0" fontId="66" fillId="0" borderId="50" xfId="33" applyBorder="1" applyAlignment="1">
      <alignment vertical="top"/>
    </xf>
    <xf numFmtId="0" fontId="66" fillId="0" borderId="0" xfId="34" applyAlignment="1">
      <alignment horizontal="center"/>
    </xf>
    <xf numFmtId="0" fontId="65" fillId="0" borderId="0" xfId="34" applyFont="1"/>
    <xf numFmtId="0" fontId="66" fillId="0" borderId="0" xfId="34"/>
    <xf numFmtId="0" fontId="68" fillId="24" borderId="51" xfId="34" applyFont="1" applyFill="1" applyBorder="1" applyAlignment="1">
      <alignment vertical="top" wrapText="1"/>
    </xf>
    <xf numFmtId="0" fontId="68" fillId="24" borderId="51" xfId="34" applyFont="1" applyFill="1" applyBorder="1" applyAlignment="1">
      <alignment horizontal="center" vertical="top" wrapText="1"/>
    </xf>
    <xf numFmtId="0" fontId="66" fillId="0" borderId="51" xfId="34" applyBorder="1"/>
    <xf numFmtId="3" fontId="66" fillId="0" borderId="51" xfId="34" applyNumberFormat="1" applyBorder="1"/>
    <xf numFmtId="0" fontId="65" fillId="0" borderId="51" xfId="34" applyFont="1" applyBorder="1"/>
    <xf numFmtId="3" fontId="65" fillId="0" borderId="51" xfId="34" applyNumberFormat="1" applyFont="1" applyBorder="1"/>
    <xf numFmtId="0" fontId="69" fillId="0" borderId="0" xfId="34" applyFont="1" applyAlignment="1">
      <alignment horizontal="center"/>
    </xf>
    <xf numFmtId="0" fontId="69" fillId="0" borderId="0" xfId="34" applyFont="1"/>
    <xf numFmtId="0" fontId="66" fillId="0" borderId="0" xfId="34" applyBorder="1" applyAlignment="1">
      <alignment horizontal="center"/>
    </xf>
    <xf numFmtId="0" fontId="66" fillId="0" borderId="0" xfId="34" applyBorder="1" applyAlignment="1">
      <alignment horizontal="center" vertical="top"/>
    </xf>
    <xf numFmtId="0" fontId="66" fillId="0" borderId="0" xfId="34" applyBorder="1"/>
    <xf numFmtId="0" fontId="66" fillId="0" borderId="0" xfId="34" applyBorder="1" applyAlignment="1">
      <alignment horizontal="right" vertical="top"/>
    </xf>
    <xf numFmtId="3" fontId="66" fillId="0" borderId="0" xfId="34" applyNumberFormat="1" applyBorder="1" applyAlignment="1">
      <alignment vertical="top"/>
    </xf>
    <xf numFmtId="3" fontId="66" fillId="0" borderId="0" xfId="34" applyNumberFormat="1" applyBorder="1" applyAlignment="1">
      <alignment horizontal="center" vertical="top"/>
    </xf>
    <xf numFmtId="0" fontId="71" fillId="0" borderId="0" xfId="34" applyFont="1" applyBorder="1" applyAlignment="1">
      <alignment horizontal="right" vertical="top"/>
    </xf>
    <xf numFmtId="0" fontId="71" fillId="0" borderId="0" xfId="34" applyFont="1" applyBorder="1" applyAlignment="1">
      <alignment vertical="top"/>
    </xf>
    <xf numFmtId="0" fontId="65" fillId="24" borderId="51" xfId="34" applyFont="1" applyFill="1" applyBorder="1" applyAlignment="1">
      <alignment horizontal="center" vertical="top"/>
    </xf>
    <xf numFmtId="0" fontId="68" fillId="24" borderId="51" xfId="34" applyFont="1" applyFill="1" applyBorder="1" applyAlignment="1">
      <alignment horizontal="center" vertical="top"/>
    </xf>
    <xf numFmtId="0" fontId="72" fillId="0" borderId="51" xfId="34" applyNumberFormat="1" applyFont="1" applyFill="1" applyBorder="1" applyAlignment="1">
      <alignment horizontal="center" wrapText="1"/>
    </xf>
    <xf numFmtId="0" fontId="71" fillId="0" borderId="51" xfId="34" applyNumberFormat="1" applyFont="1" applyBorder="1" applyAlignment="1">
      <alignment horizontal="center" vertical="top"/>
    </xf>
    <xf numFmtId="0" fontId="71" fillId="0" borderId="51" xfId="34" applyNumberFormat="1" applyFont="1" applyBorder="1" applyAlignment="1">
      <alignment vertical="top"/>
    </xf>
    <xf numFmtId="0" fontId="71" fillId="0" borderId="51" xfId="34" applyNumberFormat="1" applyFont="1" applyBorder="1" applyAlignment="1">
      <alignment vertical="top" wrapText="1"/>
    </xf>
    <xf numFmtId="0" fontId="66" fillId="0" borderId="0" xfId="34" applyAlignment="1"/>
    <xf numFmtId="0" fontId="66" fillId="0" borderId="32" xfId="34" applyBorder="1" applyAlignment="1">
      <alignment horizontal="center" vertical="top"/>
    </xf>
    <xf numFmtId="0" fontId="65" fillId="0" borderId="32" xfId="34" applyFont="1" applyBorder="1" applyAlignment="1">
      <alignment vertical="top"/>
    </xf>
    <xf numFmtId="0" fontId="66" fillId="0" borderId="32" xfId="34" applyBorder="1" applyAlignment="1">
      <alignment vertical="top"/>
    </xf>
    <xf numFmtId="0" fontId="66" fillId="0" borderId="32" xfId="34" applyBorder="1" applyAlignment="1">
      <alignment vertical="top" wrapText="1"/>
    </xf>
    <xf numFmtId="3" fontId="66" fillId="0" borderId="32" xfId="34" applyNumberFormat="1" applyBorder="1" applyAlignment="1">
      <alignment vertical="top"/>
    </xf>
    <xf numFmtId="3" fontId="65" fillId="0" borderId="32" xfId="34" applyNumberFormat="1" applyFont="1" applyBorder="1" applyAlignment="1">
      <alignment vertical="top"/>
    </xf>
    <xf numFmtId="0" fontId="65" fillId="0" borderId="0" xfId="34" applyFont="1" applyBorder="1" applyAlignment="1">
      <alignment vertical="top"/>
    </xf>
    <xf numFmtId="0" fontId="66" fillId="0" borderId="0" xfId="34" applyBorder="1" applyAlignment="1">
      <alignment vertical="top"/>
    </xf>
    <xf numFmtId="0" fontId="66" fillId="0" borderId="0" xfId="34" applyFont="1" applyBorder="1" applyAlignment="1">
      <alignment vertical="top" wrapText="1"/>
    </xf>
    <xf numFmtId="3" fontId="65" fillId="0" borderId="0" xfId="34" applyNumberFormat="1" applyFont="1" applyBorder="1" applyAlignment="1">
      <alignment vertical="top"/>
    </xf>
    <xf numFmtId="0" fontId="66" fillId="0" borderId="0" xfId="34" applyAlignment="1">
      <alignment horizontal="center" vertical="top"/>
    </xf>
    <xf numFmtId="0" fontId="66" fillId="0" borderId="0" xfId="34" applyAlignment="1">
      <alignment vertical="top"/>
    </xf>
    <xf numFmtId="0" fontId="66" fillId="0" borderId="0" xfId="34" applyBorder="1" applyAlignment="1">
      <alignment vertical="top" wrapText="1"/>
    </xf>
    <xf numFmtId="3" fontId="66" fillId="0" borderId="0" xfId="34" applyNumberFormat="1" applyAlignment="1">
      <alignment vertical="top"/>
    </xf>
    <xf numFmtId="0" fontId="66" fillId="0" borderId="0" xfId="34" applyAlignment="1">
      <alignment vertical="top" wrapText="1"/>
    </xf>
    <xf numFmtId="0" fontId="66" fillId="0" borderId="37" xfId="34" applyBorder="1" applyAlignment="1">
      <alignment horizontal="center" vertical="top"/>
    </xf>
    <xf numFmtId="0" fontId="65" fillId="0" borderId="37" xfId="34" applyFont="1" applyBorder="1" applyAlignment="1">
      <alignment vertical="top"/>
    </xf>
    <xf numFmtId="0" fontId="66" fillId="0" borderId="37" xfId="34" applyBorder="1" applyAlignment="1">
      <alignment vertical="top"/>
    </xf>
    <xf numFmtId="0" fontId="66" fillId="0" borderId="37" xfId="34" applyBorder="1" applyAlignment="1">
      <alignment vertical="top" wrapText="1"/>
    </xf>
    <xf numFmtId="3" fontId="66" fillId="0" borderId="37" xfId="34" applyNumberFormat="1" applyBorder="1" applyAlignment="1">
      <alignment vertical="top"/>
    </xf>
    <xf numFmtId="3" fontId="65" fillId="0" borderId="37" xfId="34" applyNumberFormat="1" applyFont="1" applyBorder="1" applyAlignment="1">
      <alignment vertical="top"/>
    </xf>
    <xf numFmtId="0" fontId="65" fillId="0" borderId="49" xfId="34" applyFont="1" applyBorder="1" applyAlignment="1">
      <alignment horizontal="center" vertical="top"/>
    </xf>
    <xf numFmtId="0" fontId="66" fillId="0" borderId="49" xfId="34" applyBorder="1" applyAlignment="1">
      <alignment vertical="top"/>
    </xf>
    <xf numFmtId="0" fontId="66" fillId="0" borderId="52" xfId="34" applyBorder="1" applyAlignment="1">
      <alignment vertical="top"/>
    </xf>
    <xf numFmtId="0" fontId="66" fillId="0" borderId="50" xfId="34" applyBorder="1" applyAlignment="1">
      <alignment vertical="top" wrapText="1"/>
    </xf>
    <xf numFmtId="0" fontId="66" fillId="0" borderId="52" xfId="34" applyBorder="1" applyAlignment="1">
      <alignment horizontal="center" vertical="top"/>
    </xf>
    <xf numFmtId="3" fontId="66" fillId="0" borderId="52" xfId="34" applyNumberFormat="1" applyBorder="1" applyAlignment="1">
      <alignment vertical="top"/>
    </xf>
    <xf numFmtId="3" fontId="66" fillId="0" borderId="53" xfId="34" applyNumberFormat="1" applyBorder="1" applyAlignment="1">
      <alignment vertical="top"/>
    </xf>
    <xf numFmtId="0" fontId="66" fillId="0" borderId="50" xfId="34" applyBorder="1" applyAlignment="1">
      <alignment vertical="top"/>
    </xf>
    <xf numFmtId="0" fontId="66" fillId="0" borderId="0" xfId="35" applyAlignment="1">
      <alignment horizontal="center"/>
    </xf>
    <xf numFmtId="0" fontId="65" fillId="0" borderId="0" xfId="35" applyFont="1"/>
    <xf numFmtId="0" fontId="66" fillId="0" borderId="0" xfId="35"/>
    <xf numFmtId="0" fontId="68" fillId="24" borderId="51" xfId="35" applyFont="1" applyFill="1" applyBorder="1" applyAlignment="1">
      <alignment vertical="top" wrapText="1"/>
    </xf>
    <xf numFmtId="0" fontId="68" fillId="24" borderId="51" xfId="35" applyFont="1" applyFill="1" applyBorder="1" applyAlignment="1">
      <alignment horizontal="center" vertical="top" wrapText="1"/>
    </xf>
    <xf numFmtId="0" fontId="66" fillId="0" borderId="51" xfId="35" applyBorder="1"/>
    <xf numFmtId="3" fontId="66" fillId="0" borderId="51" xfId="35" applyNumberFormat="1" applyBorder="1"/>
    <xf numFmtId="0" fontId="65" fillId="0" borderId="51" xfId="35" applyFont="1" applyBorder="1"/>
    <xf numFmtId="3" fontId="65" fillId="0" borderId="51" xfId="35" applyNumberFormat="1" applyFont="1" applyBorder="1"/>
    <xf numFmtId="0" fontId="69" fillId="0" borderId="0" xfId="35" applyFont="1" applyAlignment="1">
      <alignment horizontal="center"/>
    </xf>
    <xf numFmtId="0" fontId="69" fillId="0" borderId="0" xfId="35" applyFont="1"/>
    <xf numFmtId="0" fontId="66" fillId="0" borderId="0" xfId="35" applyBorder="1" applyAlignment="1">
      <alignment horizontal="center"/>
    </xf>
    <xf numFmtId="0" fontId="66" fillId="0" borderId="0" xfId="35" applyBorder="1" applyAlignment="1">
      <alignment horizontal="center" vertical="top"/>
    </xf>
    <xf numFmtId="0" fontId="66" fillId="0" borderId="0" xfId="35" applyBorder="1"/>
    <xf numFmtId="0" fontId="66" fillId="0" borderId="0" xfId="35" applyBorder="1" applyAlignment="1">
      <alignment horizontal="right" vertical="top"/>
    </xf>
    <xf numFmtId="3" fontId="66" fillId="0" borderId="0" xfId="35" applyNumberFormat="1" applyBorder="1" applyAlignment="1">
      <alignment vertical="top"/>
    </xf>
    <xf numFmtId="3" fontId="66" fillId="0" borderId="0" xfId="35" applyNumberFormat="1" applyBorder="1" applyAlignment="1">
      <alignment horizontal="center" vertical="top"/>
    </xf>
    <xf numFmtId="0" fontId="71" fillId="0" borderId="0" xfId="35" applyFont="1" applyBorder="1" applyAlignment="1">
      <alignment horizontal="right" vertical="top"/>
    </xf>
    <xf numFmtId="0" fontId="71" fillId="0" borderId="0" xfId="35" applyFont="1" applyBorder="1" applyAlignment="1">
      <alignment vertical="top"/>
    </xf>
    <xf numFmtId="0" fontId="65" fillId="24" borderId="51" xfId="35" applyFont="1" applyFill="1" applyBorder="1" applyAlignment="1">
      <alignment horizontal="center" vertical="top"/>
    </xf>
    <xf numFmtId="0" fontId="68" fillId="24" borderId="51" xfId="35" applyFont="1" applyFill="1" applyBorder="1" applyAlignment="1">
      <alignment horizontal="center" vertical="top"/>
    </xf>
    <xf numFmtId="0" fontId="72" fillId="0" borderId="51" xfId="35" applyNumberFormat="1" applyFont="1" applyFill="1" applyBorder="1" applyAlignment="1">
      <alignment horizontal="center" wrapText="1"/>
    </xf>
    <xf numFmtId="0" fontId="71" fillId="0" borderId="51" xfId="35" applyNumberFormat="1" applyFont="1" applyBorder="1" applyAlignment="1">
      <alignment horizontal="center" vertical="top"/>
    </xf>
    <xf numFmtId="0" fontId="71" fillId="0" borderId="51" xfId="35" applyNumberFormat="1" applyFont="1" applyBorder="1" applyAlignment="1">
      <alignment vertical="top"/>
    </xf>
    <xf numFmtId="0" fontId="71" fillId="0" borderId="51" xfId="35" applyNumberFormat="1" applyFont="1" applyBorder="1" applyAlignment="1">
      <alignment vertical="top" wrapText="1"/>
    </xf>
    <xf numFmtId="0" fontId="66" fillId="0" borderId="0" xfId="35" applyAlignment="1"/>
    <xf numFmtId="0" fontId="66" fillId="0" borderId="32" xfId="35" applyBorder="1" applyAlignment="1">
      <alignment horizontal="center" vertical="top"/>
    </xf>
    <xf numFmtId="0" fontId="65" fillId="0" borderId="32" xfId="35" applyFont="1" applyBorder="1" applyAlignment="1">
      <alignment vertical="top"/>
    </xf>
    <xf numFmtId="0" fontId="66" fillId="0" borderId="32" xfId="35" applyBorder="1" applyAlignment="1">
      <alignment vertical="top"/>
    </xf>
    <xf numFmtId="0" fontId="66" fillId="0" borderId="32" xfId="35" applyBorder="1" applyAlignment="1">
      <alignment vertical="top" wrapText="1"/>
    </xf>
    <xf numFmtId="3" fontId="66" fillId="0" borderId="32" xfId="35" applyNumberFormat="1" applyBorder="1" applyAlignment="1">
      <alignment vertical="top"/>
    </xf>
    <xf numFmtId="3" fontId="65" fillId="0" borderId="32" xfId="35" applyNumberFormat="1" applyFont="1" applyBorder="1" applyAlignment="1">
      <alignment vertical="top"/>
    </xf>
    <xf numFmtId="0" fontId="65" fillId="0" borderId="0" xfId="35" applyFont="1" applyBorder="1" applyAlignment="1">
      <alignment vertical="top"/>
    </xf>
    <xf numFmtId="0" fontId="66" fillId="0" borderId="0" xfId="35" applyBorder="1" applyAlignment="1">
      <alignment vertical="top"/>
    </xf>
    <xf numFmtId="0" fontId="66" fillId="0" borderId="0" xfId="35" applyFont="1" applyBorder="1" applyAlignment="1">
      <alignment vertical="top" wrapText="1"/>
    </xf>
    <xf numFmtId="3" fontId="65" fillId="0" borderId="0" xfId="35" applyNumberFormat="1" applyFont="1" applyBorder="1" applyAlignment="1">
      <alignment vertical="top"/>
    </xf>
    <xf numFmtId="0" fontId="66" fillId="0" borderId="0" xfId="35" applyAlignment="1">
      <alignment horizontal="center" vertical="top"/>
    </xf>
    <xf numFmtId="0" fontId="66" fillId="0" borderId="0" xfId="35" applyAlignment="1">
      <alignment vertical="top"/>
    </xf>
    <xf numFmtId="0" fontId="66" fillId="0" borderId="0" xfId="35" applyBorder="1" applyAlignment="1">
      <alignment vertical="top" wrapText="1"/>
    </xf>
    <xf numFmtId="3" fontId="66" fillId="0" borderId="0" xfId="35" applyNumberFormat="1" applyAlignment="1">
      <alignment vertical="top"/>
    </xf>
    <xf numFmtId="0" fontId="66" fillId="0" borderId="0" xfId="35" applyAlignment="1">
      <alignment vertical="top" wrapText="1"/>
    </xf>
    <xf numFmtId="0" fontId="66" fillId="0" borderId="37" xfId="35" applyBorder="1" applyAlignment="1">
      <alignment horizontal="center" vertical="top"/>
    </xf>
    <xf numFmtId="0" fontId="65" fillId="0" borderId="37" xfId="35" applyFont="1" applyBorder="1" applyAlignment="1">
      <alignment vertical="top"/>
    </xf>
    <xf numFmtId="0" fontId="66" fillId="0" borderId="37" xfId="35" applyBorder="1" applyAlignment="1">
      <alignment vertical="top"/>
    </xf>
    <xf numFmtId="0" fontId="66" fillId="0" borderId="37" xfId="35" applyBorder="1" applyAlignment="1">
      <alignment vertical="top" wrapText="1"/>
    </xf>
    <xf numFmtId="3" fontId="66" fillId="0" borderId="37" xfId="35" applyNumberFormat="1" applyBorder="1" applyAlignment="1">
      <alignment vertical="top"/>
    </xf>
    <xf numFmtId="3" fontId="65" fillId="0" borderId="37" xfId="35" applyNumberFormat="1" applyFont="1" applyBorder="1" applyAlignment="1">
      <alignment vertical="top"/>
    </xf>
    <xf numFmtId="0" fontId="65" fillId="0" borderId="49" xfId="35" applyFont="1" applyBorder="1" applyAlignment="1">
      <alignment horizontal="center" vertical="top"/>
    </xf>
    <xf numFmtId="0" fontId="66" fillId="0" borderId="49" xfId="35" applyBorder="1" applyAlignment="1">
      <alignment vertical="top"/>
    </xf>
    <xf numFmtId="0" fontId="66" fillId="0" borderId="52" xfId="35" applyBorder="1" applyAlignment="1">
      <alignment vertical="top"/>
    </xf>
    <xf numFmtId="0" fontId="66" fillId="0" borderId="50" xfId="35" applyBorder="1" applyAlignment="1">
      <alignment vertical="top" wrapText="1"/>
    </xf>
    <xf numFmtId="0" fontId="66" fillId="0" borderId="52" xfId="35" applyBorder="1" applyAlignment="1">
      <alignment horizontal="center" vertical="top"/>
    </xf>
    <xf numFmtId="3" fontId="66" fillId="0" borderId="52" xfId="35" applyNumberFormat="1" applyBorder="1" applyAlignment="1">
      <alignment vertical="top"/>
    </xf>
    <xf numFmtId="3" fontId="66" fillId="0" borderId="53" xfId="35" applyNumberFormat="1" applyBorder="1" applyAlignment="1">
      <alignment vertical="top"/>
    </xf>
    <xf numFmtId="0" fontId="66" fillId="0" borderId="50" xfId="35" applyBorder="1" applyAlignment="1">
      <alignment vertical="top"/>
    </xf>
    <xf numFmtId="0" fontId="66" fillId="0" borderId="0" xfId="36" applyAlignment="1">
      <alignment horizontal="center"/>
    </xf>
    <xf numFmtId="0" fontId="65" fillId="0" borderId="0" xfId="36" applyFont="1"/>
    <xf numFmtId="0" fontId="66" fillId="0" borderId="0" xfId="36"/>
    <xf numFmtId="0" fontId="68" fillId="24" borderId="51" xfId="36" applyFont="1" applyFill="1" applyBorder="1" applyAlignment="1">
      <alignment vertical="top" wrapText="1"/>
    </xf>
    <xf numFmtId="0" fontId="68" fillId="24" borderId="51" xfId="36" applyFont="1" applyFill="1" applyBorder="1" applyAlignment="1">
      <alignment horizontal="center" vertical="top" wrapText="1"/>
    </xf>
    <xf numFmtId="0" fontId="66" fillId="0" borderId="51" xfId="36" applyBorder="1"/>
    <xf numFmtId="3" fontId="66" fillId="0" borderId="51" xfId="36" applyNumberFormat="1" applyBorder="1"/>
    <xf numFmtId="0" fontId="65" fillId="0" borderId="51" xfId="36" applyFont="1" applyBorder="1"/>
    <xf numFmtId="3" fontId="65" fillId="0" borderId="51" xfId="36" applyNumberFormat="1" applyFont="1" applyBorder="1"/>
    <xf numFmtId="0" fontId="69" fillId="0" borderId="0" xfId="36" applyFont="1" applyAlignment="1">
      <alignment horizontal="center"/>
    </xf>
    <xf numFmtId="0" fontId="69" fillId="0" borderId="0" xfId="36" applyFont="1"/>
    <xf numFmtId="0" fontId="66" fillId="0" borderId="0" xfId="36" applyBorder="1" applyAlignment="1">
      <alignment horizontal="center"/>
    </xf>
    <xf numFmtId="0" fontId="66" fillId="0" borderId="0" xfId="36" applyBorder="1" applyAlignment="1">
      <alignment horizontal="center" vertical="top"/>
    </xf>
    <xf numFmtId="0" fontId="66" fillId="0" borderId="0" xfId="36" applyBorder="1"/>
    <xf numFmtId="0" fontId="66" fillId="0" borderId="0" xfId="36" applyBorder="1" applyAlignment="1">
      <alignment horizontal="right" vertical="top"/>
    </xf>
    <xf numFmtId="3" fontId="66" fillId="0" borderId="0" xfId="36" applyNumberFormat="1" applyBorder="1" applyAlignment="1">
      <alignment vertical="top"/>
    </xf>
    <xf numFmtId="3" fontId="66" fillId="0" borderId="0" xfId="36" applyNumberFormat="1" applyBorder="1" applyAlignment="1">
      <alignment horizontal="center" vertical="top"/>
    </xf>
    <xf numFmtId="0" fontId="71" fillId="0" borderId="0" xfId="36" applyFont="1" applyBorder="1" applyAlignment="1">
      <alignment horizontal="right" vertical="top"/>
    </xf>
    <xf numFmtId="0" fontId="71" fillId="0" borderId="0" xfId="36" applyFont="1" applyBorder="1" applyAlignment="1">
      <alignment vertical="top"/>
    </xf>
    <xf numFmtId="0" fontId="65" fillId="24" borderId="51" xfId="36" applyFont="1" applyFill="1" applyBorder="1" applyAlignment="1">
      <alignment horizontal="center" vertical="top"/>
    </xf>
    <xf numFmtId="0" fontId="68" fillId="24" borderId="51" xfId="36" applyFont="1" applyFill="1" applyBorder="1" applyAlignment="1">
      <alignment horizontal="center" vertical="top"/>
    </xf>
    <xf numFmtId="0" fontId="72" fillId="0" borderId="51" xfId="36" applyNumberFormat="1" applyFont="1" applyFill="1" applyBorder="1" applyAlignment="1">
      <alignment horizontal="center" wrapText="1"/>
    </xf>
    <xf numFmtId="0" fontId="71" fillId="0" borderId="51" xfId="36" applyNumberFormat="1" applyFont="1" applyBorder="1" applyAlignment="1">
      <alignment horizontal="center" vertical="top"/>
    </xf>
    <xf numFmtId="0" fontId="71" fillId="0" borderId="51" xfId="36" applyNumberFormat="1" applyFont="1" applyBorder="1" applyAlignment="1">
      <alignment vertical="top"/>
    </xf>
    <xf numFmtId="0" fontId="71" fillId="0" borderId="51" xfId="36" applyNumberFormat="1" applyFont="1" applyBorder="1" applyAlignment="1">
      <alignment vertical="top" wrapText="1"/>
    </xf>
    <xf numFmtId="0" fontId="66" fillId="0" borderId="0" xfId="36" applyAlignment="1"/>
    <xf numFmtId="0" fontId="66" fillId="0" borderId="32" xfId="36" applyBorder="1" applyAlignment="1">
      <alignment horizontal="center" vertical="top"/>
    </xf>
    <xf numFmtId="0" fontId="65" fillId="0" borderId="32" xfId="36" applyFont="1" applyBorder="1" applyAlignment="1">
      <alignment vertical="top"/>
    </xf>
    <xf numFmtId="0" fontId="66" fillId="0" borderId="32" xfId="36" applyBorder="1" applyAlignment="1">
      <alignment vertical="top"/>
    </xf>
    <xf numFmtId="0" fontId="66" fillId="0" borderId="32" xfId="36" applyBorder="1" applyAlignment="1">
      <alignment vertical="top" wrapText="1"/>
    </xf>
    <xf numFmtId="3" fontId="66" fillId="0" borderId="32" xfId="36" applyNumberFormat="1" applyBorder="1" applyAlignment="1">
      <alignment vertical="top"/>
    </xf>
    <xf numFmtId="3" fontId="65" fillId="0" borderId="32" xfId="36" applyNumberFormat="1" applyFont="1" applyBorder="1" applyAlignment="1">
      <alignment vertical="top"/>
    </xf>
    <xf numFmtId="0" fontId="65" fillId="0" borderId="0" xfId="36" applyFont="1" applyBorder="1" applyAlignment="1">
      <alignment vertical="top"/>
    </xf>
    <xf numFmtId="0" fontId="66" fillId="0" borderId="0" xfId="36" applyBorder="1" applyAlignment="1">
      <alignment vertical="top"/>
    </xf>
    <xf numFmtId="0" fontId="66" fillId="0" borderId="0" xfId="36" applyFont="1" applyBorder="1" applyAlignment="1">
      <alignment vertical="top" wrapText="1"/>
    </xf>
    <xf numFmtId="3" fontId="65" fillId="0" borderId="0" xfId="36" applyNumberFormat="1" applyFont="1" applyBorder="1" applyAlignment="1">
      <alignment vertical="top"/>
    </xf>
    <xf numFmtId="0" fontId="66" fillId="0" borderId="0" xfId="36" applyAlignment="1">
      <alignment horizontal="center" vertical="top"/>
    </xf>
    <xf numFmtId="0" fontId="66" fillId="0" borderId="0" xfId="36" applyAlignment="1">
      <alignment vertical="top"/>
    </xf>
    <xf numFmtId="0" fontId="66" fillId="0" borderId="0" xfId="36" applyBorder="1" applyAlignment="1">
      <alignment vertical="top" wrapText="1"/>
    </xf>
    <xf numFmtId="3" fontId="66" fillId="0" borderId="0" xfId="36" applyNumberFormat="1" applyAlignment="1">
      <alignment vertical="top"/>
    </xf>
    <xf numFmtId="0" fontId="66" fillId="0" borderId="0" xfId="36" applyAlignment="1">
      <alignment vertical="top" wrapText="1"/>
    </xf>
    <xf numFmtId="0" fontId="66" fillId="0" borderId="37" xfId="36" applyBorder="1" applyAlignment="1">
      <alignment horizontal="center" vertical="top"/>
    </xf>
    <xf numFmtId="0" fontId="65" fillId="0" borderId="37" xfId="36" applyFont="1" applyBorder="1" applyAlignment="1">
      <alignment vertical="top"/>
    </xf>
    <xf numFmtId="0" fontId="66" fillId="0" borderId="37" xfId="36" applyBorder="1" applyAlignment="1">
      <alignment vertical="top"/>
    </xf>
    <xf numFmtId="0" fontId="66" fillId="0" borderId="37" xfId="36" applyBorder="1" applyAlignment="1">
      <alignment vertical="top" wrapText="1"/>
    </xf>
    <xf numFmtId="3" fontId="66" fillId="0" borderId="37" xfId="36" applyNumberFormat="1" applyBorder="1" applyAlignment="1">
      <alignment vertical="top"/>
    </xf>
    <xf numFmtId="3" fontId="65" fillId="0" borderId="37" xfId="36" applyNumberFormat="1" applyFont="1" applyBorder="1" applyAlignment="1">
      <alignment vertical="top"/>
    </xf>
    <xf numFmtId="0" fontId="65" fillId="0" borderId="49" xfId="36" applyFont="1" applyBorder="1" applyAlignment="1">
      <alignment horizontal="center" vertical="top"/>
    </xf>
    <xf numFmtId="0" fontId="66" fillId="0" borderId="49" xfId="36" applyBorder="1" applyAlignment="1">
      <alignment vertical="top"/>
    </xf>
    <xf numFmtId="0" fontId="66" fillId="0" borderId="52" xfId="36" applyBorder="1" applyAlignment="1">
      <alignment vertical="top"/>
    </xf>
    <xf numFmtId="0" fontId="66" fillId="0" borderId="50" xfId="36" applyBorder="1" applyAlignment="1">
      <alignment vertical="top" wrapText="1"/>
    </xf>
    <xf numFmtId="0" fontId="66" fillId="0" borderId="52" xfId="36" applyBorder="1" applyAlignment="1">
      <alignment horizontal="center" vertical="top"/>
    </xf>
    <xf numFmtId="3" fontId="66" fillId="0" borderId="52" xfId="36" applyNumberFormat="1" applyBorder="1" applyAlignment="1">
      <alignment vertical="top"/>
    </xf>
    <xf numFmtId="3" fontId="66" fillId="0" borderId="53" xfId="36" applyNumberFormat="1" applyBorder="1" applyAlignment="1">
      <alignment vertical="top"/>
    </xf>
    <xf numFmtId="0" fontId="66" fillId="0" borderId="50" xfId="36" applyBorder="1" applyAlignment="1">
      <alignment vertical="top"/>
    </xf>
    <xf numFmtId="0" fontId="66" fillId="0" borderId="0" xfId="37" applyAlignment="1">
      <alignment horizontal="center"/>
    </xf>
    <xf numFmtId="0" fontId="65" fillId="0" borderId="0" xfId="37" applyFont="1"/>
    <xf numFmtId="0" fontId="66" fillId="0" borderId="0" xfId="37"/>
    <xf numFmtId="0" fontId="68" fillId="24" borderId="51" xfId="37" applyFont="1" applyFill="1" applyBorder="1" applyAlignment="1">
      <alignment vertical="top" wrapText="1"/>
    </xf>
    <xf numFmtId="0" fontId="68" fillId="24" borderId="51" xfId="37" applyFont="1" applyFill="1" applyBorder="1" applyAlignment="1">
      <alignment horizontal="center" vertical="top" wrapText="1"/>
    </xf>
    <xf numFmtId="0" fontId="66" fillId="0" borderId="51" xfId="37" applyBorder="1"/>
    <xf numFmtId="3" fontId="66" fillId="0" borderId="51" xfId="37" applyNumberFormat="1" applyBorder="1"/>
    <xf numFmtId="0" fontId="65" fillId="0" borderId="51" xfId="37" applyFont="1" applyBorder="1"/>
    <xf numFmtId="3" fontId="65" fillId="0" borderId="51" xfId="37" applyNumberFormat="1" applyFont="1" applyBorder="1"/>
    <xf numFmtId="0" fontId="69" fillId="0" borderId="0" xfId="37" applyFont="1" applyAlignment="1">
      <alignment horizontal="center"/>
    </xf>
    <xf numFmtId="0" fontId="69" fillId="0" borderId="0" xfId="37" applyFont="1"/>
    <xf numFmtId="0" fontId="66" fillId="0" borderId="0" xfId="37" applyBorder="1" applyAlignment="1">
      <alignment horizontal="center"/>
    </xf>
    <xf numFmtId="0" fontId="66" fillId="0" borderId="0" xfId="37" applyBorder="1" applyAlignment="1">
      <alignment horizontal="center" vertical="top"/>
    </xf>
    <xf numFmtId="0" fontId="66" fillId="0" borderId="0" xfId="37" applyBorder="1"/>
    <xf numFmtId="0" fontId="66" fillId="0" borderId="0" xfId="37" applyBorder="1" applyAlignment="1">
      <alignment horizontal="right" vertical="top"/>
    </xf>
    <xf numFmtId="3" fontId="66" fillId="0" borderId="0" xfId="37" applyNumberFormat="1" applyBorder="1" applyAlignment="1">
      <alignment vertical="top"/>
    </xf>
    <xf numFmtId="3" fontId="66" fillId="0" borderId="0" xfId="37" applyNumberFormat="1" applyBorder="1" applyAlignment="1">
      <alignment horizontal="center" vertical="top"/>
    </xf>
    <xf numFmtId="0" fontId="71" fillId="0" borderId="0" xfId="37" applyFont="1" applyBorder="1" applyAlignment="1">
      <alignment horizontal="right" vertical="top"/>
    </xf>
    <xf numFmtId="0" fontId="71" fillId="0" borderId="0" xfId="37" applyFont="1" applyBorder="1" applyAlignment="1">
      <alignment vertical="top"/>
    </xf>
    <xf numFmtId="0" fontId="65" fillId="24" borderId="51" xfId="37" applyFont="1" applyFill="1" applyBorder="1" applyAlignment="1">
      <alignment horizontal="center" vertical="top"/>
    </xf>
    <xf numFmtId="0" fontId="68" fillId="24" borderId="51" xfId="37" applyFont="1" applyFill="1" applyBorder="1" applyAlignment="1">
      <alignment horizontal="center" vertical="top"/>
    </xf>
    <xf numFmtId="0" fontId="72" fillId="0" borderId="51" xfId="37" applyNumberFormat="1" applyFont="1" applyFill="1" applyBorder="1" applyAlignment="1">
      <alignment horizontal="center" wrapText="1"/>
    </xf>
    <xf numFmtId="0" fontId="71" fillId="0" borderId="51" xfId="37" applyNumberFormat="1" applyFont="1" applyBorder="1" applyAlignment="1">
      <alignment horizontal="center" vertical="top"/>
    </xf>
    <xf numFmtId="0" fontId="71" fillId="0" borderId="51" xfId="37" applyNumberFormat="1" applyFont="1" applyBorder="1" applyAlignment="1">
      <alignment vertical="top"/>
    </xf>
    <xf numFmtId="0" fontId="71" fillId="0" borderId="51" xfId="37" applyNumberFormat="1" applyFont="1" applyBorder="1" applyAlignment="1">
      <alignment vertical="top" wrapText="1"/>
    </xf>
    <xf numFmtId="0" fontId="66" fillId="0" borderId="0" xfId="37" applyAlignment="1"/>
    <xf numFmtId="0" fontId="66" fillId="0" borderId="32" xfId="37" applyBorder="1" applyAlignment="1">
      <alignment horizontal="center" vertical="top"/>
    </xf>
    <xf numFmtId="0" fontId="65" fillId="0" borderId="32" xfId="37" applyFont="1" applyBorder="1" applyAlignment="1">
      <alignment vertical="top"/>
    </xf>
    <xf numFmtId="0" fontId="66" fillId="0" borderId="32" xfId="37" applyBorder="1" applyAlignment="1">
      <alignment vertical="top"/>
    </xf>
    <xf numFmtId="0" fontId="66" fillId="0" borderId="32" xfId="37" applyBorder="1" applyAlignment="1">
      <alignment vertical="top" wrapText="1"/>
    </xf>
    <xf numFmtId="3" fontId="66" fillId="0" borderId="32" xfId="37" applyNumberFormat="1" applyBorder="1" applyAlignment="1">
      <alignment vertical="top"/>
    </xf>
    <xf numFmtId="3" fontId="65" fillId="0" borderId="32" xfId="37" applyNumberFormat="1" applyFont="1" applyBorder="1" applyAlignment="1">
      <alignment vertical="top"/>
    </xf>
    <xf numFmtId="0" fontId="65" fillId="0" borderId="0" xfId="37" applyFont="1" applyBorder="1" applyAlignment="1">
      <alignment vertical="top"/>
    </xf>
    <xf numFmtId="0" fontId="66" fillId="0" borderId="0" xfId="37" applyBorder="1" applyAlignment="1">
      <alignment vertical="top"/>
    </xf>
    <xf numFmtId="0" fontId="66" fillId="0" borderId="0" xfId="37" applyBorder="1" applyAlignment="1">
      <alignment vertical="top" wrapText="1"/>
    </xf>
    <xf numFmtId="3" fontId="65" fillId="0" borderId="0" xfId="37" applyNumberFormat="1" applyFont="1" applyBorder="1" applyAlignment="1">
      <alignment vertical="top"/>
    </xf>
    <xf numFmtId="0" fontId="66" fillId="0" borderId="0" xfId="37" applyAlignment="1">
      <alignment horizontal="center" vertical="top"/>
    </xf>
    <xf numFmtId="0" fontId="66" fillId="0" borderId="0" xfId="37" applyAlignment="1">
      <alignment vertical="top"/>
    </xf>
    <xf numFmtId="3" fontId="66" fillId="0" borderId="0" xfId="37" applyNumberFormat="1" applyAlignment="1">
      <alignment vertical="top"/>
    </xf>
    <xf numFmtId="0" fontId="66" fillId="0" borderId="0" xfId="37" applyAlignment="1">
      <alignment vertical="top" wrapText="1"/>
    </xf>
    <xf numFmtId="0" fontId="66" fillId="0" borderId="37" xfId="37" applyBorder="1" applyAlignment="1">
      <alignment horizontal="center" vertical="top"/>
    </xf>
    <xf numFmtId="0" fontId="65" fillId="0" borderId="37" xfId="37" applyFont="1" applyBorder="1" applyAlignment="1">
      <alignment vertical="top"/>
    </xf>
    <xf numFmtId="0" fontId="66" fillId="0" borderId="37" xfId="37" applyBorder="1" applyAlignment="1">
      <alignment vertical="top"/>
    </xf>
    <xf numFmtId="0" fontId="66" fillId="0" borderId="37" xfId="37" applyBorder="1" applyAlignment="1">
      <alignment vertical="top" wrapText="1"/>
    </xf>
    <xf numFmtId="3" fontId="66" fillId="0" borderId="37" xfId="37" applyNumberFormat="1" applyBorder="1" applyAlignment="1">
      <alignment vertical="top"/>
    </xf>
    <xf numFmtId="3" fontId="65" fillId="0" borderId="37" xfId="37" applyNumberFormat="1" applyFont="1" applyBorder="1" applyAlignment="1">
      <alignment vertical="top"/>
    </xf>
    <xf numFmtId="0" fontId="65" fillId="0" borderId="49" xfId="37" applyFont="1" applyBorder="1" applyAlignment="1">
      <alignment horizontal="center" vertical="top"/>
    </xf>
    <xf numFmtId="0" fontId="66" fillId="0" borderId="49" xfId="37" applyBorder="1" applyAlignment="1">
      <alignment vertical="top"/>
    </xf>
    <xf numFmtId="0" fontId="66" fillId="0" borderId="52" xfId="37" applyBorder="1" applyAlignment="1">
      <alignment vertical="top"/>
    </xf>
    <xf numFmtId="0" fontId="66" fillId="0" borderId="50" xfId="37" applyBorder="1" applyAlignment="1">
      <alignment vertical="top" wrapText="1"/>
    </xf>
    <xf numFmtId="0" fontId="66" fillId="0" borderId="52" xfId="37" applyBorder="1" applyAlignment="1">
      <alignment horizontal="center" vertical="top"/>
    </xf>
    <xf numFmtId="3" fontId="66" fillId="0" borderId="52" xfId="37" applyNumberFormat="1" applyBorder="1" applyAlignment="1">
      <alignment vertical="top"/>
    </xf>
    <xf numFmtId="3" fontId="66" fillId="0" borderId="53" xfId="37" applyNumberFormat="1" applyBorder="1" applyAlignment="1">
      <alignment vertical="top"/>
    </xf>
    <xf numFmtId="0" fontId="66" fillId="0" borderId="50" xfId="37" applyBorder="1" applyAlignment="1">
      <alignment vertical="top"/>
    </xf>
    <xf numFmtId="0" fontId="66" fillId="0" borderId="0" xfId="38" applyAlignment="1">
      <alignment horizontal="center"/>
    </xf>
    <xf numFmtId="0" fontId="65" fillId="0" borderId="0" xfId="38" applyFont="1"/>
    <xf numFmtId="0" fontId="66" fillId="0" borderId="0" xfId="38"/>
    <xf numFmtId="0" fontId="68" fillId="24" borderId="51" xfId="38" applyFont="1" applyFill="1" applyBorder="1" applyAlignment="1">
      <alignment vertical="top" wrapText="1"/>
    </xf>
    <xf numFmtId="0" fontId="68" fillId="24" borderId="51" xfId="38" applyFont="1" applyFill="1" applyBorder="1" applyAlignment="1">
      <alignment horizontal="center" vertical="top" wrapText="1"/>
    </xf>
    <xf numFmtId="0" fontId="66" fillId="0" borderId="51" xfId="38" applyBorder="1"/>
    <xf numFmtId="3" fontId="66" fillId="0" borderId="51" xfId="38" applyNumberFormat="1" applyBorder="1"/>
    <xf numFmtId="0" fontId="65" fillId="0" borderId="51" xfId="38" applyFont="1" applyBorder="1"/>
    <xf numFmtId="3" fontId="65" fillId="0" borderId="51" xfId="38" applyNumberFormat="1" applyFont="1" applyBorder="1"/>
    <xf numFmtId="0" fontId="69" fillId="0" borderId="0" xfId="38" applyFont="1" applyAlignment="1">
      <alignment horizontal="center"/>
    </xf>
    <xf numFmtId="0" fontId="69" fillId="0" borderId="0" xfId="38" applyFont="1"/>
    <xf numFmtId="0" fontId="66" fillId="0" borderId="0" xfId="38" applyBorder="1" applyAlignment="1">
      <alignment horizontal="center"/>
    </xf>
    <xf numFmtId="0" fontId="66" fillId="0" borderId="0" xfId="38" applyBorder="1" applyAlignment="1">
      <alignment horizontal="center" vertical="top"/>
    </xf>
    <xf numFmtId="0" fontId="66" fillId="0" borderId="0" xfId="38" applyBorder="1"/>
    <xf numFmtId="0" fontId="66" fillId="0" borderId="0" xfId="38" applyBorder="1" applyAlignment="1">
      <alignment horizontal="right" vertical="top"/>
    </xf>
    <xf numFmtId="3" fontId="66" fillId="0" borderId="0" xfId="38" applyNumberFormat="1" applyBorder="1" applyAlignment="1">
      <alignment vertical="top"/>
    </xf>
    <xf numFmtId="3" fontId="66" fillId="0" borderId="0" xfId="38" applyNumberFormat="1" applyBorder="1" applyAlignment="1">
      <alignment horizontal="center" vertical="top"/>
    </xf>
    <xf numFmtId="0" fontId="71" fillId="0" borderId="0" xfId="38" applyFont="1" applyBorder="1" applyAlignment="1">
      <alignment horizontal="right" vertical="top"/>
    </xf>
    <xf numFmtId="0" fontId="71" fillId="0" borderId="0" xfId="38" applyFont="1" applyBorder="1" applyAlignment="1">
      <alignment vertical="top"/>
    </xf>
    <xf numFmtId="0" fontId="65" fillId="24" borderId="51" xfId="38" applyFont="1" applyFill="1" applyBorder="1" applyAlignment="1">
      <alignment horizontal="center" vertical="top"/>
    </xf>
    <xf numFmtId="0" fontId="68" fillId="24" borderId="51" xfId="38" applyFont="1" applyFill="1" applyBorder="1" applyAlignment="1">
      <alignment horizontal="center" vertical="top"/>
    </xf>
    <xf numFmtId="0" fontId="72" fillId="0" borderId="51" xfId="38" applyNumberFormat="1" applyFont="1" applyFill="1" applyBorder="1" applyAlignment="1">
      <alignment horizontal="center" wrapText="1"/>
    </xf>
    <xf numFmtId="0" fontId="71" fillId="0" borderId="51" xfId="38" applyNumberFormat="1" applyFont="1" applyBorder="1" applyAlignment="1">
      <alignment horizontal="center" vertical="top"/>
    </xf>
    <xf numFmtId="0" fontId="71" fillId="0" borderId="51" xfId="38" applyNumberFormat="1" applyFont="1" applyBorder="1" applyAlignment="1">
      <alignment vertical="top"/>
    </xf>
    <xf numFmtId="0" fontId="71" fillId="0" borderId="51" xfId="38" applyNumberFormat="1" applyFont="1" applyBorder="1" applyAlignment="1">
      <alignment vertical="top" wrapText="1"/>
    </xf>
    <xf numFmtId="0" fontId="66" fillId="0" borderId="0" xfId="38" applyAlignment="1"/>
    <xf numFmtId="0" fontId="66" fillId="0" borderId="32" xfId="38" applyBorder="1" applyAlignment="1">
      <alignment horizontal="center" vertical="top"/>
    </xf>
    <xf numFmtId="0" fontId="65" fillId="0" borderId="32" xfId="38" applyFont="1" applyBorder="1" applyAlignment="1">
      <alignment vertical="top"/>
    </xf>
    <xf numFmtId="0" fontId="66" fillId="0" borderId="32" xfId="38" applyBorder="1" applyAlignment="1">
      <alignment vertical="top"/>
    </xf>
    <xf numFmtId="0" fontId="66" fillId="0" borderId="32" xfId="38" applyBorder="1" applyAlignment="1">
      <alignment vertical="top" wrapText="1"/>
    </xf>
    <xf numFmtId="3" fontId="66" fillId="0" borderId="32" xfId="38" applyNumberFormat="1" applyBorder="1" applyAlignment="1">
      <alignment vertical="top"/>
    </xf>
    <xf numFmtId="3" fontId="65" fillId="0" borderId="32" xfId="38" applyNumberFormat="1" applyFont="1" applyBorder="1" applyAlignment="1">
      <alignment vertical="top"/>
    </xf>
    <xf numFmtId="0" fontId="65" fillId="0" borderId="0" xfId="38" applyFont="1" applyBorder="1" applyAlignment="1">
      <alignment vertical="top"/>
    </xf>
    <xf numFmtId="0" fontId="66" fillId="0" borderId="0" xfId="38" applyBorder="1" applyAlignment="1">
      <alignment vertical="top"/>
    </xf>
    <xf numFmtId="0" fontId="66" fillId="0" borderId="0" xfId="38" applyFont="1" applyBorder="1" applyAlignment="1">
      <alignment vertical="top" wrapText="1"/>
    </xf>
    <xf numFmtId="3" fontId="65" fillId="0" borderId="0" xfId="38" applyNumberFormat="1" applyFont="1" applyBorder="1" applyAlignment="1">
      <alignment vertical="top"/>
    </xf>
    <xf numFmtId="0" fontId="66" fillId="0" borderId="0" xfId="38" applyAlignment="1">
      <alignment horizontal="center" vertical="top"/>
    </xf>
    <xf numFmtId="0" fontId="66" fillId="0" borderId="0" xfId="38" applyAlignment="1">
      <alignment vertical="top"/>
    </xf>
    <xf numFmtId="0" fontId="66" fillId="0" borderId="0" xfId="38" applyBorder="1" applyAlignment="1">
      <alignment vertical="top" wrapText="1"/>
    </xf>
    <xf numFmtId="3" fontId="66" fillId="0" borderId="0" xfId="38" applyNumberFormat="1" applyAlignment="1">
      <alignment vertical="top"/>
    </xf>
    <xf numFmtId="0" fontId="66" fillId="0" borderId="0" xfId="38" applyAlignment="1">
      <alignment vertical="top" wrapText="1"/>
    </xf>
    <xf numFmtId="0" fontId="66" fillId="0" borderId="37" xfId="38" applyBorder="1" applyAlignment="1">
      <alignment horizontal="center" vertical="top"/>
    </xf>
    <xf numFmtId="0" fontId="65" fillId="0" borderId="37" xfId="38" applyFont="1" applyBorder="1" applyAlignment="1">
      <alignment vertical="top"/>
    </xf>
    <xf numFmtId="0" fontId="66" fillId="0" borderId="37" xfId="38" applyBorder="1" applyAlignment="1">
      <alignment vertical="top"/>
    </xf>
    <xf numFmtId="0" fontId="66" fillId="0" borderId="37" xfId="38" applyBorder="1" applyAlignment="1">
      <alignment vertical="top" wrapText="1"/>
    </xf>
    <xf numFmtId="3" fontId="66" fillId="0" borderId="37" xfId="38" applyNumberFormat="1" applyBorder="1" applyAlignment="1">
      <alignment vertical="top"/>
    </xf>
    <xf numFmtId="3" fontId="65" fillId="0" borderId="37" xfId="38" applyNumberFormat="1" applyFont="1" applyBorder="1" applyAlignment="1">
      <alignment vertical="top"/>
    </xf>
    <xf numFmtId="0" fontId="65" fillId="0" borderId="49" xfId="38" applyFont="1" applyBorder="1" applyAlignment="1">
      <alignment horizontal="center" vertical="top"/>
    </xf>
    <xf numFmtId="0" fontId="66" fillId="0" borderId="49" xfId="38" applyBorder="1" applyAlignment="1">
      <alignment vertical="top"/>
    </xf>
    <xf numFmtId="0" fontId="66" fillId="0" borderId="52" xfId="38" applyBorder="1" applyAlignment="1">
      <alignment vertical="top"/>
    </xf>
    <xf numFmtId="0" fontId="66" fillId="0" borderId="50" xfId="38" applyBorder="1" applyAlignment="1">
      <alignment vertical="top" wrapText="1"/>
    </xf>
    <xf numFmtId="0" fontId="66" fillId="0" borderId="52" xfId="38" applyBorder="1" applyAlignment="1">
      <alignment horizontal="center" vertical="top"/>
    </xf>
    <xf numFmtId="3" fontId="66" fillId="0" borderId="52" xfId="38" applyNumberFormat="1" applyBorder="1" applyAlignment="1">
      <alignment vertical="top"/>
    </xf>
    <xf numFmtId="3" fontId="66" fillId="0" borderId="53" xfId="38" applyNumberFormat="1" applyBorder="1" applyAlignment="1">
      <alignment vertical="top"/>
    </xf>
    <xf numFmtId="0" fontId="66" fillId="0" borderId="50" xfId="38" applyBorder="1" applyAlignment="1">
      <alignment vertical="top"/>
    </xf>
    <xf numFmtId="0" fontId="66" fillId="0" borderId="0" xfId="39" applyAlignment="1">
      <alignment horizontal="center"/>
    </xf>
    <xf numFmtId="0" fontId="65" fillId="0" borderId="0" xfId="39" applyFont="1"/>
    <xf numFmtId="0" fontId="66" fillId="0" borderId="0" xfId="39"/>
    <xf numFmtId="0" fontId="68" fillId="24" borderId="51" xfId="39" applyFont="1" applyFill="1" applyBorder="1" applyAlignment="1">
      <alignment vertical="top" wrapText="1"/>
    </xf>
    <xf numFmtId="0" fontId="68" fillId="24" borderId="51" xfId="39" applyFont="1" applyFill="1" applyBorder="1" applyAlignment="1">
      <alignment horizontal="center" vertical="top" wrapText="1"/>
    </xf>
    <xf numFmtId="0" fontId="66" fillId="0" borderId="51" xfId="39" applyBorder="1"/>
    <xf numFmtId="3" fontId="66" fillId="0" borderId="51" xfId="39" applyNumberFormat="1" applyBorder="1"/>
    <xf numFmtId="0" fontId="65" fillId="0" borderId="51" xfId="39" applyFont="1" applyBorder="1"/>
    <xf numFmtId="3" fontId="65" fillId="0" borderId="51" xfId="39" applyNumberFormat="1" applyFont="1" applyBorder="1"/>
    <xf numFmtId="0" fontId="69" fillId="0" borderId="0" xfId="39" applyFont="1" applyAlignment="1">
      <alignment horizontal="center"/>
    </xf>
    <xf numFmtId="0" fontId="69" fillId="0" borderId="0" xfId="39" applyFont="1"/>
    <xf numFmtId="0" fontId="66" fillId="0" borderId="0" xfId="39" applyBorder="1" applyAlignment="1">
      <alignment horizontal="center"/>
    </xf>
    <xf numFmtId="0" fontId="66" fillId="0" borderId="0" xfId="39" applyBorder="1" applyAlignment="1">
      <alignment horizontal="center" vertical="top"/>
    </xf>
    <xf numFmtId="0" fontId="66" fillId="0" borderId="0" xfId="39" applyBorder="1"/>
    <xf numFmtId="0" fontId="66" fillId="0" borderId="0" xfId="39" applyBorder="1" applyAlignment="1">
      <alignment horizontal="right" vertical="top"/>
    </xf>
    <xf numFmtId="3" fontId="66" fillId="0" borderId="0" xfId="39" applyNumberFormat="1" applyBorder="1" applyAlignment="1">
      <alignment vertical="top"/>
    </xf>
    <xf numFmtId="3" fontId="66" fillId="0" borderId="0" xfId="39" applyNumberFormat="1" applyBorder="1" applyAlignment="1">
      <alignment horizontal="center" vertical="top"/>
    </xf>
    <xf numFmtId="0" fontId="71" fillId="0" borderId="0" xfId="39" applyFont="1" applyBorder="1" applyAlignment="1">
      <alignment horizontal="right" vertical="top"/>
    </xf>
    <xf numFmtId="0" fontId="71" fillId="0" borderId="0" xfId="39" applyFont="1" applyBorder="1" applyAlignment="1">
      <alignment vertical="top"/>
    </xf>
    <xf numFmtId="0" fontId="65" fillId="24" borderId="51" xfId="39" applyFont="1" applyFill="1" applyBorder="1" applyAlignment="1">
      <alignment horizontal="center" vertical="top"/>
    </xf>
    <xf numFmtId="0" fontId="68" fillId="24" borderId="51" xfId="39" applyFont="1" applyFill="1" applyBorder="1" applyAlignment="1">
      <alignment horizontal="center" vertical="top"/>
    </xf>
    <xf numFmtId="0" fontId="72" fillId="0" borderId="51" xfId="39" applyNumberFormat="1" applyFont="1" applyFill="1" applyBorder="1" applyAlignment="1">
      <alignment horizontal="center" wrapText="1"/>
    </xf>
    <xf numFmtId="0" fontId="71" fillId="0" borderId="51" xfId="39" applyNumberFormat="1" applyFont="1" applyBorder="1" applyAlignment="1">
      <alignment horizontal="center" vertical="top"/>
    </xf>
    <xf numFmtId="0" fontId="71" fillId="0" borderId="51" xfId="39" applyNumberFormat="1" applyFont="1" applyBorder="1" applyAlignment="1">
      <alignment vertical="top"/>
    </xf>
    <xf numFmtId="0" fontId="71" fillId="0" borderId="51" xfId="39" applyNumberFormat="1" applyFont="1" applyBorder="1" applyAlignment="1">
      <alignment vertical="top" wrapText="1"/>
    </xf>
    <xf numFmtId="0" fontId="66" fillId="0" borderId="0" xfId="39" applyAlignment="1"/>
    <xf numFmtId="0" fontId="66" fillId="0" borderId="32" xfId="39" applyBorder="1" applyAlignment="1">
      <alignment horizontal="center" vertical="top"/>
    </xf>
    <xf numFmtId="0" fontId="65" fillId="0" borderId="32" xfId="39" applyFont="1" applyBorder="1" applyAlignment="1">
      <alignment vertical="top"/>
    </xf>
    <xf numFmtId="0" fontId="66" fillId="0" borderId="32" xfId="39" applyBorder="1" applyAlignment="1">
      <alignment vertical="top"/>
    </xf>
    <xf numFmtId="0" fontId="66" fillId="0" borderId="32" xfId="39" applyBorder="1" applyAlignment="1">
      <alignment vertical="top" wrapText="1"/>
    </xf>
    <xf numFmtId="3" fontId="66" fillId="0" borderId="32" xfId="39" applyNumberFormat="1" applyBorder="1" applyAlignment="1">
      <alignment vertical="top"/>
    </xf>
    <xf numFmtId="3" fontId="65" fillId="0" borderId="32" xfId="39" applyNumberFormat="1" applyFont="1" applyBorder="1" applyAlignment="1">
      <alignment vertical="top"/>
    </xf>
    <xf numFmtId="0" fontId="65" fillId="0" borderId="0" xfId="39" applyFont="1" applyBorder="1" applyAlignment="1">
      <alignment vertical="top"/>
    </xf>
    <xf numFmtId="0" fontId="66" fillId="0" borderId="0" xfId="39" applyBorder="1" applyAlignment="1">
      <alignment vertical="top"/>
    </xf>
    <xf numFmtId="0" fontId="66" fillId="0" borderId="0" xfId="39" applyFont="1" applyBorder="1" applyAlignment="1">
      <alignment vertical="top" wrapText="1"/>
    </xf>
    <xf numFmtId="3" fontId="65" fillId="0" borderId="0" xfId="39" applyNumberFormat="1" applyFont="1" applyBorder="1" applyAlignment="1">
      <alignment vertical="top"/>
    </xf>
    <xf numFmtId="0" fontId="66" fillId="0" borderId="0" xfId="39" applyAlignment="1">
      <alignment horizontal="center" vertical="top"/>
    </xf>
    <xf numFmtId="0" fontId="66" fillId="0" borderId="0" xfId="39" applyAlignment="1">
      <alignment vertical="top"/>
    </xf>
    <xf numFmtId="0" fontId="66" fillId="0" borderId="0" xfId="39" applyBorder="1" applyAlignment="1">
      <alignment vertical="top" wrapText="1"/>
    </xf>
    <xf numFmtId="3" fontId="66" fillId="0" borderId="0" xfId="39" applyNumberFormat="1" applyAlignment="1">
      <alignment vertical="top"/>
    </xf>
    <xf numFmtId="0" fontId="66" fillId="0" borderId="0" xfId="39" applyAlignment="1">
      <alignment vertical="top" wrapText="1"/>
    </xf>
    <xf numFmtId="0" fontId="66" fillId="0" borderId="37" xfId="39" applyBorder="1" applyAlignment="1">
      <alignment horizontal="center" vertical="top"/>
    </xf>
    <xf numFmtId="0" fontId="65" fillId="0" borderId="37" xfId="39" applyFont="1" applyBorder="1" applyAlignment="1">
      <alignment vertical="top"/>
    </xf>
    <xf numFmtId="0" fontId="66" fillId="0" borderId="37" xfId="39" applyBorder="1" applyAlignment="1">
      <alignment vertical="top"/>
    </xf>
    <xf numFmtId="0" fontId="66" fillId="0" borderId="37" xfId="39" applyBorder="1" applyAlignment="1">
      <alignment vertical="top" wrapText="1"/>
    </xf>
    <xf numFmtId="3" fontId="66" fillId="0" borderId="37" xfId="39" applyNumberFormat="1" applyBorder="1" applyAlignment="1">
      <alignment vertical="top"/>
    </xf>
    <xf numFmtId="3" fontId="65" fillId="0" borderId="37" xfId="39" applyNumberFormat="1" applyFont="1" applyBorder="1" applyAlignment="1">
      <alignment vertical="top"/>
    </xf>
    <xf numFmtId="0" fontId="65" fillId="0" borderId="49" xfId="39" applyFont="1" applyBorder="1" applyAlignment="1">
      <alignment horizontal="center" vertical="top"/>
    </xf>
    <xf numFmtId="0" fontId="66" fillId="0" borderId="49" xfId="39" applyBorder="1" applyAlignment="1">
      <alignment vertical="top"/>
    </xf>
    <xf numFmtId="0" fontId="66" fillId="0" borderId="52" xfId="39" applyBorder="1" applyAlignment="1">
      <alignment vertical="top"/>
    </xf>
    <xf numFmtId="0" fontId="66" fillId="0" borderId="50" xfId="39" applyBorder="1" applyAlignment="1">
      <alignment vertical="top" wrapText="1"/>
    </xf>
    <xf numFmtId="0" fontId="66" fillId="0" borderId="52" xfId="39" applyBorder="1" applyAlignment="1">
      <alignment horizontal="center" vertical="top"/>
    </xf>
    <xf numFmtId="3" fontId="66" fillId="0" borderId="52" xfId="39" applyNumberFormat="1" applyBorder="1" applyAlignment="1">
      <alignment vertical="top"/>
    </xf>
    <xf numFmtId="3" fontId="66" fillId="0" borderId="53" xfId="39" applyNumberFormat="1" applyBorder="1" applyAlignment="1">
      <alignment vertical="top"/>
    </xf>
    <xf numFmtId="0" fontId="66" fillId="0" borderId="50" xfId="39" applyBorder="1" applyAlignment="1">
      <alignment vertical="top"/>
    </xf>
    <xf numFmtId="0" fontId="66" fillId="0" borderId="0" xfId="43" applyAlignment="1">
      <alignment horizontal="center"/>
    </xf>
    <xf numFmtId="0" fontId="65" fillId="0" borderId="0" xfId="43" applyFont="1"/>
    <xf numFmtId="0" fontId="66" fillId="0" borderId="0" xfId="43"/>
    <xf numFmtId="0" fontId="68" fillId="24" borderId="51" xfId="43" applyFont="1" applyFill="1" applyBorder="1" applyAlignment="1">
      <alignment vertical="top" wrapText="1"/>
    </xf>
    <xf numFmtId="0" fontId="68" fillId="24" borderId="51" xfId="43" applyFont="1" applyFill="1" applyBorder="1" applyAlignment="1">
      <alignment horizontal="center" vertical="top" wrapText="1"/>
    </xf>
    <xf numFmtId="0" fontId="66" fillId="0" borderId="51" xfId="43" applyBorder="1"/>
    <xf numFmtId="3" fontId="66" fillId="0" borderId="51" xfId="43" applyNumberFormat="1" applyBorder="1"/>
    <xf numFmtId="0" fontId="65" fillId="0" borderId="51" xfId="43" applyFont="1" applyBorder="1"/>
    <xf numFmtId="3" fontId="65" fillId="0" borderId="51" xfId="43" applyNumberFormat="1" applyFont="1" applyBorder="1"/>
    <xf numFmtId="0" fontId="69" fillId="0" borderId="0" xfId="43" applyFont="1" applyAlignment="1">
      <alignment horizontal="center"/>
    </xf>
    <xf numFmtId="0" fontId="69" fillId="0" borderId="0" xfId="43" applyFont="1"/>
    <xf numFmtId="0" fontId="66" fillId="0" borderId="0" xfId="43" applyBorder="1" applyAlignment="1">
      <alignment horizontal="center"/>
    </xf>
    <xf numFmtId="0" fontId="66" fillId="0" borderId="0" xfId="43" applyBorder="1" applyAlignment="1">
      <alignment horizontal="center" vertical="top"/>
    </xf>
    <xf numFmtId="0" fontId="66" fillId="0" borderId="0" xfId="43" applyBorder="1"/>
    <xf numFmtId="0" fontId="66" fillId="0" borderId="0" xfId="43" applyBorder="1" applyAlignment="1">
      <alignment horizontal="right" vertical="top"/>
    </xf>
    <xf numFmtId="3" fontId="66" fillId="0" borderId="0" xfId="43" applyNumberFormat="1" applyBorder="1" applyAlignment="1">
      <alignment vertical="top"/>
    </xf>
    <xf numFmtId="3" fontId="66" fillId="0" borderId="0" xfId="43" applyNumberFormat="1" applyBorder="1" applyAlignment="1">
      <alignment horizontal="center" vertical="top"/>
    </xf>
    <xf numFmtId="0" fontId="71" fillId="0" borderId="0" xfId="43" applyFont="1" applyBorder="1" applyAlignment="1">
      <alignment horizontal="right" vertical="top"/>
    </xf>
    <xf numFmtId="0" fontId="71" fillId="0" borderId="0" xfId="43" applyFont="1" applyBorder="1" applyAlignment="1">
      <alignment vertical="top"/>
    </xf>
    <xf numFmtId="0" fontId="65" fillId="24" borderId="51" xfId="43" applyFont="1" applyFill="1" applyBorder="1" applyAlignment="1">
      <alignment horizontal="center" vertical="top"/>
    </xf>
    <xf numFmtId="0" fontId="68" fillId="24" borderId="51" xfId="43" applyFont="1" applyFill="1" applyBorder="1" applyAlignment="1">
      <alignment horizontal="center" vertical="top"/>
    </xf>
    <xf numFmtId="0" fontId="72" fillId="0" borderId="51" xfId="43" applyNumberFormat="1" applyFont="1" applyFill="1" applyBorder="1" applyAlignment="1">
      <alignment horizontal="center" wrapText="1"/>
    </xf>
    <xf numFmtId="0" fontId="71" fillId="0" borderId="51" xfId="43" applyNumberFormat="1" applyFont="1" applyBorder="1" applyAlignment="1">
      <alignment horizontal="center" vertical="top"/>
    </xf>
    <xf numFmtId="0" fontId="71" fillId="0" borderId="51" xfId="43" applyNumberFormat="1" applyFont="1" applyBorder="1" applyAlignment="1">
      <alignment vertical="top"/>
    </xf>
    <xf numFmtId="0" fontId="71" fillId="0" borderId="51" xfId="43" applyNumberFormat="1" applyFont="1" applyBorder="1" applyAlignment="1">
      <alignment vertical="top" wrapText="1"/>
    </xf>
    <xf numFmtId="0" fontId="66" fillId="0" borderId="0" xfId="43" applyAlignment="1"/>
    <xf numFmtId="0" fontId="66" fillId="0" borderId="32" xfId="43" applyBorder="1" applyAlignment="1">
      <alignment horizontal="center" vertical="top"/>
    </xf>
    <xf numFmtId="0" fontId="65" fillId="0" borderId="32" xfId="43" applyFont="1" applyBorder="1" applyAlignment="1">
      <alignment vertical="top"/>
    </xf>
    <xf numFmtId="0" fontId="66" fillId="0" borderId="32" xfId="43" applyBorder="1" applyAlignment="1">
      <alignment vertical="top"/>
    </xf>
    <xf numFmtId="0" fontId="66" fillId="0" borderId="32" xfId="43" applyBorder="1" applyAlignment="1">
      <alignment vertical="top" wrapText="1"/>
    </xf>
    <xf numFmtId="3" fontId="66" fillId="0" borderId="32" xfId="43" applyNumberFormat="1" applyBorder="1" applyAlignment="1">
      <alignment vertical="top"/>
    </xf>
    <xf numFmtId="3" fontId="65" fillId="0" borderId="32" xfId="43" applyNumberFormat="1" applyFont="1" applyBorder="1" applyAlignment="1">
      <alignment vertical="top"/>
    </xf>
    <xf numFmtId="0" fontId="65" fillId="0" borderId="0" xfId="43" applyFont="1" applyBorder="1" applyAlignment="1">
      <alignment vertical="top"/>
    </xf>
    <xf numFmtId="0" fontId="66" fillId="0" borderId="0" xfId="43" applyBorder="1" applyAlignment="1">
      <alignment vertical="top"/>
    </xf>
    <xf numFmtId="0" fontId="66" fillId="0" borderId="0" xfId="43" applyFont="1" applyBorder="1" applyAlignment="1">
      <alignment vertical="top" wrapText="1"/>
    </xf>
    <xf numFmtId="3" fontId="65" fillId="0" borderId="0" xfId="43" applyNumberFormat="1" applyFont="1" applyBorder="1" applyAlignment="1">
      <alignment vertical="top"/>
    </xf>
    <xf numFmtId="0" fontId="66" fillId="0" borderId="0" xfId="43" applyAlignment="1">
      <alignment horizontal="center" vertical="top"/>
    </xf>
    <xf numFmtId="0" fontId="66" fillId="0" borderId="0" xfId="43" applyAlignment="1">
      <alignment vertical="top"/>
    </xf>
    <xf numFmtId="0" fontId="66" fillId="0" borderId="0" xfId="43" applyBorder="1" applyAlignment="1">
      <alignment vertical="top" wrapText="1"/>
    </xf>
    <xf numFmtId="3" fontId="66" fillId="0" borderId="0" xfId="43" applyNumberFormat="1" applyAlignment="1">
      <alignment vertical="top"/>
    </xf>
    <xf numFmtId="0" fontId="66" fillId="0" borderId="0" xfId="43" applyAlignment="1">
      <alignment vertical="top" wrapText="1"/>
    </xf>
    <xf numFmtId="0" fontId="66" fillId="0" borderId="37" xfId="43" applyBorder="1" applyAlignment="1">
      <alignment horizontal="center" vertical="top"/>
    </xf>
    <xf numFmtId="0" fontId="65" fillId="0" borderId="37" xfId="43" applyFont="1" applyBorder="1" applyAlignment="1">
      <alignment vertical="top"/>
    </xf>
    <xf numFmtId="0" fontId="66" fillId="0" borderId="37" xfId="43" applyBorder="1" applyAlignment="1">
      <alignment vertical="top"/>
    </xf>
    <xf numFmtId="0" fontId="66" fillId="0" borderId="37" xfId="43" applyBorder="1" applyAlignment="1">
      <alignment vertical="top" wrapText="1"/>
    </xf>
    <xf numFmtId="3" fontId="66" fillId="0" borderId="37" xfId="43" applyNumberFormat="1" applyBorder="1" applyAlignment="1">
      <alignment vertical="top"/>
    </xf>
    <xf numFmtId="3" fontId="65" fillId="0" borderId="37" xfId="43" applyNumberFormat="1" applyFont="1" applyBorder="1" applyAlignment="1">
      <alignment vertical="top"/>
    </xf>
    <xf numFmtId="0" fontId="65" fillId="0" borderId="49" xfId="43" applyFont="1" applyBorder="1" applyAlignment="1">
      <alignment horizontal="center" vertical="top"/>
    </xf>
    <xf numFmtId="0" fontId="66" fillId="0" borderId="49" xfId="43" applyBorder="1" applyAlignment="1">
      <alignment vertical="top"/>
    </xf>
    <xf numFmtId="0" fontId="66" fillId="0" borderId="52" xfId="43" applyBorder="1" applyAlignment="1">
      <alignment vertical="top"/>
    </xf>
    <xf numFmtId="0" fontId="66" fillId="0" borderId="50" xfId="43" applyBorder="1" applyAlignment="1">
      <alignment vertical="top" wrapText="1"/>
    </xf>
    <xf numFmtId="0" fontId="66" fillId="0" borderId="52" xfId="43" applyBorder="1" applyAlignment="1">
      <alignment horizontal="center" vertical="top"/>
    </xf>
    <xf numFmtId="3" fontId="66" fillId="0" borderId="52" xfId="43" applyNumberFormat="1" applyBorder="1" applyAlignment="1">
      <alignment vertical="top"/>
    </xf>
    <xf numFmtId="3" fontId="66" fillId="0" borderId="53" xfId="43" applyNumberFormat="1" applyBorder="1" applyAlignment="1">
      <alignment vertical="top"/>
    </xf>
    <xf numFmtId="0" fontId="66" fillId="0" borderId="50" xfId="43" applyBorder="1" applyAlignment="1">
      <alignment vertical="top"/>
    </xf>
    <xf numFmtId="0" fontId="66" fillId="0" borderId="0" xfId="42" applyAlignment="1">
      <alignment horizontal="center"/>
    </xf>
    <xf numFmtId="0" fontId="65" fillId="0" borderId="0" xfId="42" applyFont="1"/>
    <xf numFmtId="0" fontId="66" fillId="0" borderId="0" xfId="42"/>
    <xf numFmtId="0" fontId="68" fillId="24" borderId="51" xfId="42" applyFont="1" applyFill="1" applyBorder="1" applyAlignment="1">
      <alignment vertical="top" wrapText="1"/>
    </xf>
    <xf numFmtId="0" fontId="68" fillId="24" borderId="51" xfId="42" applyFont="1" applyFill="1" applyBorder="1" applyAlignment="1">
      <alignment horizontal="center" vertical="top" wrapText="1"/>
    </xf>
    <xf numFmtId="0" fontId="66" fillId="0" borderId="51" xfId="42" applyBorder="1"/>
    <xf numFmtId="3" fontId="66" fillId="0" borderId="51" xfId="42" applyNumberFormat="1" applyBorder="1"/>
    <xf numFmtId="0" fontId="65" fillId="0" borderId="51" xfId="42" applyFont="1" applyBorder="1"/>
    <xf numFmtId="3" fontId="65" fillId="0" borderId="51" xfId="42" applyNumberFormat="1" applyFont="1" applyBorder="1"/>
    <xf numFmtId="0" fontId="69" fillId="0" borderId="0" xfId="42" applyFont="1" applyAlignment="1">
      <alignment horizontal="center"/>
    </xf>
    <xf numFmtId="0" fontId="69" fillId="0" borderId="0" xfId="42" applyFont="1"/>
    <xf numFmtId="0" fontId="66" fillId="0" borderId="0" xfId="42" applyBorder="1" applyAlignment="1">
      <alignment horizontal="center"/>
    </xf>
    <xf numFmtId="0" fontId="66" fillId="0" borderId="0" xfId="42" applyBorder="1" applyAlignment="1">
      <alignment horizontal="center" vertical="top"/>
    </xf>
    <xf numFmtId="0" fontId="66" fillId="0" borderId="0" xfId="42" applyBorder="1"/>
    <xf numFmtId="0" fontId="66" fillId="0" borderId="0" xfId="42" applyBorder="1" applyAlignment="1">
      <alignment horizontal="right" vertical="top"/>
    </xf>
    <xf numFmtId="3" fontId="66" fillId="0" borderId="0" xfId="42" applyNumberFormat="1" applyBorder="1" applyAlignment="1">
      <alignment vertical="top"/>
    </xf>
    <xf numFmtId="3" fontId="66" fillId="0" borderId="0" xfId="42" applyNumberFormat="1" applyBorder="1" applyAlignment="1">
      <alignment horizontal="center" vertical="top"/>
    </xf>
    <xf numFmtId="0" fontId="71" fillId="0" borderId="0" xfId="42" applyFont="1" applyBorder="1" applyAlignment="1">
      <alignment horizontal="right" vertical="top"/>
    </xf>
    <xf numFmtId="0" fontId="71" fillId="0" borderId="0" xfId="42" applyFont="1" applyBorder="1" applyAlignment="1">
      <alignment vertical="top"/>
    </xf>
    <xf numFmtId="0" fontId="65" fillId="24" borderId="51" xfId="42" applyFont="1" applyFill="1" applyBorder="1" applyAlignment="1">
      <alignment horizontal="center" vertical="top"/>
    </xf>
    <xf numFmtId="0" fontId="68" fillId="24" borderId="51" xfId="42" applyFont="1" applyFill="1" applyBorder="1" applyAlignment="1">
      <alignment horizontal="center" vertical="top"/>
    </xf>
    <xf numFmtId="0" fontId="72" fillId="0" borderId="51" xfId="42" applyNumberFormat="1" applyFont="1" applyFill="1" applyBorder="1" applyAlignment="1">
      <alignment horizontal="center" wrapText="1"/>
    </xf>
    <xf numFmtId="0" fontId="71" fillId="0" borderId="51" xfId="42" applyNumberFormat="1" applyFont="1" applyBorder="1" applyAlignment="1">
      <alignment horizontal="center" vertical="top"/>
    </xf>
    <xf numFmtId="0" fontId="71" fillId="0" borderId="51" xfId="42" applyNumberFormat="1" applyFont="1" applyBorder="1" applyAlignment="1">
      <alignment vertical="top"/>
    </xf>
    <xf numFmtId="0" fontId="71" fillId="0" borderId="51" xfId="42" applyNumberFormat="1" applyFont="1" applyBorder="1" applyAlignment="1">
      <alignment vertical="top" wrapText="1"/>
    </xf>
    <xf numFmtId="0" fontId="66" fillId="0" borderId="0" xfId="42" applyAlignment="1"/>
    <xf numFmtId="0" fontId="66" fillId="0" borderId="32" xfId="42" applyBorder="1" applyAlignment="1">
      <alignment horizontal="center" vertical="top"/>
    </xf>
    <xf numFmtId="0" fontId="65" fillId="0" borderId="32" xfId="42" applyFont="1" applyBorder="1" applyAlignment="1">
      <alignment vertical="top"/>
    </xf>
    <xf numFmtId="0" fontId="66" fillId="0" borderId="32" xfId="42" applyBorder="1" applyAlignment="1">
      <alignment vertical="top"/>
    </xf>
    <xf numFmtId="0" fontId="66" fillId="0" borderId="32" xfId="42" applyBorder="1" applyAlignment="1">
      <alignment vertical="top" wrapText="1"/>
    </xf>
    <xf numFmtId="3" fontId="66" fillId="0" borderId="32" xfId="42" applyNumberFormat="1" applyBorder="1" applyAlignment="1">
      <alignment vertical="top"/>
    </xf>
    <xf numFmtId="3" fontId="65" fillId="0" borderId="32" xfId="42" applyNumberFormat="1" applyFont="1" applyBorder="1" applyAlignment="1">
      <alignment vertical="top"/>
    </xf>
    <xf numFmtId="0" fontId="66" fillId="0" borderId="37" xfId="42" applyBorder="1" applyAlignment="1">
      <alignment horizontal="center" vertical="top"/>
    </xf>
    <xf numFmtId="0" fontId="65" fillId="0" borderId="37" xfId="42" applyFont="1" applyBorder="1" applyAlignment="1">
      <alignment vertical="top"/>
    </xf>
    <xf numFmtId="0" fontId="66" fillId="0" borderId="37" xfId="42" applyBorder="1" applyAlignment="1">
      <alignment vertical="top"/>
    </xf>
    <xf numFmtId="0" fontId="66" fillId="0" borderId="37" xfId="42" applyBorder="1" applyAlignment="1">
      <alignment vertical="top" wrapText="1"/>
    </xf>
    <xf numFmtId="3" fontId="66" fillId="0" borderId="37" xfId="42" applyNumberFormat="1" applyBorder="1" applyAlignment="1">
      <alignment vertical="top"/>
    </xf>
    <xf numFmtId="3" fontId="65" fillId="0" borderId="37" xfId="42" applyNumberFormat="1" applyFont="1" applyBorder="1" applyAlignment="1">
      <alignment vertical="top"/>
    </xf>
    <xf numFmtId="0" fontId="65" fillId="0" borderId="0" xfId="42" applyFont="1" applyBorder="1" applyAlignment="1">
      <alignment vertical="top"/>
    </xf>
    <xf numFmtId="0" fontId="66" fillId="0" borderId="0" xfId="42" applyBorder="1" applyAlignment="1">
      <alignment vertical="top"/>
    </xf>
    <xf numFmtId="0" fontId="66" fillId="0" borderId="0" xfId="42" applyBorder="1" applyAlignment="1">
      <alignment vertical="top" wrapText="1"/>
    </xf>
    <xf numFmtId="3" fontId="65" fillId="0" borderId="0" xfId="42" applyNumberFormat="1" applyFont="1" applyBorder="1" applyAlignment="1">
      <alignment vertical="top"/>
    </xf>
    <xf numFmtId="0" fontId="66" fillId="0" borderId="0" xfId="42" applyAlignment="1">
      <alignment horizontal="center" vertical="top"/>
    </xf>
    <xf numFmtId="0" fontId="66" fillId="0" borderId="0" xfId="42" applyAlignment="1">
      <alignment vertical="top"/>
    </xf>
    <xf numFmtId="0" fontId="66" fillId="0" borderId="0" xfId="42" applyAlignment="1">
      <alignment vertical="top" wrapText="1"/>
    </xf>
    <xf numFmtId="3" fontId="66" fillId="0" borderId="0" xfId="42" applyNumberFormat="1" applyAlignment="1">
      <alignment vertical="top"/>
    </xf>
    <xf numFmtId="0" fontId="65" fillId="0" borderId="49" xfId="42" applyFont="1" applyBorder="1" applyAlignment="1">
      <alignment horizontal="center" vertical="top"/>
    </xf>
    <xf numFmtId="0" fontId="66" fillId="0" borderId="49" xfId="42" applyBorder="1" applyAlignment="1">
      <alignment vertical="top"/>
    </xf>
    <xf numFmtId="0" fontId="66" fillId="0" borderId="52" xfId="42" applyBorder="1" applyAlignment="1">
      <alignment vertical="top"/>
    </xf>
    <xf numFmtId="0" fontId="66" fillId="0" borderId="50" xfId="42" applyBorder="1" applyAlignment="1">
      <alignment vertical="top" wrapText="1"/>
    </xf>
    <xf numFmtId="0" fontId="66" fillId="0" borderId="52" xfId="42" applyBorder="1" applyAlignment="1">
      <alignment horizontal="center" vertical="top"/>
    </xf>
    <xf numFmtId="3" fontId="66" fillId="0" borderId="52" xfId="42" applyNumberFormat="1" applyBorder="1" applyAlignment="1">
      <alignment vertical="top"/>
    </xf>
    <xf numFmtId="3" fontId="66" fillId="0" borderId="53" xfId="42" applyNumberFormat="1" applyBorder="1" applyAlignment="1">
      <alignment vertical="top"/>
    </xf>
    <xf numFmtId="0" fontId="66" fillId="0" borderId="50" xfId="42" applyBorder="1" applyAlignment="1">
      <alignment vertical="top"/>
    </xf>
    <xf numFmtId="0" fontId="65" fillId="0" borderId="0" xfId="41" applyFont="1"/>
    <xf numFmtId="0" fontId="66" fillId="0" borderId="0" xfId="41"/>
    <xf numFmtId="0" fontId="68" fillId="24" borderId="51" xfId="41" applyFont="1" applyFill="1" applyBorder="1" applyAlignment="1">
      <alignment vertical="top" wrapText="1"/>
    </xf>
    <xf numFmtId="0" fontId="68" fillId="24" borderId="51" xfId="41" applyFont="1" applyFill="1" applyBorder="1" applyAlignment="1">
      <alignment horizontal="center" vertical="top" wrapText="1"/>
    </xf>
    <xf numFmtId="0" fontId="66" fillId="0" borderId="51" xfId="41" applyBorder="1"/>
    <xf numFmtId="3" fontId="66" fillId="0" borderId="51" xfId="41" applyNumberFormat="1" applyBorder="1"/>
    <xf numFmtId="0" fontId="65" fillId="0" borderId="51" xfId="41" applyFont="1" applyBorder="1"/>
    <xf numFmtId="3" fontId="65" fillId="0" borderId="51" xfId="41" applyNumberFormat="1" applyFont="1" applyBorder="1"/>
    <xf numFmtId="0" fontId="69" fillId="0" borderId="0" xfId="41" applyFont="1" applyAlignment="1">
      <alignment horizontal="center"/>
    </xf>
    <xf numFmtId="0" fontId="69" fillId="0" borderId="0" xfId="41" applyFont="1"/>
    <xf numFmtId="0" fontId="66" fillId="0" borderId="0" xfId="41" applyAlignment="1">
      <alignment horizontal="center"/>
    </xf>
    <xf numFmtId="0" fontId="66" fillId="0" borderId="0" xfId="41" applyBorder="1" applyAlignment="1">
      <alignment horizontal="center"/>
    </xf>
    <xf numFmtId="0" fontId="66" fillId="0" borderId="0" xfId="41" applyBorder="1" applyAlignment="1">
      <alignment horizontal="center" vertical="top"/>
    </xf>
    <xf numFmtId="0" fontId="66" fillId="0" borderId="0" xfId="41" applyBorder="1"/>
    <xf numFmtId="0" fontId="66" fillId="0" borderId="0" xfId="41" applyBorder="1" applyAlignment="1">
      <alignment horizontal="right" vertical="top"/>
    </xf>
    <xf numFmtId="3" fontId="66" fillId="0" borderId="0" xfId="41" applyNumberFormat="1" applyBorder="1" applyAlignment="1">
      <alignment vertical="top"/>
    </xf>
    <xf numFmtId="3" fontId="66" fillId="0" borderId="0" xfId="41" applyNumberFormat="1" applyBorder="1" applyAlignment="1">
      <alignment horizontal="center" vertical="top"/>
    </xf>
    <xf numFmtId="0" fontId="71" fillId="0" borderId="0" xfId="41" applyFont="1" applyBorder="1" applyAlignment="1">
      <alignment horizontal="right" vertical="top"/>
    </xf>
    <xf numFmtId="0" fontId="71" fillId="0" borderId="0" xfId="41" applyFont="1" applyBorder="1" applyAlignment="1">
      <alignment vertical="top"/>
    </xf>
    <xf numFmtId="0" fontId="65" fillId="24" borderId="51" xfId="41" applyFont="1" applyFill="1" applyBorder="1" applyAlignment="1">
      <alignment horizontal="center" vertical="top"/>
    </xf>
    <xf numFmtId="0" fontId="68" fillId="24" borderId="51" xfId="41" applyFont="1" applyFill="1" applyBorder="1" applyAlignment="1">
      <alignment horizontal="center" vertical="top"/>
    </xf>
    <xf numFmtId="0" fontId="72" fillId="0" borderId="51" xfId="41" applyNumberFormat="1" applyFont="1" applyFill="1" applyBorder="1" applyAlignment="1">
      <alignment horizontal="center" wrapText="1"/>
    </xf>
    <xf numFmtId="0" fontId="71" fillId="0" borderId="51" xfId="41" applyNumberFormat="1" applyFont="1" applyBorder="1" applyAlignment="1">
      <alignment horizontal="center" vertical="top"/>
    </xf>
    <xf numFmtId="0" fontId="71" fillId="0" borderId="51" xfId="41" applyNumberFormat="1" applyFont="1" applyBorder="1" applyAlignment="1">
      <alignment vertical="top"/>
    </xf>
    <xf numFmtId="0" fontId="71" fillId="0" borderId="51" xfId="41" applyNumberFormat="1" applyFont="1" applyBorder="1" applyAlignment="1">
      <alignment vertical="top" wrapText="1"/>
    </xf>
    <xf numFmtId="0" fontId="66" fillId="0" borderId="0" xfId="41" applyAlignment="1"/>
    <xf numFmtId="0" fontId="66" fillId="0" borderId="32" xfId="41" applyBorder="1" applyAlignment="1">
      <alignment horizontal="center" vertical="top"/>
    </xf>
    <xf numFmtId="0" fontId="65" fillId="0" borderId="32" xfId="41" applyFont="1" applyBorder="1" applyAlignment="1">
      <alignment vertical="top"/>
    </xf>
    <xf numFmtId="0" fontId="66" fillId="0" borderId="32" xfId="41" applyBorder="1" applyAlignment="1">
      <alignment vertical="top"/>
    </xf>
    <xf numFmtId="0" fontId="66" fillId="0" borderId="32" xfId="41" applyBorder="1" applyAlignment="1">
      <alignment vertical="top" wrapText="1"/>
    </xf>
    <xf numFmtId="3" fontId="66" fillId="0" borderId="32" xfId="41" applyNumberFormat="1" applyBorder="1" applyAlignment="1">
      <alignment vertical="top"/>
    </xf>
    <xf numFmtId="3" fontId="65" fillId="0" borderId="32" xfId="41" applyNumberFormat="1" applyFont="1" applyBorder="1" applyAlignment="1">
      <alignment vertical="top"/>
    </xf>
    <xf numFmtId="0" fontId="65" fillId="0" borderId="0" xfId="41" applyFont="1" applyBorder="1" applyAlignment="1">
      <alignment vertical="top"/>
    </xf>
    <xf numFmtId="0" fontId="66" fillId="0" borderId="0" xfId="41" applyBorder="1" applyAlignment="1">
      <alignment vertical="top"/>
    </xf>
    <xf numFmtId="0" fontId="66" fillId="0" borderId="0" xfId="41" applyFont="1" applyBorder="1" applyAlignment="1">
      <alignment vertical="top" wrapText="1"/>
    </xf>
    <xf numFmtId="3" fontId="65" fillId="0" borderId="0" xfId="41" applyNumberFormat="1" applyFont="1" applyBorder="1" applyAlignment="1">
      <alignment vertical="top"/>
    </xf>
    <xf numFmtId="0" fontId="66" fillId="0" borderId="0" xfId="41" applyAlignment="1">
      <alignment horizontal="center" vertical="top"/>
    </xf>
    <xf numFmtId="0" fontId="66" fillId="0" borderId="0" xfId="41" applyAlignment="1">
      <alignment vertical="top"/>
    </xf>
    <xf numFmtId="0" fontId="66" fillId="0" borderId="0" xfId="41" applyBorder="1" applyAlignment="1">
      <alignment vertical="top" wrapText="1"/>
    </xf>
    <xf numFmtId="3" fontId="66" fillId="0" borderId="0" xfId="41" applyNumberFormat="1" applyAlignment="1">
      <alignment vertical="top"/>
    </xf>
    <xf numFmtId="0" fontId="66" fillId="0" borderId="0" xfId="41" applyAlignment="1">
      <alignment vertical="top" wrapText="1"/>
    </xf>
    <xf numFmtId="0" fontId="66" fillId="0" borderId="37" xfId="41" applyBorder="1" applyAlignment="1">
      <alignment horizontal="center" vertical="top"/>
    </xf>
    <xf numFmtId="0" fontId="65" fillId="0" borderId="37" xfId="41" applyFont="1" applyBorder="1" applyAlignment="1">
      <alignment vertical="top"/>
    </xf>
    <xf numFmtId="0" fontId="66" fillId="0" borderId="37" xfId="41" applyBorder="1" applyAlignment="1">
      <alignment vertical="top"/>
    </xf>
    <xf numFmtId="0" fontId="66" fillId="0" borderId="37" xfId="41" applyBorder="1" applyAlignment="1">
      <alignment vertical="top" wrapText="1"/>
    </xf>
    <xf numFmtId="3" fontId="66" fillId="0" borderId="37" xfId="41" applyNumberFormat="1" applyBorder="1" applyAlignment="1">
      <alignment vertical="top"/>
    </xf>
    <xf numFmtId="3" fontId="65" fillId="0" borderId="37" xfId="41" applyNumberFormat="1" applyFont="1" applyBorder="1" applyAlignment="1">
      <alignment vertical="top"/>
    </xf>
    <xf numFmtId="0" fontId="65" fillId="0" borderId="49" xfId="41" applyFont="1" applyBorder="1" applyAlignment="1">
      <alignment horizontal="center" vertical="top"/>
    </xf>
    <xf numFmtId="0" fontId="66" fillId="0" borderId="49" xfId="41" applyBorder="1" applyAlignment="1">
      <alignment vertical="top"/>
    </xf>
    <xf numFmtId="0" fontId="66" fillId="0" borderId="52" xfId="41" applyBorder="1" applyAlignment="1">
      <alignment vertical="top"/>
    </xf>
    <xf numFmtId="0" fontId="66" fillId="0" borderId="50" xfId="41" applyBorder="1" applyAlignment="1">
      <alignment vertical="top" wrapText="1"/>
    </xf>
    <xf numFmtId="0" fontId="66" fillId="0" borderId="52" xfId="41" applyBorder="1" applyAlignment="1">
      <alignment horizontal="center" vertical="top"/>
    </xf>
    <xf numFmtId="3" fontId="66" fillId="0" borderId="52" xfId="41" applyNumberFormat="1" applyBorder="1" applyAlignment="1">
      <alignment vertical="top"/>
    </xf>
    <xf numFmtId="3" fontId="66" fillId="0" borderId="53" xfId="41" applyNumberFormat="1" applyBorder="1" applyAlignment="1">
      <alignment vertical="top"/>
    </xf>
    <xf numFmtId="0" fontId="66" fillId="0" borderId="50" xfId="41" applyBorder="1" applyAlignment="1">
      <alignment vertical="top"/>
    </xf>
    <xf numFmtId="0" fontId="65" fillId="0" borderId="0" xfId="45" applyFont="1"/>
    <xf numFmtId="0" fontId="66" fillId="0" borderId="0" xfId="45"/>
    <xf numFmtId="0" fontId="68" fillId="24" borderId="51" xfId="45" applyFont="1" applyFill="1" applyBorder="1" applyAlignment="1">
      <alignment vertical="top" wrapText="1"/>
    </xf>
    <xf numFmtId="0" fontId="68" fillId="24" borderId="51" xfId="45" applyFont="1" applyFill="1" applyBorder="1" applyAlignment="1">
      <alignment horizontal="center" vertical="top" wrapText="1"/>
    </xf>
    <xf numFmtId="0" fontId="66" fillId="0" borderId="51" xfId="45" applyBorder="1"/>
    <xf numFmtId="3" fontId="66" fillId="0" borderId="51" xfId="45" applyNumberFormat="1" applyBorder="1"/>
    <xf numFmtId="0" fontId="65" fillId="0" borderId="51" xfId="45" applyFont="1" applyBorder="1"/>
    <xf numFmtId="3" fontId="65" fillId="0" borderId="51" xfId="45" applyNumberFormat="1" applyFont="1" applyBorder="1"/>
    <xf numFmtId="0" fontId="69" fillId="0" borderId="0" xfId="45" applyFont="1" applyAlignment="1">
      <alignment horizontal="center"/>
    </xf>
    <xf numFmtId="0" fontId="69" fillId="0" borderId="0" xfId="45" applyFont="1"/>
    <xf numFmtId="0" fontId="66" fillId="0" borderId="0" xfId="45" applyAlignment="1">
      <alignment horizontal="center"/>
    </xf>
    <xf numFmtId="0" fontId="66" fillId="0" borderId="0" xfId="45" applyBorder="1" applyAlignment="1">
      <alignment horizontal="center"/>
    </xf>
    <xf numFmtId="0" fontId="66" fillId="0" borderId="0" xfId="45" applyBorder="1" applyAlignment="1">
      <alignment horizontal="center" vertical="top"/>
    </xf>
    <xf numFmtId="0" fontId="66" fillId="0" borderId="0" xfId="45" applyBorder="1"/>
    <xf numFmtId="0" fontId="66" fillId="0" borderId="0" xfId="45" applyBorder="1" applyAlignment="1">
      <alignment horizontal="right" vertical="top"/>
    </xf>
    <xf numFmtId="3" fontId="66" fillId="0" borderId="0" xfId="45" applyNumberFormat="1" applyBorder="1" applyAlignment="1">
      <alignment vertical="top"/>
    </xf>
    <xf numFmtId="3" fontId="66" fillId="0" borderId="0" xfId="45" applyNumberFormat="1" applyBorder="1" applyAlignment="1">
      <alignment horizontal="center" vertical="top"/>
    </xf>
    <xf numFmtId="0" fontId="71" fillId="0" borderId="0" xfId="45" applyFont="1" applyBorder="1" applyAlignment="1">
      <alignment horizontal="right" vertical="top"/>
    </xf>
    <xf numFmtId="0" fontId="71" fillId="0" borderId="0" xfId="45" applyFont="1" applyBorder="1" applyAlignment="1">
      <alignment vertical="top"/>
    </xf>
    <xf numFmtId="0" fontId="65" fillId="24" borderId="51" xfId="45" applyFont="1" applyFill="1" applyBorder="1" applyAlignment="1">
      <alignment horizontal="center" vertical="top"/>
    </xf>
    <xf numFmtId="0" fontId="68" fillId="24" borderId="51" xfId="45" applyFont="1" applyFill="1" applyBorder="1" applyAlignment="1">
      <alignment horizontal="center" vertical="top"/>
    </xf>
    <xf numFmtId="0" fontId="72" fillId="0" borderId="51" xfId="45" applyNumberFormat="1" applyFont="1" applyFill="1" applyBorder="1" applyAlignment="1">
      <alignment horizontal="center" wrapText="1"/>
    </xf>
    <xf numFmtId="0" fontId="71" fillId="0" borderId="51" xfId="45" applyNumberFormat="1" applyFont="1" applyBorder="1" applyAlignment="1">
      <alignment horizontal="center" vertical="top"/>
    </xf>
    <xf numFmtId="0" fontId="71" fillId="0" borderId="51" xfId="45" applyNumberFormat="1" applyFont="1" applyBorder="1" applyAlignment="1">
      <alignment vertical="top"/>
    </xf>
    <xf numFmtId="0" fontId="71" fillId="0" borderId="51" xfId="45" applyNumberFormat="1" applyFont="1" applyBorder="1" applyAlignment="1">
      <alignment vertical="top" wrapText="1"/>
    </xf>
    <xf numFmtId="0" fontId="66" fillId="0" borderId="0" xfId="45" applyAlignment="1"/>
    <xf numFmtId="0" fontId="66" fillId="0" borderId="32" xfId="45" applyBorder="1" applyAlignment="1">
      <alignment horizontal="center" vertical="top"/>
    </xf>
    <xf numFmtId="0" fontId="65" fillId="0" borderId="32" xfId="45" applyFont="1" applyBorder="1" applyAlignment="1">
      <alignment vertical="top"/>
    </xf>
    <xf numFmtId="0" fontId="66" fillId="0" borderId="32" xfId="45" applyBorder="1" applyAlignment="1">
      <alignment vertical="top"/>
    </xf>
    <xf numFmtId="0" fontId="66" fillId="0" borderId="32" xfId="45" applyBorder="1" applyAlignment="1">
      <alignment vertical="top" wrapText="1"/>
    </xf>
    <xf numFmtId="3" fontId="66" fillId="0" borderId="32" xfId="45" applyNumberFormat="1" applyBorder="1" applyAlignment="1">
      <alignment vertical="top"/>
    </xf>
    <xf numFmtId="3" fontId="65" fillId="0" borderId="32" xfId="45" applyNumberFormat="1" applyFont="1" applyBorder="1" applyAlignment="1">
      <alignment vertical="top"/>
    </xf>
    <xf numFmtId="0" fontId="65" fillId="0" borderId="0" xfId="45" applyFont="1" applyBorder="1" applyAlignment="1">
      <alignment vertical="top"/>
    </xf>
    <xf numFmtId="0" fontId="66" fillId="0" borderId="0" xfId="45" applyBorder="1" applyAlignment="1">
      <alignment vertical="top"/>
    </xf>
    <xf numFmtId="0" fontId="66" fillId="0" borderId="0" xfId="45" applyFont="1" applyBorder="1" applyAlignment="1">
      <alignment vertical="top" wrapText="1"/>
    </xf>
    <xf numFmtId="3" fontId="65" fillId="0" borderId="0" xfId="45" applyNumberFormat="1" applyFont="1" applyBorder="1" applyAlignment="1">
      <alignment vertical="top"/>
    </xf>
    <xf numFmtId="0" fontId="66" fillId="0" borderId="0" xfId="45" applyAlignment="1">
      <alignment horizontal="center" vertical="top"/>
    </xf>
    <xf numFmtId="0" fontId="66" fillId="0" borderId="0" xfId="45" applyAlignment="1">
      <alignment vertical="top"/>
    </xf>
    <xf numFmtId="0" fontId="66" fillId="0" borderId="0" xfId="45" applyBorder="1" applyAlignment="1">
      <alignment vertical="top" wrapText="1"/>
    </xf>
    <xf numFmtId="3" fontId="66" fillId="0" borderId="0" xfId="45" applyNumberFormat="1" applyAlignment="1">
      <alignment vertical="top"/>
    </xf>
    <xf numFmtId="0" fontId="66" fillId="0" borderId="0" xfId="45" applyAlignment="1">
      <alignment vertical="top" wrapText="1"/>
    </xf>
    <xf numFmtId="0" fontId="66" fillId="0" borderId="37" xfId="45" applyBorder="1" applyAlignment="1">
      <alignment horizontal="center" vertical="top"/>
    </xf>
    <xf numFmtId="0" fontId="65" fillId="0" borderId="37" xfId="45" applyFont="1" applyBorder="1" applyAlignment="1">
      <alignment vertical="top"/>
    </xf>
    <xf numFmtId="0" fontId="66" fillId="0" borderId="37" xfId="45" applyBorder="1" applyAlignment="1">
      <alignment vertical="top"/>
    </xf>
    <xf numFmtId="0" fontId="66" fillId="0" borderId="37" xfId="45" applyBorder="1" applyAlignment="1">
      <alignment vertical="top" wrapText="1"/>
    </xf>
    <xf numFmtId="3" fontId="66" fillId="0" borderId="37" xfId="45" applyNumberFormat="1" applyBorder="1" applyAlignment="1">
      <alignment vertical="top"/>
    </xf>
    <xf numFmtId="3" fontId="65" fillId="0" borderId="37" xfId="45" applyNumberFormat="1" applyFont="1" applyBorder="1" applyAlignment="1">
      <alignment vertical="top"/>
    </xf>
    <xf numFmtId="0" fontId="65" fillId="0" borderId="49" xfId="45" applyFont="1" applyBorder="1" applyAlignment="1">
      <alignment horizontal="center" vertical="top"/>
    </xf>
    <xf numFmtId="0" fontId="66" fillId="0" borderId="49" xfId="45" applyBorder="1" applyAlignment="1">
      <alignment vertical="top"/>
    </xf>
    <xf numFmtId="0" fontId="66" fillId="0" borderId="52" xfId="45" applyBorder="1" applyAlignment="1">
      <alignment vertical="top"/>
    </xf>
    <xf numFmtId="0" fontId="66" fillId="0" borderId="50" xfId="45" applyBorder="1" applyAlignment="1">
      <alignment vertical="top" wrapText="1"/>
    </xf>
    <xf numFmtId="0" fontId="66" fillId="0" borderId="52" xfId="45" applyBorder="1" applyAlignment="1">
      <alignment horizontal="center" vertical="top"/>
    </xf>
    <xf numFmtId="3" fontId="66" fillId="0" borderId="52" xfId="45" applyNumberFormat="1" applyBorder="1" applyAlignment="1">
      <alignment vertical="top"/>
    </xf>
    <xf numFmtId="3" fontId="66" fillId="0" borderId="53" xfId="45" applyNumberFormat="1" applyBorder="1" applyAlignment="1">
      <alignment vertical="top"/>
    </xf>
    <xf numFmtId="0" fontId="66" fillId="0" borderId="50" xfId="45" applyBorder="1" applyAlignment="1">
      <alignment vertical="top"/>
    </xf>
    <xf numFmtId="0" fontId="65" fillId="0" borderId="0" xfId="29" applyFont="1"/>
    <xf numFmtId="0" fontId="64" fillId="0" borderId="0" xfId="29"/>
    <xf numFmtId="0" fontId="68" fillId="24" borderId="51" xfId="29" applyFont="1" applyFill="1" applyBorder="1" applyAlignment="1">
      <alignment vertical="top" wrapText="1"/>
    </xf>
    <xf numFmtId="0" fontId="68" fillId="24" borderId="51" xfId="29" applyFont="1" applyFill="1" applyBorder="1" applyAlignment="1">
      <alignment horizontal="center" vertical="top" wrapText="1"/>
    </xf>
    <xf numFmtId="0" fontId="64" fillId="0" borderId="51" xfId="29" applyBorder="1"/>
    <xf numFmtId="3" fontId="64" fillId="0" borderId="51" xfId="29" applyNumberFormat="1" applyBorder="1"/>
    <xf numFmtId="0" fontId="65" fillId="0" borderId="51" xfId="29" applyFont="1" applyBorder="1"/>
    <xf numFmtId="3" fontId="65" fillId="0" borderId="51" xfId="29" applyNumberFormat="1" applyFont="1" applyBorder="1"/>
    <xf numFmtId="0" fontId="69" fillId="0" borderId="0" xfId="29" applyFont="1" applyAlignment="1">
      <alignment horizontal="center"/>
    </xf>
    <xf numFmtId="0" fontId="69" fillId="0" borderId="0" xfId="29" applyFont="1"/>
    <xf numFmtId="0" fontId="64" fillId="0" borderId="0" xfId="29" applyAlignment="1">
      <alignment horizontal="center"/>
    </xf>
    <xf numFmtId="0" fontId="64" fillId="0" borderId="0" xfId="29" applyBorder="1" applyAlignment="1">
      <alignment horizontal="center"/>
    </xf>
    <xf numFmtId="0" fontId="64" fillId="0" borderId="0" xfId="29" applyBorder="1" applyAlignment="1">
      <alignment horizontal="center" vertical="top"/>
    </xf>
    <xf numFmtId="0" fontId="64" fillId="0" borderId="0" xfId="29" applyBorder="1"/>
    <xf numFmtId="0" fontId="64" fillId="0" borderId="0" xfId="29" applyBorder="1" applyAlignment="1">
      <alignment horizontal="right" vertical="top"/>
    </xf>
    <xf numFmtId="3" fontId="64" fillId="0" borderId="0" xfId="29" applyNumberFormat="1" applyBorder="1" applyAlignment="1">
      <alignment vertical="top"/>
    </xf>
    <xf numFmtId="3" fontId="64" fillId="0" borderId="0" xfId="29" applyNumberFormat="1" applyBorder="1" applyAlignment="1">
      <alignment horizontal="center" vertical="top"/>
    </xf>
    <xf numFmtId="0" fontId="71" fillId="0" borderId="0" xfId="29" applyFont="1" applyBorder="1" applyAlignment="1">
      <alignment horizontal="right" vertical="top"/>
    </xf>
    <xf numFmtId="0" fontId="71" fillId="0" borderId="0" xfId="29" applyFont="1" applyBorder="1" applyAlignment="1">
      <alignment vertical="top"/>
    </xf>
    <xf numFmtId="0" fontId="65" fillId="24" borderId="51" xfId="29" applyFont="1" applyFill="1" applyBorder="1" applyAlignment="1">
      <alignment horizontal="center" vertical="top"/>
    </xf>
    <xf numFmtId="0" fontId="68" fillId="24" borderId="51" xfId="29" applyFont="1" applyFill="1" applyBorder="1" applyAlignment="1">
      <alignment horizontal="center" vertical="top"/>
    </xf>
    <xf numFmtId="0" fontId="72" fillId="0" borderId="51" xfId="29" applyNumberFormat="1" applyFont="1" applyFill="1" applyBorder="1" applyAlignment="1">
      <alignment horizontal="center" wrapText="1"/>
    </xf>
    <xf numFmtId="0" fontId="71" fillId="0" borderId="51" xfId="29" applyNumberFormat="1" applyFont="1" applyBorder="1" applyAlignment="1">
      <alignment horizontal="center" vertical="top"/>
    </xf>
    <xf numFmtId="0" fontId="71" fillId="0" borderId="51" xfId="29" applyNumberFormat="1" applyFont="1" applyBorder="1" applyAlignment="1">
      <alignment vertical="top"/>
    </xf>
    <xf numFmtId="0" fontId="71" fillId="0" borderId="51" xfId="29" applyNumberFormat="1" applyFont="1" applyBorder="1" applyAlignment="1">
      <alignment vertical="top" wrapText="1"/>
    </xf>
    <xf numFmtId="0" fontId="64" fillId="0" borderId="0" xfId="29" applyAlignment="1"/>
    <xf numFmtId="0" fontId="64" fillId="0" borderId="32" xfId="29" applyBorder="1" applyAlignment="1">
      <alignment horizontal="center" vertical="top"/>
    </xf>
    <xf numFmtId="0" fontId="65" fillId="0" borderId="32" xfId="29" applyFont="1" applyBorder="1" applyAlignment="1">
      <alignment vertical="top"/>
    </xf>
    <xf numFmtId="0" fontId="64" fillId="0" borderId="32" xfId="29" applyBorder="1" applyAlignment="1">
      <alignment vertical="top"/>
    </xf>
    <xf numFmtId="0" fontId="64" fillId="0" borderId="32" xfId="29" applyBorder="1" applyAlignment="1">
      <alignment vertical="top" wrapText="1"/>
    </xf>
    <xf numFmtId="3" fontId="64" fillId="0" borderId="32" xfId="29" applyNumberFormat="1" applyBorder="1" applyAlignment="1">
      <alignment vertical="top"/>
    </xf>
    <xf numFmtId="3" fontId="65" fillId="0" borderId="32" xfId="29" applyNumberFormat="1" applyFont="1" applyBorder="1" applyAlignment="1">
      <alignment vertical="top"/>
    </xf>
    <xf numFmtId="0" fontId="65" fillId="0" borderId="0" xfId="29" applyFont="1" applyBorder="1" applyAlignment="1">
      <alignment vertical="top"/>
    </xf>
    <xf numFmtId="0" fontId="64" fillId="0" borderId="0" xfId="29" applyBorder="1" applyAlignment="1">
      <alignment vertical="top"/>
    </xf>
    <xf numFmtId="0" fontId="64" fillId="0" borderId="0" xfId="29" applyBorder="1" applyAlignment="1">
      <alignment vertical="top" wrapText="1"/>
    </xf>
    <xf numFmtId="3" fontId="65" fillId="0" borderId="0" xfId="29" applyNumberFormat="1" applyFont="1" applyBorder="1" applyAlignment="1">
      <alignment vertical="top"/>
    </xf>
    <xf numFmtId="0" fontId="64" fillId="0" borderId="0" xfId="29" applyAlignment="1">
      <alignment horizontal="center" vertical="top"/>
    </xf>
    <xf numFmtId="0" fontId="64" fillId="0" borderId="0" xfId="29" applyAlignment="1">
      <alignment vertical="top"/>
    </xf>
    <xf numFmtId="3" fontId="64" fillId="0" borderId="0" xfId="29" applyNumberFormat="1" applyAlignment="1">
      <alignment vertical="top"/>
    </xf>
    <xf numFmtId="0" fontId="64" fillId="0" borderId="0" xfId="29" applyAlignment="1">
      <alignment vertical="top" wrapText="1"/>
    </xf>
    <xf numFmtId="0" fontId="64" fillId="0" borderId="37" xfId="29" applyBorder="1" applyAlignment="1">
      <alignment horizontal="center" vertical="top"/>
    </xf>
    <xf numFmtId="0" fontId="65" fillId="0" borderId="37" xfId="29" applyFont="1" applyBorder="1" applyAlignment="1">
      <alignment vertical="top"/>
    </xf>
    <xf numFmtId="0" fontId="64" fillId="0" borderId="37" xfId="29" applyBorder="1" applyAlignment="1">
      <alignment vertical="top"/>
    </xf>
    <xf numFmtId="0" fontId="64" fillId="0" borderId="37" xfId="29" applyBorder="1" applyAlignment="1">
      <alignment vertical="top" wrapText="1"/>
    </xf>
    <xf numFmtId="3" fontId="64" fillId="0" borderId="37" xfId="29" applyNumberFormat="1" applyBorder="1" applyAlignment="1">
      <alignment vertical="top"/>
    </xf>
    <xf numFmtId="3" fontId="65" fillId="0" borderId="37" xfId="29" applyNumberFormat="1" applyFont="1" applyBorder="1" applyAlignment="1">
      <alignment vertical="top"/>
    </xf>
    <xf numFmtId="0" fontId="65" fillId="0" borderId="49" xfId="29" applyFont="1" applyBorder="1" applyAlignment="1">
      <alignment horizontal="center" vertical="top"/>
    </xf>
    <xf numFmtId="0" fontId="64" fillId="0" borderId="49" xfId="29" applyBorder="1" applyAlignment="1">
      <alignment vertical="top"/>
    </xf>
    <xf numFmtId="0" fontId="64" fillId="0" borderId="52" xfId="29" applyBorder="1" applyAlignment="1">
      <alignment vertical="top"/>
    </xf>
    <xf numFmtId="0" fontId="64" fillId="0" borderId="50" xfId="29" applyBorder="1" applyAlignment="1">
      <alignment vertical="top" wrapText="1"/>
    </xf>
    <xf numFmtId="0" fontId="64" fillId="0" borderId="52" xfId="29" applyBorder="1" applyAlignment="1">
      <alignment horizontal="center" vertical="top"/>
    </xf>
    <xf numFmtId="3" fontId="64" fillId="0" borderId="52" xfId="29" applyNumberFormat="1" applyBorder="1" applyAlignment="1">
      <alignment vertical="top"/>
    </xf>
    <xf numFmtId="3" fontId="64" fillId="0" borderId="53" xfId="29" applyNumberFormat="1" applyBorder="1" applyAlignment="1">
      <alignment vertical="top"/>
    </xf>
    <xf numFmtId="0" fontId="64" fillId="0" borderId="50" xfId="29" applyBorder="1" applyAlignment="1">
      <alignment vertical="top"/>
    </xf>
    <xf numFmtId="0" fontId="66" fillId="0" borderId="0" xfId="40" applyAlignment="1">
      <alignment horizontal="center"/>
    </xf>
    <xf numFmtId="0" fontId="65" fillId="0" borderId="0" xfId="40" applyFont="1"/>
    <xf numFmtId="0" fontId="66" fillId="0" borderId="0" xfId="40"/>
    <xf numFmtId="0" fontId="68" fillId="24" borderId="51" xfId="40" applyFont="1" applyFill="1" applyBorder="1" applyAlignment="1">
      <alignment vertical="top" wrapText="1"/>
    </xf>
    <xf numFmtId="0" fontId="68" fillId="24" borderId="51" xfId="40" applyFont="1" applyFill="1" applyBorder="1" applyAlignment="1">
      <alignment horizontal="center" vertical="top" wrapText="1"/>
    </xf>
    <xf numFmtId="0" fontId="66" fillId="0" borderId="51" xfId="40" applyBorder="1"/>
    <xf numFmtId="3" fontId="66" fillId="0" borderId="51" xfId="40" applyNumberFormat="1" applyBorder="1"/>
    <xf numFmtId="0" fontId="65" fillId="0" borderId="51" xfId="40" applyFont="1" applyBorder="1"/>
    <xf numFmtId="3" fontId="65" fillId="0" borderId="51" xfId="40" applyNumberFormat="1" applyFont="1" applyBorder="1"/>
    <xf numFmtId="0" fontId="69" fillId="0" borderId="0" xfId="40" applyFont="1" applyAlignment="1">
      <alignment horizontal="center"/>
    </xf>
    <xf numFmtId="0" fontId="69" fillId="0" borderId="0" xfId="40" applyFont="1"/>
    <xf numFmtId="0" fontId="66" fillId="0" borderId="0" xfId="40" applyBorder="1" applyAlignment="1">
      <alignment horizontal="center"/>
    </xf>
    <xf numFmtId="0" fontId="66" fillId="0" borderId="0" xfId="40" applyBorder="1" applyAlignment="1">
      <alignment horizontal="center" vertical="top"/>
    </xf>
    <xf numFmtId="0" fontId="66" fillId="0" borderId="0" xfId="40" applyBorder="1"/>
    <xf numFmtId="0" fontId="66" fillId="0" borderId="0" xfId="40" applyBorder="1" applyAlignment="1">
      <alignment horizontal="right" vertical="top"/>
    </xf>
    <xf numFmtId="3" fontId="66" fillId="0" borderId="0" xfId="40" applyNumberFormat="1" applyBorder="1" applyAlignment="1">
      <alignment vertical="top"/>
    </xf>
    <xf numFmtId="3" fontId="66" fillId="0" borderId="0" xfId="40" applyNumberFormat="1" applyBorder="1" applyAlignment="1">
      <alignment horizontal="center" vertical="top"/>
    </xf>
    <xf numFmtId="0" fontId="71" fillId="0" borderId="0" xfId="40" applyFont="1" applyBorder="1" applyAlignment="1">
      <alignment horizontal="right" vertical="top"/>
    </xf>
    <xf numFmtId="0" fontId="71" fillId="0" borderId="0" xfId="40" applyFont="1" applyBorder="1" applyAlignment="1">
      <alignment vertical="top"/>
    </xf>
    <xf numFmtId="0" fontId="65" fillId="24" borderId="51" xfId="40" applyFont="1" applyFill="1" applyBorder="1" applyAlignment="1">
      <alignment horizontal="center" vertical="top"/>
    </xf>
    <xf numFmtId="0" fontId="68" fillId="24" borderId="51" xfId="40" applyFont="1" applyFill="1" applyBorder="1" applyAlignment="1">
      <alignment horizontal="center" vertical="top"/>
    </xf>
    <xf numFmtId="0" fontId="72" fillId="0" borderId="51" xfId="40" applyNumberFormat="1" applyFont="1" applyFill="1" applyBorder="1" applyAlignment="1">
      <alignment horizontal="center" wrapText="1"/>
    </xf>
    <xf numFmtId="0" fontId="71" fillId="0" borderId="51" xfId="40" applyNumberFormat="1" applyFont="1" applyBorder="1" applyAlignment="1">
      <alignment horizontal="center" vertical="top"/>
    </xf>
    <xf numFmtId="0" fontId="71" fillId="0" borderId="51" xfId="40" applyNumberFormat="1" applyFont="1" applyBorder="1" applyAlignment="1">
      <alignment vertical="top"/>
    </xf>
    <xf numFmtId="0" fontId="71" fillId="0" borderId="51" xfId="40" applyNumberFormat="1" applyFont="1" applyBorder="1" applyAlignment="1">
      <alignment vertical="top" wrapText="1"/>
    </xf>
    <xf numFmtId="0" fontId="66" fillId="0" borderId="0" xfId="40" applyAlignment="1"/>
    <xf numFmtId="0" fontId="66" fillId="0" borderId="32" xfId="40" applyBorder="1" applyAlignment="1">
      <alignment horizontal="center" vertical="top"/>
    </xf>
    <xf numFmtId="0" fontId="65" fillId="0" borderId="32" xfId="40" applyFont="1" applyBorder="1" applyAlignment="1">
      <alignment vertical="top"/>
    </xf>
    <xf numFmtId="0" fontId="66" fillId="0" borderId="32" xfId="40" applyBorder="1" applyAlignment="1">
      <alignment vertical="top"/>
    </xf>
    <xf numFmtId="0" fontId="66" fillId="0" borderId="32" xfId="40" applyBorder="1" applyAlignment="1">
      <alignment vertical="top" wrapText="1"/>
    </xf>
    <xf numFmtId="3" fontId="66" fillId="0" borderId="32" xfId="40" applyNumberFormat="1" applyBorder="1" applyAlignment="1">
      <alignment vertical="top"/>
    </xf>
    <xf numFmtId="3" fontId="65" fillId="0" borderId="32" xfId="40" applyNumberFormat="1" applyFont="1" applyBorder="1" applyAlignment="1">
      <alignment vertical="top"/>
    </xf>
    <xf numFmtId="0" fontId="65" fillId="0" borderId="0" xfId="40" applyFont="1" applyBorder="1" applyAlignment="1">
      <alignment vertical="top"/>
    </xf>
    <xf numFmtId="0" fontId="66" fillId="0" borderId="0" xfId="40" applyBorder="1" applyAlignment="1">
      <alignment vertical="top"/>
    </xf>
    <xf numFmtId="0" fontId="66" fillId="0" borderId="0" xfId="40" applyFont="1" applyBorder="1" applyAlignment="1">
      <alignment vertical="top" wrapText="1"/>
    </xf>
    <xf numFmtId="3" fontId="65" fillId="0" borderId="0" xfId="40" applyNumberFormat="1" applyFont="1" applyBorder="1" applyAlignment="1">
      <alignment vertical="top"/>
    </xf>
    <xf numFmtId="0" fontId="66" fillId="0" borderId="0" xfId="40" applyAlignment="1">
      <alignment horizontal="center" vertical="top"/>
    </xf>
    <xf numFmtId="0" fontId="66" fillId="0" borderId="0" xfId="40" applyAlignment="1">
      <alignment vertical="top"/>
    </xf>
    <xf numFmtId="0" fontId="66" fillId="0" borderId="0" xfId="40" applyBorder="1" applyAlignment="1">
      <alignment vertical="top" wrapText="1"/>
    </xf>
    <xf numFmtId="3" fontId="66" fillId="0" borderId="0" xfId="40" applyNumberFormat="1" applyAlignment="1">
      <alignment vertical="top"/>
    </xf>
    <xf numFmtId="0" fontId="66" fillId="0" borderId="0" xfId="40" applyAlignment="1">
      <alignment vertical="top" wrapText="1"/>
    </xf>
    <xf numFmtId="0" fontId="66" fillId="0" borderId="37" xfId="40" applyBorder="1" applyAlignment="1">
      <alignment horizontal="center" vertical="top"/>
    </xf>
    <xf numFmtId="0" fontId="65" fillId="0" borderId="37" xfId="40" applyFont="1" applyBorder="1" applyAlignment="1">
      <alignment vertical="top"/>
    </xf>
    <xf numFmtId="0" fontId="66" fillId="0" borderId="37" xfId="40" applyBorder="1" applyAlignment="1">
      <alignment vertical="top"/>
    </xf>
    <xf numFmtId="0" fontId="66" fillId="0" borderId="37" xfId="40" applyBorder="1" applyAlignment="1">
      <alignment vertical="top" wrapText="1"/>
    </xf>
    <xf numFmtId="3" fontId="66" fillId="0" borderId="37" xfId="40" applyNumberFormat="1" applyBorder="1" applyAlignment="1">
      <alignment vertical="top"/>
    </xf>
    <xf numFmtId="3" fontId="65" fillId="0" borderId="37" xfId="40" applyNumberFormat="1" applyFont="1" applyBorder="1" applyAlignment="1">
      <alignment vertical="top"/>
    </xf>
    <xf numFmtId="0" fontId="65" fillId="0" borderId="49" xfId="40" applyFont="1" applyBorder="1" applyAlignment="1">
      <alignment horizontal="center" vertical="top"/>
    </xf>
    <xf numFmtId="0" fontId="66" fillId="0" borderId="49" xfId="40" applyBorder="1" applyAlignment="1">
      <alignment vertical="top"/>
    </xf>
    <xf numFmtId="0" fontId="66" fillId="0" borderId="52" xfId="40" applyBorder="1" applyAlignment="1">
      <alignment vertical="top"/>
    </xf>
    <xf numFmtId="0" fontId="66" fillId="0" borderId="50" xfId="40" applyBorder="1" applyAlignment="1">
      <alignment vertical="top" wrapText="1"/>
    </xf>
    <xf numFmtId="0" fontId="66" fillId="0" borderId="52" xfId="40" applyBorder="1" applyAlignment="1">
      <alignment horizontal="center" vertical="top"/>
    </xf>
    <xf numFmtId="3" fontId="66" fillId="0" borderId="52" xfId="40" applyNumberFormat="1" applyBorder="1" applyAlignment="1">
      <alignment vertical="top"/>
    </xf>
    <xf numFmtId="3" fontId="66" fillId="0" borderId="53" xfId="40" applyNumberFormat="1" applyBorder="1" applyAlignment="1">
      <alignment vertical="top"/>
    </xf>
    <xf numFmtId="0" fontId="66" fillId="0" borderId="50" xfId="40" applyBorder="1" applyAlignment="1">
      <alignment vertical="top"/>
    </xf>
    <xf numFmtId="0" fontId="66" fillId="0" borderId="0" xfId="31" applyAlignment="1">
      <alignment horizontal="center"/>
    </xf>
    <xf numFmtId="0" fontId="65" fillId="0" borderId="0" xfId="31" applyFont="1"/>
    <xf numFmtId="0" fontId="66" fillId="0" borderId="0" xfId="31"/>
    <xf numFmtId="0" fontId="68" fillId="24" borderId="51" xfId="31" applyFont="1" applyFill="1" applyBorder="1" applyAlignment="1">
      <alignment vertical="top" wrapText="1"/>
    </xf>
    <xf numFmtId="0" fontId="68" fillId="24" borderId="51" xfId="31" applyFont="1" applyFill="1" applyBorder="1" applyAlignment="1">
      <alignment horizontal="center" vertical="top" wrapText="1"/>
    </xf>
    <xf numFmtId="0" fontId="66" fillId="0" borderId="51" xfId="31" applyBorder="1"/>
    <xf numFmtId="3" fontId="66" fillId="0" borderId="51" xfId="31" applyNumberFormat="1" applyBorder="1"/>
    <xf numFmtId="0" fontId="65" fillId="0" borderId="51" xfId="31" applyFont="1" applyBorder="1"/>
    <xf numFmtId="3" fontId="65" fillId="0" borderId="51" xfId="31" applyNumberFormat="1" applyFont="1" applyBorder="1"/>
    <xf numFmtId="0" fontId="69" fillId="0" borderId="0" xfId="31" applyFont="1" applyAlignment="1">
      <alignment horizontal="center"/>
    </xf>
    <xf numFmtId="0" fontId="69" fillId="0" borderId="0" xfId="31" applyFont="1"/>
    <xf numFmtId="0" fontId="66" fillId="0" borderId="0" xfId="31" applyBorder="1" applyAlignment="1">
      <alignment horizontal="center"/>
    </xf>
    <xf numFmtId="0" fontId="66" fillId="0" borderId="0" xfId="31" applyBorder="1" applyAlignment="1">
      <alignment horizontal="center" vertical="top"/>
    </xf>
    <xf numFmtId="0" fontId="66" fillId="0" borderId="0" xfId="31" applyBorder="1"/>
    <xf numFmtId="0" fontId="66" fillId="0" borderId="0" xfId="31" applyBorder="1" applyAlignment="1">
      <alignment horizontal="right" vertical="top"/>
    </xf>
    <xf numFmtId="3" fontId="66" fillId="0" borderId="0" xfId="31" applyNumberFormat="1" applyBorder="1" applyAlignment="1">
      <alignment vertical="top"/>
    </xf>
    <xf numFmtId="3" fontId="66" fillId="0" borderId="0" xfId="31" applyNumberFormat="1" applyBorder="1" applyAlignment="1">
      <alignment horizontal="center" vertical="top"/>
    </xf>
    <xf numFmtId="0" fontId="71" fillId="0" borderId="0" xfId="31" applyFont="1" applyBorder="1" applyAlignment="1">
      <alignment horizontal="right" vertical="top"/>
    </xf>
    <xf numFmtId="0" fontId="71" fillId="0" borderId="0" xfId="31" applyFont="1" applyBorder="1" applyAlignment="1">
      <alignment vertical="top"/>
    </xf>
    <xf numFmtId="0" fontId="65" fillId="24" borderId="51" xfId="31" applyFont="1" applyFill="1" applyBorder="1" applyAlignment="1">
      <alignment horizontal="center" vertical="top"/>
    </xf>
    <xf numFmtId="0" fontId="68" fillId="24" borderId="51" xfId="31" applyFont="1" applyFill="1" applyBorder="1" applyAlignment="1">
      <alignment horizontal="center" vertical="top"/>
    </xf>
    <xf numFmtId="0" fontId="72" fillId="0" borderId="51" xfId="31" applyNumberFormat="1" applyFont="1" applyFill="1" applyBorder="1" applyAlignment="1">
      <alignment horizontal="center" wrapText="1"/>
    </xf>
    <xf numFmtId="0" fontId="71" fillId="0" borderId="51" xfId="31" applyNumberFormat="1" applyFont="1" applyBorder="1" applyAlignment="1">
      <alignment horizontal="center" vertical="top"/>
    </xf>
    <xf numFmtId="0" fontId="71" fillId="0" borderId="51" xfId="31" applyNumberFormat="1" applyFont="1" applyBorder="1" applyAlignment="1">
      <alignment vertical="top"/>
    </xf>
    <xf numFmtId="0" fontId="71" fillId="0" borderId="51" xfId="31" applyNumberFormat="1" applyFont="1" applyBorder="1" applyAlignment="1">
      <alignment vertical="top" wrapText="1"/>
    </xf>
    <xf numFmtId="0" fontId="66" fillId="0" borderId="0" xfId="31" applyAlignment="1"/>
    <xf numFmtId="0" fontId="66" fillId="0" borderId="32" xfId="31" applyBorder="1" applyAlignment="1">
      <alignment horizontal="center" vertical="top"/>
    </xf>
    <xf numFmtId="0" fontId="65" fillId="0" borderId="32" xfId="31" applyFont="1" applyBorder="1" applyAlignment="1">
      <alignment vertical="top"/>
    </xf>
    <xf numFmtId="0" fontId="66" fillId="0" borderId="32" xfId="31" applyBorder="1" applyAlignment="1">
      <alignment vertical="top"/>
    </xf>
    <xf numFmtId="0" fontId="66" fillId="0" borderId="32" xfId="31" applyBorder="1" applyAlignment="1">
      <alignment vertical="top" wrapText="1"/>
    </xf>
    <xf numFmtId="3" fontId="66" fillId="0" borderId="32" xfId="31" applyNumberFormat="1" applyBorder="1" applyAlignment="1">
      <alignment vertical="top"/>
    </xf>
    <xf numFmtId="3" fontId="65" fillId="0" borderId="32" xfId="31" applyNumberFormat="1" applyFont="1" applyBorder="1" applyAlignment="1">
      <alignment vertical="top"/>
    </xf>
    <xf numFmtId="0" fontId="66" fillId="0" borderId="0" xfId="31" applyAlignment="1">
      <alignment horizontal="center" vertical="top"/>
    </xf>
    <xf numFmtId="0" fontId="66" fillId="0" borderId="0" xfId="31" applyAlignment="1">
      <alignment vertical="top"/>
    </xf>
    <xf numFmtId="0" fontId="66" fillId="0" borderId="0" xfId="31" applyAlignment="1">
      <alignment vertical="top" wrapText="1"/>
    </xf>
    <xf numFmtId="3" fontId="66" fillId="0" borderId="0" xfId="31" applyNumberFormat="1" applyAlignment="1">
      <alignment vertical="top"/>
    </xf>
    <xf numFmtId="0" fontId="65" fillId="0" borderId="49" xfId="31" applyFont="1" applyBorder="1" applyAlignment="1">
      <alignment horizontal="center" vertical="top"/>
    </xf>
    <xf numFmtId="0" fontId="66" fillId="0" borderId="49" xfId="31" applyBorder="1" applyAlignment="1">
      <alignment vertical="top"/>
    </xf>
    <xf numFmtId="0" fontId="66" fillId="0" borderId="52" xfId="31" applyBorder="1" applyAlignment="1">
      <alignment vertical="top"/>
    </xf>
    <xf numFmtId="0" fontId="66" fillId="0" borderId="50" xfId="31" applyBorder="1" applyAlignment="1">
      <alignment vertical="top" wrapText="1"/>
    </xf>
    <xf numFmtId="0" fontId="66" fillId="0" borderId="52" xfId="31" applyBorder="1" applyAlignment="1">
      <alignment horizontal="center" vertical="top"/>
    </xf>
    <xf numFmtId="3" fontId="66" fillId="0" borderId="52" xfId="31" applyNumberFormat="1" applyBorder="1" applyAlignment="1">
      <alignment vertical="top"/>
    </xf>
    <xf numFmtId="3" fontId="66" fillId="0" borderId="53" xfId="31" applyNumberFormat="1" applyBorder="1" applyAlignment="1">
      <alignment vertical="top"/>
    </xf>
    <xf numFmtId="0" fontId="66" fillId="0" borderId="50" xfId="31" applyBorder="1" applyAlignment="1">
      <alignment vertical="top"/>
    </xf>
    <xf numFmtId="0" fontId="66" fillId="0" borderId="0" xfId="44" applyAlignment="1">
      <alignment horizontal="center"/>
    </xf>
    <xf numFmtId="0" fontId="65" fillId="0" borderId="0" xfId="44" applyFont="1"/>
    <xf numFmtId="0" fontId="66" fillId="0" borderId="0" xfId="44"/>
    <xf numFmtId="0" fontId="68" fillId="24" borderId="51" xfId="44" applyFont="1" applyFill="1" applyBorder="1" applyAlignment="1">
      <alignment vertical="top" wrapText="1"/>
    </xf>
    <xf numFmtId="0" fontId="68" fillId="24" borderId="51" xfId="44" applyFont="1" applyFill="1" applyBorder="1" applyAlignment="1">
      <alignment horizontal="center" vertical="top" wrapText="1"/>
    </xf>
    <xf numFmtId="0" fontId="66" fillId="0" borderId="51" xfId="44" applyBorder="1"/>
    <xf numFmtId="3" fontId="66" fillId="0" borderId="51" xfId="44" applyNumberFormat="1" applyBorder="1"/>
    <xf numFmtId="0" fontId="65" fillId="0" borderId="51" xfId="44" applyFont="1" applyBorder="1"/>
    <xf numFmtId="3" fontId="65" fillId="0" borderId="51" xfId="44" applyNumberFormat="1" applyFont="1" applyBorder="1"/>
    <xf numFmtId="0" fontId="69" fillId="0" borderId="0" xfId="44" applyFont="1" applyAlignment="1">
      <alignment horizontal="center"/>
    </xf>
    <xf numFmtId="0" fontId="69" fillId="0" borderId="0" xfId="44" applyFont="1"/>
    <xf numFmtId="0" fontId="66" fillId="0" borderId="0" xfId="44" applyBorder="1" applyAlignment="1">
      <alignment horizontal="center"/>
    </xf>
    <xf numFmtId="0" fontId="66" fillId="0" borderId="0" xfId="44" applyBorder="1" applyAlignment="1">
      <alignment horizontal="center" vertical="top"/>
    </xf>
    <xf numFmtId="0" fontId="66" fillId="0" borderId="0" xfId="44" applyBorder="1"/>
    <xf numFmtId="0" fontId="66" fillId="0" borderId="0" xfId="44" applyBorder="1" applyAlignment="1">
      <alignment horizontal="right" vertical="top"/>
    </xf>
    <xf numFmtId="3" fontId="66" fillId="0" borderId="0" xfId="44" applyNumberFormat="1" applyBorder="1" applyAlignment="1">
      <alignment vertical="top"/>
    </xf>
    <xf numFmtId="3" fontId="66" fillId="0" borderId="0" xfId="44" applyNumberFormat="1" applyBorder="1" applyAlignment="1">
      <alignment horizontal="center" vertical="top"/>
    </xf>
    <xf numFmtId="0" fontId="71" fillId="0" borderId="0" xfId="44" applyFont="1" applyBorder="1" applyAlignment="1">
      <alignment horizontal="right" vertical="top"/>
    </xf>
    <xf numFmtId="0" fontId="71" fillId="0" borderId="0" xfId="44" applyFont="1" applyBorder="1" applyAlignment="1">
      <alignment vertical="top"/>
    </xf>
    <xf numFmtId="0" fontId="65" fillId="24" borderId="51" xfId="44" applyFont="1" applyFill="1" applyBorder="1" applyAlignment="1">
      <alignment horizontal="center" vertical="top"/>
    </xf>
    <xf numFmtId="0" fontId="68" fillId="24" borderId="51" xfId="44" applyFont="1" applyFill="1" applyBorder="1" applyAlignment="1">
      <alignment horizontal="center" vertical="top"/>
    </xf>
    <xf numFmtId="0" fontId="72" fillId="0" borderId="51" xfId="44" applyNumberFormat="1" applyFont="1" applyFill="1" applyBorder="1" applyAlignment="1">
      <alignment horizontal="center" wrapText="1"/>
    </xf>
    <xf numFmtId="0" fontId="71" fillId="0" borderId="51" xfId="44" applyNumberFormat="1" applyFont="1" applyBorder="1" applyAlignment="1">
      <alignment horizontal="center" vertical="top"/>
    </xf>
    <xf numFmtId="0" fontId="71" fillId="0" borderId="51" xfId="44" applyNumberFormat="1" applyFont="1" applyBorder="1" applyAlignment="1">
      <alignment vertical="top"/>
    </xf>
    <xf numFmtId="0" fontId="71" fillId="0" borderId="51" xfId="44" applyNumberFormat="1" applyFont="1" applyBorder="1" applyAlignment="1">
      <alignment vertical="top" wrapText="1"/>
    </xf>
    <xf numFmtId="0" fontId="66" fillId="0" borderId="0" xfId="44" applyAlignment="1"/>
    <xf numFmtId="0" fontId="66" fillId="0" borderId="32" xfId="44" applyBorder="1" applyAlignment="1">
      <alignment horizontal="center" vertical="top"/>
    </xf>
    <xf numFmtId="0" fontId="65" fillId="0" borderId="32" xfId="44" applyFont="1" applyBorder="1" applyAlignment="1">
      <alignment vertical="top"/>
    </xf>
    <xf numFmtId="0" fontId="66" fillId="0" borderId="32" xfId="44" applyBorder="1" applyAlignment="1">
      <alignment vertical="top"/>
    </xf>
    <xf numFmtId="0" fontId="66" fillId="0" borderId="32" xfId="44" applyBorder="1" applyAlignment="1">
      <alignment vertical="top" wrapText="1"/>
    </xf>
    <xf numFmtId="3" fontId="66" fillId="0" borderId="32" xfId="44" applyNumberFormat="1" applyBorder="1" applyAlignment="1">
      <alignment vertical="top"/>
    </xf>
    <xf numFmtId="3" fontId="65" fillId="0" borderId="32" xfId="44" applyNumberFormat="1" applyFont="1" applyBorder="1" applyAlignment="1">
      <alignment vertical="top"/>
    </xf>
    <xf numFmtId="0" fontId="65" fillId="0" borderId="0" xfId="44" applyFont="1" applyBorder="1" applyAlignment="1">
      <alignment vertical="top"/>
    </xf>
    <xf numFmtId="0" fontId="66" fillId="0" borderId="0" xfId="44" applyBorder="1" applyAlignment="1">
      <alignment vertical="top"/>
    </xf>
    <xf numFmtId="0" fontId="66" fillId="0" borderId="0" xfId="44" applyFont="1" applyBorder="1" applyAlignment="1">
      <alignment vertical="top" wrapText="1"/>
    </xf>
    <xf numFmtId="3" fontId="65" fillId="0" borderId="0" xfId="44" applyNumberFormat="1" applyFont="1" applyBorder="1" applyAlignment="1">
      <alignment vertical="top"/>
    </xf>
    <xf numFmtId="0" fontId="66" fillId="0" borderId="0" xfId="44" applyAlignment="1">
      <alignment horizontal="center" vertical="top"/>
    </xf>
    <xf numFmtId="0" fontId="66" fillId="0" borderId="0" xfId="44" applyAlignment="1">
      <alignment vertical="top"/>
    </xf>
    <xf numFmtId="0" fontId="66" fillId="0" borderId="0" xfId="44" applyBorder="1" applyAlignment="1">
      <alignment vertical="top" wrapText="1"/>
    </xf>
    <xf numFmtId="3" fontId="66" fillId="0" borderId="0" xfId="44" applyNumberFormat="1" applyAlignment="1">
      <alignment vertical="top"/>
    </xf>
    <xf numFmtId="0" fontId="66" fillId="0" borderId="0" xfId="44" applyAlignment="1">
      <alignment vertical="top" wrapText="1"/>
    </xf>
    <xf numFmtId="0" fontId="66" fillId="0" borderId="37" xfId="44" applyBorder="1" applyAlignment="1">
      <alignment horizontal="center" vertical="top"/>
    </xf>
    <xf numFmtId="0" fontId="65" fillId="0" borderId="37" xfId="44" applyFont="1" applyBorder="1" applyAlignment="1">
      <alignment vertical="top"/>
    </xf>
    <xf numFmtId="0" fontId="66" fillId="0" borderId="37" xfId="44" applyBorder="1" applyAlignment="1">
      <alignment vertical="top"/>
    </xf>
    <xf numFmtId="0" fontId="66" fillId="0" borderId="37" xfId="44" applyBorder="1" applyAlignment="1">
      <alignment vertical="top" wrapText="1"/>
    </xf>
    <xf numFmtId="3" fontId="66" fillId="0" borderId="37" xfId="44" applyNumberFormat="1" applyBorder="1" applyAlignment="1">
      <alignment vertical="top"/>
    </xf>
    <xf numFmtId="3" fontId="65" fillId="0" borderId="37" xfId="44" applyNumberFormat="1" applyFont="1" applyBorder="1" applyAlignment="1">
      <alignment vertical="top"/>
    </xf>
    <xf numFmtId="0" fontId="65" fillId="0" borderId="49" xfId="44" applyFont="1" applyBorder="1" applyAlignment="1">
      <alignment horizontal="center" vertical="top"/>
    </xf>
    <xf numFmtId="0" fontId="66" fillId="0" borderId="49" xfId="44" applyBorder="1" applyAlignment="1">
      <alignment vertical="top"/>
    </xf>
    <xf numFmtId="0" fontId="66" fillId="0" borderId="52" xfId="44" applyBorder="1" applyAlignment="1">
      <alignment vertical="top"/>
    </xf>
    <xf numFmtId="0" fontId="66" fillId="0" borderId="50" xfId="44" applyBorder="1" applyAlignment="1">
      <alignment vertical="top" wrapText="1"/>
    </xf>
    <xf numFmtId="0" fontId="66" fillId="0" borderId="52" xfId="44" applyBorder="1" applyAlignment="1">
      <alignment horizontal="center" vertical="top"/>
    </xf>
    <xf numFmtId="3" fontId="66" fillId="0" borderId="52" xfId="44" applyNumberFormat="1" applyBorder="1" applyAlignment="1">
      <alignment vertical="top"/>
    </xf>
    <xf numFmtId="3" fontId="66" fillId="0" borderId="53" xfId="44" applyNumberFormat="1" applyBorder="1" applyAlignment="1">
      <alignment vertical="top"/>
    </xf>
    <xf numFmtId="0" fontId="66" fillId="0" borderId="50" xfId="44" applyBorder="1" applyAlignment="1">
      <alignment vertical="top"/>
    </xf>
    <xf numFmtId="0" fontId="65" fillId="0" borderId="0" xfId="28" applyFont="1"/>
    <xf numFmtId="0" fontId="66" fillId="0" borderId="0" xfId="28"/>
    <xf numFmtId="0" fontId="68" fillId="24" borderId="51" xfId="28" applyFont="1" applyFill="1" applyBorder="1" applyAlignment="1">
      <alignment vertical="top" wrapText="1"/>
    </xf>
    <xf numFmtId="0" fontId="68" fillId="24" borderId="51" xfId="28" applyFont="1" applyFill="1" applyBorder="1" applyAlignment="1">
      <alignment horizontal="center" vertical="top" wrapText="1"/>
    </xf>
    <xf numFmtId="0" fontId="66" fillId="0" borderId="51" xfId="28" applyBorder="1"/>
    <xf numFmtId="3" fontId="66" fillId="0" borderId="51" xfId="28" applyNumberFormat="1" applyBorder="1"/>
    <xf numFmtId="0" fontId="65" fillId="0" borderId="51" xfId="28" applyFont="1" applyBorder="1"/>
    <xf numFmtId="3" fontId="65" fillId="0" borderId="51" xfId="28" applyNumberFormat="1" applyFont="1" applyBorder="1"/>
    <xf numFmtId="0" fontId="69" fillId="0" borderId="0" xfId="28" applyFont="1" applyAlignment="1">
      <alignment horizontal="center"/>
    </xf>
    <xf numFmtId="0" fontId="69" fillId="0" borderId="0" xfId="28" applyFont="1"/>
    <xf numFmtId="0" fontId="66" fillId="0" borderId="0" xfId="28" applyAlignment="1">
      <alignment horizontal="center"/>
    </xf>
    <xf numFmtId="0" fontId="66" fillId="0" borderId="0" xfId="28" applyBorder="1" applyAlignment="1">
      <alignment horizontal="center"/>
    </xf>
    <xf numFmtId="0" fontId="66" fillId="0" borderId="0" xfId="28" applyBorder="1" applyAlignment="1">
      <alignment horizontal="center" vertical="top"/>
    </xf>
    <xf numFmtId="0" fontId="66" fillId="0" borderId="0" xfId="28" applyBorder="1"/>
    <xf numFmtId="0" fontId="66" fillId="0" borderId="0" xfId="28" applyBorder="1" applyAlignment="1">
      <alignment horizontal="right" vertical="top"/>
    </xf>
    <xf numFmtId="3" fontId="66" fillId="0" borderId="0" xfId="28" applyNumberFormat="1" applyBorder="1" applyAlignment="1">
      <alignment vertical="top"/>
    </xf>
    <xf numFmtId="3" fontId="66" fillId="0" borderId="0" xfId="28" applyNumberFormat="1" applyBorder="1" applyAlignment="1">
      <alignment horizontal="center" vertical="top"/>
    </xf>
    <xf numFmtId="0" fontId="71" fillId="0" borderId="0" xfId="28" applyFont="1" applyBorder="1" applyAlignment="1">
      <alignment horizontal="right" vertical="top"/>
    </xf>
    <xf numFmtId="0" fontId="71" fillId="0" borderId="0" xfId="28" applyFont="1" applyBorder="1" applyAlignment="1">
      <alignment vertical="top"/>
    </xf>
    <xf numFmtId="0" fontId="65" fillId="24" borderId="51" xfId="28" applyFont="1" applyFill="1" applyBorder="1" applyAlignment="1">
      <alignment horizontal="center" vertical="top"/>
    </xf>
    <xf numFmtId="0" fontId="68" fillId="24" borderId="51" xfId="28" applyFont="1" applyFill="1" applyBorder="1" applyAlignment="1">
      <alignment horizontal="center" vertical="top"/>
    </xf>
    <xf numFmtId="0" fontId="72" fillId="0" borderId="51" xfId="28" applyNumberFormat="1" applyFont="1" applyFill="1" applyBorder="1" applyAlignment="1">
      <alignment horizontal="center" wrapText="1"/>
    </xf>
    <xf numFmtId="0" fontId="71" fillId="0" borderId="51" xfId="28" applyNumberFormat="1" applyFont="1" applyBorder="1" applyAlignment="1">
      <alignment horizontal="center" vertical="top"/>
    </xf>
    <xf numFmtId="0" fontId="71" fillId="0" borderId="51" xfId="28" applyNumberFormat="1" applyFont="1" applyBorder="1" applyAlignment="1">
      <alignment vertical="top"/>
    </xf>
    <xf numFmtId="0" fontId="71" fillId="0" borderId="51" xfId="28" applyNumberFormat="1" applyFont="1" applyBorder="1" applyAlignment="1">
      <alignment vertical="top" wrapText="1"/>
    </xf>
    <xf numFmtId="0" fontId="66" fillId="0" borderId="0" xfId="28" applyAlignment="1"/>
    <xf numFmtId="0" fontId="66" fillId="0" borderId="32" xfId="28" applyBorder="1" applyAlignment="1">
      <alignment horizontal="center" vertical="top"/>
    </xf>
    <xf numFmtId="0" fontId="65" fillId="0" borderId="32" xfId="28" applyFont="1" applyBorder="1" applyAlignment="1">
      <alignment vertical="top"/>
    </xf>
    <xf numFmtId="0" fontId="66" fillId="0" borderId="32" xfId="28" applyBorder="1" applyAlignment="1">
      <alignment vertical="top"/>
    </xf>
    <xf numFmtId="0" fontId="66" fillId="0" borderId="32" xfId="28" applyBorder="1" applyAlignment="1">
      <alignment vertical="top" wrapText="1"/>
    </xf>
    <xf numFmtId="3" fontId="66" fillId="0" borderId="32" xfId="28" applyNumberFormat="1" applyBorder="1" applyAlignment="1">
      <alignment vertical="top"/>
    </xf>
    <xf numFmtId="3" fontId="65" fillId="0" borderId="32" xfId="28" applyNumberFormat="1" applyFont="1" applyBorder="1" applyAlignment="1">
      <alignment vertical="top"/>
    </xf>
    <xf numFmtId="0" fontId="65" fillId="0" borderId="0" xfId="28" applyFont="1" applyBorder="1" applyAlignment="1">
      <alignment vertical="top"/>
    </xf>
    <xf numFmtId="0" fontId="66" fillId="0" borderId="0" xfId="28" applyBorder="1" applyAlignment="1">
      <alignment vertical="top"/>
    </xf>
    <xf numFmtId="0" fontId="66" fillId="0" borderId="0" xfId="28" applyBorder="1" applyAlignment="1">
      <alignment vertical="top" wrapText="1"/>
    </xf>
    <xf numFmtId="3" fontId="65" fillId="0" borderId="0" xfId="28" applyNumberFormat="1" applyFont="1" applyBorder="1" applyAlignment="1">
      <alignment vertical="top"/>
    </xf>
    <xf numFmtId="0" fontId="66" fillId="0" borderId="0" xfId="28" applyAlignment="1">
      <alignment horizontal="center" vertical="top"/>
    </xf>
    <xf numFmtId="0" fontId="66" fillId="0" borderId="0" xfId="28" applyAlignment="1">
      <alignment vertical="top"/>
    </xf>
    <xf numFmtId="3" fontId="66" fillId="0" borderId="0" xfId="28" applyNumberFormat="1" applyAlignment="1">
      <alignment vertical="top"/>
    </xf>
    <xf numFmtId="0" fontId="66" fillId="0" borderId="0" xfId="28" applyAlignment="1">
      <alignment vertical="top" wrapText="1"/>
    </xf>
    <xf numFmtId="0" fontId="66" fillId="0" borderId="37" xfId="28" applyBorder="1" applyAlignment="1">
      <alignment horizontal="center" vertical="top"/>
    </xf>
    <xf numFmtId="0" fontId="65" fillId="0" borderId="37" xfId="28" applyFont="1" applyBorder="1" applyAlignment="1">
      <alignment vertical="top"/>
    </xf>
    <xf numFmtId="0" fontId="66" fillId="0" borderId="37" xfId="28" applyBorder="1" applyAlignment="1">
      <alignment vertical="top"/>
    </xf>
    <xf numFmtId="0" fontId="66" fillId="0" borderId="37" xfId="28" applyBorder="1" applyAlignment="1">
      <alignment vertical="top" wrapText="1"/>
    </xf>
    <xf numFmtId="3" fontId="66" fillId="0" borderId="37" xfId="28" applyNumberFormat="1" applyBorder="1" applyAlignment="1">
      <alignment vertical="top"/>
    </xf>
    <xf numFmtId="3" fontId="65" fillId="0" borderId="37" xfId="28" applyNumberFormat="1" applyFont="1" applyBorder="1" applyAlignment="1">
      <alignment vertical="top"/>
    </xf>
    <xf numFmtId="0" fontId="65" fillId="0" borderId="49" xfId="28" applyFont="1" applyBorder="1" applyAlignment="1">
      <alignment horizontal="center" vertical="top"/>
    </xf>
    <xf numFmtId="0" fontId="66" fillId="0" borderId="49" xfId="28" applyBorder="1" applyAlignment="1">
      <alignment vertical="top"/>
    </xf>
    <xf numFmtId="0" fontId="66" fillId="0" borderId="52" xfId="28" applyBorder="1" applyAlignment="1">
      <alignment vertical="top"/>
    </xf>
    <xf numFmtId="0" fontId="66" fillId="0" borderId="50" xfId="28" applyBorder="1" applyAlignment="1">
      <alignment vertical="top" wrapText="1"/>
    </xf>
    <xf numFmtId="0" fontId="66" fillId="0" borderId="52" xfId="28" applyBorder="1" applyAlignment="1">
      <alignment horizontal="center" vertical="top"/>
    </xf>
    <xf numFmtId="3" fontId="66" fillId="0" borderId="52" xfId="28" applyNumberFormat="1" applyBorder="1" applyAlignment="1">
      <alignment vertical="top"/>
    </xf>
    <xf numFmtId="3" fontId="66" fillId="0" borderId="53" xfId="28" applyNumberFormat="1" applyBorder="1" applyAlignment="1">
      <alignment vertical="top"/>
    </xf>
    <xf numFmtId="0" fontId="66" fillId="0" borderId="50" xfId="28" applyBorder="1" applyAlignment="1">
      <alignment vertical="top"/>
    </xf>
    <xf numFmtId="0" fontId="64" fillId="0" borderId="54" xfId="46" applyFont="1" applyBorder="1"/>
    <xf numFmtId="4" fontId="64" fillId="0" borderId="55" xfId="48" applyNumberFormat="1" applyBorder="1"/>
    <xf numFmtId="0" fontId="64" fillId="0" borderId="43" xfId="46" applyFont="1" applyBorder="1"/>
    <xf numFmtId="4" fontId="64" fillId="0" borderId="44" xfId="48" applyNumberFormat="1" applyBorder="1"/>
    <xf numFmtId="0" fontId="64" fillId="0" borderId="47" xfId="46" applyFont="1" applyBorder="1"/>
    <xf numFmtId="4" fontId="64" fillId="0" borderId="48" xfId="48" applyNumberFormat="1" applyBorder="1"/>
    <xf numFmtId="0" fontId="64" fillId="0" borderId="4" xfId="48" applyBorder="1" applyAlignment="1">
      <alignment horizontal="left" vertical="top"/>
    </xf>
    <xf numFmtId="0" fontId="64" fillId="0" borderId="5" xfId="48" applyBorder="1" applyAlignment="1">
      <alignment horizontal="left" vertical="top"/>
    </xf>
    <xf numFmtId="0" fontId="64" fillId="0" borderId="6" xfId="48" applyBorder="1" applyAlignment="1">
      <alignment horizontal="left" vertical="top"/>
    </xf>
    <xf numFmtId="0" fontId="64" fillId="0" borderId="0" xfId="48" applyAlignment="1">
      <alignment horizontal="left" vertical="top"/>
    </xf>
    <xf numFmtId="0" fontId="64" fillId="0" borderId="7" xfId="48" applyBorder="1" applyAlignment="1">
      <alignment horizontal="left" vertical="top"/>
    </xf>
    <xf numFmtId="0" fontId="75" fillId="0" borderId="0" xfId="48" applyFont="1" applyAlignment="1">
      <alignment horizontal="left" vertical="center"/>
    </xf>
    <xf numFmtId="0" fontId="64" fillId="0" borderId="8" xfId="48" applyBorder="1" applyAlignment="1">
      <alignment horizontal="left" vertical="top"/>
    </xf>
    <xf numFmtId="0" fontId="76" fillId="0" borderId="0" xfId="48" applyFont="1" applyAlignment="1">
      <alignment horizontal="left" vertical="center"/>
    </xf>
    <xf numFmtId="0" fontId="64" fillId="0" borderId="7" xfId="48" applyBorder="1" applyAlignment="1">
      <alignment horizontal="left" vertical="center"/>
    </xf>
    <xf numFmtId="0" fontId="64" fillId="0" borderId="0" xfId="48" applyFont="1" applyAlignment="1">
      <alignment horizontal="left" vertical="center"/>
    </xf>
    <xf numFmtId="0" fontId="77" fillId="0" borderId="0" xfId="48" applyFont="1" applyAlignment="1">
      <alignment horizontal="left" vertical="center"/>
    </xf>
    <xf numFmtId="0" fontId="64" fillId="0" borderId="8" xfId="48" applyBorder="1" applyAlignment="1">
      <alignment horizontal="left" vertical="center"/>
    </xf>
    <xf numFmtId="0" fontId="59" fillId="0" borderId="0" xfId="48" applyFont="1" applyAlignment="1">
      <alignment horizontal="left" vertical="center"/>
    </xf>
    <xf numFmtId="0" fontId="64" fillId="0" borderId="7" xfId="48" applyBorder="1" applyAlignment="1">
      <alignment horizontal="left" vertical="center" wrapText="1"/>
    </xf>
    <xf numFmtId="0" fontId="64" fillId="0" borderId="0" xfId="48" applyFont="1" applyAlignment="1">
      <alignment horizontal="left" vertical="center" wrapText="1"/>
    </xf>
    <xf numFmtId="0" fontId="64" fillId="0" borderId="8" xfId="48" applyBorder="1" applyAlignment="1">
      <alignment horizontal="left" vertical="center" wrapText="1"/>
    </xf>
    <xf numFmtId="0" fontId="64" fillId="0" borderId="16" xfId="48" applyBorder="1" applyAlignment="1">
      <alignment horizontal="left" vertical="center"/>
    </xf>
    <xf numFmtId="0" fontId="78" fillId="0" borderId="0" xfId="48" applyFont="1" applyAlignment="1">
      <alignment horizontal="left" vertical="center"/>
    </xf>
    <xf numFmtId="0" fontId="80" fillId="0" borderId="0" xfId="48" applyFont="1" applyAlignment="1">
      <alignment horizontal="left" vertical="center"/>
    </xf>
    <xf numFmtId="170" fontId="80" fillId="0" borderId="0" xfId="48" applyNumberFormat="1" applyFont="1" applyAlignment="1">
      <alignment horizontal="right" vertical="center"/>
    </xf>
    <xf numFmtId="0" fontId="80" fillId="0" borderId="0" xfId="48" applyFont="1" applyAlignment="1">
      <alignment horizontal="right" vertical="center"/>
    </xf>
    <xf numFmtId="0" fontId="64" fillId="25" borderId="0" xfId="48" applyFill="1" applyAlignment="1">
      <alignment horizontal="left" vertical="center"/>
    </xf>
    <xf numFmtId="0" fontId="81" fillId="25" borderId="11" xfId="48" applyFont="1" applyFill="1" applyBorder="1" applyAlignment="1">
      <alignment horizontal="left" vertical="center"/>
    </xf>
    <xf numFmtId="0" fontId="64" fillId="25" borderId="12" xfId="48" applyFill="1" applyBorder="1" applyAlignment="1">
      <alignment horizontal="left" vertical="center"/>
    </xf>
    <xf numFmtId="0" fontId="81" fillId="25" borderId="12" xfId="48" applyFont="1" applyFill="1" applyBorder="1" applyAlignment="1">
      <alignment horizontal="right" vertical="center"/>
    </xf>
    <xf numFmtId="0" fontId="81" fillId="25" borderId="12" xfId="48" applyFont="1" applyFill="1" applyBorder="1" applyAlignment="1">
      <alignment horizontal="center" vertical="center"/>
    </xf>
    <xf numFmtId="0" fontId="64" fillId="25" borderId="8" xfId="48" applyFill="1" applyBorder="1" applyAlignment="1">
      <alignment horizontal="left" vertical="center"/>
    </xf>
    <xf numFmtId="0" fontId="64" fillId="0" borderId="13" xfId="48" applyBorder="1" applyAlignment="1">
      <alignment horizontal="left" vertical="center"/>
    </xf>
    <xf numFmtId="0" fontId="64" fillId="0" borderId="14" xfId="48" applyBorder="1" applyAlignment="1">
      <alignment horizontal="left" vertical="center"/>
    </xf>
    <xf numFmtId="0" fontId="64" fillId="0" borderId="15" xfId="48" applyBorder="1" applyAlignment="1">
      <alignment horizontal="left" vertical="center"/>
    </xf>
    <xf numFmtId="0" fontId="64" fillId="0" borderId="4" xfId="48" applyBorder="1" applyAlignment="1">
      <alignment horizontal="left" vertical="center"/>
    </xf>
    <xf numFmtId="0" fontId="64" fillId="0" borderId="5" xfId="48" applyBorder="1" applyAlignment="1">
      <alignment horizontal="left" vertical="center"/>
    </xf>
    <xf numFmtId="0" fontId="64" fillId="0" borderId="6" xfId="48" applyBorder="1" applyAlignment="1">
      <alignment horizontal="left" vertical="center"/>
    </xf>
    <xf numFmtId="0" fontId="79" fillId="0" borderId="0" xfId="48" applyFont="1" applyAlignment="1">
      <alignment horizontal="left" vertical="center"/>
    </xf>
    <xf numFmtId="0" fontId="82" fillId="0" borderId="7" xfId="48" applyFont="1" applyBorder="1" applyAlignment="1">
      <alignment horizontal="left" vertical="center"/>
    </xf>
    <xf numFmtId="0" fontId="83" fillId="0" borderId="0" xfId="48" applyFont="1" applyAlignment="1">
      <alignment horizontal="left" vertical="center"/>
    </xf>
    <xf numFmtId="0" fontId="82" fillId="0" borderId="0" xfId="48" applyFont="1" applyAlignment="1">
      <alignment horizontal="left" vertical="center"/>
    </xf>
    <xf numFmtId="0" fontId="82" fillId="0" borderId="8" xfId="48" applyFont="1" applyBorder="1" applyAlignment="1">
      <alignment horizontal="left" vertical="center"/>
    </xf>
    <xf numFmtId="0" fontId="84" fillId="0" borderId="7" xfId="48" applyFont="1" applyBorder="1" applyAlignment="1">
      <alignment horizontal="left" vertical="center"/>
    </xf>
    <xf numFmtId="0" fontId="62" fillId="0" borderId="0" xfId="48" applyFont="1" applyAlignment="1">
      <alignment horizontal="left" vertical="center"/>
    </xf>
    <xf numFmtId="0" fontId="84" fillId="0" borderId="8" xfId="48" applyFont="1" applyBorder="1" applyAlignment="1">
      <alignment horizontal="left" vertical="center"/>
    </xf>
    <xf numFmtId="0" fontId="64" fillId="0" borderId="0" xfId="48" applyFont="1" applyAlignment="1">
      <alignment horizontal="left" vertical="top"/>
    </xf>
    <xf numFmtId="0" fontId="64" fillId="0" borderId="0" xfId="30"/>
    <xf numFmtId="0" fontId="64" fillId="0" borderId="0" xfId="30" applyFont="1"/>
    <xf numFmtId="0" fontId="85" fillId="0" borderId="0" xfId="30" applyFont="1" applyAlignment="1">
      <alignment horizontal="center"/>
    </xf>
    <xf numFmtId="0" fontId="64" fillId="0" borderId="0" xfId="30" applyAlignment="1">
      <alignment horizontal="center"/>
    </xf>
    <xf numFmtId="0" fontId="86" fillId="0" borderId="0" xfId="30" applyFont="1"/>
    <xf numFmtId="0" fontId="87" fillId="0" borderId="0" xfId="30" applyFont="1"/>
    <xf numFmtId="0" fontId="77" fillId="0" borderId="0" xfId="30" applyFont="1"/>
    <xf numFmtId="0" fontId="88" fillId="0" borderId="0" xfId="30" applyFont="1"/>
    <xf numFmtId="49" fontId="88" fillId="0" borderId="0" xfId="30" applyNumberFormat="1" applyFont="1" applyFill="1"/>
    <xf numFmtId="0" fontId="89" fillId="0" borderId="0" xfId="30" applyFont="1"/>
    <xf numFmtId="0" fontId="89" fillId="0" borderId="0" xfId="30" applyFont="1" applyProtection="1">
      <protection locked="0"/>
    </xf>
    <xf numFmtId="0" fontId="89" fillId="0" borderId="0" xfId="30" applyFont="1" applyFill="1" applyBorder="1" applyAlignment="1">
      <alignment horizontal="left" vertical="center"/>
    </xf>
    <xf numFmtId="49" fontId="89" fillId="0" borderId="0" xfId="30" applyNumberFormat="1" applyFont="1" applyBorder="1" applyAlignment="1">
      <alignment horizontal="left" vertical="center"/>
    </xf>
    <xf numFmtId="0" fontId="89" fillId="0" borderId="0" xfId="30" applyFont="1" applyBorder="1" applyAlignment="1">
      <alignment horizontal="left" vertical="center"/>
    </xf>
    <xf numFmtId="0" fontId="89" fillId="0" borderId="0" xfId="30" applyFont="1" applyBorder="1" applyAlignment="1" applyProtection="1">
      <alignment horizontal="left" vertical="center"/>
      <protection locked="0"/>
    </xf>
    <xf numFmtId="0" fontId="89" fillId="0" borderId="0" xfId="30" applyFont="1" applyBorder="1" applyAlignment="1" applyProtection="1">
      <protection locked="0"/>
    </xf>
    <xf numFmtId="0" fontId="89" fillId="0" borderId="0" xfId="30" applyFont="1" applyBorder="1"/>
    <xf numFmtId="0" fontId="90" fillId="0" borderId="56" xfId="30" applyFont="1" applyBorder="1" applyAlignment="1">
      <alignment horizontal="center"/>
    </xf>
    <xf numFmtId="0" fontId="90" fillId="0" borderId="56" xfId="30" applyFont="1" applyBorder="1" applyAlignment="1">
      <alignment horizontal="center" vertical="center"/>
    </xf>
    <xf numFmtId="0" fontId="90" fillId="0" borderId="57" xfId="30" applyFont="1" applyBorder="1" applyAlignment="1">
      <alignment horizontal="center"/>
    </xf>
    <xf numFmtId="0" fontId="90" fillId="0" borderId="57" xfId="30" applyFont="1" applyBorder="1" applyAlignment="1">
      <alignment horizontal="center" vertical="center"/>
    </xf>
    <xf numFmtId="0" fontId="90" fillId="0" borderId="58" xfId="30" applyFont="1" applyBorder="1" applyAlignment="1" applyProtection="1">
      <alignment horizontal="center"/>
      <protection locked="0"/>
    </xf>
    <xf numFmtId="171" fontId="90" fillId="0" borderId="59" xfId="30" applyNumberFormat="1" applyFont="1" applyBorder="1" applyAlignment="1" applyProtection="1">
      <alignment horizontal="center"/>
      <protection locked="0"/>
    </xf>
    <xf numFmtId="171" fontId="90" fillId="0" borderId="60" xfId="30" applyNumberFormat="1" applyFont="1" applyBorder="1" applyAlignment="1" applyProtection="1">
      <alignment horizontal="center"/>
      <protection locked="0"/>
    </xf>
    <xf numFmtId="0" fontId="89" fillId="0" borderId="61" xfId="30" applyFont="1" applyFill="1" applyBorder="1" applyAlignment="1">
      <alignment horizontal="center" vertical="center"/>
    </xf>
    <xf numFmtId="49" fontId="89" fillId="0" borderId="62" xfId="30" applyNumberFormat="1" applyFont="1" applyFill="1" applyBorder="1" applyAlignment="1">
      <alignment horizontal="center" vertical="center"/>
    </xf>
    <xf numFmtId="49" fontId="90" fillId="0" borderId="62" xfId="30" applyNumberFormat="1" applyFont="1" applyFill="1" applyBorder="1" applyAlignment="1" applyProtection="1">
      <alignment horizontal="center" vertical="center"/>
      <protection locked="0"/>
    </xf>
    <xf numFmtId="49" fontId="90" fillId="0" borderId="62" xfId="30" applyNumberFormat="1" applyFont="1" applyFill="1" applyBorder="1" applyAlignment="1">
      <alignment horizontal="center" vertical="center"/>
    </xf>
    <xf numFmtId="49" fontId="67" fillId="0" borderId="62" xfId="30" applyNumberFormat="1" applyFont="1" applyFill="1" applyBorder="1" applyAlignment="1">
      <alignment horizontal="left" vertical="center" wrapText="1"/>
    </xf>
    <xf numFmtId="0" fontId="89" fillId="0" borderId="62" xfId="48" applyFont="1" applyFill="1" applyBorder="1" applyAlignment="1">
      <alignment horizontal="center" vertical="center"/>
    </xf>
    <xf numFmtId="3" fontId="89" fillId="0" borderId="62" xfId="30" applyNumberFormat="1" applyFont="1" applyFill="1" applyBorder="1" applyAlignment="1" applyProtection="1">
      <alignment horizontal="center" vertical="center"/>
      <protection locked="0"/>
    </xf>
    <xf numFmtId="3" fontId="89" fillId="0" borderId="62" xfId="48" applyNumberFormat="1" applyFont="1" applyFill="1" applyBorder="1" applyAlignment="1" applyProtection="1">
      <alignment horizontal="center" vertical="center"/>
      <protection locked="0"/>
    </xf>
    <xf numFmtId="3" fontId="89" fillId="0" borderId="63" xfId="48" applyNumberFormat="1" applyFont="1" applyFill="1" applyBorder="1" applyAlignment="1" applyProtection="1">
      <alignment horizontal="center" vertical="center"/>
      <protection locked="0"/>
    </xf>
    <xf numFmtId="0" fontId="89" fillId="0" borderId="55" xfId="30" applyFont="1" applyFill="1" applyBorder="1" applyAlignment="1">
      <alignment horizontal="right"/>
    </xf>
    <xf numFmtId="0" fontId="89" fillId="0" borderId="64" xfId="30" applyNumberFormat="1" applyFont="1" applyFill="1" applyBorder="1" applyAlignment="1" applyProtection="1">
      <alignment horizontal="center" vertical="center"/>
      <protection locked="0"/>
    </xf>
    <xf numFmtId="49" fontId="89" fillId="0" borderId="65" xfId="30" applyNumberFormat="1" applyFont="1" applyFill="1" applyBorder="1" applyAlignment="1">
      <alignment horizontal="center" vertical="center"/>
    </xf>
    <xf numFmtId="0" fontId="90" fillId="0" borderId="65" xfId="30" applyNumberFormat="1" applyFont="1" applyFill="1" applyBorder="1" applyAlignment="1" applyProtection="1">
      <alignment horizontal="center" vertical="center"/>
      <protection locked="0"/>
    </xf>
    <xf numFmtId="49" fontId="90" fillId="0" borderId="65" xfId="30" applyNumberFormat="1" applyFont="1" applyFill="1" applyBorder="1" applyAlignment="1">
      <alignment horizontal="center" vertical="center"/>
    </xf>
    <xf numFmtId="49" fontId="67" fillId="0" borderId="65" xfId="30" applyNumberFormat="1" applyFont="1" applyFill="1" applyBorder="1" applyAlignment="1">
      <alignment horizontal="left" vertical="center" wrapText="1"/>
    </xf>
    <xf numFmtId="0" fontId="89" fillId="0" borderId="65" xfId="48" applyFont="1" applyFill="1" applyBorder="1" applyAlignment="1">
      <alignment horizontal="center" vertical="center"/>
    </xf>
    <xf numFmtId="3" fontId="89" fillId="0" borderId="65" xfId="48" applyNumberFormat="1" applyFont="1" applyFill="1" applyBorder="1" applyAlignment="1" applyProtection="1">
      <alignment horizontal="center" vertical="center"/>
      <protection locked="0"/>
    </xf>
    <xf numFmtId="3" fontId="89" fillId="0" borderId="66" xfId="48" applyNumberFormat="1" applyFont="1" applyFill="1" applyBorder="1" applyAlignment="1" applyProtection="1">
      <alignment horizontal="center" vertical="center"/>
      <protection locked="0"/>
    </xf>
    <xf numFmtId="0" fontId="89" fillId="0" borderId="44" xfId="30" applyFont="1" applyFill="1" applyBorder="1" applyAlignment="1">
      <alignment horizontal="center"/>
    </xf>
    <xf numFmtId="3" fontId="89" fillId="0" borderId="65" xfId="30" applyNumberFormat="1" applyFont="1" applyFill="1" applyBorder="1" applyAlignment="1" applyProtection="1">
      <alignment horizontal="center" vertical="center"/>
      <protection locked="0"/>
    </xf>
    <xf numFmtId="0" fontId="64" fillId="0" borderId="0" xfId="30" applyFont="1" applyFill="1"/>
    <xf numFmtId="49" fontId="93" fillId="0" borderId="65" xfId="30" applyNumberFormat="1" applyFont="1" applyFill="1" applyBorder="1" applyAlignment="1">
      <alignment horizontal="left" vertical="center" wrapText="1"/>
    </xf>
    <xf numFmtId="0" fontId="89" fillId="0" borderId="67" xfId="30" applyFont="1" applyFill="1" applyBorder="1" applyAlignment="1">
      <alignment horizontal="center" vertical="center"/>
    </xf>
    <xf numFmtId="0" fontId="89" fillId="0" borderId="58" xfId="30" applyFont="1" applyFill="1" applyBorder="1" applyAlignment="1">
      <alignment horizontal="center" vertical="center"/>
    </xf>
    <xf numFmtId="0" fontId="90" fillId="0" borderId="58" xfId="30" applyNumberFormat="1" applyFont="1" applyFill="1" applyBorder="1" applyAlignment="1" applyProtection="1">
      <alignment horizontal="center" vertical="top"/>
      <protection locked="0"/>
    </xf>
    <xf numFmtId="49" fontId="90" fillId="0" borderId="58" xfId="30" applyNumberFormat="1" applyFont="1" applyFill="1" applyBorder="1" applyAlignment="1">
      <alignment horizontal="center" vertical="center"/>
    </xf>
    <xf numFmtId="0" fontId="94" fillId="0" borderId="58" xfId="30" applyFont="1" applyFill="1" applyBorder="1" applyAlignment="1">
      <alignment horizontal="left" wrapText="1"/>
    </xf>
    <xf numFmtId="49" fontId="90" fillId="0" borderId="58" xfId="30" applyNumberFormat="1" applyFont="1" applyFill="1" applyBorder="1" applyAlignment="1" applyProtection="1">
      <alignment horizontal="center" vertical="top"/>
      <protection locked="0"/>
    </xf>
    <xf numFmtId="1" fontId="90" fillId="0" borderId="58" xfId="30" applyNumberFormat="1" applyFont="1" applyFill="1" applyBorder="1" applyAlignment="1" applyProtection="1">
      <alignment horizontal="center" vertical="top"/>
      <protection locked="0"/>
    </xf>
    <xf numFmtId="3" fontId="90" fillId="0" borderId="58" xfId="30" applyNumberFormat="1" applyFont="1" applyFill="1" applyBorder="1" applyAlignment="1" applyProtection="1">
      <alignment horizontal="center"/>
      <protection locked="0"/>
    </xf>
    <xf numFmtId="3" fontId="89" fillId="0" borderId="58" xfId="30" applyNumberFormat="1" applyFont="1" applyFill="1" applyBorder="1" applyAlignment="1" applyProtection="1">
      <alignment horizontal="center" vertical="center"/>
      <protection locked="0"/>
    </xf>
    <xf numFmtId="3" fontId="89" fillId="0" borderId="68" xfId="30" applyNumberFormat="1" applyFont="1" applyFill="1" applyBorder="1" applyAlignment="1" applyProtection="1">
      <alignment horizontal="center" vertical="center"/>
      <protection locked="0"/>
    </xf>
    <xf numFmtId="0" fontId="90" fillId="0" borderId="48" xfId="30" applyFont="1" applyBorder="1" applyAlignment="1">
      <alignment horizontal="center"/>
    </xf>
    <xf numFmtId="0" fontId="95" fillId="0" borderId="0" xfId="30" applyFont="1" applyFill="1" applyBorder="1" applyAlignment="1">
      <alignment horizontal="left" vertical="center"/>
    </xf>
    <xf numFmtId="0" fontId="89" fillId="0" borderId="0" xfId="30" applyFont="1" applyFill="1" applyBorder="1" applyAlignment="1">
      <alignment horizontal="center" vertical="center"/>
    </xf>
    <xf numFmtId="0" fontId="90" fillId="0" borderId="0" xfId="30" applyNumberFormat="1" applyFont="1" applyFill="1" applyBorder="1" applyAlignment="1" applyProtection="1">
      <alignment horizontal="center" vertical="top"/>
      <protection locked="0"/>
    </xf>
    <xf numFmtId="49" fontId="90" fillId="0" borderId="0" xfId="30" applyNumberFormat="1" applyFont="1" applyFill="1" applyBorder="1" applyAlignment="1">
      <alignment horizontal="center" vertical="center"/>
    </xf>
    <xf numFmtId="0" fontId="94" fillId="0" borderId="0" xfId="30" applyFont="1" applyFill="1" applyBorder="1" applyAlignment="1">
      <alignment horizontal="left" wrapText="1"/>
    </xf>
    <xf numFmtId="49" fontId="90" fillId="0" borderId="0" xfId="30" applyNumberFormat="1" applyFont="1" applyFill="1" applyBorder="1" applyAlignment="1" applyProtection="1">
      <alignment horizontal="center" vertical="top"/>
      <protection locked="0"/>
    </xf>
    <xf numFmtId="1" fontId="90" fillId="0" borderId="0" xfId="30" applyNumberFormat="1" applyFont="1" applyFill="1" applyBorder="1" applyAlignment="1" applyProtection="1">
      <alignment horizontal="center" vertical="top"/>
      <protection locked="0"/>
    </xf>
    <xf numFmtId="3" fontId="90" fillId="0" borderId="0" xfId="30" applyNumberFormat="1" applyFont="1" applyFill="1" applyBorder="1" applyAlignment="1" applyProtection="1">
      <alignment horizontal="right"/>
      <protection locked="0"/>
    </xf>
    <xf numFmtId="1" fontId="89" fillId="0" borderId="0" xfId="30" applyNumberFormat="1" applyFont="1" applyFill="1" applyBorder="1" applyAlignment="1" applyProtection="1">
      <alignment horizontal="center" vertical="center"/>
      <protection locked="0"/>
    </xf>
    <xf numFmtId="0" fontId="90" fillId="0" borderId="0" xfId="30" applyFont="1" applyBorder="1" applyAlignment="1">
      <alignment horizontal="center"/>
    </xf>
    <xf numFmtId="0" fontId="89" fillId="0" borderId="0" xfId="30" applyFont="1" applyBorder="1" applyAlignment="1">
      <alignment horizontal="center"/>
    </xf>
    <xf numFmtId="0" fontId="96" fillId="0" borderId="4" xfId="30" applyFont="1" applyFill="1" applyBorder="1" applyAlignment="1">
      <alignment horizontal="right" vertical="center"/>
    </xf>
    <xf numFmtId="0" fontId="96" fillId="0" borderId="5" xfId="30" applyFont="1" applyFill="1" applyBorder="1" applyAlignment="1">
      <alignment horizontal="right" vertical="center"/>
    </xf>
    <xf numFmtId="0" fontId="89" fillId="0" borderId="5" xfId="30" applyFont="1" applyBorder="1" applyAlignment="1">
      <alignment horizontal="right" vertical="center"/>
    </xf>
    <xf numFmtId="0" fontId="96" fillId="0" borderId="5" xfId="30" applyFont="1" applyBorder="1" applyAlignment="1">
      <alignment horizontal="right" vertical="center"/>
    </xf>
    <xf numFmtId="0" fontId="89" fillId="0" borderId="7" xfId="30" applyFont="1" applyBorder="1"/>
    <xf numFmtId="3" fontId="89" fillId="0" borderId="65" xfId="30" applyNumberFormat="1" applyFont="1" applyBorder="1" applyAlignment="1" applyProtection="1">
      <alignment horizontal="center"/>
      <protection locked="0"/>
    </xf>
    <xf numFmtId="0" fontId="89" fillId="0" borderId="0" xfId="30" applyFont="1" applyBorder="1" applyProtection="1">
      <protection locked="0"/>
    </xf>
    <xf numFmtId="0" fontId="89" fillId="0" borderId="13" xfId="30" applyFont="1" applyBorder="1"/>
    <xf numFmtId="0" fontId="89" fillId="0" borderId="14" xfId="30" applyFont="1" applyBorder="1"/>
    <xf numFmtId="3" fontId="89" fillId="0" borderId="65" xfId="48" applyNumberFormat="1" applyFont="1" applyBorder="1" applyAlignment="1" applyProtection="1">
      <alignment horizontal="center" vertical="center"/>
      <protection locked="0"/>
    </xf>
    <xf numFmtId="0" fontId="64" fillId="0" borderId="0" xfId="30" applyFont="1" applyAlignment="1">
      <alignment horizontal="center"/>
    </xf>
    <xf numFmtId="0" fontId="97" fillId="0" borderId="0" xfId="30" applyFont="1"/>
    <xf numFmtId="49" fontId="88" fillId="0" borderId="0" xfId="30" applyNumberFormat="1" applyFont="1"/>
    <xf numFmtId="0" fontId="89" fillId="0" borderId="69" xfId="30" applyFont="1" applyFill="1" applyBorder="1" applyAlignment="1">
      <alignment horizontal="center" vertical="center"/>
    </xf>
    <xf numFmtId="49" fontId="89" fillId="0" borderId="70" xfId="30" applyNumberFormat="1" applyFont="1" applyFill="1" applyBorder="1" applyAlignment="1">
      <alignment horizontal="center" vertical="center"/>
    </xf>
    <xf numFmtId="49" fontId="90" fillId="0" borderId="70" xfId="30" applyNumberFormat="1" applyFont="1" applyFill="1" applyBorder="1" applyAlignment="1" applyProtection="1">
      <alignment horizontal="center" vertical="center"/>
      <protection locked="0"/>
    </xf>
    <xf numFmtId="49" fontId="90" fillId="0" borderId="70" xfId="30" applyNumberFormat="1" applyFont="1" applyFill="1" applyBorder="1" applyAlignment="1">
      <alignment horizontal="center" vertical="center"/>
    </xf>
    <xf numFmtId="49" fontId="67" fillId="0" borderId="70" xfId="30" applyNumberFormat="1" applyFont="1" applyFill="1" applyBorder="1" applyAlignment="1">
      <alignment horizontal="left" vertical="center" wrapText="1"/>
    </xf>
    <xf numFmtId="0" fontId="89" fillId="0" borderId="70" xfId="48" applyFont="1" applyFill="1" applyBorder="1" applyAlignment="1">
      <alignment horizontal="center" vertical="center"/>
    </xf>
    <xf numFmtId="3" fontId="89" fillId="0" borderId="70" xfId="30" applyNumberFormat="1" applyFont="1" applyFill="1" applyBorder="1" applyAlignment="1" applyProtection="1">
      <alignment horizontal="center" vertical="center"/>
      <protection locked="0"/>
    </xf>
    <xf numFmtId="3" fontId="89" fillId="0" borderId="70" xfId="48" applyNumberFormat="1" applyFont="1" applyFill="1" applyBorder="1" applyAlignment="1" applyProtection="1">
      <alignment horizontal="center" vertical="center"/>
      <protection locked="0"/>
    </xf>
    <xf numFmtId="3" fontId="89" fillId="0" borderId="71" xfId="48" applyNumberFormat="1" applyFont="1" applyFill="1" applyBorder="1" applyAlignment="1" applyProtection="1">
      <alignment horizontal="center" vertical="center"/>
      <protection locked="0"/>
    </xf>
    <xf numFmtId="0" fontId="89" fillId="0" borderId="42" xfId="30" applyFont="1" applyBorder="1" applyAlignment="1">
      <alignment horizontal="right"/>
    </xf>
    <xf numFmtId="0" fontId="89" fillId="0" borderId="44" xfId="30" applyFont="1" applyBorder="1" applyAlignment="1">
      <alignment horizontal="right"/>
    </xf>
    <xf numFmtId="0" fontId="89" fillId="0" borderId="44" xfId="30" applyFont="1" applyBorder="1" applyAlignment="1">
      <alignment horizontal="center"/>
    </xf>
    <xf numFmtId="3" fontId="89" fillId="0" borderId="66" xfId="48" applyNumberFormat="1" applyFont="1" applyBorder="1" applyAlignment="1" applyProtection="1">
      <alignment horizontal="center" vertical="center"/>
      <protection locked="0"/>
    </xf>
    <xf numFmtId="0" fontId="89" fillId="0" borderId="65" xfId="48" applyFont="1" applyBorder="1" applyAlignment="1">
      <alignment horizontal="center" vertical="center"/>
    </xf>
    <xf numFmtId="0" fontId="90" fillId="0" borderId="48" xfId="30" applyFont="1" applyBorder="1" applyAlignment="1">
      <alignment horizontal="right"/>
    </xf>
    <xf numFmtId="0" fontId="90" fillId="0" borderId="0" xfId="30" applyFont="1" applyBorder="1" applyAlignment="1">
      <alignment horizontal="right"/>
    </xf>
    <xf numFmtId="49" fontId="93" fillId="0" borderId="62" xfId="30" applyNumberFormat="1" applyFont="1" applyFill="1" applyBorder="1" applyAlignment="1">
      <alignment horizontal="left" vertical="center" wrapText="1"/>
    </xf>
    <xf numFmtId="0" fontId="89" fillId="0" borderId="62" xfId="48" applyFont="1" applyBorder="1" applyAlignment="1">
      <alignment horizontal="center" vertical="center"/>
    </xf>
    <xf numFmtId="3" fontId="89" fillId="0" borderId="62" xfId="48" applyNumberFormat="1" applyFont="1" applyBorder="1" applyAlignment="1" applyProtection="1">
      <alignment horizontal="center" vertical="center"/>
      <protection locked="0"/>
    </xf>
    <xf numFmtId="3" fontId="89" fillId="0" borderId="63" xfId="48" applyNumberFormat="1" applyFont="1" applyBorder="1" applyAlignment="1" applyProtection="1">
      <alignment horizontal="center" vertical="center"/>
      <protection locked="0"/>
    </xf>
    <xf numFmtId="0" fontId="89" fillId="0" borderId="55" xfId="30" applyFont="1" applyBorder="1" applyAlignment="1">
      <alignment horizontal="right"/>
    </xf>
    <xf numFmtId="0" fontId="89" fillId="0" borderId="44" xfId="30" applyFont="1" applyFill="1" applyBorder="1" applyAlignment="1">
      <alignment horizontal="right"/>
    </xf>
    <xf numFmtId="0" fontId="89" fillId="0" borderId="72" xfId="30" applyNumberFormat="1" applyFont="1" applyFill="1" applyBorder="1" applyAlignment="1" applyProtection="1">
      <alignment horizontal="center" vertical="center"/>
      <protection locked="0"/>
    </xf>
    <xf numFmtId="49" fontId="89" fillId="0" borderId="73" xfId="30" applyNumberFormat="1" applyFont="1" applyFill="1" applyBorder="1" applyAlignment="1">
      <alignment horizontal="center" vertical="center"/>
    </xf>
    <xf numFmtId="0" fontId="90" fillId="0" borderId="73" xfId="30" applyNumberFormat="1" applyFont="1" applyFill="1" applyBorder="1" applyAlignment="1" applyProtection="1">
      <alignment horizontal="center" vertical="center"/>
      <protection locked="0"/>
    </xf>
    <xf numFmtId="49" fontId="90" fillId="0" borderId="73" xfId="30" applyNumberFormat="1" applyFont="1" applyFill="1" applyBorder="1" applyAlignment="1">
      <alignment horizontal="center" vertical="center"/>
    </xf>
    <xf numFmtId="49" fontId="67" fillId="0" borderId="73" xfId="30" applyNumberFormat="1" applyFont="1" applyFill="1" applyBorder="1" applyAlignment="1">
      <alignment horizontal="left" vertical="center" wrapText="1"/>
    </xf>
    <xf numFmtId="3" fontId="89" fillId="0" borderId="73" xfId="48" applyNumberFormat="1" applyFont="1" applyFill="1" applyBorder="1" applyAlignment="1" applyProtection="1">
      <alignment horizontal="center" vertical="center"/>
      <protection locked="0"/>
    </xf>
    <xf numFmtId="3" fontId="89" fillId="0" borderId="73" xfId="48" applyNumberFormat="1" applyFont="1" applyBorder="1" applyAlignment="1" applyProtection="1">
      <alignment horizontal="center" vertical="center"/>
      <protection locked="0"/>
    </xf>
    <xf numFmtId="0" fontId="89" fillId="0" borderId="41" xfId="30" applyFont="1" applyFill="1" applyBorder="1" applyAlignment="1">
      <alignment horizontal="center" vertical="center"/>
    </xf>
    <xf numFmtId="49" fontId="89" fillId="0" borderId="74" xfId="30" applyNumberFormat="1" applyFont="1" applyFill="1" applyBorder="1" applyAlignment="1">
      <alignment horizontal="center" vertical="center"/>
    </xf>
    <xf numFmtId="49" fontId="90" fillId="0" borderId="74" xfId="30" applyNumberFormat="1" applyFont="1" applyFill="1" applyBorder="1" applyAlignment="1" applyProtection="1">
      <alignment horizontal="center" vertical="center"/>
      <protection locked="0"/>
    </xf>
    <xf numFmtId="49" fontId="90" fillId="0" borderId="74" xfId="30" applyNumberFormat="1" applyFont="1" applyFill="1" applyBorder="1" applyAlignment="1">
      <alignment horizontal="center" vertical="center"/>
    </xf>
    <xf numFmtId="49" fontId="93" fillId="0" borderId="74" xfId="30" applyNumberFormat="1" applyFont="1" applyFill="1" applyBorder="1" applyAlignment="1">
      <alignment horizontal="left" vertical="center" wrapText="1"/>
    </xf>
    <xf numFmtId="0" fontId="89" fillId="0" borderId="74" xfId="48" applyFont="1" applyBorder="1" applyAlignment="1">
      <alignment horizontal="center" vertical="center"/>
    </xf>
    <xf numFmtId="3" fontId="89" fillId="0" borderId="74" xfId="30" applyNumberFormat="1" applyFont="1" applyFill="1" applyBorder="1" applyAlignment="1" applyProtection="1">
      <alignment horizontal="center" vertical="center"/>
      <protection locked="0"/>
    </xf>
    <xf numFmtId="3" fontId="89" fillId="0" borderId="74" xfId="48" applyNumberFormat="1" applyFont="1" applyFill="1" applyBorder="1" applyAlignment="1" applyProtection="1">
      <alignment horizontal="center" vertical="center"/>
      <protection locked="0"/>
    </xf>
    <xf numFmtId="3" fontId="89" fillId="0" borderId="74" xfId="48" applyNumberFormat="1" applyFont="1" applyBorder="1" applyAlignment="1" applyProtection="1">
      <alignment horizontal="center" vertical="center"/>
      <protection locked="0"/>
    </xf>
    <xf numFmtId="0" fontId="89" fillId="0" borderId="43" xfId="30" applyNumberFormat="1" applyFont="1" applyFill="1" applyBorder="1" applyAlignment="1" applyProtection="1">
      <alignment horizontal="center" vertical="center"/>
      <protection locked="0"/>
    </xf>
    <xf numFmtId="49" fontId="89" fillId="0" borderId="51" xfId="30" applyNumberFormat="1" applyFont="1" applyFill="1" applyBorder="1" applyAlignment="1">
      <alignment horizontal="center" vertical="center"/>
    </xf>
    <xf numFmtId="0" fontId="90" fillId="0" borderId="51" xfId="30" applyNumberFormat="1" applyFont="1" applyFill="1" applyBorder="1" applyAlignment="1" applyProtection="1">
      <alignment horizontal="center" vertical="center"/>
      <protection locked="0"/>
    </xf>
    <xf numFmtId="49" fontId="90" fillId="0" borderId="51" xfId="30" applyNumberFormat="1" applyFont="1" applyFill="1" applyBorder="1" applyAlignment="1">
      <alignment horizontal="center" vertical="center"/>
    </xf>
    <xf numFmtId="49" fontId="67" fillId="0" borderId="51" xfId="30" applyNumberFormat="1" applyFont="1" applyFill="1" applyBorder="1" applyAlignment="1">
      <alignment horizontal="left" vertical="center" wrapText="1"/>
    </xf>
    <xf numFmtId="0" fontId="89" fillId="0" borderId="51" xfId="48" applyFont="1" applyBorder="1" applyAlignment="1">
      <alignment horizontal="center" vertical="center"/>
    </xf>
    <xf numFmtId="3" fontId="89" fillId="0" borderId="51" xfId="48" applyNumberFormat="1" applyFont="1" applyFill="1" applyBorder="1" applyAlignment="1" applyProtection="1">
      <alignment horizontal="center" vertical="center"/>
      <protection locked="0"/>
    </xf>
    <xf numFmtId="3" fontId="89" fillId="0" borderId="51" xfId="48" applyNumberFormat="1" applyFont="1" applyBorder="1" applyAlignment="1" applyProtection="1">
      <alignment horizontal="center" vertical="center"/>
      <protection locked="0"/>
    </xf>
    <xf numFmtId="3" fontId="89" fillId="0" borderId="51" xfId="30" applyNumberFormat="1" applyFont="1" applyFill="1" applyBorder="1" applyAlignment="1" applyProtection="1">
      <alignment horizontal="center" vertical="center"/>
      <protection locked="0"/>
    </xf>
    <xf numFmtId="49" fontId="99" fillId="0" borderId="51" xfId="30" applyNumberFormat="1" applyFont="1" applyFill="1" applyBorder="1" applyAlignment="1">
      <alignment horizontal="left" vertical="center" wrapText="1"/>
    </xf>
    <xf numFmtId="49" fontId="67" fillId="0" borderId="51" xfId="30" applyNumberFormat="1" applyFont="1" applyFill="1" applyBorder="1" applyAlignment="1">
      <alignment vertical="center" wrapText="1"/>
    </xf>
    <xf numFmtId="0" fontId="90" fillId="0" borderId="44" xfId="30" applyFont="1" applyBorder="1" applyAlignment="1">
      <alignment horizontal="right"/>
    </xf>
    <xf numFmtId="0" fontId="67" fillId="0" borderId="51" xfId="30" applyFont="1" applyBorder="1" applyAlignment="1">
      <alignment wrapText="1"/>
    </xf>
    <xf numFmtId="0" fontId="89" fillId="0" borderId="47" xfId="30" applyFont="1" applyFill="1" applyBorder="1" applyAlignment="1">
      <alignment horizontal="center" vertical="center"/>
    </xf>
    <xf numFmtId="0" fontId="89" fillId="0" borderId="75" xfId="30" applyFont="1" applyFill="1" applyBorder="1" applyAlignment="1">
      <alignment horizontal="center" vertical="center"/>
    </xf>
    <xf numFmtId="0" fontId="90" fillId="0" borderId="75" xfId="30" applyNumberFormat="1" applyFont="1" applyFill="1" applyBorder="1" applyAlignment="1" applyProtection="1">
      <alignment horizontal="center" vertical="top"/>
      <protection locked="0"/>
    </xf>
    <xf numFmtId="49" fontId="90" fillId="0" borderId="75" xfId="30" applyNumberFormat="1" applyFont="1" applyFill="1" applyBorder="1" applyAlignment="1">
      <alignment horizontal="center" vertical="center"/>
    </xf>
    <xf numFmtId="0" fontId="94" fillId="0" borderId="75" xfId="30" applyFont="1" applyFill="1" applyBorder="1" applyAlignment="1">
      <alignment horizontal="left" wrapText="1"/>
    </xf>
    <xf numFmtId="49" fontId="90" fillId="0" borderId="75" xfId="30" applyNumberFormat="1" applyFont="1" applyFill="1" applyBorder="1" applyAlignment="1" applyProtection="1">
      <alignment horizontal="center" vertical="top"/>
      <protection locked="0"/>
    </xf>
    <xf numFmtId="1" fontId="90" fillId="0" borderId="75" xfId="30" applyNumberFormat="1" applyFont="1" applyFill="1" applyBorder="1" applyAlignment="1" applyProtection="1">
      <alignment horizontal="center" vertical="top"/>
      <protection locked="0"/>
    </xf>
    <xf numFmtId="3" fontId="90" fillId="0" borderId="75" xfId="30" applyNumberFormat="1" applyFont="1" applyFill="1" applyBorder="1" applyAlignment="1" applyProtection="1">
      <alignment horizontal="center"/>
      <protection locked="0"/>
    </xf>
    <xf numFmtId="3" fontId="89" fillId="0" borderId="75" xfId="30" applyNumberFormat="1" applyFont="1" applyFill="1" applyBorder="1" applyAlignment="1" applyProtection="1">
      <alignment horizontal="center" vertical="center"/>
      <protection locked="0"/>
    </xf>
    <xf numFmtId="172" fontId="89" fillId="0" borderId="75" xfId="30" applyNumberFormat="1" applyFont="1" applyFill="1" applyBorder="1" applyAlignment="1" applyProtection="1">
      <alignment horizontal="center" vertical="center"/>
      <protection locked="0"/>
    </xf>
    <xf numFmtId="0" fontId="89" fillId="0" borderId="70" xfId="48" applyFont="1" applyBorder="1" applyAlignment="1">
      <alignment horizontal="center" vertical="center"/>
    </xf>
    <xf numFmtId="3" fontId="89" fillId="0" borderId="70" xfId="48" applyNumberFormat="1" applyFont="1" applyBorder="1" applyAlignment="1" applyProtection="1">
      <alignment horizontal="center" vertical="center"/>
      <protection locked="0"/>
    </xf>
    <xf numFmtId="3" fontId="89" fillId="0" borderId="71" xfId="48" applyNumberFormat="1" applyFont="1" applyBorder="1" applyAlignment="1" applyProtection="1">
      <alignment horizontal="center" vertical="center"/>
      <protection locked="0"/>
    </xf>
    <xf numFmtId="0" fontId="89" fillId="0" borderId="76" xfId="30" applyFont="1" applyBorder="1" applyAlignment="1">
      <alignment horizontal="right"/>
    </xf>
    <xf numFmtId="0" fontId="89" fillId="0" borderId="77" xfId="30" applyFont="1" applyBorder="1" applyAlignment="1">
      <alignment horizontal="center"/>
    </xf>
    <xf numFmtId="0" fontId="89" fillId="0" borderId="77" xfId="30" applyFont="1" applyBorder="1" applyAlignment="1">
      <alignment horizontal="right"/>
    </xf>
    <xf numFmtId="49" fontId="67" fillId="0" borderId="65" xfId="30" applyNumberFormat="1" applyFont="1" applyFill="1" applyBorder="1" applyAlignment="1">
      <alignment vertical="center" wrapText="1"/>
    </xf>
    <xf numFmtId="0" fontId="90" fillId="0" borderId="77" xfId="30" applyFont="1" applyBorder="1" applyAlignment="1">
      <alignment horizontal="right"/>
    </xf>
    <xf numFmtId="3" fontId="89" fillId="0" borderId="73" xfId="30" applyNumberFormat="1" applyFont="1" applyFill="1" applyBorder="1" applyAlignment="1" applyProtection="1">
      <alignment horizontal="center" vertical="center"/>
      <protection locked="0"/>
    </xf>
    <xf numFmtId="3" fontId="89" fillId="0" borderId="58" xfId="48" applyNumberFormat="1" applyFont="1" applyBorder="1" applyAlignment="1" applyProtection="1">
      <alignment horizontal="center" vertical="center"/>
      <protection locked="0"/>
    </xf>
    <xf numFmtId="3" fontId="89" fillId="0" borderId="68" xfId="48" applyNumberFormat="1" applyFont="1" applyBorder="1" applyAlignment="1" applyProtection="1">
      <alignment horizontal="center" vertical="center"/>
      <protection locked="0"/>
    </xf>
    <xf numFmtId="0" fontId="89" fillId="0" borderId="78" xfId="30" applyFont="1" applyBorder="1" applyAlignment="1">
      <alignment horizontal="center"/>
    </xf>
    <xf numFmtId="171" fontId="90" fillId="0" borderId="79" xfId="30" applyNumberFormat="1" applyFont="1" applyBorder="1" applyAlignment="1" applyProtection="1">
      <alignment horizontal="center"/>
      <protection locked="0"/>
    </xf>
    <xf numFmtId="0" fontId="89" fillId="0" borderId="80" xfId="30" applyFont="1" applyFill="1" applyBorder="1" applyAlignment="1">
      <alignment horizontal="center" vertical="center"/>
    </xf>
    <xf numFmtId="49" fontId="89" fillId="0" borderId="81" xfId="30" applyNumberFormat="1" applyFont="1" applyFill="1" applyBorder="1" applyAlignment="1">
      <alignment horizontal="center" vertical="center"/>
    </xf>
    <xf numFmtId="0" fontId="89" fillId="0" borderId="82" xfId="30" applyFont="1" applyBorder="1" applyAlignment="1">
      <alignment horizontal="right"/>
    </xf>
    <xf numFmtId="0" fontId="89" fillId="0" borderId="83" xfId="30" applyNumberFormat="1" applyFont="1" applyFill="1" applyBorder="1" applyAlignment="1" applyProtection="1">
      <alignment horizontal="center" vertical="center"/>
      <protection locked="0"/>
    </xf>
    <xf numFmtId="49" fontId="89" fillId="0" borderId="84" xfId="30" applyNumberFormat="1" applyFont="1" applyFill="1" applyBorder="1" applyAlignment="1">
      <alignment horizontal="center" vertical="center"/>
    </xf>
    <xf numFmtId="0" fontId="89" fillId="0" borderId="85" xfId="30" applyNumberFormat="1" applyFont="1" applyFill="1" applyBorder="1" applyAlignment="1" applyProtection="1">
      <alignment horizontal="center" vertical="center"/>
      <protection locked="0"/>
    </xf>
    <xf numFmtId="49" fontId="89" fillId="0" borderId="86" xfId="30" applyNumberFormat="1" applyFont="1" applyFill="1" applyBorder="1" applyAlignment="1">
      <alignment horizontal="center" vertical="center"/>
    </xf>
    <xf numFmtId="0" fontId="90" fillId="0" borderId="58" xfId="30" applyNumberFormat="1" applyFont="1" applyFill="1" applyBorder="1" applyAlignment="1" applyProtection="1">
      <alignment horizontal="center" vertical="center"/>
      <protection locked="0"/>
    </xf>
    <xf numFmtId="49" fontId="67" fillId="0" borderId="58" xfId="30" applyNumberFormat="1" applyFont="1" applyFill="1" applyBorder="1" applyAlignment="1">
      <alignment horizontal="left" vertical="center" wrapText="1"/>
    </xf>
    <xf numFmtId="0" fontId="89" fillId="0" borderId="58" xfId="48" applyFont="1" applyBorder="1" applyAlignment="1">
      <alignment horizontal="center" vertical="center"/>
    </xf>
    <xf numFmtId="3" fontId="89" fillId="0" borderId="58" xfId="48" applyNumberFormat="1" applyFont="1" applyFill="1" applyBorder="1" applyAlignment="1" applyProtection="1">
      <alignment horizontal="center" vertical="center"/>
      <protection locked="0"/>
    </xf>
    <xf numFmtId="171" fontId="90" fillId="0" borderId="87" xfId="30" applyNumberFormat="1" applyFont="1" applyBorder="1" applyAlignment="1" applyProtection="1">
      <alignment horizontal="center"/>
      <protection locked="0"/>
    </xf>
    <xf numFmtId="3" fontId="89" fillId="0" borderId="65" xfId="48" applyNumberFormat="1" applyFont="1" applyFill="1" applyBorder="1" applyAlignment="1" applyProtection="1">
      <alignment horizontal="center" vertical="center"/>
    </xf>
    <xf numFmtId="0" fontId="89" fillId="0" borderId="67" xfId="30" applyNumberFormat="1" applyFont="1" applyFill="1" applyBorder="1" applyAlignment="1" applyProtection="1">
      <alignment horizontal="center" vertical="center"/>
      <protection locked="0"/>
    </xf>
    <xf numFmtId="49" fontId="89" fillId="0" borderId="58" xfId="30" applyNumberFormat="1" applyFont="1" applyFill="1" applyBorder="1" applyAlignment="1">
      <alignment horizontal="center" vertical="center"/>
    </xf>
    <xf numFmtId="0" fontId="89" fillId="0" borderId="48" xfId="30" applyFont="1" applyBorder="1" applyAlignment="1">
      <alignment horizontal="right"/>
    </xf>
    <xf numFmtId="0" fontId="90" fillId="0" borderId="88" xfId="30" applyFont="1" applyBorder="1" applyAlignment="1">
      <alignment horizontal="center"/>
    </xf>
    <xf numFmtId="0" fontId="90" fillId="0" borderId="88" xfId="30" applyFont="1" applyBorder="1" applyAlignment="1">
      <alignment horizontal="center" vertical="center"/>
    </xf>
    <xf numFmtId="0" fontId="90" fillId="0" borderId="73" xfId="30" applyFont="1" applyBorder="1" applyAlignment="1" applyProtection="1">
      <alignment horizontal="center"/>
      <protection locked="0"/>
    </xf>
    <xf numFmtId="171" fontId="90" fillId="0" borderId="8" xfId="30" applyNumberFormat="1" applyFont="1" applyBorder="1" applyAlignment="1" applyProtection="1">
      <alignment horizontal="center"/>
      <protection locked="0"/>
    </xf>
    <xf numFmtId="171" fontId="90" fillId="0" borderId="35" xfId="30" applyNumberFormat="1" applyFont="1" applyBorder="1" applyAlignment="1" applyProtection="1">
      <alignment horizontal="center"/>
      <protection locked="0"/>
    </xf>
    <xf numFmtId="49" fontId="89" fillId="0" borderId="89" xfId="30" applyNumberFormat="1" applyFont="1" applyFill="1" applyBorder="1" applyAlignment="1">
      <alignment horizontal="center" vertical="center"/>
    </xf>
    <xf numFmtId="49" fontId="90" fillId="0" borderId="89" xfId="30" applyNumberFormat="1" applyFont="1" applyFill="1" applyBorder="1" applyAlignment="1" applyProtection="1">
      <alignment horizontal="center" vertical="center"/>
      <protection locked="0"/>
    </xf>
    <xf numFmtId="49" fontId="90" fillId="0" borderId="89" xfId="30" applyNumberFormat="1" applyFont="1" applyFill="1" applyBorder="1" applyAlignment="1">
      <alignment horizontal="center" vertical="center"/>
    </xf>
    <xf numFmtId="49" fontId="67" fillId="0" borderId="89" xfId="30" applyNumberFormat="1" applyFont="1" applyFill="1" applyBorder="1" applyAlignment="1">
      <alignment horizontal="left" vertical="center" wrapText="1"/>
    </xf>
    <xf numFmtId="0" fontId="89" fillId="0" borderId="89" xfId="48" applyFont="1" applyBorder="1" applyAlignment="1">
      <alignment horizontal="center" vertical="center"/>
    </xf>
    <xf numFmtId="3" fontId="89" fillId="0" borderId="89" xfId="30" applyNumberFormat="1" applyFont="1" applyFill="1" applyBorder="1" applyAlignment="1" applyProtection="1">
      <alignment horizontal="center" vertical="center"/>
      <protection locked="0"/>
    </xf>
    <xf numFmtId="3" fontId="89" fillId="0" borderId="89" xfId="48" applyNumberFormat="1" applyFont="1" applyFill="1" applyBorder="1" applyAlignment="1" applyProtection="1">
      <alignment horizontal="center" vertical="center"/>
      <protection locked="0"/>
    </xf>
    <xf numFmtId="3" fontId="89" fillId="0" borderId="89" xfId="48" applyNumberFormat="1" applyFont="1" applyBorder="1" applyAlignment="1" applyProtection="1">
      <alignment horizontal="center" vertical="center"/>
      <protection locked="0"/>
    </xf>
    <xf numFmtId="0" fontId="89" fillId="0" borderId="51" xfId="48" applyFont="1" applyFill="1" applyBorder="1" applyAlignment="1">
      <alignment horizontal="center" vertical="center"/>
    </xf>
    <xf numFmtId="49" fontId="89" fillId="0" borderId="75" xfId="30" applyNumberFormat="1" applyFont="1" applyFill="1" applyBorder="1" applyAlignment="1">
      <alignment horizontal="center" vertical="center"/>
    </xf>
    <xf numFmtId="0" fontId="90" fillId="0" borderId="75" xfId="30" applyNumberFormat="1" applyFont="1" applyFill="1" applyBorder="1" applyAlignment="1" applyProtection="1">
      <alignment horizontal="center" vertical="center"/>
      <protection locked="0"/>
    </xf>
    <xf numFmtId="49" fontId="67" fillId="0" borderId="75" xfId="30" applyNumberFormat="1" applyFont="1" applyFill="1" applyBorder="1" applyAlignment="1">
      <alignment horizontal="left" vertical="center" wrapText="1"/>
    </xf>
    <xf numFmtId="0" fontId="89" fillId="0" borderId="75" xfId="48" applyFont="1" applyBorder="1" applyAlignment="1">
      <alignment horizontal="center" vertical="center"/>
    </xf>
    <xf numFmtId="3" fontId="89" fillId="0" borderId="75" xfId="48" applyNumberFormat="1" applyFont="1" applyFill="1" applyBorder="1" applyAlignment="1" applyProtection="1">
      <alignment horizontal="center" vertical="center"/>
      <protection locked="0"/>
    </xf>
    <xf numFmtId="3" fontId="89" fillId="0" borderId="75" xfId="48" applyNumberFormat="1" applyFont="1" applyBorder="1" applyAlignment="1" applyProtection="1">
      <alignment horizontal="center" vertical="center"/>
      <protection locked="0"/>
    </xf>
    <xf numFmtId="0" fontId="89" fillId="0" borderId="48" xfId="30" applyFont="1" applyBorder="1" applyAlignment="1">
      <alignment horizontal="center"/>
    </xf>
    <xf numFmtId="0" fontId="85" fillId="0" borderId="90" xfId="46" applyFont="1" applyBorder="1"/>
    <xf numFmtId="173" fontId="66" fillId="0" borderId="91" xfId="46" applyNumberFormat="1" applyBorder="1"/>
    <xf numFmtId="0" fontId="66" fillId="0" borderId="0" xfId="46"/>
    <xf numFmtId="0" fontId="85" fillId="0" borderId="0" xfId="46" applyFont="1"/>
    <xf numFmtId="173" fontId="66" fillId="0" borderId="0" xfId="46" applyNumberFormat="1"/>
    <xf numFmtId="0" fontId="85" fillId="0" borderId="92" xfId="46" applyFont="1" applyBorder="1"/>
    <xf numFmtId="173" fontId="66" fillId="0" borderId="93" xfId="46" applyNumberFormat="1" applyBorder="1"/>
    <xf numFmtId="0" fontId="85" fillId="0" borderId="0" xfId="46" applyFont="1" applyFill="1" applyBorder="1"/>
    <xf numFmtId="173" fontId="66" fillId="0" borderId="0" xfId="46" applyNumberFormat="1" applyFill="1" applyBorder="1"/>
    <xf numFmtId="0" fontId="66" fillId="0" borderId="0" xfId="46" applyFill="1" applyBorder="1"/>
    <xf numFmtId="0" fontId="66" fillId="0" borderId="41" xfId="46" applyBorder="1"/>
    <xf numFmtId="173" fontId="85" fillId="0" borderId="42" xfId="46" applyNumberFormat="1" applyFont="1" applyBorder="1" applyAlignment="1">
      <alignment horizontal="center"/>
    </xf>
    <xf numFmtId="173" fontId="85" fillId="0" borderId="0" xfId="46" applyNumberFormat="1" applyFont="1" applyFill="1" applyBorder="1" applyAlignment="1">
      <alignment horizontal="center"/>
    </xf>
    <xf numFmtId="0" fontId="100" fillId="0" borderId="0" xfId="46" applyFont="1" applyFill="1" applyBorder="1"/>
    <xf numFmtId="173" fontId="65" fillId="0" borderId="0" xfId="46" applyNumberFormat="1" applyFont="1" applyFill="1" applyBorder="1"/>
    <xf numFmtId="0" fontId="65" fillId="0" borderId="43" xfId="46" applyFont="1" applyBorder="1"/>
    <xf numFmtId="4" fontId="66" fillId="0" borderId="44" xfId="46" applyNumberFormat="1" applyBorder="1"/>
    <xf numFmtId="4" fontId="66" fillId="0" borderId="0" xfId="46" applyNumberFormat="1" applyBorder="1"/>
    <xf numFmtId="0" fontId="64" fillId="0" borderId="0" xfId="46" applyFont="1" applyFill="1" applyBorder="1"/>
    <xf numFmtId="173" fontId="64" fillId="0" borderId="0" xfId="46" applyNumberFormat="1" applyFont="1" applyFill="1" applyBorder="1"/>
    <xf numFmtId="0" fontId="65" fillId="0" borderId="0" xfId="46" applyFont="1" applyFill="1" applyBorder="1"/>
    <xf numFmtId="173" fontId="65" fillId="0" borderId="44" xfId="46" applyNumberFormat="1" applyFont="1" applyBorder="1"/>
    <xf numFmtId="0" fontId="85" fillId="26" borderId="94" xfId="46" applyFont="1" applyFill="1" applyBorder="1"/>
    <xf numFmtId="174" fontId="85" fillId="26" borderId="95" xfId="46" applyNumberFormat="1" applyFont="1" applyFill="1" applyBorder="1"/>
    <xf numFmtId="0" fontId="85" fillId="0" borderId="92" xfId="46" applyFont="1" applyFill="1" applyBorder="1"/>
    <xf numFmtId="173" fontId="85" fillId="0" borderId="93" xfId="46" applyNumberFormat="1" applyFont="1" applyFill="1" applyBorder="1"/>
    <xf numFmtId="0" fontId="66" fillId="0" borderId="0" xfId="46" applyFont="1" applyFill="1" applyBorder="1"/>
    <xf numFmtId="173" fontId="66" fillId="0" borderId="0" xfId="46" applyNumberFormat="1" applyFont="1" applyFill="1" applyBorder="1"/>
    <xf numFmtId="0" fontId="100" fillId="0" borderId="43" xfId="46" applyFont="1" applyBorder="1"/>
    <xf numFmtId="4" fontId="64" fillId="0" borderId="44" xfId="46" applyNumberFormat="1" applyFont="1" applyBorder="1"/>
    <xf numFmtId="0" fontId="77" fillId="0" borderId="0" xfId="46" applyFont="1" applyFill="1" applyBorder="1"/>
    <xf numFmtId="173" fontId="77" fillId="0" borderId="0" xfId="46" applyNumberFormat="1" applyFont="1" applyFill="1" applyBorder="1"/>
    <xf numFmtId="4" fontId="65" fillId="0" borderId="44" xfId="46" applyNumberFormat="1" applyFont="1" applyBorder="1"/>
    <xf numFmtId="0" fontId="64" fillId="0" borderId="43" xfId="46" applyFont="1" applyBorder="1" applyAlignment="1">
      <alignment wrapText="1"/>
    </xf>
    <xf numFmtId="173" fontId="64" fillId="0" borderId="44" xfId="46" applyNumberFormat="1" applyFont="1" applyBorder="1"/>
    <xf numFmtId="0" fontId="64" fillId="0" borderId="0" xfId="46" applyFont="1" applyFill="1" applyBorder="1" applyAlignment="1">
      <alignment horizontal="left"/>
    </xf>
    <xf numFmtId="0" fontId="66" fillId="0" borderId="92" xfId="46" applyBorder="1"/>
    <xf numFmtId="174" fontId="77" fillId="0" borderId="0" xfId="46" applyNumberFormat="1" applyFont="1" applyFill="1" applyBorder="1"/>
    <xf numFmtId="0" fontId="85" fillId="26" borderId="39" xfId="46" applyFont="1" applyFill="1" applyBorder="1"/>
    <xf numFmtId="4" fontId="85" fillId="26" borderId="50" xfId="46" applyNumberFormat="1" applyFont="1" applyFill="1" applyBorder="1"/>
    <xf numFmtId="0" fontId="101" fillId="0" borderId="39" xfId="46" applyFont="1" applyBorder="1"/>
    <xf numFmtId="174" fontId="101" fillId="0" borderId="40" xfId="46" applyNumberFormat="1" applyFont="1" applyBorder="1"/>
    <xf numFmtId="174" fontId="66" fillId="0" borderId="0" xfId="46" applyNumberFormat="1"/>
    <xf numFmtId="0" fontId="65" fillId="0" borderId="92" xfId="46" applyFont="1" applyBorder="1"/>
    <xf numFmtId="173" fontId="65" fillId="0" borderId="93" xfId="46" applyNumberFormat="1" applyFont="1" applyBorder="1"/>
    <xf numFmtId="175" fontId="66" fillId="0" borderId="93" xfId="46" applyNumberFormat="1" applyBorder="1" applyAlignment="1">
      <alignment horizontal="left"/>
    </xf>
    <xf numFmtId="0" fontId="64" fillId="0" borderId="93" xfId="46" applyFont="1" applyBorder="1" applyAlignment="1">
      <alignment horizontal="left"/>
    </xf>
    <xf numFmtId="0" fontId="66" fillId="0" borderId="93" xfId="46" applyBorder="1" applyAlignment="1">
      <alignment horizontal="center"/>
    </xf>
    <xf numFmtId="0" fontId="66" fillId="0" borderId="96" xfId="46" applyBorder="1"/>
    <xf numFmtId="0" fontId="64" fillId="0" borderId="97" xfId="46" applyFont="1" applyBorder="1" applyAlignment="1">
      <alignment horizontal="left"/>
    </xf>
    <xf numFmtId="0" fontId="66" fillId="0" borderId="0" xfId="46" applyBorder="1"/>
    <xf numFmtId="173" fontId="66" fillId="0" borderId="0" xfId="46" applyNumberFormat="1" applyBorder="1"/>
    <xf numFmtId="0" fontId="64" fillId="0" borderId="0" xfId="46" applyFont="1" applyBorder="1" applyAlignment="1">
      <alignment horizontal="left"/>
    </xf>
    <xf numFmtId="0" fontId="85" fillId="0" borderId="0" xfId="46" applyFont="1" applyBorder="1"/>
    <xf numFmtId="0" fontId="102" fillId="27" borderId="0" xfId="47" applyFont="1" applyFill="1" applyBorder="1" applyAlignment="1">
      <alignment horizontal="center" vertical="center" wrapText="1"/>
    </xf>
    <xf numFmtId="0" fontId="102" fillId="27" borderId="0" xfId="47" applyFont="1" applyFill="1" applyBorder="1" applyAlignment="1">
      <alignment horizontal="center" vertical="center"/>
    </xf>
    <xf numFmtId="0" fontId="102" fillId="27" borderId="0" xfId="47" applyFont="1" applyFill="1" applyBorder="1" applyAlignment="1">
      <alignment horizontal="left" vertical="center" wrapText="1" indent="1"/>
    </xf>
    <xf numFmtId="174" fontId="102" fillId="27" borderId="0" xfId="21" applyNumberFormat="1" applyFont="1" applyFill="1" applyBorder="1" applyAlignment="1">
      <alignment horizontal="right" vertical="center" wrapText="1"/>
    </xf>
    <xf numFmtId="174" fontId="102" fillId="27" borderId="0" xfId="21" applyNumberFormat="1" applyFont="1" applyFill="1" applyBorder="1" applyAlignment="1">
      <alignment horizontal="right" vertical="center"/>
    </xf>
    <xf numFmtId="0" fontId="102" fillId="27" borderId="0" xfId="47" applyFont="1" applyFill="1" applyBorder="1" applyAlignment="1">
      <alignment horizontal="left" vertical="center" wrapText="1"/>
    </xf>
    <xf numFmtId="174" fontId="102" fillId="27" borderId="0" xfId="47" applyNumberFormat="1" applyFont="1" applyFill="1" applyBorder="1" applyAlignment="1">
      <alignment horizontal="right" vertical="center" wrapText="1"/>
    </xf>
    <xf numFmtId="4" fontId="66" fillId="0" borderId="44" xfId="46" applyNumberFormat="1" applyFont="1" applyBorder="1"/>
    <xf numFmtId="0" fontId="0" fillId="0" borderId="30" xfId="0" applyBorder="1" applyAlignment="1" applyProtection="1">
      <alignment horizontal="left" vertical="center" wrapText="1"/>
      <protection locked="0"/>
    </xf>
    <xf numFmtId="0" fontId="85" fillId="0" borderId="0" xfId="46" applyFont="1" applyFill="1" applyBorder="1"/>
    <xf numFmtId="0" fontId="85" fillId="26" borderId="90" xfId="46" applyFont="1" applyFill="1" applyBorder="1"/>
    <xf numFmtId="0" fontId="85" fillId="26" borderId="91" xfId="46" applyFont="1" applyFill="1" applyBorder="1"/>
    <xf numFmtId="0" fontId="102" fillId="27" borderId="0" xfId="47" applyFont="1" applyFill="1" applyBorder="1" applyAlignment="1">
      <alignment horizontal="center" vertical="center" wrapText="1"/>
    </xf>
    <xf numFmtId="0" fontId="102" fillId="27" borderId="0" xfId="47" applyFont="1" applyFill="1" applyBorder="1" applyAlignment="1">
      <alignment horizontal="center" vertical="center"/>
    </xf>
    <xf numFmtId="0" fontId="85" fillId="26" borderId="49" xfId="46" applyFont="1" applyFill="1" applyBorder="1"/>
    <xf numFmtId="0" fontId="85" fillId="26" borderId="50" xfId="46" applyFont="1" applyFill="1" applyBorder="1"/>
    <xf numFmtId="0" fontId="21" fillId="0" borderId="24" xfId="0" applyFont="1" applyBorder="1" applyAlignment="1">
      <alignment horizontal="center" vertical="center"/>
    </xf>
    <xf numFmtId="0" fontId="0" fillId="0" borderId="16" xfId="0" applyFont="1" applyBorder="1" applyAlignment="1">
      <alignment vertical="center"/>
    </xf>
    <xf numFmtId="0" fontId="0" fillId="0" borderId="18" xfId="0" applyFont="1" applyBorder="1" applyAlignment="1">
      <alignment vertical="center"/>
    </xf>
    <xf numFmtId="0" fontId="0" fillId="0" borderId="0" xfId="0" applyFont="1" applyBorder="1" applyAlignment="1">
      <alignment vertical="center"/>
    </xf>
    <xf numFmtId="0" fontId="3" fillId="0" borderId="0" xfId="0" applyFont="1" applyAlignment="1">
      <alignment vertical="center"/>
    </xf>
    <xf numFmtId="0" fontId="0" fillId="0" borderId="0" xfId="0" applyFont="1" applyAlignment="1">
      <alignment vertical="center"/>
    </xf>
    <xf numFmtId="4" fontId="19" fillId="0" borderId="10" xfId="0" applyNumberFormat="1" applyFont="1" applyBorder="1" applyAlignment="1">
      <alignment vertical="center"/>
    </xf>
    <xf numFmtId="0" fontId="0" fillId="0" borderId="10" xfId="0" applyFont="1" applyBorder="1" applyAlignment="1">
      <alignment vertical="center"/>
    </xf>
    <xf numFmtId="0" fontId="4" fillId="19" borderId="12" xfId="0" applyFont="1" applyFill="1" applyBorder="1" applyAlignment="1">
      <alignment horizontal="left" vertical="center"/>
    </xf>
    <xf numFmtId="0" fontId="0" fillId="19" borderId="12" xfId="0" applyFont="1" applyFill="1" applyBorder="1" applyAlignment="1">
      <alignment vertical="center"/>
    </xf>
    <xf numFmtId="4" fontId="4" fillId="19" borderId="12" xfId="0" applyNumberFormat="1" applyFont="1" applyFill="1" applyBorder="1" applyAlignment="1">
      <alignment vertical="center"/>
    </xf>
    <xf numFmtId="0" fontId="0" fillId="19" borderId="20" xfId="0" applyFont="1" applyFill="1" applyBorder="1" applyAlignment="1">
      <alignment vertical="center"/>
    </xf>
    <xf numFmtId="4" fontId="18" fillId="0" borderId="0" xfId="0" applyNumberFormat="1" applyFont="1" applyBorder="1" applyAlignment="1">
      <alignment vertical="center"/>
    </xf>
    <xf numFmtId="0" fontId="2" fillId="0" borderId="0" xfId="0" applyFont="1" applyBorder="1" applyAlignment="1">
      <alignment vertical="center"/>
    </xf>
    <xf numFmtId="0" fontId="18" fillId="0" borderId="0" xfId="0" applyFont="1" applyAlignment="1">
      <alignment horizontal="left" vertical="top" wrapText="1"/>
    </xf>
    <xf numFmtId="0" fontId="0" fillId="0" borderId="0" xfId="0"/>
    <xf numFmtId="0" fontId="2" fillId="0" borderId="0" xfId="0" applyFont="1" applyAlignment="1">
      <alignment vertical="center"/>
    </xf>
    <xf numFmtId="0" fontId="3" fillId="0" borderId="0" xfId="0" applyFont="1" applyBorder="1" applyAlignment="1">
      <alignment horizontal="left" vertical="center"/>
    </xf>
    <xf numFmtId="0" fontId="0" fillId="0" borderId="0" xfId="0" applyBorder="1"/>
    <xf numFmtId="0" fontId="4" fillId="0" borderId="0" xfId="0" applyFont="1" applyBorder="1" applyAlignment="1">
      <alignment horizontal="left" vertical="top" wrapText="1"/>
    </xf>
    <xf numFmtId="49" fontId="3" fillId="18" borderId="0" xfId="0" applyNumberFormat="1" applyFont="1" applyFill="1" applyBorder="1" applyAlignment="1" applyProtection="1">
      <alignment horizontal="left" vertical="center"/>
      <protection locked="0"/>
    </xf>
    <xf numFmtId="0" fontId="3" fillId="0" borderId="0" xfId="0" applyFont="1" applyBorder="1" applyAlignment="1">
      <alignment horizontal="left" vertical="center" wrapText="1"/>
    </xf>
    <xf numFmtId="164" fontId="2" fillId="0" borderId="0" xfId="0" applyNumberFormat="1" applyFont="1" applyBorder="1" applyAlignment="1">
      <alignment horizontal="center" vertical="center"/>
    </xf>
    <xf numFmtId="0" fontId="2" fillId="0" borderId="0" xfId="0" applyFont="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vertical="center"/>
    </xf>
    <xf numFmtId="0" fontId="3" fillId="19" borderId="12" xfId="0" applyFont="1" applyFill="1" applyBorder="1" applyAlignment="1">
      <alignment horizontal="right" vertical="center"/>
    </xf>
    <xf numFmtId="0" fontId="3" fillId="19" borderId="12" xfId="0" applyFont="1" applyFill="1" applyBorder="1" applyAlignment="1">
      <alignment horizontal="center" vertical="center"/>
    </xf>
    <xf numFmtId="165" fontId="3" fillId="0" borderId="0" xfId="0" applyNumberFormat="1" applyFont="1" applyAlignment="1">
      <alignment horizontal="left" vertical="center"/>
    </xf>
    <xf numFmtId="4" fontId="22" fillId="0" borderId="0" xfId="0" applyNumberFormat="1" applyFont="1" applyAlignment="1">
      <alignment horizontal="right" vertical="center"/>
    </xf>
    <xf numFmtId="0" fontId="24" fillId="0" borderId="0" xfId="0" applyFont="1" applyAlignment="1">
      <alignment horizontal="left" vertical="center" wrapText="1"/>
    </xf>
    <xf numFmtId="0" fontId="25" fillId="0" borderId="0" xfId="0" applyFont="1" applyAlignment="1">
      <alignment vertical="center"/>
    </xf>
    <xf numFmtId="0" fontId="3" fillId="19" borderId="11" xfId="0" applyFont="1" applyFill="1" applyBorder="1" applyAlignment="1">
      <alignment horizontal="center" vertical="center"/>
    </xf>
    <xf numFmtId="0" fontId="28" fillId="0" borderId="0" xfId="0" applyFont="1" applyAlignment="1">
      <alignment horizontal="left" vertical="center" wrapText="1"/>
    </xf>
    <xf numFmtId="0" fontId="8" fillId="0" borderId="0" xfId="0" applyFont="1" applyAlignment="1">
      <alignment vertical="center"/>
    </xf>
    <xf numFmtId="4" fontId="8" fillId="0" borderId="0" xfId="0" applyNumberFormat="1" applyFont="1" applyAlignment="1">
      <alignment vertical="center"/>
    </xf>
    <xf numFmtId="4" fontId="25" fillId="0" borderId="0" xfId="0" applyNumberFormat="1" applyFont="1" applyAlignment="1">
      <alignment vertical="center"/>
    </xf>
    <xf numFmtId="4" fontId="25" fillId="0" borderId="0" xfId="0" applyNumberFormat="1" applyFont="1" applyAlignment="1">
      <alignment horizontal="right" vertical="center"/>
    </xf>
    <xf numFmtId="0" fontId="14" fillId="19" borderId="0" xfId="0" applyFont="1" applyFill="1" applyAlignment="1">
      <alignment horizontal="center" vertical="center"/>
    </xf>
    <xf numFmtId="4" fontId="22" fillId="0" borderId="0" xfId="0" applyNumberFormat="1" applyFont="1" applyAlignment="1">
      <alignment vertical="center"/>
    </xf>
    <xf numFmtId="0" fontId="17" fillId="0" borderId="0" xfId="0" applyFont="1" applyAlignment="1">
      <alignment horizontal="left" vertical="center" wrapText="1"/>
    </xf>
    <xf numFmtId="0" fontId="54" fillId="17" borderId="0" xfId="23" applyFont="1" applyFill="1" applyAlignment="1" applyProtection="1">
      <alignment vertical="center"/>
    </xf>
    <xf numFmtId="0" fontId="17"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vertical="center" wrapText="1"/>
    </xf>
    <xf numFmtId="0" fontId="59" fillId="25" borderId="0" xfId="48" applyFont="1" applyFill="1" applyBorder="1" applyAlignment="1">
      <alignment horizontal="center" vertical="center"/>
    </xf>
    <xf numFmtId="169" fontId="79" fillId="0" borderId="0" xfId="48" applyNumberFormat="1" applyFont="1" applyBorder="1" applyAlignment="1">
      <alignment horizontal="right" vertical="center"/>
    </xf>
    <xf numFmtId="169" fontId="82" fillId="0" borderId="0" xfId="48" applyNumberFormat="1" applyFont="1" applyBorder="1" applyAlignment="1">
      <alignment horizontal="right" vertical="center"/>
    </xf>
    <xf numFmtId="0" fontId="59" fillId="0" borderId="0" xfId="48" applyFont="1" applyBorder="1" applyAlignment="1">
      <alignment horizontal="left" vertical="center"/>
    </xf>
    <xf numFmtId="169" fontId="80" fillId="0" borderId="0" xfId="48" applyNumberFormat="1" applyFont="1" applyBorder="1" applyAlignment="1">
      <alignment horizontal="right" vertical="center"/>
    </xf>
    <xf numFmtId="0" fontId="59" fillId="0" borderId="0" xfId="48" applyFont="1" applyBorder="1" applyAlignment="1">
      <alignment horizontal="left" vertical="center" wrapText="1"/>
    </xf>
    <xf numFmtId="169" fontId="84" fillId="0" borderId="0" xfId="48" applyNumberFormat="1" applyFont="1" applyBorder="1" applyAlignment="1">
      <alignment horizontal="right" vertical="center"/>
    </xf>
    <xf numFmtId="165" fontId="59" fillId="0" borderId="0" xfId="48" applyNumberFormat="1" applyFont="1" applyBorder="1" applyAlignment="1">
      <alignment horizontal="left" vertical="top"/>
    </xf>
    <xf numFmtId="169" fontId="81" fillId="25" borderId="20" xfId="48" applyNumberFormat="1" applyFont="1" applyFill="1" applyBorder="1" applyAlignment="1">
      <alignment horizontal="right" vertical="center"/>
    </xf>
    <xf numFmtId="0" fontId="57" fillId="0" borderId="8" xfId="48" applyFont="1" applyBorder="1" applyAlignment="1">
      <alignment horizontal="center" vertical="center"/>
    </xf>
    <xf numFmtId="0" fontId="76" fillId="0" borderId="0" xfId="48" applyFont="1" applyBorder="1" applyAlignment="1">
      <alignment horizontal="left" vertical="center"/>
    </xf>
    <xf numFmtId="0" fontId="81" fillId="0" borderId="0" xfId="48" applyFont="1" applyBorder="1" applyAlignment="1">
      <alignment horizontal="left" vertical="center"/>
    </xf>
    <xf numFmtId="0" fontId="96" fillId="0" borderId="65" xfId="30" applyFont="1" applyBorder="1" applyAlignment="1" applyProtection="1">
      <alignment horizontal="center"/>
      <protection locked="0"/>
    </xf>
    <xf numFmtId="0" fontId="90" fillId="0" borderId="90" xfId="30" applyFont="1" applyBorder="1" applyAlignment="1">
      <alignment horizontal="center" vertical="center"/>
    </xf>
    <xf numFmtId="0" fontId="90" fillId="0" borderId="99" xfId="30" applyFont="1" applyBorder="1" applyAlignment="1">
      <alignment horizontal="center" vertical="center"/>
    </xf>
    <xf numFmtId="0" fontId="90" fillId="0" borderId="56" xfId="30" applyFont="1" applyBorder="1" applyAlignment="1">
      <alignment horizontal="center" vertical="center"/>
    </xf>
    <xf numFmtId="0" fontId="90" fillId="0" borderId="100" xfId="30" applyFont="1" applyBorder="1" applyAlignment="1">
      <alignment horizontal="center" vertical="center"/>
    </xf>
    <xf numFmtId="171" fontId="90" fillId="0" borderId="62" xfId="30" applyNumberFormat="1" applyFont="1" applyBorder="1" applyAlignment="1" applyProtection="1">
      <alignment horizontal="center"/>
      <protection locked="0"/>
    </xf>
    <xf numFmtId="171" fontId="90" fillId="0" borderId="98" xfId="30" applyNumberFormat="1" applyFont="1" applyBorder="1" applyAlignment="1" applyProtection="1">
      <alignment horizontal="center"/>
      <protection locked="0"/>
    </xf>
    <xf numFmtId="171" fontId="90" fillId="0" borderId="63" xfId="30" applyNumberFormat="1" applyFont="1" applyBorder="1" applyAlignment="1" applyProtection="1">
      <alignment horizontal="center"/>
      <protection locked="0"/>
    </xf>
    <xf numFmtId="0" fontId="90" fillId="0" borderId="91" xfId="30" applyFont="1" applyBorder="1" applyAlignment="1">
      <alignment horizontal="center" wrapText="1"/>
    </xf>
    <xf numFmtId="0" fontId="90" fillId="0" borderId="97" xfId="30" applyFont="1" applyBorder="1" applyAlignment="1">
      <alignment horizontal="center" wrapText="1"/>
    </xf>
    <xf numFmtId="1" fontId="89" fillId="0" borderId="65" xfId="30" applyNumberFormat="1" applyFont="1" applyFill="1" applyBorder="1" applyAlignment="1" applyProtection="1">
      <alignment horizontal="center" vertical="center"/>
      <protection locked="0"/>
    </xf>
    <xf numFmtId="0" fontId="89" fillId="0" borderId="65" xfId="30" applyFont="1" applyBorder="1" applyAlignment="1" applyProtection="1">
      <alignment horizontal="center" vertical="center"/>
      <protection locked="0"/>
    </xf>
    <xf numFmtId="0" fontId="90" fillId="0" borderId="101" xfId="30" applyFont="1" applyBorder="1" applyAlignment="1">
      <alignment horizontal="center" vertical="center"/>
    </xf>
    <xf numFmtId="0" fontId="90" fillId="0" borderId="102" xfId="30" applyFont="1" applyBorder="1" applyAlignment="1">
      <alignment horizontal="center" vertical="center"/>
    </xf>
    <xf numFmtId="171" fontId="90" fillId="0" borderId="103" xfId="30" applyNumberFormat="1" applyFont="1" applyBorder="1" applyAlignment="1" applyProtection="1">
      <alignment horizontal="center"/>
      <protection locked="0"/>
    </xf>
    <xf numFmtId="0" fontId="90" fillId="0" borderId="104" xfId="30" applyFont="1" applyBorder="1" applyAlignment="1">
      <alignment horizontal="center" wrapText="1"/>
    </xf>
    <xf numFmtId="0" fontId="90" fillId="0" borderId="95" xfId="30" applyFont="1" applyBorder="1" applyAlignment="1">
      <alignment horizontal="center" wrapText="1"/>
    </xf>
    <xf numFmtId="0" fontId="90" fillId="0" borderId="105" xfId="30" applyFont="1" applyBorder="1" applyAlignment="1">
      <alignment horizontal="center" vertical="center"/>
    </xf>
    <xf numFmtId="0" fontId="90" fillId="0" borderId="106" xfId="30" applyFont="1" applyBorder="1" applyAlignment="1">
      <alignment horizontal="center" vertical="center"/>
    </xf>
    <xf numFmtId="0" fontId="90" fillId="0" borderId="93" xfId="30" applyFont="1" applyBorder="1" applyAlignment="1">
      <alignment horizontal="center" wrapText="1"/>
    </xf>
    <xf numFmtId="0" fontId="70" fillId="0" borderId="0" xfId="32" applyFont="1" applyBorder="1" applyAlignment="1">
      <alignment horizontal="left" vertical="top" indent="1"/>
    </xf>
    <xf numFmtId="0" fontId="66" fillId="0" borderId="0" xfId="32" applyBorder="1" applyAlignment="1">
      <alignment horizontal="left" vertical="top" indent="1"/>
    </xf>
    <xf numFmtId="0" fontId="70" fillId="24" borderId="51" xfId="32" applyFont="1" applyFill="1" applyBorder="1" applyAlignment="1">
      <alignment horizontal="left" vertical="top" indent="1"/>
    </xf>
    <xf numFmtId="0" fontId="70" fillId="0" borderId="0" xfId="33" applyFont="1" applyBorder="1" applyAlignment="1">
      <alignment horizontal="left" vertical="top" indent="1"/>
    </xf>
    <xf numFmtId="0" fontId="66" fillId="0" borderId="0" xfId="33" applyBorder="1" applyAlignment="1">
      <alignment horizontal="left" vertical="top" indent="1"/>
    </xf>
    <xf numFmtId="0" fontId="70" fillId="24" borderId="51" xfId="33" applyFont="1" applyFill="1" applyBorder="1" applyAlignment="1">
      <alignment horizontal="left" vertical="top" indent="1"/>
    </xf>
    <xf numFmtId="0" fontId="70" fillId="0" borderId="0" xfId="34" applyFont="1" applyBorder="1" applyAlignment="1">
      <alignment horizontal="left" vertical="top" indent="1"/>
    </xf>
    <xf numFmtId="0" fontId="66" fillId="0" borderId="0" xfId="34" applyBorder="1" applyAlignment="1">
      <alignment horizontal="left" vertical="top" indent="1"/>
    </xf>
    <xf numFmtId="0" fontId="70" fillId="24" borderId="51" xfId="34" applyFont="1" applyFill="1" applyBorder="1" applyAlignment="1">
      <alignment horizontal="left" vertical="top" indent="1"/>
    </xf>
    <xf numFmtId="0" fontId="70" fillId="0" borderId="0" xfId="35" applyFont="1" applyBorder="1" applyAlignment="1">
      <alignment horizontal="left" vertical="top" indent="1"/>
    </xf>
    <xf numFmtId="0" fontId="66" fillId="0" borderId="0" xfId="35" applyBorder="1" applyAlignment="1">
      <alignment horizontal="left" vertical="top" indent="1"/>
    </xf>
    <xf numFmtId="0" fontId="70" fillId="24" borderId="51" xfId="35" applyFont="1" applyFill="1" applyBorder="1" applyAlignment="1">
      <alignment horizontal="left" vertical="top" indent="1"/>
    </xf>
    <xf numFmtId="0" fontId="70" fillId="0" borderId="0" xfId="36" applyFont="1" applyBorder="1" applyAlignment="1">
      <alignment horizontal="left" vertical="top" indent="1"/>
    </xf>
    <xf numFmtId="0" fontId="66" fillId="0" borderId="0" xfId="36" applyBorder="1" applyAlignment="1">
      <alignment horizontal="left" vertical="top" indent="1"/>
    </xf>
    <xf numFmtId="0" fontId="70" fillId="24" borderId="51" xfId="36" applyFont="1" applyFill="1" applyBorder="1" applyAlignment="1">
      <alignment horizontal="left" vertical="top" indent="1"/>
    </xf>
    <xf numFmtId="0" fontId="70" fillId="0" borderId="0" xfId="37" applyFont="1" applyBorder="1" applyAlignment="1">
      <alignment horizontal="left" vertical="top" indent="1"/>
    </xf>
    <xf numFmtId="0" fontId="66" fillId="0" borderId="0" xfId="37" applyBorder="1" applyAlignment="1">
      <alignment horizontal="left" vertical="top" indent="1"/>
    </xf>
    <xf numFmtId="0" fontId="70" fillId="24" borderId="51" xfId="37" applyFont="1" applyFill="1" applyBorder="1" applyAlignment="1">
      <alignment horizontal="left" vertical="top" indent="1"/>
    </xf>
    <xf numFmtId="0" fontId="70" fillId="0" borderId="0" xfId="38" applyFont="1" applyBorder="1" applyAlignment="1">
      <alignment horizontal="left" vertical="top" indent="1"/>
    </xf>
    <xf numFmtId="0" fontId="66" fillId="0" borderId="0" xfId="38" applyBorder="1" applyAlignment="1">
      <alignment horizontal="left" vertical="top" indent="1"/>
    </xf>
    <xf numFmtId="0" fontId="70" fillId="24" borderId="51" xfId="38" applyFont="1" applyFill="1" applyBorder="1" applyAlignment="1">
      <alignment horizontal="left" vertical="top" indent="1"/>
    </xf>
    <xf numFmtId="0" fontId="70" fillId="0" borderId="0" xfId="39" applyFont="1" applyBorder="1" applyAlignment="1">
      <alignment horizontal="left" vertical="top" indent="1"/>
    </xf>
    <xf numFmtId="0" fontId="66" fillId="0" borderId="0" xfId="39" applyBorder="1" applyAlignment="1">
      <alignment horizontal="left" vertical="top" indent="1"/>
    </xf>
    <xf numFmtId="0" fontId="70" fillId="24" borderId="51" xfId="39" applyFont="1" applyFill="1" applyBorder="1" applyAlignment="1">
      <alignment horizontal="left" vertical="top" indent="1"/>
    </xf>
    <xf numFmtId="0" fontId="70" fillId="0" borderId="0" xfId="43" applyFont="1" applyBorder="1" applyAlignment="1">
      <alignment horizontal="left" vertical="top" indent="1"/>
    </xf>
    <xf numFmtId="0" fontId="66" fillId="0" borderId="0" xfId="43" applyBorder="1" applyAlignment="1">
      <alignment horizontal="left" vertical="top" indent="1"/>
    </xf>
    <xf numFmtId="0" fontId="70" fillId="24" borderId="51" xfId="43" applyFont="1" applyFill="1" applyBorder="1" applyAlignment="1">
      <alignment horizontal="left" vertical="top" indent="1"/>
    </xf>
    <xf numFmtId="0" fontId="70" fillId="0" borderId="0" xfId="42" applyFont="1" applyBorder="1" applyAlignment="1">
      <alignment horizontal="left" vertical="top" indent="1"/>
    </xf>
    <xf numFmtId="0" fontId="66" fillId="0" borderId="0" xfId="42" applyBorder="1" applyAlignment="1">
      <alignment horizontal="left" vertical="top" indent="1"/>
    </xf>
    <xf numFmtId="0" fontId="70" fillId="24" borderId="51" xfId="42" applyFont="1" applyFill="1" applyBorder="1" applyAlignment="1">
      <alignment horizontal="left" vertical="top" indent="1"/>
    </xf>
    <xf numFmtId="0" fontId="70" fillId="0" borderId="0" xfId="41" applyFont="1" applyBorder="1" applyAlignment="1">
      <alignment horizontal="left" vertical="top" indent="1"/>
    </xf>
    <xf numFmtId="0" fontId="66" fillId="0" borderId="0" xfId="41" applyBorder="1" applyAlignment="1">
      <alignment horizontal="left" vertical="top" indent="1"/>
    </xf>
    <xf numFmtId="0" fontId="70" fillId="24" borderId="51" xfId="41" applyFont="1" applyFill="1" applyBorder="1" applyAlignment="1">
      <alignment horizontal="left" vertical="top" indent="1"/>
    </xf>
    <xf numFmtId="0" fontId="70" fillId="0" borderId="0" xfId="45" applyFont="1" applyBorder="1" applyAlignment="1">
      <alignment horizontal="left" vertical="top" indent="1"/>
    </xf>
    <xf numFmtId="0" fontId="66" fillId="0" borderId="0" xfId="45" applyBorder="1" applyAlignment="1">
      <alignment horizontal="left" vertical="top" indent="1"/>
    </xf>
    <xf numFmtId="0" fontId="70" fillId="24" borderId="51" xfId="45" applyFont="1" applyFill="1" applyBorder="1" applyAlignment="1">
      <alignment horizontal="left" vertical="top" indent="1"/>
    </xf>
    <xf numFmtId="0" fontId="70" fillId="0" borderId="0" xfId="29" applyFont="1" applyBorder="1" applyAlignment="1">
      <alignment horizontal="left" vertical="top" indent="1"/>
    </xf>
    <xf numFmtId="0" fontId="64" fillId="0" borderId="0" xfId="29" applyBorder="1" applyAlignment="1">
      <alignment horizontal="left" vertical="top" indent="1"/>
    </xf>
    <xf numFmtId="0" fontId="70" fillId="24" borderId="51" xfId="29" applyFont="1" applyFill="1" applyBorder="1" applyAlignment="1">
      <alignment horizontal="left" vertical="top" indent="1"/>
    </xf>
    <xf numFmtId="0" fontId="70" fillId="0" borderId="0" xfId="40" applyFont="1" applyBorder="1" applyAlignment="1">
      <alignment horizontal="left" vertical="top" indent="1"/>
    </xf>
    <xf numFmtId="0" fontId="66" fillId="0" borderId="0" xfId="40" applyBorder="1" applyAlignment="1">
      <alignment horizontal="left" vertical="top" indent="1"/>
    </xf>
    <xf numFmtId="0" fontId="70" fillId="24" borderId="51" xfId="40" applyFont="1" applyFill="1" applyBorder="1" applyAlignment="1">
      <alignment horizontal="left" vertical="top" indent="1"/>
    </xf>
    <xf numFmtId="0" fontId="70" fillId="0" borderId="0" xfId="31" applyFont="1" applyBorder="1" applyAlignment="1">
      <alignment horizontal="left" vertical="top" indent="1"/>
    </xf>
    <xf numFmtId="0" fontId="66" fillId="0" borderId="0" xfId="31" applyBorder="1" applyAlignment="1">
      <alignment horizontal="left" vertical="top" indent="1"/>
    </xf>
    <xf numFmtId="0" fontId="70" fillId="24" borderId="51" xfId="31" applyFont="1" applyFill="1" applyBorder="1" applyAlignment="1">
      <alignment horizontal="left" vertical="top" indent="1"/>
    </xf>
    <xf numFmtId="0" fontId="70" fillId="0" borderId="0" xfId="44" applyFont="1" applyBorder="1" applyAlignment="1">
      <alignment horizontal="left" vertical="top" indent="1"/>
    </xf>
    <xf numFmtId="0" fontId="66" fillId="0" borderId="0" xfId="44" applyBorder="1" applyAlignment="1">
      <alignment horizontal="left" vertical="top" indent="1"/>
    </xf>
    <xf numFmtId="0" fontId="70" fillId="24" borderId="51" xfId="44" applyFont="1" applyFill="1" applyBorder="1" applyAlignment="1">
      <alignment horizontal="left" vertical="top" indent="1"/>
    </xf>
    <xf numFmtId="0" fontId="70" fillId="0" borderId="0" xfId="28" applyFont="1" applyBorder="1" applyAlignment="1">
      <alignment horizontal="left" vertical="top" indent="1"/>
    </xf>
    <xf numFmtId="0" fontId="66" fillId="0" borderId="0" xfId="28" applyBorder="1" applyAlignment="1">
      <alignment horizontal="left" vertical="top" indent="1"/>
    </xf>
    <xf numFmtId="0" fontId="70" fillId="24" borderId="51" xfId="28" applyFont="1" applyFill="1" applyBorder="1" applyAlignment="1">
      <alignment horizontal="left" vertical="top" indent="1"/>
    </xf>
    <xf numFmtId="0" fontId="59" fillId="0" borderId="0" xfId="49" applyFont="1" applyBorder="1" applyAlignment="1">
      <alignment horizontal="left" vertical="center" wrapText="1"/>
      <protection locked="0"/>
    </xf>
    <xf numFmtId="0" fontId="57" fillId="0" borderId="0" xfId="49" applyFont="1" applyBorder="1" applyAlignment="1">
      <alignment horizontal="center" vertical="center"/>
      <protection locked="0"/>
    </xf>
    <xf numFmtId="49" fontId="59" fillId="0" borderId="0" xfId="49" applyNumberFormat="1" applyFont="1" applyBorder="1" applyAlignment="1">
      <alignment horizontal="left" vertical="center" wrapText="1"/>
      <protection locked="0"/>
    </xf>
    <xf numFmtId="0" fontId="57" fillId="0" borderId="0" xfId="49" applyFont="1" applyBorder="1" applyAlignment="1">
      <alignment horizontal="center" vertical="center" wrapText="1"/>
      <protection locked="0"/>
    </xf>
    <xf numFmtId="0" fontId="59" fillId="0" borderId="0" xfId="49" applyFont="1" applyBorder="1" applyAlignment="1">
      <alignment horizontal="left" vertical="center"/>
      <protection locked="0"/>
    </xf>
    <xf numFmtId="0" fontId="59" fillId="0" borderId="0" xfId="49" applyFont="1" applyBorder="1" applyAlignment="1">
      <alignment horizontal="left" vertical="top"/>
      <protection locked="0"/>
    </xf>
    <xf numFmtId="0" fontId="58" fillId="0" borderId="37" xfId="49" applyFont="1" applyBorder="1" applyAlignment="1">
      <alignment horizontal="left"/>
      <protection locked="0"/>
    </xf>
    <xf numFmtId="0" fontId="58" fillId="0" borderId="37" xfId="49" applyFont="1" applyBorder="1" applyAlignment="1">
      <alignment horizontal="left" wrapText="1"/>
      <protection locked="0"/>
    </xf>
  </cellXfs>
  <cellStyles count="63">
    <cellStyle name=" 1" xfId="1"/>
    <cellStyle name="20 % - zvýraznenie1" xfId="2"/>
    <cellStyle name="20 % - zvýraznenie2" xfId="3"/>
    <cellStyle name="20 % - zvýraznenie3" xfId="4"/>
    <cellStyle name="20 % - zvýraznenie4" xfId="5"/>
    <cellStyle name="20 % - zvýraznenie5" xfId="6"/>
    <cellStyle name="20 % - zvýraznenie6" xfId="7"/>
    <cellStyle name="40 % - zvýraznenie1" xfId="8"/>
    <cellStyle name="40 % - zvýraznenie2" xfId="9"/>
    <cellStyle name="40 % - zvýraznenie3" xfId="10"/>
    <cellStyle name="40 % - zvýraznenie4" xfId="11"/>
    <cellStyle name="40 % - zvýraznenie5" xfId="12"/>
    <cellStyle name="40 % - zvýraznenie6" xfId="13"/>
    <cellStyle name="60 % - zvýraznenie1" xfId="14"/>
    <cellStyle name="60 % - zvýraznenie2" xfId="15"/>
    <cellStyle name="60 % - zvýraznenie3" xfId="16"/>
    <cellStyle name="60 % - zvýraznenie4" xfId="17"/>
    <cellStyle name="60 % - zvýraznenie5" xfId="18"/>
    <cellStyle name="60 % - zvýraznenie6" xfId="19"/>
    <cellStyle name="Čárka 2" xfId="20"/>
    <cellStyle name="čárky" xfId="21" builtinId="3"/>
    <cellStyle name="Dobrá" xfId="22"/>
    <cellStyle name="Hypertextový odkaz" xfId="23" builtinId="8"/>
    <cellStyle name="Kontrolná bunka" xfId="24"/>
    <cellStyle name="Neutrálna" xfId="25"/>
    <cellStyle name="Normal_Sheet1" xfId="26"/>
    <cellStyle name="normální" xfId="0" builtinId="0" customBuiltin="1"/>
    <cellStyle name="Normální 2" xfId="27"/>
    <cellStyle name="normální 3" xfId="28"/>
    <cellStyle name="normální 4" xfId="29"/>
    <cellStyle name="normální_Kanalizace Litovel - Chudobín- ceny " xfId="30"/>
    <cellStyle name="normální_PA-7859-103-01-VV 05 ÚV Mokošín - DSP" xfId="31"/>
    <cellStyle name="normální_PA-7859-106-01-VV 05 ÚV Mokošín - RM1" xfId="32"/>
    <cellStyle name="normální_PA-7859-107-01-VV 05 ÚV Mokošín - DT1" xfId="33"/>
    <cellStyle name="normální_PA-7859-108-01-VV 05 ÚV Mokošín - RM2" xfId="34"/>
    <cellStyle name="normální_PA-7859-109-01-VV 05 ÚV Mokošín - DT2" xfId="35"/>
    <cellStyle name="normální_PA-7859-110-01-VV 05 ÚV Mokošín - RM3" xfId="36"/>
    <cellStyle name="normální_PA-7859-111-01-VV 05 ÚV Mokošín - DT3" xfId="37"/>
    <cellStyle name="normální_PA-7859-112-01-VV 05 ÚV Mokošín - RS1" xfId="38"/>
    <cellStyle name="normální_PA-7859-113-01-VV 05 ÚV Mokošín - RS2" xfId="39"/>
    <cellStyle name="normální_PA-7859-203-01-VV 05 VDJ Lipoltice" xfId="40"/>
    <cellStyle name="normální_PA-7859-403-01-VV 05 ČS Jankovice" xfId="41"/>
    <cellStyle name="normální_PA-7859-403-02-VV 05 ČS Jankovice – propoj Vrt Brloh" xfId="42"/>
    <cellStyle name="normální_PA-7859-404-01-VV 05 Vrt Brloh" xfId="43"/>
    <cellStyle name="normální_PA-7859-504-01-VV 05 Vrt 1 Luhy" xfId="44"/>
    <cellStyle name="normální_PA-7859-703-01-VV 05 VDJ Chvaletice" xfId="45"/>
    <cellStyle name="normální_rekapitulace" xfId="46"/>
    <cellStyle name="normální_rekapitulace_1" xfId="47"/>
    <cellStyle name="normální_Vv Mokošín strojní" xfId="48"/>
    <cellStyle name="normální_VVZ" xfId="49"/>
    <cellStyle name="Prepojená bunka" xfId="50"/>
    <cellStyle name="Spolu" xfId="51"/>
    <cellStyle name="Styl 1" xfId="52"/>
    <cellStyle name="Text upozornenia" xfId="53"/>
    <cellStyle name="Titul" xfId="54"/>
    <cellStyle name="Vysvetľujúci text" xfId="55"/>
    <cellStyle name="Zlá" xfId="56"/>
    <cellStyle name="Zvýraznenie1" xfId="57"/>
    <cellStyle name="Zvýraznenie2" xfId="58"/>
    <cellStyle name="Zvýraznenie3" xfId="59"/>
    <cellStyle name="Zvýraznenie4" xfId="60"/>
    <cellStyle name="Zvýraznenie5" xfId="61"/>
    <cellStyle name="Zvýraznenie6" xfId="62"/>
  </cellStyles>
  <dxfs count="0"/>
  <tableStyles count="0"/>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1E41C.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file:///C:\KROSplusData\System\Temp\rad51DAA.tmp"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file:///C:\KROSplusData\System\Temp\radA5F21.tmp"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file:///C:\KROSplusData\System\Temp\rad21C6D.tmp"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file:///C:\KROSplusData\System\Temp\rad67F7C.tmp"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file:///C:\KROSplusData\System\Temp\rad5670C.tmp"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file:///C:\KROSplusData\System\Temp\rad4E7E0.tmp"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file:///C:\KROSplusData\System\Temp\radF039D.tmp"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file:///C:\KROSplusData\System\Temp\radA49DD.tmp"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file:///C:\KROSplusData\System\Temp\rad899FF.tmp"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file:///C:\KROSplusData\System\Temp\rad670D4.tmp" TargetMode="Externa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file:///C:\KROSplusData\System\Temp\rad4A4D9.tmp" TargetMode="Externa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file:///C:\KROSplusData\System\Temp\rad03D36.tmp" TargetMode="Externa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file:///C:\KROSplusData\System\Temp\radB8EB5.tmp" TargetMode="Externa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file:///C:\KROSplusData\System\Temp\radA35AA.tmp" TargetMode="Externa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file:///C:\KROSplusData\System\Temp\rad8756F.tmp" TargetMode="Externa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file:///C:\KROSplusData\System\Temp\rad34C45.tmp" TargetMode="Externa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file:///C:\KROSplusData\System\Temp\rad06B53.tmp" TargetMode="Externa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file:///C:\KROSplusData\System\Temp\rad9F248.tmp" TargetMode="Externa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file:///C:\KROSplusData\System\Temp\rad4CC71.tmp" TargetMode="Externa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file:///C:\KROSplusData\System\Temp\rad78EC2.tmp" TargetMode="Externa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file:///C:\KROSplusData\System\Temp\rad6CF85.tmp" TargetMode="Externa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file:///C:\KROSplusData\System\Temp\rad72786.tmp" TargetMode="Externa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file:///C:\KROSplusData\System\Temp\rad4DD7C.tmp"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45057" name="Picture 1" descr="C:\KROSplusData\System\Temp\rad1E41C.tmp">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r:link="rId3"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6081" name="Picture 10" descr="C:\KROSplusData\System\Temp\rad51DAA.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7105" name="Picture 10" descr="C:\KROSplusData\System\Temp\radA5F21.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8129" name="Picture 10" descr="C:\KROSplusData\System\Temp\rad21C6D.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9153" name="Picture 10" descr="C:\KROSplusData\System\Temp\rad67F7C.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0177" name="Picture 10" descr="C:\KROSplusData\System\Temp\rad5670C.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1201" name="Picture 10" descr="C:\KROSplusData\System\Temp\rad4E7E0.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2225" name="Picture 10" descr="C:\KROSplusData\System\Temp\radF039D.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3249" name="Picture 10" descr="C:\KROSplusData\System\Temp\radA49DD.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4273" name="Picture 10" descr="C:\KROSplusData\System\Temp\rad899FF.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5297" name="Picture 10" descr="C:\KROSplusData\System\Temp\rad670D4.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6321" name="Picture 10" descr="C:\KROSplusData\System\Temp\rad4A4D9.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7345" name="Picture 10" descr="C:\KROSplusData\System\Temp\rad03D36.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8369" name="Picture 10" descr="C:\KROSplusData\System\Temp\radB8EB5.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59393" name="Picture 10" descr="C:\KROSplusData\System\Temp\radA35AA.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0417" name="Picture 10" descr="C:\KROSplusData\System\Temp\rad8756F.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1441" name="Picture 10" descr="C:\KROSplusData\System\Temp\rad34C45.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2465" name="Picture 10" descr="C:\KROSplusData\System\Temp\rad06B53.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3489" name="Picture 10" descr="C:\KROSplusData\System\Temp\rad9F248.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4033" name="Picture 10" descr="C:\KROSplusData\System\Temp\rad4CC71.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4513" name="Picture 10" descr="C:\KROSplusData\System\Temp\rad78EC2.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5537" name="Picture 10" descr="C:\KROSplusData\System\Temp\rad6CF85.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6561" name="Picture 10" descr="C:\KROSplusData\System\Temp\rad72786.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67585" name="Picture 10" descr="C:\KROSplusData\System\Temp\rad4DD7C.tmp"/>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dimension ref="B1:I73"/>
  <sheetViews>
    <sheetView view="pageBreakPreview" zoomScale="80" zoomScaleNormal="100" workbookViewId="0">
      <selection activeCell="C44" sqref="C44"/>
    </sheetView>
  </sheetViews>
  <sheetFormatPr defaultColWidth="10.6640625" defaultRowHeight="12.75"/>
  <cols>
    <col min="1" max="1" width="10.6640625" style="1503"/>
    <col min="2" max="2" width="71.6640625" style="1503" customWidth="1"/>
    <col min="3" max="3" width="34.83203125" style="1505" customWidth="1"/>
    <col min="4" max="4" width="21.1640625" style="1503" customWidth="1"/>
    <col min="5" max="5" width="69" style="1503" customWidth="1"/>
    <col min="6" max="6" width="27.1640625" style="1505" customWidth="1"/>
    <col min="7" max="7" width="10.6640625" style="1503"/>
    <col min="8" max="8" width="69" style="1503" customWidth="1"/>
    <col min="9" max="9" width="27.1640625" style="1505" customWidth="1"/>
    <col min="10" max="16384" width="10.6640625" style="1503"/>
  </cols>
  <sheetData>
    <row r="1" spans="2:9" ht="15.75">
      <c r="B1" s="1501" t="s">
        <v>2236</v>
      </c>
      <c r="C1" s="1502"/>
      <c r="E1" s="1504"/>
      <c r="H1" s="1504"/>
    </row>
    <row r="2" spans="2:9" ht="15.75">
      <c r="B2" s="1506" t="s">
        <v>2237</v>
      </c>
      <c r="C2" s="1507"/>
      <c r="E2" s="1504"/>
      <c r="H2" s="1504"/>
    </row>
    <row r="3" spans="2:9" ht="16.5" thickBot="1">
      <c r="B3" s="1506"/>
      <c r="C3" s="1507"/>
      <c r="E3" s="1508"/>
      <c r="F3" s="1509"/>
      <c r="G3" s="1510"/>
      <c r="H3" s="1508"/>
      <c r="I3" s="1509"/>
    </row>
    <row r="4" spans="2:9" ht="16.5" thickBot="1">
      <c r="B4" s="1569" t="s">
        <v>2238</v>
      </c>
      <c r="C4" s="1570"/>
      <c r="E4" s="1564"/>
      <c r="F4" s="1564"/>
      <c r="G4" s="1510"/>
      <c r="H4" s="1564"/>
      <c r="I4" s="1564"/>
    </row>
    <row r="5" spans="2:9" ht="15.75">
      <c r="B5" s="1511"/>
      <c r="C5" s="1512" t="s">
        <v>2239</v>
      </c>
      <c r="E5" s="1510"/>
      <c r="F5" s="1513"/>
      <c r="G5" s="1510"/>
      <c r="H5" s="1514"/>
      <c r="I5" s="1515"/>
    </row>
    <row r="6" spans="2:9">
      <c r="B6" s="1516" t="s">
        <v>2240</v>
      </c>
      <c r="C6" s="1517">
        <f ca="1">'1 - SO_01.1 Zahušťovací n...'!J29+'2 - SO_01.2 Stavební úpra...'!J29</f>
        <v>0</v>
      </c>
      <c r="D6" s="1518"/>
      <c r="E6" s="1519"/>
      <c r="F6" s="1520"/>
      <c r="G6" s="1510"/>
      <c r="H6" s="1519"/>
      <c r="I6" s="1520"/>
    </row>
    <row r="7" spans="2:9">
      <c r="B7" s="1516" t="s">
        <v>2241</v>
      </c>
      <c r="C7" s="1517">
        <f ca="1">'3 - SO_02.1 Propojovací p...'!J29+'4 - SO_02.2 Propojovací p...'!J29+'5 - SO_02.3 Propojovací p...'!J29+'6 - SO_02.4 Propojovací p...'!J29+'7 - SO_02.5 Propojovací p...'!J29+'8 - SO_02.6 Propojovací p...'!J29</f>
        <v>0</v>
      </c>
      <c r="D7" s="1518"/>
      <c r="E7" s="1519"/>
      <c r="F7" s="1520"/>
      <c r="G7" s="1510"/>
      <c r="H7" s="1519"/>
      <c r="I7" s="1520"/>
    </row>
    <row r="8" spans="2:9">
      <c r="B8" s="1516" t="s">
        <v>2242</v>
      </c>
      <c r="C8" s="1517">
        <f ca="1">'1 - SO_03.1.1 Stavební úp...'!J29+'2 - SO_03.1.2 Stavební úp...'!J29+'3 - SO_03.2 Stavební úpra...'!J29</f>
        <v>0</v>
      </c>
      <c r="D8" s="1518"/>
      <c r="E8" s="1519"/>
      <c r="F8" s="1520"/>
      <c r="G8" s="1510"/>
      <c r="H8" s="1519"/>
      <c r="I8" s="1520"/>
    </row>
    <row r="9" spans="2:9">
      <c r="B9" s="1516" t="s">
        <v>2243</v>
      </c>
      <c r="C9" s="1517">
        <f ca="1">'4 - SO_04 Stavební úpravy...'!J27</f>
        <v>0</v>
      </c>
      <c r="D9" s="1518"/>
      <c r="E9" s="1510"/>
      <c r="F9" s="1520"/>
      <c r="G9" s="1510"/>
      <c r="H9" s="1519"/>
      <c r="I9" s="1520"/>
    </row>
    <row r="10" spans="2:9">
      <c r="B10" s="1516" t="s">
        <v>2244</v>
      </c>
      <c r="C10" s="1517">
        <f ca="1">'5 - SO_05 Stavební úpravy...'!J27</f>
        <v>0</v>
      </c>
      <c r="D10" s="1518"/>
      <c r="E10" s="1510"/>
      <c r="F10" s="1520"/>
      <c r="G10" s="1510"/>
      <c r="H10" s="1521"/>
      <c r="I10" s="1515"/>
    </row>
    <row r="11" spans="2:9">
      <c r="B11" s="1516" t="s">
        <v>2245</v>
      </c>
      <c r="C11" s="1517">
        <f ca="1">'14 - SO_06.2.1 Stavební ú...'!J29+'15 - SO_06.2.2 Stavební ú...'!J29+'16 - SO_06.1 Stavební úpr...'!J29</f>
        <v>0</v>
      </c>
      <c r="D11" s="1518"/>
      <c r="E11" s="1519"/>
      <c r="F11" s="1520"/>
      <c r="G11" s="1510"/>
      <c r="H11" s="1510"/>
      <c r="I11" s="1509"/>
    </row>
    <row r="12" spans="2:9" ht="15.75">
      <c r="B12" s="1516" t="s">
        <v>2246</v>
      </c>
      <c r="C12" s="1517">
        <f ca="1">'7 - SO_07 Stavební úpravy...'!J27</f>
        <v>0</v>
      </c>
      <c r="D12" s="1518"/>
      <c r="E12" s="1519"/>
      <c r="F12" s="1520"/>
      <c r="G12" s="1510"/>
      <c r="H12" s="1564"/>
      <c r="I12" s="1564"/>
    </row>
    <row r="13" spans="2:9">
      <c r="B13" s="1516" t="s">
        <v>2247</v>
      </c>
      <c r="C13" s="1562">
        <f ca="1">'1 - SO_08.1 Rekonstrukce ...'!J29</f>
        <v>0</v>
      </c>
      <c r="D13" s="1518"/>
      <c r="E13" s="1521"/>
      <c r="F13" s="1515"/>
      <c r="G13" s="1510"/>
      <c r="H13" s="1521"/>
      <c r="I13" s="1509"/>
    </row>
    <row r="14" spans="2:9">
      <c r="B14" s="1516" t="s">
        <v>2248</v>
      </c>
      <c r="C14" s="1517">
        <f ca="1">'9 - SO_09 Stavební úpravy...'!J27</f>
        <v>0</v>
      </c>
      <c r="D14" s="1518"/>
      <c r="E14" s="1521"/>
      <c r="F14" s="1515"/>
      <c r="G14" s="1510"/>
      <c r="H14" s="1510"/>
      <c r="I14" s="1509"/>
    </row>
    <row r="15" spans="2:9" ht="15.75">
      <c r="B15" s="1516" t="s">
        <v>2249</v>
      </c>
      <c r="C15" s="1562">
        <f ca="1">'10 - SO_10 Stavební úprav...'!J27</f>
        <v>0</v>
      </c>
      <c r="D15" s="1518"/>
      <c r="E15" s="1508"/>
      <c r="F15" s="1508"/>
      <c r="G15" s="1510"/>
      <c r="H15" s="1510"/>
      <c r="I15" s="1509"/>
    </row>
    <row r="16" spans="2:9">
      <c r="B16" s="1516" t="s">
        <v>3979</v>
      </c>
      <c r="C16" s="1517">
        <f ca="1">'1 - SO_11.1 Přístřešek'!J29+'2 - SO_11.2 Zpevněné plochy'!J29</f>
        <v>0</v>
      </c>
      <c r="D16" s="1518"/>
      <c r="E16" s="1514"/>
      <c r="F16" s="1515"/>
      <c r="G16" s="1510"/>
      <c r="H16" s="1521"/>
      <c r="I16" s="1515"/>
    </row>
    <row r="17" spans="2:9">
      <c r="B17" s="1516"/>
      <c r="C17" s="1522"/>
      <c r="E17" s="1519"/>
      <c r="F17" s="1520"/>
      <c r="G17" s="1510"/>
      <c r="H17" s="1510"/>
      <c r="I17" s="1509"/>
    </row>
    <row r="18" spans="2:9" ht="16.5" thickBot="1">
      <c r="B18" s="1523" t="s">
        <v>2250</v>
      </c>
      <c r="C18" s="1524">
        <f>SUM(C6:C17)</f>
        <v>0</v>
      </c>
      <c r="E18" s="1519"/>
      <c r="F18" s="1520"/>
      <c r="G18" s="1510"/>
      <c r="H18" s="1521"/>
      <c r="I18" s="1509"/>
    </row>
    <row r="19" spans="2:9" ht="16.5" thickBot="1">
      <c r="B19" s="1525"/>
      <c r="C19" s="1526"/>
      <c r="E19" s="1510"/>
      <c r="F19" s="1520"/>
      <c r="G19" s="1510"/>
      <c r="H19" s="1527"/>
      <c r="I19" s="1528"/>
    </row>
    <row r="20" spans="2:9" ht="15.75">
      <c r="B20" s="1565" t="s">
        <v>2251</v>
      </c>
      <c r="C20" s="1566"/>
      <c r="E20" s="1510"/>
      <c r="F20" s="1520"/>
      <c r="G20" s="1510"/>
      <c r="H20" s="1527"/>
      <c r="I20" s="1528"/>
    </row>
    <row r="21" spans="2:9">
      <c r="B21" s="1529" t="s">
        <v>2252</v>
      </c>
      <c r="C21" s="1522"/>
      <c r="E21" s="1510"/>
      <c r="F21" s="1509"/>
      <c r="G21" s="1510"/>
      <c r="H21" s="1527"/>
      <c r="I21" s="1528"/>
    </row>
    <row r="22" spans="2:9">
      <c r="B22" s="1263" t="s">
        <v>4796</v>
      </c>
      <c r="C22" s="1530">
        <f ca="1">'Rekapitulace strojní část '!B5</f>
        <v>0</v>
      </c>
      <c r="E22" s="1510"/>
      <c r="F22" s="1509"/>
      <c r="G22" s="1510"/>
      <c r="H22" s="1510"/>
      <c r="I22" s="1509"/>
    </row>
    <row r="23" spans="2:9">
      <c r="B23" s="1263" t="s">
        <v>4803</v>
      </c>
      <c r="C23" s="1530">
        <f ca="1">'Rekapitulace strojní část '!B6</f>
        <v>0</v>
      </c>
      <c r="E23" s="1514"/>
      <c r="F23" s="1515"/>
      <c r="G23" s="1510"/>
      <c r="H23" s="1514"/>
      <c r="I23" s="1515"/>
    </row>
    <row r="24" spans="2:9" ht="15">
      <c r="B24" s="1263" t="s">
        <v>4806</v>
      </c>
      <c r="C24" s="1530">
        <f ca="1">'Rekapitulace strojní část '!B7</f>
        <v>0</v>
      </c>
      <c r="E24" s="1510"/>
      <c r="F24" s="1509"/>
      <c r="G24" s="1510"/>
      <c r="H24" s="1531"/>
      <c r="I24" s="1532"/>
    </row>
    <row r="25" spans="2:9">
      <c r="B25" s="1263" t="s">
        <v>4807</v>
      </c>
      <c r="C25" s="1530">
        <f ca="1">'Rekapitulace strojní část '!B8</f>
        <v>0</v>
      </c>
      <c r="E25" s="1521"/>
      <c r="F25" s="1515"/>
      <c r="G25" s="1510"/>
      <c r="H25" s="1510"/>
      <c r="I25" s="1509"/>
    </row>
    <row r="26" spans="2:9" ht="15.75">
      <c r="B26" s="1263" t="s">
        <v>4810</v>
      </c>
      <c r="C26" s="1530">
        <f ca="1">'Rekapitulace strojní část '!B9</f>
        <v>0</v>
      </c>
      <c r="E26" s="1514"/>
      <c r="F26" s="1515"/>
      <c r="G26" s="1510"/>
      <c r="H26" s="1508"/>
      <c r="I26" s="1515"/>
    </row>
    <row r="27" spans="2:9">
      <c r="B27" s="1263" t="s">
        <v>4813</v>
      </c>
      <c r="C27" s="1530">
        <f ca="1">'Rekapitulace strojní část '!B10</f>
        <v>0</v>
      </c>
      <c r="E27" s="1519"/>
      <c r="F27" s="1520"/>
      <c r="G27" s="1510"/>
      <c r="H27" s="1510"/>
      <c r="I27" s="1509"/>
    </row>
    <row r="28" spans="2:9">
      <c r="B28" s="1263" t="s">
        <v>4815</v>
      </c>
      <c r="C28" s="1530">
        <f ca="1">'Rekapitulace strojní část '!B11</f>
        <v>0</v>
      </c>
      <c r="E28" s="1519"/>
      <c r="F28" s="1520"/>
      <c r="G28" s="1510"/>
      <c r="H28" s="1510"/>
      <c r="I28" s="1509"/>
    </row>
    <row r="29" spans="2:9">
      <c r="B29" s="1263" t="s">
        <v>4818</v>
      </c>
      <c r="C29" s="1530">
        <f ca="1">'Rekapitulace strojní část '!B12</f>
        <v>0</v>
      </c>
      <c r="E29" s="1519"/>
      <c r="F29" s="1520"/>
      <c r="G29" s="1510"/>
      <c r="H29" s="1510"/>
      <c r="I29" s="1509"/>
    </row>
    <row r="30" spans="2:9">
      <c r="B30" s="1529" t="s">
        <v>2253</v>
      </c>
      <c r="C30" s="1533">
        <f>SUM(C22:C29)</f>
        <v>0</v>
      </c>
      <c r="E30" s="1519"/>
      <c r="F30" s="1520"/>
      <c r="G30" s="1510"/>
      <c r="H30" s="1510"/>
      <c r="I30" s="1509"/>
    </row>
    <row r="31" spans="2:9">
      <c r="B31" s="1534"/>
      <c r="C31" s="1535"/>
      <c r="E31" s="1519"/>
      <c r="F31" s="1520"/>
      <c r="G31" s="1510"/>
      <c r="H31" s="1510"/>
      <c r="I31" s="1509"/>
    </row>
    <row r="32" spans="2:9">
      <c r="B32" s="1529" t="s">
        <v>2254</v>
      </c>
      <c r="C32" s="1522"/>
      <c r="E32" s="1519"/>
      <c r="F32" s="1520"/>
      <c r="G32" s="1510"/>
      <c r="H32" s="1527"/>
      <c r="I32" s="1528"/>
    </row>
    <row r="33" spans="2:9">
      <c r="B33" s="1263" t="s">
        <v>4796</v>
      </c>
      <c r="C33" s="1517">
        <f ca="1">'Rekapitulace elektro část '!B5</f>
        <v>0</v>
      </c>
      <c r="E33" s="1519"/>
      <c r="F33" s="1520"/>
      <c r="G33" s="1510"/>
      <c r="H33" s="1510"/>
      <c r="I33" s="1509"/>
    </row>
    <row r="34" spans="2:9">
      <c r="B34" s="1263" t="s">
        <v>4803</v>
      </c>
      <c r="C34" s="1517">
        <f ca="1">'Rekapitulace elektro část '!B12</f>
        <v>0</v>
      </c>
      <c r="E34" s="1519"/>
      <c r="F34" s="1520"/>
      <c r="G34" s="1510"/>
      <c r="H34" s="1510"/>
      <c r="I34" s="1509"/>
    </row>
    <row r="35" spans="2:9">
      <c r="B35" s="1263" t="s">
        <v>4806</v>
      </c>
      <c r="C35" s="1517">
        <f ca="1">'Rekapitulace elektro část '!B15</f>
        <v>0</v>
      </c>
      <c r="E35" s="1514"/>
      <c r="F35" s="1515"/>
      <c r="G35" s="1510"/>
      <c r="H35" s="1510"/>
      <c r="I35" s="1509"/>
    </row>
    <row r="36" spans="2:9">
      <c r="B36" s="1263" t="s">
        <v>4807</v>
      </c>
      <c r="C36" s="1517">
        <f ca="1">'Rekapitulace elektro část '!B16</f>
        <v>0</v>
      </c>
      <c r="E36" s="1521"/>
      <c r="F36" s="1515"/>
      <c r="G36" s="1510"/>
      <c r="H36" s="1510"/>
      <c r="I36" s="1509"/>
    </row>
    <row r="37" spans="2:9">
      <c r="B37" s="1263" t="s">
        <v>4810</v>
      </c>
      <c r="C37" s="1517">
        <f ca="1">'Rekapitulace elektro část '!B19</f>
        <v>0</v>
      </c>
      <c r="E37" s="1510"/>
      <c r="F37" s="1509"/>
      <c r="G37" s="1510"/>
      <c r="H37" s="1510"/>
      <c r="I37" s="1509"/>
    </row>
    <row r="38" spans="2:9">
      <c r="B38" s="1263" t="s">
        <v>4813</v>
      </c>
      <c r="C38" s="1517">
        <f ca="1">'Rekapitulace elektro část '!B22</f>
        <v>0</v>
      </c>
      <c r="E38" s="1510"/>
      <c r="F38" s="1509"/>
      <c r="G38" s="1510"/>
      <c r="H38" s="1510"/>
      <c r="I38" s="1536"/>
    </row>
    <row r="39" spans="2:9" ht="15.75">
      <c r="B39" s="1263" t="s">
        <v>4814</v>
      </c>
      <c r="C39" s="1517">
        <f ca="1">'Rekapitulace elektro část '!B23</f>
        <v>0</v>
      </c>
      <c r="E39" s="1508"/>
      <c r="F39" s="1515"/>
      <c r="G39" s="1510"/>
      <c r="H39" s="1510"/>
      <c r="I39" s="1536"/>
    </row>
    <row r="40" spans="2:9">
      <c r="B40" s="1263" t="s">
        <v>4815</v>
      </c>
      <c r="C40" s="1517">
        <f ca="1">'Rekapitulace elektro část '!B24</f>
        <v>0</v>
      </c>
      <c r="E40" s="1510"/>
      <c r="F40" s="1509"/>
      <c r="G40" s="1510"/>
      <c r="H40" s="1510"/>
      <c r="I40" s="1536"/>
    </row>
    <row r="41" spans="2:9">
      <c r="B41" s="1263" t="s">
        <v>4818</v>
      </c>
      <c r="C41" s="1517">
        <f ca="1">'Rekapitulace elektro část '!B27</f>
        <v>0</v>
      </c>
      <c r="E41" s="1510"/>
      <c r="F41" s="1509"/>
      <c r="G41" s="1510"/>
      <c r="H41" s="1510"/>
      <c r="I41" s="1509"/>
    </row>
    <row r="42" spans="2:9">
      <c r="B42" s="1263" t="s">
        <v>4819</v>
      </c>
      <c r="C42" s="1517">
        <f ca="1">'Rekapitulace elektro část '!B28</f>
        <v>0</v>
      </c>
      <c r="E42" s="1510"/>
      <c r="F42" s="1509"/>
      <c r="G42" s="1510"/>
      <c r="H42" s="1510"/>
      <c r="I42" s="1509"/>
    </row>
    <row r="43" spans="2:9" ht="15.75">
      <c r="B43" s="1263" t="s">
        <v>4822</v>
      </c>
      <c r="C43" s="1517">
        <f ca="1">'Rekapitulace elektro část '!B31</f>
        <v>0</v>
      </c>
      <c r="E43" s="1510"/>
      <c r="F43" s="1509"/>
      <c r="G43" s="1510"/>
      <c r="H43" s="1508"/>
      <c r="I43" s="1509"/>
    </row>
    <row r="44" spans="2:9">
      <c r="B44" s="1529" t="s">
        <v>2255</v>
      </c>
      <c r="C44" s="1522">
        <f>SUM(C33:C43)</f>
        <v>0</v>
      </c>
      <c r="E44" s="1510"/>
      <c r="F44" s="1509"/>
      <c r="G44" s="1510"/>
      <c r="H44" s="1510"/>
      <c r="I44" s="1509"/>
    </row>
    <row r="45" spans="2:9">
      <c r="B45" s="1529"/>
      <c r="C45" s="1522"/>
      <c r="E45" s="1510"/>
      <c r="F45" s="1509"/>
      <c r="G45" s="1510"/>
      <c r="H45" s="1510"/>
      <c r="I45" s="1509"/>
    </row>
    <row r="46" spans="2:9" ht="16.5" thickBot="1">
      <c r="B46" s="1523" t="s">
        <v>2256</v>
      </c>
      <c r="C46" s="1524">
        <f>C44+C30</f>
        <v>0</v>
      </c>
      <c r="E46" s="1510"/>
      <c r="F46" s="1509"/>
      <c r="G46" s="1510"/>
      <c r="H46" s="1510"/>
      <c r="I46" s="1509"/>
    </row>
    <row r="47" spans="2:9" ht="15.75" thickBot="1">
      <c r="B47" s="1537"/>
      <c r="C47" s="1507"/>
      <c r="E47" s="1531"/>
      <c r="F47" s="1538"/>
      <c r="G47" s="1510"/>
      <c r="H47" s="1510"/>
      <c r="I47" s="1509"/>
    </row>
    <row r="48" spans="2:9" ht="16.5" thickBot="1">
      <c r="B48" s="1539" t="s">
        <v>5987</v>
      </c>
      <c r="C48" s="1540">
        <f ca="1">'0 - Ostatní náklady'!J27</f>
        <v>0</v>
      </c>
      <c r="E48" s="1531"/>
      <c r="F48" s="1538"/>
      <c r="G48" s="1510"/>
      <c r="H48" s="1510"/>
      <c r="I48" s="1509"/>
    </row>
    <row r="49" spans="2:6" ht="13.5" thickBot="1">
      <c r="B49" s="1537"/>
      <c r="C49" s="1507"/>
    </row>
    <row r="50" spans="2:6" ht="18.75" thickBot="1">
      <c r="B50" s="1541" t="s">
        <v>2257</v>
      </c>
      <c r="C50" s="1542">
        <f>C46+C18+C48</f>
        <v>0</v>
      </c>
      <c r="E50" s="1543"/>
    </row>
    <row r="51" spans="2:6">
      <c r="B51" s="1544"/>
      <c r="C51" s="1545"/>
    </row>
    <row r="52" spans="2:6">
      <c r="B52" s="1537"/>
      <c r="C52" s="1546"/>
    </row>
    <row r="53" spans="2:6">
      <c r="B53" s="1537"/>
      <c r="C53" s="1547"/>
    </row>
    <row r="54" spans="2:6">
      <c r="B54" s="1537"/>
      <c r="C54" s="1547"/>
    </row>
    <row r="55" spans="2:6">
      <c r="B55" s="1537"/>
      <c r="C55" s="1547"/>
    </row>
    <row r="56" spans="2:6">
      <c r="B56" s="1537"/>
      <c r="C56" s="1547"/>
    </row>
    <row r="57" spans="2:6">
      <c r="B57" s="1537"/>
      <c r="C57" s="1548"/>
    </row>
    <row r="58" spans="2:6" ht="21.75" customHeight="1" thickBot="1">
      <c r="B58" s="1549"/>
      <c r="C58" s="1550"/>
    </row>
    <row r="59" spans="2:6" ht="21.75" customHeight="1"/>
    <row r="60" spans="2:6" ht="23.25" customHeight="1">
      <c r="B60" s="1551"/>
      <c r="C60" s="1552"/>
      <c r="D60" s="1551"/>
      <c r="E60" s="1551"/>
      <c r="F60" s="1553"/>
    </row>
    <row r="61" spans="2:6" ht="15.75">
      <c r="B61" s="1554"/>
      <c r="C61" s="1552"/>
      <c r="D61" s="1551"/>
      <c r="E61" s="1551"/>
      <c r="F61" s="1553"/>
    </row>
    <row r="62" spans="2:6" ht="21.75" customHeight="1">
      <c r="B62" s="1567"/>
      <c r="C62" s="1568"/>
      <c r="D62" s="1568"/>
      <c r="E62" s="1568"/>
      <c r="F62" s="1553"/>
    </row>
    <row r="63" spans="2:6" ht="21.75" customHeight="1">
      <c r="B63" s="1567"/>
      <c r="C63" s="1555"/>
      <c r="D63" s="1555"/>
      <c r="E63" s="1556"/>
      <c r="F63" s="1552"/>
    </row>
    <row r="64" spans="2:6" ht="27" customHeight="1">
      <c r="B64" s="1557"/>
      <c r="C64" s="1558"/>
      <c r="D64" s="1558"/>
      <c r="E64" s="1559"/>
      <c r="F64" s="1552"/>
    </row>
    <row r="65" spans="2:6" ht="27" customHeight="1">
      <c r="B65" s="1557"/>
      <c r="C65" s="1558"/>
      <c r="D65" s="1558"/>
      <c r="E65" s="1559"/>
      <c r="F65" s="1552"/>
    </row>
    <row r="66" spans="2:6">
      <c r="B66" s="1557"/>
      <c r="C66" s="1558"/>
      <c r="D66" s="1558"/>
      <c r="E66" s="1559"/>
      <c r="F66" s="1552"/>
    </row>
    <row r="67" spans="2:6">
      <c r="B67" s="1557"/>
      <c r="C67" s="1558"/>
      <c r="D67" s="1558"/>
      <c r="E67" s="1559"/>
      <c r="F67" s="1552"/>
    </row>
    <row r="68" spans="2:6">
      <c r="B68" s="1557"/>
      <c r="C68" s="1558"/>
      <c r="D68" s="1558"/>
      <c r="E68" s="1559"/>
      <c r="F68" s="1552"/>
    </row>
    <row r="69" spans="2:6">
      <c r="B69" s="1560"/>
      <c r="C69" s="1561"/>
      <c r="D69" s="1561"/>
      <c r="E69" s="1561"/>
      <c r="F69" s="1552"/>
    </row>
    <row r="70" spans="2:6">
      <c r="B70" s="1551"/>
      <c r="C70" s="1552"/>
      <c r="D70" s="1551"/>
      <c r="E70" s="1551"/>
      <c r="F70" s="1552"/>
    </row>
    <row r="71" spans="2:6">
      <c r="B71" s="1551"/>
      <c r="C71" s="1552"/>
      <c r="D71" s="1551"/>
      <c r="E71" s="1551"/>
      <c r="F71" s="1552"/>
    </row>
    <row r="72" spans="2:6">
      <c r="B72" s="1551"/>
      <c r="C72" s="1552"/>
      <c r="D72" s="1551"/>
      <c r="E72" s="1551"/>
      <c r="F72" s="1552"/>
    </row>
    <row r="73" spans="2:6">
      <c r="B73" s="1551"/>
      <c r="C73" s="1552"/>
      <c r="D73" s="1551"/>
      <c r="E73" s="1551"/>
      <c r="F73" s="1552"/>
    </row>
  </sheetData>
  <mergeCells count="7">
    <mergeCell ref="H4:I4"/>
    <mergeCell ref="H12:I12"/>
    <mergeCell ref="B20:C20"/>
    <mergeCell ref="B62:B63"/>
    <mergeCell ref="C62:E62"/>
    <mergeCell ref="B4:C4"/>
    <mergeCell ref="E4:F4"/>
  </mergeCells>
  <phoneticPr fontId="0" type="noConversion"/>
  <pageMargins left="0.78740157499999996" right="0.78740157499999996" top="0.984251969" bottom="0.984251969" header="0.4921259845" footer="0.4921259845"/>
  <pageSetup paperSize="9" scale="87" orientation="portrait"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M82"/>
  <sheetViews>
    <sheetView showGridLines="0" workbookViewId="0">
      <pane ySplit="1" topLeftCell="A58"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ustomWidth="1"/>
  </cols>
  <sheetData>
    <row r="1" spans="1:74" ht="21.4" customHeight="1">
      <c r="A1" s="239" t="s">
        <v>5912</v>
      </c>
      <c r="B1" s="240"/>
      <c r="C1" s="240"/>
      <c r="D1" s="241" t="s">
        <v>5913</v>
      </c>
      <c r="E1" s="240"/>
      <c r="F1" s="240"/>
      <c r="G1" s="240"/>
      <c r="H1" s="240"/>
      <c r="I1" s="240"/>
      <c r="J1" s="240"/>
      <c r="K1" s="238" t="s">
        <v>4192</v>
      </c>
      <c r="L1" s="238"/>
      <c r="M1" s="238"/>
      <c r="N1" s="238"/>
      <c r="O1" s="238"/>
      <c r="P1" s="238"/>
      <c r="Q1" s="238"/>
      <c r="R1" s="238"/>
      <c r="S1" s="238"/>
      <c r="T1" s="240"/>
      <c r="U1" s="240"/>
      <c r="V1" s="240"/>
      <c r="W1" s="238" t="s">
        <v>4193</v>
      </c>
      <c r="X1" s="238"/>
      <c r="Y1" s="238"/>
      <c r="Z1" s="238"/>
      <c r="AA1" s="238"/>
      <c r="AB1" s="238"/>
      <c r="AC1" s="238"/>
      <c r="AD1" s="238"/>
      <c r="AE1" s="238"/>
      <c r="AF1" s="238"/>
      <c r="AG1" s="238"/>
      <c r="AH1" s="238"/>
      <c r="AI1" s="234"/>
      <c r="AJ1" s="16"/>
      <c r="AK1" s="16"/>
      <c r="AL1" s="16"/>
      <c r="AM1" s="16"/>
      <c r="AN1" s="16"/>
      <c r="AO1" s="16"/>
      <c r="AP1" s="16"/>
      <c r="AQ1" s="16"/>
      <c r="AR1" s="16"/>
      <c r="AS1" s="16"/>
      <c r="AT1" s="16"/>
      <c r="AU1" s="16"/>
      <c r="AV1" s="16"/>
      <c r="AW1" s="16"/>
      <c r="AX1" s="16"/>
      <c r="AY1" s="16"/>
      <c r="AZ1" s="16"/>
      <c r="BA1" s="15" t="s">
        <v>5914</v>
      </c>
      <c r="BB1" s="15" t="s">
        <v>5915</v>
      </c>
      <c r="BC1" s="16"/>
      <c r="BD1" s="16"/>
      <c r="BE1" s="16"/>
      <c r="BF1" s="16"/>
      <c r="BG1" s="16"/>
      <c r="BH1" s="16"/>
      <c r="BI1" s="16"/>
      <c r="BJ1" s="16"/>
      <c r="BK1" s="16"/>
      <c r="BL1" s="16"/>
      <c r="BM1" s="16"/>
      <c r="BN1" s="16"/>
      <c r="BO1" s="16"/>
      <c r="BP1" s="16"/>
      <c r="BQ1" s="16"/>
      <c r="BR1" s="16"/>
      <c r="BT1" s="17" t="s">
        <v>5916</v>
      </c>
      <c r="BU1" s="17" t="s">
        <v>5916</v>
      </c>
      <c r="BV1" s="17" t="s">
        <v>5917</v>
      </c>
    </row>
    <row r="2" spans="1:74" ht="36.950000000000003" customHeight="1">
      <c r="AR2" s="1609" t="s">
        <v>5918</v>
      </c>
      <c r="AS2" s="1586"/>
      <c r="AT2" s="1586"/>
      <c r="AU2" s="1586"/>
      <c r="AV2" s="1586"/>
      <c r="AW2" s="1586"/>
      <c r="AX2" s="1586"/>
      <c r="AY2" s="1586"/>
      <c r="AZ2" s="1586"/>
      <c r="BA2" s="1586"/>
      <c r="BB2" s="1586"/>
      <c r="BC2" s="1586"/>
      <c r="BD2" s="1586"/>
      <c r="BE2" s="1586"/>
      <c r="BS2" s="18" t="s">
        <v>5919</v>
      </c>
      <c r="BT2" s="18" t="s">
        <v>5920</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BS3" s="18" t="s">
        <v>5919</v>
      </c>
      <c r="BT3" s="18" t="s">
        <v>5921</v>
      </c>
    </row>
    <row r="4" spans="1:74" ht="36.950000000000003" customHeight="1">
      <c r="B4" s="22"/>
      <c r="C4" s="23"/>
      <c r="D4" s="24" t="s">
        <v>5922</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5"/>
      <c r="AS4" s="26" t="s">
        <v>5923</v>
      </c>
      <c r="BE4" s="27" t="s">
        <v>5924</v>
      </c>
      <c r="BS4" s="18" t="s">
        <v>5925</v>
      </c>
    </row>
    <row r="5" spans="1:74" ht="14.45" customHeight="1">
      <c r="B5" s="22"/>
      <c r="C5" s="23"/>
      <c r="D5" s="28" t="s">
        <v>5926</v>
      </c>
      <c r="E5" s="23"/>
      <c r="F5" s="23"/>
      <c r="G5" s="23"/>
      <c r="H5" s="23"/>
      <c r="I5" s="23"/>
      <c r="J5" s="23"/>
      <c r="K5" s="1588" t="s">
        <v>5927</v>
      </c>
      <c r="L5" s="1589"/>
      <c r="M5" s="1589"/>
      <c r="N5" s="1589"/>
      <c r="O5" s="1589"/>
      <c r="P5" s="1589"/>
      <c r="Q5" s="1589"/>
      <c r="R5" s="1589"/>
      <c r="S5" s="1589"/>
      <c r="T5" s="1589"/>
      <c r="U5" s="1589"/>
      <c r="V5" s="1589"/>
      <c r="W5" s="1589"/>
      <c r="X5" s="1589"/>
      <c r="Y5" s="1589"/>
      <c r="Z5" s="1589"/>
      <c r="AA5" s="1589"/>
      <c r="AB5" s="1589"/>
      <c r="AC5" s="1589"/>
      <c r="AD5" s="1589"/>
      <c r="AE5" s="1589"/>
      <c r="AF5" s="1589"/>
      <c r="AG5" s="1589"/>
      <c r="AH5" s="1589"/>
      <c r="AI5" s="1589"/>
      <c r="AJ5" s="1589"/>
      <c r="AK5" s="1589"/>
      <c r="AL5" s="1589"/>
      <c r="AM5" s="1589"/>
      <c r="AN5" s="1589"/>
      <c r="AO5" s="1589"/>
      <c r="AP5" s="23"/>
      <c r="AQ5" s="25"/>
      <c r="BE5" s="1585" t="s">
        <v>5928</v>
      </c>
      <c r="BS5" s="18" t="s">
        <v>5919</v>
      </c>
    </row>
    <row r="6" spans="1:74" ht="36.950000000000003" customHeight="1">
      <c r="B6" s="22"/>
      <c r="C6" s="23"/>
      <c r="D6" s="30" t="s">
        <v>5929</v>
      </c>
      <c r="E6" s="23"/>
      <c r="F6" s="23"/>
      <c r="G6" s="23"/>
      <c r="H6" s="23"/>
      <c r="I6" s="23"/>
      <c r="J6" s="23"/>
      <c r="K6" s="1590" t="s">
        <v>5930</v>
      </c>
      <c r="L6" s="1589"/>
      <c r="M6" s="1589"/>
      <c r="N6" s="1589"/>
      <c r="O6" s="1589"/>
      <c r="P6" s="1589"/>
      <c r="Q6" s="1589"/>
      <c r="R6" s="1589"/>
      <c r="S6" s="1589"/>
      <c r="T6" s="1589"/>
      <c r="U6" s="1589"/>
      <c r="V6" s="1589"/>
      <c r="W6" s="1589"/>
      <c r="X6" s="1589"/>
      <c r="Y6" s="1589"/>
      <c r="Z6" s="1589"/>
      <c r="AA6" s="1589"/>
      <c r="AB6" s="1589"/>
      <c r="AC6" s="1589"/>
      <c r="AD6" s="1589"/>
      <c r="AE6" s="1589"/>
      <c r="AF6" s="1589"/>
      <c r="AG6" s="1589"/>
      <c r="AH6" s="1589"/>
      <c r="AI6" s="1589"/>
      <c r="AJ6" s="1589"/>
      <c r="AK6" s="1589"/>
      <c r="AL6" s="1589"/>
      <c r="AM6" s="1589"/>
      <c r="AN6" s="1589"/>
      <c r="AO6" s="1589"/>
      <c r="AP6" s="23"/>
      <c r="AQ6" s="25"/>
      <c r="BE6" s="1586"/>
      <c r="BS6" s="18" t="s">
        <v>5931</v>
      </c>
    </row>
    <row r="7" spans="1:74" ht="14.45" customHeight="1">
      <c r="B7" s="22"/>
      <c r="C7" s="23"/>
      <c r="D7" s="31" t="s">
        <v>5932</v>
      </c>
      <c r="E7" s="23"/>
      <c r="F7" s="23"/>
      <c r="G7" s="23"/>
      <c r="H7" s="23"/>
      <c r="I7" s="23"/>
      <c r="J7" s="23"/>
      <c r="K7" s="29" t="s">
        <v>5915</v>
      </c>
      <c r="L7" s="23"/>
      <c r="M7" s="23"/>
      <c r="N7" s="23"/>
      <c r="O7" s="23"/>
      <c r="P7" s="23"/>
      <c r="Q7" s="23"/>
      <c r="R7" s="23"/>
      <c r="S7" s="23"/>
      <c r="T7" s="23"/>
      <c r="U7" s="23"/>
      <c r="V7" s="23"/>
      <c r="W7" s="23"/>
      <c r="X7" s="23"/>
      <c r="Y7" s="23"/>
      <c r="Z7" s="23"/>
      <c r="AA7" s="23"/>
      <c r="AB7" s="23"/>
      <c r="AC7" s="23"/>
      <c r="AD7" s="23"/>
      <c r="AE7" s="23"/>
      <c r="AF7" s="23"/>
      <c r="AG7" s="23"/>
      <c r="AH7" s="23"/>
      <c r="AI7" s="23"/>
      <c r="AJ7" s="23"/>
      <c r="AK7" s="31" t="s">
        <v>5933</v>
      </c>
      <c r="AL7" s="23"/>
      <c r="AM7" s="23"/>
      <c r="AN7" s="29" t="s">
        <v>5915</v>
      </c>
      <c r="AO7" s="23"/>
      <c r="AP7" s="23"/>
      <c r="AQ7" s="25"/>
      <c r="BE7" s="1586"/>
      <c r="BS7" s="18" t="s">
        <v>5934</v>
      </c>
    </row>
    <row r="8" spans="1:74" ht="14.45" customHeight="1">
      <c r="B8" s="22"/>
      <c r="C8" s="23"/>
      <c r="D8" s="31" t="s">
        <v>5935</v>
      </c>
      <c r="E8" s="23"/>
      <c r="F8" s="23"/>
      <c r="G8" s="23"/>
      <c r="H8" s="23"/>
      <c r="I8" s="23"/>
      <c r="J8" s="23"/>
      <c r="K8" s="29" t="s">
        <v>5936</v>
      </c>
      <c r="L8" s="23"/>
      <c r="M8" s="23"/>
      <c r="N8" s="23"/>
      <c r="O8" s="23"/>
      <c r="P8" s="23"/>
      <c r="Q8" s="23"/>
      <c r="R8" s="23"/>
      <c r="S8" s="23"/>
      <c r="T8" s="23"/>
      <c r="U8" s="23"/>
      <c r="V8" s="23"/>
      <c r="W8" s="23"/>
      <c r="X8" s="23"/>
      <c r="Y8" s="23"/>
      <c r="Z8" s="23"/>
      <c r="AA8" s="23"/>
      <c r="AB8" s="23"/>
      <c r="AC8" s="23"/>
      <c r="AD8" s="23"/>
      <c r="AE8" s="23"/>
      <c r="AF8" s="23"/>
      <c r="AG8" s="23"/>
      <c r="AH8" s="23"/>
      <c r="AI8" s="23"/>
      <c r="AJ8" s="23"/>
      <c r="AK8" s="31" t="s">
        <v>5937</v>
      </c>
      <c r="AL8" s="23"/>
      <c r="AM8" s="23"/>
      <c r="AN8" s="32" t="s">
        <v>5938</v>
      </c>
      <c r="AO8" s="23"/>
      <c r="AP8" s="23"/>
      <c r="AQ8" s="25"/>
      <c r="BE8" s="1586"/>
      <c r="BS8" s="18" t="s">
        <v>5939</v>
      </c>
    </row>
    <row r="9" spans="1:74"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5"/>
      <c r="BE9" s="1586"/>
      <c r="BS9" s="18" t="s">
        <v>5940</v>
      </c>
    </row>
    <row r="10" spans="1:74" ht="14.45" customHeight="1">
      <c r="B10" s="22"/>
      <c r="C10" s="23"/>
      <c r="D10" s="31" t="s">
        <v>5941</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1" t="s">
        <v>5942</v>
      </c>
      <c r="AL10" s="23"/>
      <c r="AM10" s="23"/>
      <c r="AN10" s="29" t="s">
        <v>5915</v>
      </c>
      <c r="AO10" s="23"/>
      <c r="AP10" s="23"/>
      <c r="AQ10" s="25"/>
      <c r="BE10" s="1586"/>
      <c r="BS10" s="18" t="s">
        <v>5931</v>
      </c>
    </row>
    <row r="11" spans="1:74" ht="18.399999999999999" customHeight="1">
      <c r="B11" s="22"/>
      <c r="C11" s="23"/>
      <c r="D11" s="23"/>
      <c r="E11" s="29" t="s">
        <v>5936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1" t="s">
        <v>5943</v>
      </c>
      <c r="AL11" s="23"/>
      <c r="AM11" s="23"/>
      <c r="AN11" s="29" t="s">
        <v>5915</v>
      </c>
      <c r="AO11" s="23"/>
      <c r="AP11" s="23"/>
      <c r="AQ11" s="25"/>
      <c r="BE11" s="1586"/>
      <c r="BS11" s="18" t="s">
        <v>5931</v>
      </c>
    </row>
    <row r="12" spans="1:74"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5"/>
      <c r="BE12" s="1586"/>
      <c r="BS12" s="18" t="s">
        <v>5931</v>
      </c>
    </row>
    <row r="13" spans="1:74" ht="14.45" customHeight="1">
      <c r="B13" s="22"/>
      <c r="C13" s="23"/>
      <c r="D13" s="31" t="s">
        <v>5944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1" t="s">
        <v>5942</v>
      </c>
      <c r="AL13" s="23"/>
      <c r="AM13" s="23"/>
      <c r="AN13" s="33" t="s">
        <v>5945</v>
      </c>
      <c r="AO13" s="23"/>
      <c r="AP13" s="23"/>
      <c r="AQ13" s="25"/>
      <c r="BE13" s="1586"/>
      <c r="BS13" s="18" t="s">
        <v>5931</v>
      </c>
    </row>
    <row r="14" spans="1:74" ht="15">
      <c r="B14" s="22"/>
      <c r="C14" s="23"/>
      <c r="D14" s="23"/>
      <c r="E14" s="1591" t="s">
        <v>5945</v>
      </c>
      <c r="F14" s="1589"/>
      <c r="G14" s="1589"/>
      <c r="H14" s="1589"/>
      <c r="I14" s="1589"/>
      <c r="J14" s="1589"/>
      <c r="K14" s="1589"/>
      <c r="L14" s="1589"/>
      <c r="M14" s="1589"/>
      <c r="N14" s="1589"/>
      <c r="O14" s="1589"/>
      <c r="P14" s="1589"/>
      <c r="Q14" s="1589"/>
      <c r="R14" s="1589"/>
      <c r="S14" s="1589"/>
      <c r="T14" s="1589"/>
      <c r="U14" s="1589"/>
      <c r="V14" s="1589"/>
      <c r="W14" s="1589"/>
      <c r="X14" s="1589"/>
      <c r="Y14" s="1589"/>
      <c r="Z14" s="1589"/>
      <c r="AA14" s="1589"/>
      <c r="AB14" s="1589"/>
      <c r="AC14" s="1589"/>
      <c r="AD14" s="1589"/>
      <c r="AE14" s="1589"/>
      <c r="AF14" s="1589"/>
      <c r="AG14" s="1589"/>
      <c r="AH14" s="1589"/>
      <c r="AI14" s="1589"/>
      <c r="AJ14" s="1589"/>
      <c r="AK14" s="31" t="s">
        <v>5943</v>
      </c>
      <c r="AL14" s="23"/>
      <c r="AM14" s="23"/>
      <c r="AN14" s="33" t="s">
        <v>5945</v>
      </c>
      <c r="AO14" s="23"/>
      <c r="AP14" s="23"/>
      <c r="AQ14" s="25"/>
      <c r="BE14" s="1586"/>
      <c r="BS14" s="18" t="s">
        <v>5931</v>
      </c>
    </row>
    <row r="15" spans="1:74"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5"/>
      <c r="BE15" s="1586"/>
      <c r="BS15" s="18" t="s">
        <v>5916</v>
      </c>
    </row>
    <row r="16" spans="1:74" ht="14.45" customHeight="1">
      <c r="B16" s="22"/>
      <c r="C16" s="23"/>
      <c r="D16" s="31" t="s">
        <v>5946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1" t="s">
        <v>5942</v>
      </c>
      <c r="AL16" s="23"/>
      <c r="AM16" s="23"/>
      <c r="AN16" s="29" t="s">
        <v>5915</v>
      </c>
      <c r="AO16" s="23"/>
      <c r="AP16" s="23"/>
      <c r="AQ16" s="25"/>
      <c r="BE16" s="1586"/>
      <c r="BS16" s="18" t="s">
        <v>5916</v>
      </c>
    </row>
    <row r="17" spans="2:71" ht="18.399999999999999" customHeight="1">
      <c r="B17" s="22"/>
      <c r="C17" s="23"/>
      <c r="D17" s="23"/>
      <c r="E17" s="29" t="s">
        <v>5936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1" t="s">
        <v>5943</v>
      </c>
      <c r="AL17" s="23"/>
      <c r="AM17" s="23"/>
      <c r="AN17" s="29" t="s">
        <v>5915</v>
      </c>
      <c r="AO17" s="23"/>
      <c r="AP17" s="23"/>
      <c r="AQ17" s="25"/>
      <c r="BE17" s="1586"/>
      <c r="BS17" s="18" t="s">
        <v>5947</v>
      </c>
    </row>
    <row r="18" spans="2:7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5"/>
      <c r="BE18" s="1586"/>
      <c r="BS18" s="18" t="s">
        <v>5919</v>
      </c>
    </row>
    <row r="19" spans="2:71" ht="14.45" customHeight="1">
      <c r="B19" s="22"/>
      <c r="C19" s="23"/>
      <c r="D19" s="31" t="s">
        <v>5948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5"/>
      <c r="BE19" s="1586"/>
      <c r="BS19" s="18" t="s">
        <v>5919</v>
      </c>
    </row>
    <row r="20" spans="2:71" ht="22.5" customHeight="1">
      <c r="B20" s="22"/>
      <c r="C20" s="23"/>
      <c r="D20" s="23"/>
      <c r="E20" s="1592" t="s">
        <v>5915</v>
      </c>
      <c r="F20" s="1589"/>
      <c r="G20" s="1589"/>
      <c r="H20" s="1589"/>
      <c r="I20" s="1589"/>
      <c r="J20" s="1589"/>
      <c r="K20" s="1589"/>
      <c r="L20" s="1589"/>
      <c r="M20" s="1589"/>
      <c r="N20" s="1589"/>
      <c r="O20" s="1589"/>
      <c r="P20" s="1589"/>
      <c r="Q20" s="1589"/>
      <c r="R20" s="1589"/>
      <c r="S20" s="1589"/>
      <c r="T20" s="1589"/>
      <c r="U20" s="1589"/>
      <c r="V20" s="1589"/>
      <c r="W20" s="1589"/>
      <c r="X20" s="1589"/>
      <c r="Y20" s="1589"/>
      <c r="Z20" s="1589"/>
      <c r="AA20" s="1589"/>
      <c r="AB20" s="1589"/>
      <c r="AC20" s="1589"/>
      <c r="AD20" s="1589"/>
      <c r="AE20" s="1589"/>
      <c r="AF20" s="1589"/>
      <c r="AG20" s="1589"/>
      <c r="AH20" s="1589"/>
      <c r="AI20" s="1589"/>
      <c r="AJ20" s="1589"/>
      <c r="AK20" s="1589"/>
      <c r="AL20" s="1589"/>
      <c r="AM20" s="1589"/>
      <c r="AN20" s="1589"/>
      <c r="AO20" s="23"/>
      <c r="AP20" s="23"/>
      <c r="AQ20" s="25"/>
      <c r="BE20" s="1586"/>
      <c r="BS20" s="18" t="s">
        <v>5947</v>
      </c>
    </row>
    <row r="21" spans="2:7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5"/>
      <c r="BE21" s="1586"/>
    </row>
    <row r="22" spans="2:71" ht="6.95" customHeight="1">
      <c r="B22" s="22"/>
      <c r="C22" s="23"/>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23"/>
      <c r="AQ22" s="25"/>
      <c r="BE22" s="1586"/>
    </row>
    <row r="23" spans="2:71" s="1" customFormat="1" ht="25.9" customHeight="1">
      <c r="B23" s="35"/>
      <c r="C23" s="36"/>
      <c r="D23" s="37" t="s">
        <v>5949</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1577">
        <f>ROUND(AG51,2)</f>
        <v>0</v>
      </c>
      <c r="AL23" s="1578"/>
      <c r="AM23" s="1578"/>
      <c r="AN23" s="1578"/>
      <c r="AO23" s="1578"/>
      <c r="AP23" s="36"/>
      <c r="AQ23" s="39"/>
      <c r="BE23" s="1576"/>
    </row>
    <row r="24" spans="2:71" s="1" customFormat="1" ht="6.9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9"/>
      <c r="BE24" s="1576"/>
    </row>
    <row r="25" spans="2:71" s="1" customFormat="1">
      <c r="B25" s="35"/>
      <c r="C25" s="36"/>
      <c r="D25" s="36"/>
      <c r="E25" s="36"/>
      <c r="F25" s="36"/>
      <c r="G25" s="36"/>
      <c r="H25" s="36"/>
      <c r="I25" s="36"/>
      <c r="J25" s="36"/>
      <c r="K25" s="36"/>
      <c r="L25" s="1594" t="s">
        <v>5950</v>
      </c>
      <c r="M25" s="1574"/>
      <c r="N25" s="1574"/>
      <c r="O25" s="1574"/>
      <c r="P25" s="36"/>
      <c r="Q25" s="36"/>
      <c r="R25" s="36"/>
      <c r="S25" s="36"/>
      <c r="T25" s="36"/>
      <c r="U25" s="36"/>
      <c r="V25" s="36"/>
      <c r="W25" s="1594" t="s">
        <v>5951</v>
      </c>
      <c r="X25" s="1574"/>
      <c r="Y25" s="1574"/>
      <c r="Z25" s="1574"/>
      <c r="AA25" s="1574"/>
      <c r="AB25" s="1574"/>
      <c r="AC25" s="1574"/>
      <c r="AD25" s="1574"/>
      <c r="AE25" s="1574"/>
      <c r="AF25" s="36"/>
      <c r="AG25" s="36"/>
      <c r="AH25" s="36"/>
      <c r="AI25" s="36"/>
      <c r="AJ25" s="36"/>
      <c r="AK25" s="1594" t="s">
        <v>5952</v>
      </c>
      <c r="AL25" s="1574"/>
      <c r="AM25" s="1574"/>
      <c r="AN25" s="1574"/>
      <c r="AO25" s="1574"/>
      <c r="AP25" s="36"/>
      <c r="AQ25" s="39"/>
      <c r="BE25" s="1576"/>
    </row>
    <row r="26" spans="2:71" s="2" customFormat="1" ht="14.45" customHeight="1">
      <c r="B26" s="41"/>
      <c r="C26" s="42"/>
      <c r="D26" s="43" t="s">
        <v>5953</v>
      </c>
      <c r="E26" s="42"/>
      <c r="F26" s="43" t="s">
        <v>5954</v>
      </c>
      <c r="G26" s="42"/>
      <c r="H26" s="42"/>
      <c r="I26" s="42"/>
      <c r="J26" s="42"/>
      <c r="K26" s="42"/>
      <c r="L26" s="1593">
        <v>0.21</v>
      </c>
      <c r="M26" s="1584"/>
      <c r="N26" s="1584"/>
      <c r="O26" s="1584"/>
      <c r="P26" s="42"/>
      <c r="Q26" s="42"/>
      <c r="R26" s="42"/>
      <c r="S26" s="42"/>
      <c r="T26" s="42"/>
      <c r="U26" s="42"/>
      <c r="V26" s="42"/>
      <c r="W26" s="1583">
        <f>ROUND(AZ51,2)</f>
        <v>0</v>
      </c>
      <c r="X26" s="1584"/>
      <c r="Y26" s="1584"/>
      <c r="Z26" s="1584"/>
      <c r="AA26" s="1584"/>
      <c r="AB26" s="1584"/>
      <c r="AC26" s="1584"/>
      <c r="AD26" s="1584"/>
      <c r="AE26" s="1584"/>
      <c r="AF26" s="42"/>
      <c r="AG26" s="42"/>
      <c r="AH26" s="42"/>
      <c r="AI26" s="42"/>
      <c r="AJ26" s="42"/>
      <c r="AK26" s="1583">
        <f>ROUND(AV51,2)</f>
        <v>0</v>
      </c>
      <c r="AL26" s="1584"/>
      <c r="AM26" s="1584"/>
      <c r="AN26" s="1584"/>
      <c r="AO26" s="1584"/>
      <c r="AP26" s="42"/>
      <c r="AQ26" s="44"/>
      <c r="BE26" s="1587"/>
    </row>
    <row r="27" spans="2:71" s="2" customFormat="1" ht="14.45" customHeight="1">
      <c r="B27" s="41"/>
      <c r="C27" s="42"/>
      <c r="D27" s="42"/>
      <c r="E27" s="42"/>
      <c r="F27" s="43" t="s">
        <v>5955</v>
      </c>
      <c r="G27" s="42"/>
      <c r="H27" s="42"/>
      <c r="I27" s="42"/>
      <c r="J27" s="42"/>
      <c r="K27" s="42"/>
      <c r="L27" s="1593">
        <v>0.15</v>
      </c>
      <c r="M27" s="1584"/>
      <c r="N27" s="1584"/>
      <c r="O27" s="1584"/>
      <c r="P27" s="42"/>
      <c r="Q27" s="42"/>
      <c r="R27" s="42"/>
      <c r="S27" s="42"/>
      <c r="T27" s="42"/>
      <c r="U27" s="42"/>
      <c r="V27" s="42"/>
      <c r="W27" s="1583">
        <f>ROUND(BA51,2)</f>
        <v>0</v>
      </c>
      <c r="X27" s="1584"/>
      <c r="Y27" s="1584"/>
      <c r="Z27" s="1584"/>
      <c r="AA27" s="1584"/>
      <c r="AB27" s="1584"/>
      <c r="AC27" s="1584"/>
      <c r="AD27" s="1584"/>
      <c r="AE27" s="1584"/>
      <c r="AF27" s="42"/>
      <c r="AG27" s="42"/>
      <c r="AH27" s="42"/>
      <c r="AI27" s="42"/>
      <c r="AJ27" s="42"/>
      <c r="AK27" s="1583">
        <f>ROUND(AW51,2)</f>
        <v>0</v>
      </c>
      <c r="AL27" s="1584"/>
      <c r="AM27" s="1584"/>
      <c r="AN27" s="1584"/>
      <c r="AO27" s="1584"/>
      <c r="AP27" s="42"/>
      <c r="AQ27" s="44"/>
      <c r="BE27" s="1587"/>
    </row>
    <row r="28" spans="2:71" s="2" customFormat="1" ht="14.45" hidden="1" customHeight="1">
      <c r="B28" s="41"/>
      <c r="C28" s="42"/>
      <c r="D28" s="42"/>
      <c r="E28" s="42"/>
      <c r="F28" s="43" t="s">
        <v>5956</v>
      </c>
      <c r="G28" s="42"/>
      <c r="H28" s="42"/>
      <c r="I28" s="42"/>
      <c r="J28" s="42"/>
      <c r="K28" s="42"/>
      <c r="L28" s="1593">
        <v>0.21</v>
      </c>
      <c r="M28" s="1584"/>
      <c r="N28" s="1584"/>
      <c r="O28" s="1584"/>
      <c r="P28" s="42"/>
      <c r="Q28" s="42"/>
      <c r="R28" s="42"/>
      <c r="S28" s="42"/>
      <c r="T28" s="42"/>
      <c r="U28" s="42"/>
      <c r="V28" s="42"/>
      <c r="W28" s="1583">
        <f>ROUND(BB51,2)</f>
        <v>0</v>
      </c>
      <c r="X28" s="1584"/>
      <c r="Y28" s="1584"/>
      <c r="Z28" s="1584"/>
      <c r="AA28" s="1584"/>
      <c r="AB28" s="1584"/>
      <c r="AC28" s="1584"/>
      <c r="AD28" s="1584"/>
      <c r="AE28" s="1584"/>
      <c r="AF28" s="42"/>
      <c r="AG28" s="42"/>
      <c r="AH28" s="42"/>
      <c r="AI28" s="42"/>
      <c r="AJ28" s="42"/>
      <c r="AK28" s="1583">
        <v>0</v>
      </c>
      <c r="AL28" s="1584"/>
      <c r="AM28" s="1584"/>
      <c r="AN28" s="1584"/>
      <c r="AO28" s="1584"/>
      <c r="AP28" s="42"/>
      <c r="AQ28" s="44"/>
      <c r="BE28" s="1587"/>
    </row>
    <row r="29" spans="2:71" s="2" customFormat="1" ht="14.45" hidden="1" customHeight="1">
      <c r="B29" s="41"/>
      <c r="C29" s="42"/>
      <c r="D29" s="42"/>
      <c r="E29" s="42"/>
      <c r="F29" s="43" t="s">
        <v>5957</v>
      </c>
      <c r="G29" s="42"/>
      <c r="H29" s="42"/>
      <c r="I29" s="42"/>
      <c r="J29" s="42"/>
      <c r="K29" s="42"/>
      <c r="L29" s="1593">
        <v>0.15</v>
      </c>
      <c r="M29" s="1584"/>
      <c r="N29" s="1584"/>
      <c r="O29" s="1584"/>
      <c r="P29" s="42"/>
      <c r="Q29" s="42"/>
      <c r="R29" s="42"/>
      <c r="S29" s="42"/>
      <c r="T29" s="42"/>
      <c r="U29" s="42"/>
      <c r="V29" s="42"/>
      <c r="W29" s="1583">
        <f>ROUND(BC51,2)</f>
        <v>0</v>
      </c>
      <c r="X29" s="1584"/>
      <c r="Y29" s="1584"/>
      <c r="Z29" s="1584"/>
      <c r="AA29" s="1584"/>
      <c r="AB29" s="1584"/>
      <c r="AC29" s="1584"/>
      <c r="AD29" s="1584"/>
      <c r="AE29" s="1584"/>
      <c r="AF29" s="42"/>
      <c r="AG29" s="42"/>
      <c r="AH29" s="42"/>
      <c r="AI29" s="42"/>
      <c r="AJ29" s="42"/>
      <c r="AK29" s="1583">
        <v>0</v>
      </c>
      <c r="AL29" s="1584"/>
      <c r="AM29" s="1584"/>
      <c r="AN29" s="1584"/>
      <c r="AO29" s="1584"/>
      <c r="AP29" s="42"/>
      <c r="AQ29" s="44"/>
      <c r="BE29" s="1587"/>
    </row>
    <row r="30" spans="2:71" s="2" customFormat="1" ht="14.45" hidden="1" customHeight="1">
      <c r="B30" s="41"/>
      <c r="C30" s="42"/>
      <c r="D30" s="42"/>
      <c r="E30" s="42"/>
      <c r="F30" s="43" t="s">
        <v>5958</v>
      </c>
      <c r="G30" s="42"/>
      <c r="H30" s="42"/>
      <c r="I30" s="42"/>
      <c r="J30" s="42"/>
      <c r="K30" s="42"/>
      <c r="L30" s="1593">
        <v>0</v>
      </c>
      <c r="M30" s="1584"/>
      <c r="N30" s="1584"/>
      <c r="O30" s="1584"/>
      <c r="P30" s="42"/>
      <c r="Q30" s="42"/>
      <c r="R30" s="42"/>
      <c r="S30" s="42"/>
      <c r="T30" s="42"/>
      <c r="U30" s="42"/>
      <c r="V30" s="42"/>
      <c r="W30" s="1583">
        <f>ROUND(BD51,2)</f>
        <v>0</v>
      </c>
      <c r="X30" s="1584"/>
      <c r="Y30" s="1584"/>
      <c r="Z30" s="1584"/>
      <c r="AA30" s="1584"/>
      <c r="AB30" s="1584"/>
      <c r="AC30" s="1584"/>
      <c r="AD30" s="1584"/>
      <c r="AE30" s="1584"/>
      <c r="AF30" s="42"/>
      <c r="AG30" s="42"/>
      <c r="AH30" s="42"/>
      <c r="AI30" s="42"/>
      <c r="AJ30" s="42"/>
      <c r="AK30" s="1583">
        <v>0</v>
      </c>
      <c r="AL30" s="1584"/>
      <c r="AM30" s="1584"/>
      <c r="AN30" s="1584"/>
      <c r="AO30" s="1584"/>
      <c r="AP30" s="42"/>
      <c r="AQ30" s="44"/>
      <c r="BE30" s="1587"/>
    </row>
    <row r="31" spans="2:71" s="1" customFormat="1" ht="6.95" customHeight="1">
      <c r="B31" s="3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9"/>
      <c r="BE31" s="1576"/>
    </row>
    <row r="32" spans="2:71" s="1" customFormat="1" ht="25.9" customHeight="1">
      <c r="B32" s="35"/>
      <c r="C32" s="45"/>
      <c r="D32" s="46" t="s">
        <v>5959</v>
      </c>
      <c r="E32" s="47"/>
      <c r="F32" s="47"/>
      <c r="G32" s="47"/>
      <c r="H32" s="47"/>
      <c r="I32" s="47"/>
      <c r="J32" s="47"/>
      <c r="K32" s="47"/>
      <c r="L32" s="47"/>
      <c r="M32" s="47"/>
      <c r="N32" s="47"/>
      <c r="O32" s="47"/>
      <c r="P32" s="47"/>
      <c r="Q32" s="47"/>
      <c r="R32" s="47"/>
      <c r="S32" s="47"/>
      <c r="T32" s="48" t="s">
        <v>5960</v>
      </c>
      <c r="U32" s="47"/>
      <c r="V32" s="47"/>
      <c r="W32" s="47"/>
      <c r="X32" s="1579" t="s">
        <v>5961</v>
      </c>
      <c r="Y32" s="1580"/>
      <c r="Z32" s="1580"/>
      <c r="AA32" s="1580"/>
      <c r="AB32" s="1580"/>
      <c r="AC32" s="47"/>
      <c r="AD32" s="47"/>
      <c r="AE32" s="47"/>
      <c r="AF32" s="47"/>
      <c r="AG32" s="47"/>
      <c r="AH32" s="47"/>
      <c r="AI32" s="47"/>
      <c r="AJ32" s="47"/>
      <c r="AK32" s="1581">
        <f>SUM(AK23:AK30)</f>
        <v>0</v>
      </c>
      <c r="AL32" s="1580"/>
      <c r="AM32" s="1580"/>
      <c r="AN32" s="1580"/>
      <c r="AO32" s="1582"/>
      <c r="AP32" s="45"/>
      <c r="AQ32" s="49"/>
      <c r="BE32" s="1576"/>
    </row>
    <row r="33" spans="2:56" s="1" customFormat="1" ht="6.95" customHeight="1">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9"/>
    </row>
    <row r="34" spans="2:56" s="1" customFormat="1" ht="6.95" customHeight="1">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2"/>
    </row>
    <row r="38" spans="2:56" s="1" customFormat="1" ht="6.95" customHeight="1">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35"/>
    </row>
    <row r="39" spans="2:56" s="1" customFormat="1" ht="36.950000000000003" customHeight="1">
      <c r="B39" s="35"/>
      <c r="C39" s="55" t="s">
        <v>5962</v>
      </c>
      <c r="AR39" s="35"/>
    </row>
    <row r="40" spans="2:56" s="1" customFormat="1" ht="6.95" customHeight="1">
      <c r="B40" s="35"/>
      <c r="AR40" s="35"/>
    </row>
    <row r="41" spans="2:56" s="3" customFormat="1" ht="14.45" customHeight="1">
      <c r="B41" s="56"/>
      <c r="C41" s="57" t="s">
        <v>5926</v>
      </c>
      <c r="L41" s="3" t="str">
        <f>K5</f>
        <v>06613F-pripominky</v>
      </c>
      <c r="AR41" s="56"/>
    </row>
    <row r="42" spans="2:56" s="4" customFormat="1" ht="36.950000000000003" customHeight="1">
      <c r="B42" s="58"/>
      <c r="C42" s="59" t="s">
        <v>5929</v>
      </c>
      <c r="L42" s="1595" t="str">
        <f>K6</f>
        <v>Zajištění kvality vody pro skupinový vodovod Přelouč</v>
      </c>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1596"/>
      <c r="AJ42" s="1596"/>
      <c r="AK42" s="1596"/>
      <c r="AL42" s="1596"/>
      <c r="AM42" s="1596"/>
      <c r="AN42" s="1596"/>
      <c r="AO42" s="1596"/>
      <c r="AR42" s="58"/>
    </row>
    <row r="43" spans="2:56" s="1" customFormat="1" ht="6.95" customHeight="1">
      <c r="B43" s="35"/>
      <c r="AR43" s="35"/>
    </row>
    <row r="44" spans="2:56" s="1" customFormat="1" ht="15">
      <c r="B44" s="35"/>
      <c r="C44" s="57" t="s">
        <v>5935</v>
      </c>
      <c r="L44" s="60" t="str">
        <f>IF(K8="","",K8)</f>
        <v xml:space="preserve"> </v>
      </c>
      <c r="AI44" s="57" t="s">
        <v>5937</v>
      </c>
      <c r="AM44" s="1599" t="str">
        <f>IF(AN8= "","",AN8)</f>
        <v>27.10.2015</v>
      </c>
      <c r="AN44" s="1576"/>
      <c r="AR44" s="35"/>
    </row>
    <row r="45" spans="2:56" s="1" customFormat="1" ht="6.95" customHeight="1">
      <c r="B45" s="35"/>
      <c r="AR45" s="35"/>
    </row>
    <row r="46" spans="2:56" s="1" customFormat="1" ht="15">
      <c r="B46" s="35"/>
      <c r="C46" s="57" t="s">
        <v>5941</v>
      </c>
      <c r="L46" s="3" t="str">
        <f>IF(E11= "","",E11)</f>
        <v xml:space="preserve"> </v>
      </c>
      <c r="AI46" s="57" t="s">
        <v>5946</v>
      </c>
      <c r="AM46" s="1575" t="str">
        <f>IF(E17="","",E17)</f>
        <v xml:space="preserve"> </v>
      </c>
      <c r="AN46" s="1576"/>
      <c r="AO46" s="1576"/>
      <c r="AP46" s="1576"/>
      <c r="AR46" s="35"/>
      <c r="AS46" s="1571" t="s">
        <v>5963</v>
      </c>
      <c r="AT46" s="1572"/>
      <c r="AU46" s="62"/>
      <c r="AV46" s="62"/>
      <c r="AW46" s="62"/>
      <c r="AX46" s="62"/>
      <c r="AY46" s="62"/>
      <c r="AZ46" s="62"/>
      <c r="BA46" s="62"/>
      <c r="BB46" s="62"/>
      <c r="BC46" s="62"/>
      <c r="BD46" s="63"/>
    </row>
    <row r="47" spans="2:56" s="1" customFormat="1" ht="15">
      <c r="B47" s="35"/>
      <c r="C47" s="57" t="s">
        <v>5944</v>
      </c>
      <c r="L47" s="3" t="str">
        <f>IF(E14= "Vyplň údaj","",E14)</f>
        <v/>
      </c>
      <c r="AR47" s="35"/>
      <c r="AS47" s="1573"/>
      <c r="AT47" s="1574"/>
      <c r="AU47" s="36"/>
      <c r="AV47" s="36"/>
      <c r="AW47" s="36"/>
      <c r="AX47" s="36"/>
      <c r="AY47" s="36"/>
      <c r="AZ47" s="36"/>
      <c r="BA47" s="36"/>
      <c r="BB47" s="36"/>
      <c r="BC47" s="36"/>
      <c r="BD47" s="65"/>
    </row>
    <row r="48" spans="2:56" s="1" customFormat="1" ht="10.9" customHeight="1">
      <c r="B48" s="35"/>
      <c r="AR48" s="35"/>
      <c r="AS48" s="1573"/>
      <c r="AT48" s="1574"/>
      <c r="AU48" s="36"/>
      <c r="AV48" s="36"/>
      <c r="AW48" s="36"/>
      <c r="AX48" s="36"/>
      <c r="AY48" s="36"/>
      <c r="AZ48" s="36"/>
      <c r="BA48" s="36"/>
      <c r="BB48" s="36"/>
      <c r="BC48" s="36"/>
      <c r="BD48" s="65"/>
    </row>
    <row r="49" spans="1:91" s="1" customFormat="1" ht="29.25" customHeight="1">
      <c r="B49" s="35"/>
      <c r="C49" s="1603" t="s">
        <v>5964</v>
      </c>
      <c r="D49" s="1580"/>
      <c r="E49" s="1580"/>
      <c r="F49" s="1580"/>
      <c r="G49" s="1580"/>
      <c r="H49" s="47"/>
      <c r="I49" s="1598" t="s">
        <v>5965</v>
      </c>
      <c r="J49" s="1580"/>
      <c r="K49" s="1580"/>
      <c r="L49" s="1580"/>
      <c r="M49" s="1580"/>
      <c r="N49" s="1580"/>
      <c r="O49" s="1580"/>
      <c r="P49" s="1580"/>
      <c r="Q49" s="1580"/>
      <c r="R49" s="1580"/>
      <c r="S49" s="1580"/>
      <c r="T49" s="1580"/>
      <c r="U49" s="1580"/>
      <c r="V49" s="1580"/>
      <c r="W49" s="1580"/>
      <c r="X49" s="1580"/>
      <c r="Y49" s="1580"/>
      <c r="Z49" s="1580"/>
      <c r="AA49" s="1580"/>
      <c r="AB49" s="1580"/>
      <c r="AC49" s="1580"/>
      <c r="AD49" s="1580"/>
      <c r="AE49" s="1580"/>
      <c r="AF49" s="1580"/>
      <c r="AG49" s="1597" t="s">
        <v>5966</v>
      </c>
      <c r="AH49" s="1580"/>
      <c r="AI49" s="1580"/>
      <c r="AJ49" s="1580"/>
      <c r="AK49" s="1580"/>
      <c r="AL49" s="1580"/>
      <c r="AM49" s="1580"/>
      <c r="AN49" s="1598" t="s">
        <v>5967</v>
      </c>
      <c r="AO49" s="1580"/>
      <c r="AP49" s="1580"/>
      <c r="AQ49" s="66" t="s">
        <v>5968</v>
      </c>
      <c r="AR49" s="35"/>
      <c r="AS49" s="67" t="s">
        <v>5969</v>
      </c>
      <c r="AT49" s="68" t="s">
        <v>5970</v>
      </c>
      <c r="AU49" s="68" t="s">
        <v>5971</v>
      </c>
      <c r="AV49" s="68" t="s">
        <v>5972</v>
      </c>
      <c r="AW49" s="68" t="s">
        <v>5973</v>
      </c>
      <c r="AX49" s="68" t="s">
        <v>5974</v>
      </c>
      <c r="AY49" s="68" t="s">
        <v>5975</v>
      </c>
      <c r="AZ49" s="68" t="s">
        <v>5976</v>
      </c>
      <c r="BA49" s="68" t="s">
        <v>5977</v>
      </c>
      <c r="BB49" s="68" t="s">
        <v>5978</v>
      </c>
      <c r="BC49" s="68" t="s">
        <v>5979</v>
      </c>
      <c r="BD49" s="69" t="s">
        <v>5980</v>
      </c>
    </row>
    <row r="50" spans="1:91" s="1" customFormat="1" ht="10.9" customHeight="1">
      <c r="B50" s="35"/>
      <c r="AR50" s="35"/>
      <c r="AS50" s="70"/>
      <c r="AT50" s="62"/>
      <c r="AU50" s="62"/>
      <c r="AV50" s="62"/>
      <c r="AW50" s="62"/>
      <c r="AX50" s="62"/>
      <c r="AY50" s="62"/>
      <c r="AZ50" s="62"/>
      <c r="BA50" s="62"/>
      <c r="BB50" s="62"/>
      <c r="BC50" s="62"/>
      <c r="BD50" s="63"/>
    </row>
    <row r="51" spans="1:91" s="4" customFormat="1" ht="32.450000000000003" customHeight="1">
      <c r="B51" s="58"/>
      <c r="C51" s="71" t="s">
        <v>5981</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1600">
        <f>ROUND(AG52+AG53+AG56+AG63+SUM(AG67:AG69)+AG73+AG74+SUM(AG76:AG78),2)</f>
        <v>0</v>
      </c>
      <c r="AH51" s="1600"/>
      <c r="AI51" s="1600"/>
      <c r="AJ51" s="1600"/>
      <c r="AK51" s="1600"/>
      <c r="AL51" s="1600"/>
      <c r="AM51" s="1600"/>
      <c r="AN51" s="1610">
        <f t="shared" ref="AN51:AN80" si="0">SUM(AG51,AT51)</f>
        <v>0</v>
      </c>
      <c r="AO51" s="1610"/>
      <c r="AP51" s="1610"/>
      <c r="AQ51" s="73" t="s">
        <v>5915</v>
      </c>
      <c r="AR51" s="58"/>
      <c r="AS51" s="74">
        <f>ROUND(AS52+AS53+AS56+AS63+SUM(AS67:AS69)+AS73+AS74+SUM(AS76:AS78),2)</f>
        <v>0</v>
      </c>
      <c r="AT51" s="75">
        <f t="shared" ref="AT51:AT80" si="1">ROUND(SUM(AV51:AW51),2)</f>
        <v>0</v>
      </c>
      <c r="AU51" s="76">
        <f>ROUND(AU52+AU53+AU56+AU63+SUM(AU67:AU69)+AU73+AU74+SUM(AU76:AU78),5)</f>
        <v>0</v>
      </c>
      <c r="AV51" s="75">
        <f>ROUND(AZ51*L26,2)</f>
        <v>0</v>
      </c>
      <c r="AW51" s="75">
        <f>ROUND(BA51*L27,2)</f>
        <v>0</v>
      </c>
      <c r="AX51" s="75">
        <f>ROUND(BB51*L26,2)</f>
        <v>0</v>
      </c>
      <c r="AY51" s="75">
        <f>ROUND(BC51*L27,2)</f>
        <v>0</v>
      </c>
      <c r="AZ51" s="75">
        <f>ROUND(AZ52+AZ53+AZ56+AZ63+SUM(AZ67:AZ69)+AZ73+AZ74+SUM(AZ76:AZ78),2)</f>
        <v>0</v>
      </c>
      <c r="BA51" s="75">
        <f>ROUND(BA52+BA53+BA56+BA63+SUM(BA67:BA69)+BA73+BA74+SUM(BA76:BA78),2)</f>
        <v>0</v>
      </c>
      <c r="BB51" s="75">
        <f>ROUND(BB52+BB53+BB56+BB63+SUM(BB67:BB69)+BB73+BB74+SUM(BB76:BB78),2)</f>
        <v>0</v>
      </c>
      <c r="BC51" s="75">
        <f>ROUND(BC52+BC53+BC56+BC63+SUM(BC67:BC69)+BC73+BC74+SUM(BC76:BC78),2)</f>
        <v>0</v>
      </c>
      <c r="BD51" s="77">
        <f>ROUND(BD52+BD53+BD56+BD63+SUM(BD67:BD69)+BD73+BD74+SUM(BD76:BD78),2)</f>
        <v>0</v>
      </c>
      <c r="BS51" s="59" t="s">
        <v>5982</v>
      </c>
      <c r="BT51" s="59" t="s">
        <v>5983</v>
      </c>
      <c r="BU51" s="78" t="s">
        <v>5984</v>
      </c>
      <c r="BV51" s="59" t="s">
        <v>5985</v>
      </c>
      <c r="BW51" s="59" t="s">
        <v>5917</v>
      </c>
      <c r="BX51" s="59" t="s">
        <v>5986</v>
      </c>
      <c r="CL51" s="59" t="s">
        <v>5915</v>
      </c>
    </row>
    <row r="52" spans="1:91" s="5" customFormat="1" ht="22.5" customHeight="1">
      <c r="A52" s="235" t="s">
        <v>4194</v>
      </c>
      <c r="B52" s="79"/>
      <c r="C52" s="80"/>
      <c r="D52" s="1601" t="s">
        <v>5983</v>
      </c>
      <c r="E52" s="1602"/>
      <c r="F52" s="1602"/>
      <c r="G52" s="1602"/>
      <c r="H52" s="1602"/>
      <c r="I52" s="81"/>
      <c r="J52" s="1601" t="s">
        <v>5987</v>
      </c>
      <c r="K52" s="1602"/>
      <c r="L52" s="1602"/>
      <c r="M52" s="1602"/>
      <c r="N52" s="1602"/>
      <c r="O52" s="1602"/>
      <c r="P52" s="1602"/>
      <c r="Q52" s="1602"/>
      <c r="R52" s="1602"/>
      <c r="S52" s="1602"/>
      <c r="T52" s="1602"/>
      <c r="U52" s="1602"/>
      <c r="V52" s="1602"/>
      <c r="W52" s="1602"/>
      <c r="X52" s="1602"/>
      <c r="Y52" s="1602"/>
      <c r="Z52" s="1602"/>
      <c r="AA52" s="1602"/>
      <c r="AB52" s="1602"/>
      <c r="AC52" s="1602"/>
      <c r="AD52" s="1602"/>
      <c r="AE52" s="1602"/>
      <c r="AF52" s="1602"/>
      <c r="AG52" s="1607">
        <f ca="1">'0 - Ostatní náklady'!J27</f>
        <v>0</v>
      </c>
      <c r="AH52" s="1602"/>
      <c r="AI52" s="1602"/>
      <c r="AJ52" s="1602"/>
      <c r="AK52" s="1602"/>
      <c r="AL52" s="1602"/>
      <c r="AM52" s="1602"/>
      <c r="AN52" s="1607">
        <f t="shared" si="0"/>
        <v>0</v>
      </c>
      <c r="AO52" s="1602"/>
      <c r="AP52" s="1602"/>
      <c r="AQ52" s="82" t="s">
        <v>5988</v>
      </c>
      <c r="AR52" s="79"/>
      <c r="AS52" s="83">
        <v>0</v>
      </c>
      <c r="AT52" s="84">
        <f t="shared" si="1"/>
        <v>0</v>
      </c>
      <c r="AU52" s="85">
        <f ca="1">'0 - Ostatní náklady'!P78</f>
        <v>0</v>
      </c>
      <c r="AV52" s="84">
        <f ca="1">'0 - Ostatní náklady'!J30</f>
        <v>0</v>
      </c>
      <c r="AW52" s="84">
        <f ca="1">'0 - Ostatní náklady'!J31</f>
        <v>0</v>
      </c>
      <c r="AX52" s="84">
        <f ca="1">'0 - Ostatní náklady'!J32</f>
        <v>0</v>
      </c>
      <c r="AY52" s="84">
        <f ca="1">'0 - Ostatní náklady'!J33</f>
        <v>0</v>
      </c>
      <c r="AZ52" s="84">
        <f ca="1">'0 - Ostatní náklady'!F30</f>
        <v>0</v>
      </c>
      <c r="BA52" s="84">
        <f ca="1">'0 - Ostatní náklady'!F31</f>
        <v>0</v>
      </c>
      <c r="BB52" s="84">
        <f ca="1">'0 - Ostatní náklady'!F32</f>
        <v>0</v>
      </c>
      <c r="BC52" s="84">
        <f ca="1">'0 - Ostatní náklady'!F33</f>
        <v>0</v>
      </c>
      <c r="BD52" s="86">
        <f ca="1">'0 - Ostatní náklady'!F34</f>
        <v>0</v>
      </c>
      <c r="BT52" s="87" t="s">
        <v>5934</v>
      </c>
      <c r="BV52" s="87" t="s">
        <v>5985</v>
      </c>
      <c r="BW52" s="87" t="s">
        <v>5989</v>
      </c>
      <c r="BX52" s="87" t="s">
        <v>5917</v>
      </c>
      <c r="CL52" s="87" t="s">
        <v>5915</v>
      </c>
      <c r="CM52" s="87" t="s">
        <v>5990</v>
      </c>
    </row>
    <row r="53" spans="1:91" s="5" customFormat="1" ht="22.5" customHeight="1">
      <c r="B53" s="79"/>
      <c r="C53" s="80"/>
      <c r="D53" s="1601" t="s">
        <v>5934</v>
      </c>
      <c r="E53" s="1602"/>
      <c r="F53" s="1602"/>
      <c r="G53" s="1602"/>
      <c r="H53" s="1602"/>
      <c r="I53" s="81"/>
      <c r="J53" s="1601" t="s">
        <v>5991</v>
      </c>
      <c r="K53" s="1602"/>
      <c r="L53" s="1602"/>
      <c r="M53" s="1602"/>
      <c r="N53" s="1602"/>
      <c r="O53" s="1602"/>
      <c r="P53" s="1602"/>
      <c r="Q53" s="1602"/>
      <c r="R53" s="1602"/>
      <c r="S53" s="1602"/>
      <c r="T53" s="1602"/>
      <c r="U53" s="1602"/>
      <c r="V53" s="1602"/>
      <c r="W53" s="1602"/>
      <c r="X53" s="1602"/>
      <c r="Y53" s="1602"/>
      <c r="Z53" s="1602"/>
      <c r="AA53" s="1602"/>
      <c r="AB53" s="1602"/>
      <c r="AC53" s="1602"/>
      <c r="AD53" s="1602"/>
      <c r="AE53" s="1602"/>
      <c r="AF53" s="1602"/>
      <c r="AG53" s="1608">
        <f>ROUND(SUM(AG54:AG55),2)</f>
        <v>0</v>
      </c>
      <c r="AH53" s="1602"/>
      <c r="AI53" s="1602"/>
      <c r="AJ53" s="1602"/>
      <c r="AK53" s="1602"/>
      <c r="AL53" s="1602"/>
      <c r="AM53" s="1602"/>
      <c r="AN53" s="1607">
        <f t="shared" si="0"/>
        <v>0</v>
      </c>
      <c r="AO53" s="1602"/>
      <c r="AP53" s="1602"/>
      <c r="AQ53" s="82" t="s">
        <v>5988</v>
      </c>
      <c r="AR53" s="79"/>
      <c r="AS53" s="83">
        <f>ROUND(SUM(AS54:AS55),2)</f>
        <v>0</v>
      </c>
      <c r="AT53" s="84">
        <f t="shared" si="1"/>
        <v>0</v>
      </c>
      <c r="AU53" s="85">
        <f>ROUND(SUM(AU54:AU55),5)</f>
        <v>0</v>
      </c>
      <c r="AV53" s="84">
        <f>ROUND(AZ53*L26,2)</f>
        <v>0</v>
      </c>
      <c r="AW53" s="84">
        <f>ROUND(BA53*L27,2)</f>
        <v>0</v>
      </c>
      <c r="AX53" s="84">
        <f>ROUND(BB53*L26,2)</f>
        <v>0</v>
      </c>
      <c r="AY53" s="84">
        <f>ROUND(BC53*L27,2)</f>
        <v>0</v>
      </c>
      <c r="AZ53" s="84">
        <f>ROUND(SUM(AZ54:AZ55),2)</f>
        <v>0</v>
      </c>
      <c r="BA53" s="84">
        <f>ROUND(SUM(BA54:BA55),2)</f>
        <v>0</v>
      </c>
      <c r="BB53" s="84">
        <f>ROUND(SUM(BB54:BB55),2)</f>
        <v>0</v>
      </c>
      <c r="BC53" s="84">
        <f>ROUND(SUM(BC54:BC55),2)</f>
        <v>0</v>
      </c>
      <c r="BD53" s="86">
        <f>ROUND(SUM(BD54:BD55),2)</f>
        <v>0</v>
      </c>
      <c r="BS53" s="87" t="s">
        <v>5982</v>
      </c>
      <c r="BT53" s="87" t="s">
        <v>5934</v>
      </c>
      <c r="BU53" s="87" t="s">
        <v>5984</v>
      </c>
      <c r="BV53" s="87" t="s">
        <v>5985</v>
      </c>
      <c r="BW53" s="87" t="s">
        <v>5992</v>
      </c>
      <c r="BX53" s="87" t="s">
        <v>5917</v>
      </c>
      <c r="CL53" s="87" t="s">
        <v>5915</v>
      </c>
      <c r="CM53" s="87" t="s">
        <v>5990</v>
      </c>
    </row>
    <row r="54" spans="1:91" s="6" customFormat="1" ht="22.5" customHeight="1">
      <c r="A54" s="235" t="s">
        <v>4194</v>
      </c>
      <c r="B54" s="88"/>
      <c r="C54" s="9"/>
      <c r="D54" s="9"/>
      <c r="E54" s="1604" t="s">
        <v>5934</v>
      </c>
      <c r="F54" s="1605"/>
      <c r="G54" s="1605"/>
      <c r="H54" s="1605"/>
      <c r="I54" s="1605"/>
      <c r="J54" s="9"/>
      <c r="K54" s="1604" t="s">
        <v>5993</v>
      </c>
      <c r="L54" s="1605"/>
      <c r="M54" s="1605"/>
      <c r="N54" s="1605"/>
      <c r="O54" s="1605"/>
      <c r="P54" s="1605"/>
      <c r="Q54" s="1605"/>
      <c r="R54" s="1605"/>
      <c r="S54" s="1605"/>
      <c r="T54" s="1605"/>
      <c r="U54" s="1605"/>
      <c r="V54" s="1605"/>
      <c r="W54" s="1605"/>
      <c r="X54" s="1605"/>
      <c r="Y54" s="1605"/>
      <c r="Z54" s="1605"/>
      <c r="AA54" s="1605"/>
      <c r="AB54" s="1605"/>
      <c r="AC54" s="1605"/>
      <c r="AD54" s="1605"/>
      <c r="AE54" s="1605"/>
      <c r="AF54" s="1605"/>
      <c r="AG54" s="1606">
        <f ca="1">'1 - SO_01.1 Zahušťovací n...'!J29</f>
        <v>0</v>
      </c>
      <c r="AH54" s="1605"/>
      <c r="AI54" s="1605"/>
      <c r="AJ54" s="1605"/>
      <c r="AK54" s="1605"/>
      <c r="AL54" s="1605"/>
      <c r="AM54" s="1605"/>
      <c r="AN54" s="1606">
        <f t="shared" si="0"/>
        <v>0</v>
      </c>
      <c r="AO54" s="1605"/>
      <c r="AP54" s="1605"/>
      <c r="AQ54" s="89" t="s">
        <v>5994</v>
      </c>
      <c r="AR54" s="88"/>
      <c r="AS54" s="90">
        <v>0</v>
      </c>
      <c r="AT54" s="91">
        <f t="shared" si="1"/>
        <v>0</v>
      </c>
      <c r="AU54" s="92">
        <f ca="1">'1 - SO_01.1 Zahušťovací n...'!P97</f>
        <v>0</v>
      </c>
      <c r="AV54" s="91">
        <f ca="1">'1 - SO_01.1 Zahušťovací n...'!J32</f>
        <v>0</v>
      </c>
      <c r="AW54" s="91">
        <f ca="1">'1 - SO_01.1 Zahušťovací n...'!J33</f>
        <v>0</v>
      </c>
      <c r="AX54" s="91">
        <f ca="1">'1 - SO_01.1 Zahušťovací n...'!J34</f>
        <v>0</v>
      </c>
      <c r="AY54" s="91">
        <f ca="1">'1 - SO_01.1 Zahušťovací n...'!J35</f>
        <v>0</v>
      </c>
      <c r="AZ54" s="91">
        <f ca="1">'1 - SO_01.1 Zahušťovací n...'!F32</f>
        <v>0</v>
      </c>
      <c r="BA54" s="91">
        <f ca="1">'1 - SO_01.1 Zahušťovací n...'!F33</f>
        <v>0</v>
      </c>
      <c r="BB54" s="91">
        <f ca="1">'1 - SO_01.1 Zahušťovací n...'!F34</f>
        <v>0</v>
      </c>
      <c r="BC54" s="91">
        <f ca="1">'1 - SO_01.1 Zahušťovací n...'!F35</f>
        <v>0</v>
      </c>
      <c r="BD54" s="93">
        <f ca="1">'1 - SO_01.1 Zahušťovací n...'!F36</f>
        <v>0</v>
      </c>
      <c r="BT54" s="94" t="s">
        <v>5990</v>
      </c>
      <c r="BV54" s="94" t="s">
        <v>5985</v>
      </c>
      <c r="BW54" s="94" t="s">
        <v>5995</v>
      </c>
      <c r="BX54" s="94" t="s">
        <v>5992</v>
      </c>
      <c r="CL54" s="94" t="s">
        <v>5915</v>
      </c>
    </row>
    <row r="55" spans="1:91" s="6" customFormat="1" ht="34.5" customHeight="1">
      <c r="A55" s="235" t="s">
        <v>4194</v>
      </c>
      <c r="B55" s="88"/>
      <c r="C55" s="9"/>
      <c r="D55" s="9"/>
      <c r="E55" s="1604" t="s">
        <v>5990</v>
      </c>
      <c r="F55" s="1605"/>
      <c r="G55" s="1605"/>
      <c r="H55" s="1605"/>
      <c r="I55" s="1605"/>
      <c r="J55" s="9"/>
      <c r="K55" s="1604" t="s">
        <v>5996</v>
      </c>
      <c r="L55" s="1605"/>
      <c r="M55" s="1605"/>
      <c r="N55" s="1605"/>
      <c r="O55" s="1605"/>
      <c r="P55" s="1605"/>
      <c r="Q55" s="1605"/>
      <c r="R55" s="1605"/>
      <c r="S55" s="1605"/>
      <c r="T55" s="1605"/>
      <c r="U55" s="1605"/>
      <c r="V55" s="1605"/>
      <c r="W55" s="1605"/>
      <c r="X55" s="1605"/>
      <c r="Y55" s="1605"/>
      <c r="Z55" s="1605"/>
      <c r="AA55" s="1605"/>
      <c r="AB55" s="1605"/>
      <c r="AC55" s="1605"/>
      <c r="AD55" s="1605"/>
      <c r="AE55" s="1605"/>
      <c r="AF55" s="1605"/>
      <c r="AG55" s="1606">
        <f ca="1">'2 - SO_01.2 Stavební úpra...'!J29</f>
        <v>0</v>
      </c>
      <c r="AH55" s="1605"/>
      <c r="AI55" s="1605"/>
      <c r="AJ55" s="1605"/>
      <c r="AK55" s="1605"/>
      <c r="AL55" s="1605"/>
      <c r="AM55" s="1605"/>
      <c r="AN55" s="1606">
        <f t="shared" si="0"/>
        <v>0</v>
      </c>
      <c r="AO55" s="1605"/>
      <c r="AP55" s="1605"/>
      <c r="AQ55" s="89" t="s">
        <v>5994</v>
      </c>
      <c r="AR55" s="88"/>
      <c r="AS55" s="90">
        <v>0</v>
      </c>
      <c r="AT55" s="91">
        <f t="shared" si="1"/>
        <v>0</v>
      </c>
      <c r="AU55" s="92">
        <f ca="1">'2 - SO_01.2 Stavební úpra...'!P90</f>
        <v>0</v>
      </c>
      <c r="AV55" s="91">
        <f ca="1">'2 - SO_01.2 Stavební úpra...'!J32</f>
        <v>0</v>
      </c>
      <c r="AW55" s="91">
        <f ca="1">'2 - SO_01.2 Stavební úpra...'!J33</f>
        <v>0</v>
      </c>
      <c r="AX55" s="91">
        <f ca="1">'2 - SO_01.2 Stavební úpra...'!J34</f>
        <v>0</v>
      </c>
      <c r="AY55" s="91">
        <f ca="1">'2 - SO_01.2 Stavební úpra...'!J35</f>
        <v>0</v>
      </c>
      <c r="AZ55" s="91">
        <f ca="1">'2 - SO_01.2 Stavební úpra...'!F32</f>
        <v>0</v>
      </c>
      <c r="BA55" s="91">
        <f ca="1">'2 - SO_01.2 Stavební úpra...'!F33</f>
        <v>0</v>
      </c>
      <c r="BB55" s="91">
        <f ca="1">'2 - SO_01.2 Stavební úpra...'!F34</f>
        <v>0</v>
      </c>
      <c r="BC55" s="91">
        <f ca="1">'2 - SO_01.2 Stavební úpra...'!F35</f>
        <v>0</v>
      </c>
      <c r="BD55" s="93">
        <f ca="1">'2 - SO_01.2 Stavební úpra...'!F36</f>
        <v>0</v>
      </c>
      <c r="BT55" s="94" t="s">
        <v>5990</v>
      </c>
      <c r="BV55" s="94" t="s">
        <v>5985</v>
      </c>
      <c r="BW55" s="94" t="s">
        <v>5997</v>
      </c>
      <c r="BX55" s="94" t="s">
        <v>5992</v>
      </c>
      <c r="CL55" s="94" t="s">
        <v>5915</v>
      </c>
    </row>
    <row r="56" spans="1:91" s="5" customFormat="1" ht="22.5" customHeight="1">
      <c r="B56" s="79"/>
      <c r="C56" s="80"/>
      <c r="D56" s="1601" t="s">
        <v>5990</v>
      </c>
      <c r="E56" s="1602"/>
      <c r="F56" s="1602"/>
      <c r="G56" s="1602"/>
      <c r="H56" s="1602"/>
      <c r="I56" s="81"/>
      <c r="J56" s="1601" t="s">
        <v>5998</v>
      </c>
      <c r="K56" s="1602"/>
      <c r="L56" s="1602"/>
      <c r="M56" s="1602"/>
      <c r="N56" s="1602"/>
      <c r="O56" s="1602"/>
      <c r="P56" s="1602"/>
      <c r="Q56" s="1602"/>
      <c r="R56" s="1602"/>
      <c r="S56" s="1602"/>
      <c r="T56" s="1602"/>
      <c r="U56" s="1602"/>
      <c r="V56" s="1602"/>
      <c r="W56" s="1602"/>
      <c r="X56" s="1602"/>
      <c r="Y56" s="1602"/>
      <c r="Z56" s="1602"/>
      <c r="AA56" s="1602"/>
      <c r="AB56" s="1602"/>
      <c r="AC56" s="1602"/>
      <c r="AD56" s="1602"/>
      <c r="AE56" s="1602"/>
      <c r="AF56" s="1602"/>
      <c r="AG56" s="1608">
        <f>ROUND(SUM(AG57:AG62),2)</f>
        <v>0</v>
      </c>
      <c r="AH56" s="1602"/>
      <c r="AI56" s="1602"/>
      <c r="AJ56" s="1602"/>
      <c r="AK56" s="1602"/>
      <c r="AL56" s="1602"/>
      <c r="AM56" s="1602"/>
      <c r="AN56" s="1607">
        <f t="shared" si="0"/>
        <v>0</v>
      </c>
      <c r="AO56" s="1602"/>
      <c r="AP56" s="1602"/>
      <c r="AQ56" s="82" t="s">
        <v>5988</v>
      </c>
      <c r="AR56" s="79"/>
      <c r="AS56" s="83">
        <f>ROUND(SUM(AS57:AS62),2)</f>
        <v>0</v>
      </c>
      <c r="AT56" s="84">
        <f t="shared" si="1"/>
        <v>0</v>
      </c>
      <c r="AU56" s="85">
        <f>ROUND(SUM(AU57:AU62),5)</f>
        <v>0</v>
      </c>
      <c r="AV56" s="84">
        <f>ROUND(AZ56*L26,2)</f>
        <v>0</v>
      </c>
      <c r="AW56" s="84">
        <f>ROUND(BA56*L27,2)</f>
        <v>0</v>
      </c>
      <c r="AX56" s="84">
        <f>ROUND(BB56*L26,2)</f>
        <v>0</v>
      </c>
      <c r="AY56" s="84">
        <f>ROUND(BC56*L27,2)</f>
        <v>0</v>
      </c>
      <c r="AZ56" s="84">
        <f>ROUND(SUM(AZ57:AZ62),2)</f>
        <v>0</v>
      </c>
      <c r="BA56" s="84">
        <f>ROUND(SUM(BA57:BA62),2)</f>
        <v>0</v>
      </c>
      <c r="BB56" s="84">
        <f>ROUND(SUM(BB57:BB62),2)</f>
        <v>0</v>
      </c>
      <c r="BC56" s="84">
        <f>ROUND(SUM(BC57:BC62),2)</f>
        <v>0</v>
      </c>
      <c r="BD56" s="86">
        <f>ROUND(SUM(BD57:BD62),2)</f>
        <v>0</v>
      </c>
      <c r="BS56" s="87" t="s">
        <v>5982</v>
      </c>
      <c r="BT56" s="87" t="s">
        <v>5934</v>
      </c>
      <c r="BU56" s="87" t="s">
        <v>5984</v>
      </c>
      <c r="BV56" s="87" t="s">
        <v>5985</v>
      </c>
      <c r="BW56" s="87" t="s">
        <v>5999</v>
      </c>
      <c r="BX56" s="87" t="s">
        <v>5917</v>
      </c>
      <c r="CL56" s="87" t="s">
        <v>5915</v>
      </c>
      <c r="CM56" s="87" t="s">
        <v>5990</v>
      </c>
    </row>
    <row r="57" spans="1:91" s="6" customFormat="1" ht="22.5" customHeight="1">
      <c r="A57" s="235" t="s">
        <v>4194</v>
      </c>
      <c r="B57" s="88"/>
      <c r="C57" s="9"/>
      <c r="D57" s="9"/>
      <c r="E57" s="1604" t="s">
        <v>6000</v>
      </c>
      <c r="F57" s="1605"/>
      <c r="G57" s="1605"/>
      <c r="H57" s="1605"/>
      <c r="I57" s="1605"/>
      <c r="J57" s="9"/>
      <c r="K57" s="1604" t="s">
        <v>6001</v>
      </c>
      <c r="L57" s="1605"/>
      <c r="M57" s="1605"/>
      <c r="N57" s="1605"/>
      <c r="O57" s="1605"/>
      <c r="P57" s="1605"/>
      <c r="Q57" s="1605"/>
      <c r="R57" s="1605"/>
      <c r="S57" s="1605"/>
      <c r="T57" s="1605"/>
      <c r="U57" s="1605"/>
      <c r="V57" s="1605"/>
      <c r="W57" s="1605"/>
      <c r="X57" s="1605"/>
      <c r="Y57" s="1605"/>
      <c r="Z57" s="1605"/>
      <c r="AA57" s="1605"/>
      <c r="AB57" s="1605"/>
      <c r="AC57" s="1605"/>
      <c r="AD57" s="1605"/>
      <c r="AE57" s="1605"/>
      <c r="AF57" s="1605"/>
      <c r="AG57" s="1606">
        <f ca="1">'3 - SO_02.1 Propojovací p...'!J29</f>
        <v>0</v>
      </c>
      <c r="AH57" s="1605"/>
      <c r="AI57" s="1605"/>
      <c r="AJ57" s="1605"/>
      <c r="AK57" s="1605"/>
      <c r="AL57" s="1605"/>
      <c r="AM57" s="1605"/>
      <c r="AN57" s="1606">
        <f t="shared" si="0"/>
        <v>0</v>
      </c>
      <c r="AO57" s="1605"/>
      <c r="AP57" s="1605"/>
      <c r="AQ57" s="89" t="s">
        <v>5994</v>
      </c>
      <c r="AR57" s="88"/>
      <c r="AS57" s="90">
        <v>0</v>
      </c>
      <c r="AT57" s="91">
        <f t="shared" si="1"/>
        <v>0</v>
      </c>
      <c r="AU57" s="92">
        <f ca="1">'3 - SO_02.1 Propojovací p...'!P89</f>
        <v>0</v>
      </c>
      <c r="AV57" s="91">
        <f ca="1">'3 - SO_02.1 Propojovací p...'!J32</f>
        <v>0</v>
      </c>
      <c r="AW57" s="91">
        <f ca="1">'3 - SO_02.1 Propojovací p...'!J33</f>
        <v>0</v>
      </c>
      <c r="AX57" s="91">
        <f ca="1">'3 - SO_02.1 Propojovací p...'!J34</f>
        <v>0</v>
      </c>
      <c r="AY57" s="91">
        <f ca="1">'3 - SO_02.1 Propojovací p...'!J35</f>
        <v>0</v>
      </c>
      <c r="AZ57" s="91">
        <f ca="1">'3 - SO_02.1 Propojovací p...'!F32</f>
        <v>0</v>
      </c>
      <c r="BA57" s="91">
        <f ca="1">'3 - SO_02.1 Propojovací p...'!F33</f>
        <v>0</v>
      </c>
      <c r="BB57" s="91">
        <f ca="1">'3 - SO_02.1 Propojovací p...'!F34</f>
        <v>0</v>
      </c>
      <c r="BC57" s="91">
        <f ca="1">'3 - SO_02.1 Propojovací p...'!F35</f>
        <v>0</v>
      </c>
      <c r="BD57" s="93">
        <f ca="1">'3 - SO_02.1 Propojovací p...'!F36</f>
        <v>0</v>
      </c>
      <c r="BT57" s="94" t="s">
        <v>5990</v>
      </c>
      <c r="BV57" s="94" t="s">
        <v>5985</v>
      </c>
      <c r="BW57" s="94" t="s">
        <v>6002</v>
      </c>
      <c r="BX57" s="94" t="s">
        <v>5999</v>
      </c>
      <c r="CL57" s="94" t="s">
        <v>5915</v>
      </c>
    </row>
    <row r="58" spans="1:91" s="6" customFormat="1" ht="22.5" customHeight="1">
      <c r="A58" s="235" t="s">
        <v>4194</v>
      </c>
      <c r="B58" s="88"/>
      <c r="C58" s="9"/>
      <c r="D58" s="9"/>
      <c r="E58" s="1604" t="s">
        <v>6003</v>
      </c>
      <c r="F58" s="1605"/>
      <c r="G58" s="1605"/>
      <c r="H58" s="1605"/>
      <c r="I58" s="1605"/>
      <c r="J58" s="9"/>
      <c r="K58" s="1604" t="s">
        <v>6004</v>
      </c>
      <c r="L58" s="1605"/>
      <c r="M58" s="1605"/>
      <c r="N58" s="1605"/>
      <c r="O58" s="1605"/>
      <c r="P58" s="1605"/>
      <c r="Q58" s="1605"/>
      <c r="R58" s="1605"/>
      <c r="S58" s="1605"/>
      <c r="T58" s="1605"/>
      <c r="U58" s="1605"/>
      <c r="V58" s="1605"/>
      <c r="W58" s="1605"/>
      <c r="X58" s="1605"/>
      <c r="Y58" s="1605"/>
      <c r="Z58" s="1605"/>
      <c r="AA58" s="1605"/>
      <c r="AB58" s="1605"/>
      <c r="AC58" s="1605"/>
      <c r="AD58" s="1605"/>
      <c r="AE58" s="1605"/>
      <c r="AF58" s="1605"/>
      <c r="AG58" s="1606">
        <f ca="1">'4 - SO_02.2 Propojovací p...'!J29</f>
        <v>0</v>
      </c>
      <c r="AH58" s="1605"/>
      <c r="AI58" s="1605"/>
      <c r="AJ58" s="1605"/>
      <c r="AK58" s="1605"/>
      <c r="AL58" s="1605"/>
      <c r="AM58" s="1605"/>
      <c r="AN58" s="1606">
        <f t="shared" si="0"/>
        <v>0</v>
      </c>
      <c r="AO58" s="1605"/>
      <c r="AP58" s="1605"/>
      <c r="AQ58" s="89" t="s">
        <v>5994</v>
      </c>
      <c r="AR58" s="88"/>
      <c r="AS58" s="90">
        <v>0</v>
      </c>
      <c r="AT58" s="91">
        <f t="shared" si="1"/>
        <v>0</v>
      </c>
      <c r="AU58" s="92">
        <f ca="1">'4 - SO_02.2 Propojovací p...'!P89</f>
        <v>0</v>
      </c>
      <c r="AV58" s="91">
        <f ca="1">'4 - SO_02.2 Propojovací p...'!J32</f>
        <v>0</v>
      </c>
      <c r="AW58" s="91">
        <f ca="1">'4 - SO_02.2 Propojovací p...'!J33</f>
        <v>0</v>
      </c>
      <c r="AX58" s="91">
        <f ca="1">'4 - SO_02.2 Propojovací p...'!J34</f>
        <v>0</v>
      </c>
      <c r="AY58" s="91">
        <f ca="1">'4 - SO_02.2 Propojovací p...'!J35</f>
        <v>0</v>
      </c>
      <c r="AZ58" s="91">
        <f ca="1">'4 - SO_02.2 Propojovací p...'!F32</f>
        <v>0</v>
      </c>
      <c r="BA58" s="91">
        <f ca="1">'4 - SO_02.2 Propojovací p...'!F33</f>
        <v>0</v>
      </c>
      <c r="BB58" s="91">
        <f ca="1">'4 - SO_02.2 Propojovací p...'!F34</f>
        <v>0</v>
      </c>
      <c r="BC58" s="91">
        <f ca="1">'4 - SO_02.2 Propojovací p...'!F35</f>
        <v>0</v>
      </c>
      <c r="BD58" s="93">
        <f ca="1">'4 - SO_02.2 Propojovací p...'!F36</f>
        <v>0</v>
      </c>
      <c r="BT58" s="94" t="s">
        <v>5990</v>
      </c>
      <c r="BV58" s="94" t="s">
        <v>5985</v>
      </c>
      <c r="BW58" s="94" t="s">
        <v>6005</v>
      </c>
      <c r="BX58" s="94" t="s">
        <v>5999</v>
      </c>
      <c r="CL58" s="94" t="s">
        <v>5915</v>
      </c>
    </row>
    <row r="59" spans="1:91" s="6" customFormat="1" ht="34.5" customHeight="1">
      <c r="A59" s="235" t="s">
        <v>4194</v>
      </c>
      <c r="B59" s="88"/>
      <c r="C59" s="9"/>
      <c r="D59" s="9"/>
      <c r="E59" s="1604" t="s">
        <v>6006</v>
      </c>
      <c r="F59" s="1605"/>
      <c r="G59" s="1605"/>
      <c r="H59" s="1605"/>
      <c r="I59" s="1605"/>
      <c r="J59" s="9"/>
      <c r="K59" s="1604" t="s">
        <v>6007</v>
      </c>
      <c r="L59" s="1605"/>
      <c r="M59" s="1605"/>
      <c r="N59" s="1605"/>
      <c r="O59" s="1605"/>
      <c r="P59" s="1605"/>
      <c r="Q59" s="1605"/>
      <c r="R59" s="1605"/>
      <c r="S59" s="1605"/>
      <c r="T59" s="1605"/>
      <c r="U59" s="1605"/>
      <c r="V59" s="1605"/>
      <c r="W59" s="1605"/>
      <c r="X59" s="1605"/>
      <c r="Y59" s="1605"/>
      <c r="Z59" s="1605"/>
      <c r="AA59" s="1605"/>
      <c r="AB59" s="1605"/>
      <c r="AC59" s="1605"/>
      <c r="AD59" s="1605"/>
      <c r="AE59" s="1605"/>
      <c r="AF59" s="1605"/>
      <c r="AG59" s="1606">
        <f ca="1">'5 - SO_02.3 Propojovací p...'!J29</f>
        <v>0</v>
      </c>
      <c r="AH59" s="1605"/>
      <c r="AI59" s="1605"/>
      <c r="AJ59" s="1605"/>
      <c r="AK59" s="1605"/>
      <c r="AL59" s="1605"/>
      <c r="AM59" s="1605"/>
      <c r="AN59" s="1606">
        <f t="shared" si="0"/>
        <v>0</v>
      </c>
      <c r="AO59" s="1605"/>
      <c r="AP59" s="1605"/>
      <c r="AQ59" s="89" t="s">
        <v>5994</v>
      </c>
      <c r="AR59" s="88"/>
      <c r="AS59" s="90">
        <v>0</v>
      </c>
      <c r="AT59" s="91">
        <f t="shared" si="1"/>
        <v>0</v>
      </c>
      <c r="AU59" s="92">
        <f ca="1">'5 - SO_02.3 Propojovací p...'!P89</f>
        <v>0</v>
      </c>
      <c r="AV59" s="91">
        <f ca="1">'5 - SO_02.3 Propojovací p...'!J32</f>
        <v>0</v>
      </c>
      <c r="AW59" s="91">
        <f ca="1">'5 - SO_02.3 Propojovací p...'!J33</f>
        <v>0</v>
      </c>
      <c r="AX59" s="91">
        <f ca="1">'5 - SO_02.3 Propojovací p...'!J34</f>
        <v>0</v>
      </c>
      <c r="AY59" s="91">
        <f ca="1">'5 - SO_02.3 Propojovací p...'!J35</f>
        <v>0</v>
      </c>
      <c r="AZ59" s="91">
        <f ca="1">'5 - SO_02.3 Propojovací p...'!F32</f>
        <v>0</v>
      </c>
      <c r="BA59" s="91">
        <f ca="1">'5 - SO_02.3 Propojovací p...'!F33</f>
        <v>0</v>
      </c>
      <c r="BB59" s="91">
        <f ca="1">'5 - SO_02.3 Propojovací p...'!F34</f>
        <v>0</v>
      </c>
      <c r="BC59" s="91">
        <f ca="1">'5 - SO_02.3 Propojovací p...'!F35</f>
        <v>0</v>
      </c>
      <c r="BD59" s="93">
        <f ca="1">'5 - SO_02.3 Propojovací p...'!F36</f>
        <v>0</v>
      </c>
      <c r="BT59" s="94" t="s">
        <v>5990</v>
      </c>
      <c r="BV59" s="94" t="s">
        <v>5985</v>
      </c>
      <c r="BW59" s="94" t="s">
        <v>6008</v>
      </c>
      <c r="BX59" s="94" t="s">
        <v>5999</v>
      </c>
      <c r="CL59" s="94" t="s">
        <v>5915</v>
      </c>
    </row>
    <row r="60" spans="1:91" s="6" customFormat="1" ht="22.5" customHeight="1">
      <c r="A60" s="235" t="s">
        <v>4194</v>
      </c>
      <c r="B60" s="88"/>
      <c r="C60" s="9"/>
      <c r="D60" s="9"/>
      <c r="E60" s="1604" t="s">
        <v>6009</v>
      </c>
      <c r="F60" s="1605"/>
      <c r="G60" s="1605"/>
      <c r="H60" s="1605"/>
      <c r="I60" s="1605"/>
      <c r="J60" s="9"/>
      <c r="K60" s="1604" t="s">
        <v>6010</v>
      </c>
      <c r="L60" s="1605"/>
      <c r="M60" s="1605"/>
      <c r="N60" s="1605"/>
      <c r="O60" s="1605"/>
      <c r="P60" s="1605"/>
      <c r="Q60" s="1605"/>
      <c r="R60" s="1605"/>
      <c r="S60" s="1605"/>
      <c r="T60" s="1605"/>
      <c r="U60" s="1605"/>
      <c r="V60" s="1605"/>
      <c r="W60" s="1605"/>
      <c r="X60" s="1605"/>
      <c r="Y60" s="1605"/>
      <c r="Z60" s="1605"/>
      <c r="AA60" s="1605"/>
      <c r="AB60" s="1605"/>
      <c r="AC60" s="1605"/>
      <c r="AD60" s="1605"/>
      <c r="AE60" s="1605"/>
      <c r="AF60" s="1605"/>
      <c r="AG60" s="1606">
        <f ca="1">'6 - SO_02.4 Propojovací p...'!J29</f>
        <v>0</v>
      </c>
      <c r="AH60" s="1605"/>
      <c r="AI60" s="1605"/>
      <c r="AJ60" s="1605"/>
      <c r="AK60" s="1605"/>
      <c r="AL60" s="1605"/>
      <c r="AM60" s="1605"/>
      <c r="AN60" s="1606">
        <f t="shared" si="0"/>
        <v>0</v>
      </c>
      <c r="AO60" s="1605"/>
      <c r="AP60" s="1605"/>
      <c r="AQ60" s="89" t="s">
        <v>5994</v>
      </c>
      <c r="AR60" s="88"/>
      <c r="AS60" s="90">
        <v>0</v>
      </c>
      <c r="AT60" s="91">
        <f t="shared" si="1"/>
        <v>0</v>
      </c>
      <c r="AU60" s="92">
        <f ca="1">'6 - SO_02.4 Propojovací p...'!P89</f>
        <v>0</v>
      </c>
      <c r="AV60" s="91">
        <f ca="1">'6 - SO_02.4 Propojovací p...'!J32</f>
        <v>0</v>
      </c>
      <c r="AW60" s="91">
        <f ca="1">'6 - SO_02.4 Propojovací p...'!J33</f>
        <v>0</v>
      </c>
      <c r="AX60" s="91">
        <f ca="1">'6 - SO_02.4 Propojovací p...'!J34</f>
        <v>0</v>
      </c>
      <c r="AY60" s="91">
        <f ca="1">'6 - SO_02.4 Propojovací p...'!J35</f>
        <v>0</v>
      </c>
      <c r="AZ60" s="91">
        <f ca="1">'6 - SO_02.4 Propojovací p...'!F32</f>
        <v>0</v>
      </c>
      <c r="BA60" s="91">
        <f ca="1">'6 - SO_02.4 Propojovací p...'!F33</f>
        <v>0</v>
      </c>
      <c r="BB60" s="91">
        <f ca="1">'6 - SO_02.4 Propojovací p...'!F34</f>
        <v>0</v>
      </c>
      <c r="BC60" s="91">
        <f ca="1">'6 - SO_02.4 Propojovací p...'!F35</f>
        <v>0</v>
      </c>
      <c r="BD60" s="93">
        <f ca="1">'6 - SO_02.4 Propojovací p...'!F36</f>
        <v>0</v>
      </c>
      <c r="BT60" s="94" t="s">
        <v>5990</v>
      </c>
      <c r="BV60" s="94" t="s">
        <v>5985</v>
      </c>
      <c r="BW60" s="94" t="s">
        <v>6011</v>
      </c>
      <c r="BX60" s="94" t="s">
        <v>5999</v>
      </c>
      <c r="CL60" s="94" t="s">
        <v>5915</v>
      </c>
    </row>
    <row r="61" spans="1:91" s="6" customFormat="1" ht="22.5" customHeight="1">
      <c r="A61" s="235" t="s">
        <v>4194</v>
      </c>
      <c r="B61" s="88"/>
      <c r="C61" s="9"/>
      <c r="D61" s="9"/>
      <c r="E61" s="1604" t="s">
        <v>6012</v>
      </c>
      <c r="F61" s="1605"/>
      <c r="G61" s="1605"/>
      <c r="H61" s="1605"/>
      <c r="I61" s="1605"/>
      <c r="J61" s="9"/>
      <c r="K61" s="1604" t="s">
        <v>6013</v>
      </c>
      <c r="L61" s="1605"/>
      <c r="M61" s="1605"/>
      <c r="N61" s="1605"/>
      <c r="O61" s="1605"/>
      <c r="P61" s="1605"/>
      <c r="Q61" s="1605"/>
      <c r="R61" s="1605"/>
      <c r="S61" s="1605"/>
      <c r="T61" s="1605"/>
      <c r="U61" s="1605"/>
      <c r="V61" s="1605"/>
      <c r="W61" s="1605"/>
      <c r="X61" s="1605"/>
      <c r="Y61" s="1605"/>
      <c r="Z61" s="1605"/>
      <c r="AA61" s="1605"/>
      <c r="AB61" s="1605"/>
      <c r="AC61" s="1605"/>
      <c r="AD61" s="1605"/>
      <c r="AE61" s="1605"/>
      <c r="AF61" s="1605"/>
      <c r="AG61" s="1606">
        <f ca="1">'7 - SO_02.5 Propojovací p...'!J29</f>
        <v>0</v>
      </c>
      <c r="AH61" s="1605"/>
      <c r="AI61" s="1605"/>
      <c r="AJ61" s="1605"/>
      <c r="AK61" s="1605"/>
      <c r="AL61" s="1605"/>
      <c r="AM61" s="1605"/>
      <c r="AN61" s="1606">
        <f t="shared" si="0"/>
        <v>0</v>
      </c>
      <c r="AO61" s="1605"/>
      <c r="AP61" s="1605"/>
      <c r="AQ61" s="89" t="s">
        <v>5994</v>
      </c>
      <c r="AR61" s="88"/>
      <c r="AS61" s="90">
        <v>0</v>
      </c>
      <c r="AT61" s="91">
        <f t="shared" si="1"/>
        <v>0</v>
      </c>
      <c r="AU61" s="92">
        <f ca="1">'7 - SO_02.5 Propojovací p...'!P90</f>
        <v>0</v>
      </c>
      <c r="AV61" s="91">
        <f ca="1">'7 - SO_02.5 Propojovací p...'!J32</f>
        <v>0</v>
      </c>
      <c r="AW61" s="91">
        <f ca="1">'7 - SO_02.5 Propojovací p...'!J33</f>
        <v>0</v>
      </c>
      <c r="AX61" s="91">
        <f ca="1">'7 - SO_02.5 Propojovací p...'!J34</f>
        <v>0</v>
      </c>
      <c r="AY61" s="91">
        <f ca="1">'7 - SO_02.5 Propojovací p...'!J35</f>
        <v>0</v>
      </c>
      <c r="AZ61" s="91">
        <f ca="1">'7 - SO_02.5 Propojovací p...'!F32</f>
        <v>0</v>
      </c>
      <c r="BA61" s="91">
        <f ca="1">'7 - SO_02.5 Propojovací p...'!F33</f>
        <v>0</v>
      </c>
      <c r="BB61" s="91">
        <f ca="1">'7 - SO_02.5 Propojovací p...'!F34</f>
        <v>0</v>
      </c>
      <c r="BC61" s="91">
        <f ca="1">'7 - SO_02.5 Propojovací p...'!F35</f>
        <v>0</v>
      </c>
      <c r="BD61" s="93">
        <f ca="1">'7 - SO_02.5 Propojovací p...'!F36</f>
        <v>0</v>
      </c>
      <c r="BT61" s="94" t="s">
        <v>5990</v>
      </c>
      <c r="BV61" s="94" t="s">
        <v>5985</v>
      </c>
      <c r="BW61" s="94" t="s">
        <v>6014</v>
      </c>
      <c r="BX61" s="94" t="s">
        <v>5999</v>
      </c>
      <c r="CL61" s="94" t="s">
        <v>5915</v>
      </c>
    </row>
    <row r="62" spans="1:91" s="6" customFormat="1" ht="34.5" customHeight="1">
      <c r="A62" s="235" t="s">
        <v>4194</v>
      </c>
      <c r="B62" s="88"/>
      <c r="C62" s="9"/>
      <c r="D62" s="9"/>
      <c r="E62" s="1604" t="s">
        <v>6015</v>
      </c>
      <c r="F62" s="1605"/>
      <c r="G62" s="1605"/>
      <c r="H62" s="1605"/>
      <c r="I62" s="1605"/>
      <c r="J62" s="9"/>
      <c r="K62" s="1604" t="s">
        <v>6016</v>
      </c>
      <c r="L62" s="1605"/>
      <c r="M62" s="1605"/>
      <c r="N62" s="1605"/>
      <c r="O62" s="1605"/>
      <c r="P62" s="1605"/>
      <c r="Q62" s="1605"/>
      <c r="R62" s="1605"/>
      <c r="S62" s="1605"/>
      <c r="T62" s="1605"/>
      <c r="U62" s="1605"/>
      <c r="V62" s="1605"/>
      <c r="W62" s="1605"/>
      <c r="X62" s="1605"/>
      <c r="Y62" s="1605"/>
      <c r="Z62" s="1605"/>
      <c r="AA62" s="1605"/>
      <c r="AB62" s="1605"/>
      <c r="AC62" s="1605"/>
      <c r="AD62" s="1605"/>
      <c r="AE62" s="1605"/>
      <c r="AF62" s="1605"/>
      <c r="AG62" s="1606">
        <f ca="1">'8 - SO_02.6 Propojovací p...'!J29</f>
        <v>0</v>
      </c>
      <c r="AH62" s="1605"/>
      <c r="AI62" s="1605"/>
      <c r="AJ62" s="1605"/>
      <c r="AK62" s="1605"/>
      <c r="AL62" s="1605"/>
      <c r="AM62" s="1605"/>
      <c r="AN62" s="1606">
        <f t="shared" si="0"/>
        <v>0</v>
      </c>
      <c r="AO62" s="1605"/>
      <c r="AP62" s="1605"/>
      <c r="AQ62" s="89" t="s">
        <v>5994</v>
      </c>
      <c r="AR62" s="88"/>
      <c r="AS62" s="90">
        <v>0</v>
      </c>
      <c r="AT62" s="91">
        <f t="shared" si="1"/>
        <v>0</v>
      </c>
      <c r="AU62" s="92">
        <f ca="1">'8 - SO_02.6 Propojovací p...'!P89</f>
        <v>0</v>
      </c>
      <c r="AV62" s="91">
        <f ca="1">'8 - SO_02.6 Propojovací p...'!J32</f>
        <v>0</v>
      </c>
      <c r="AW62" s="91">
        <f ca="1">'8 - SO_02.6 Propojovací p...'!J33</f>
        <v>0</v>
      </c>
      <c r="AX62" s="91">
        <f ca="1">'8 - SO_02.6 Propojovací p...'!J34</f>
        <v>0</v>
      </c>
      <c r="AY62" s="91">
        <f ca="1">'8 - SO_02.6 Propojovací p...'!J35</f>
        <v>0</v>
      </c>
      <c r="AZ62" s="91">
        <f ca="1">'8 - SO_02.6 Propojovací p...'!F32</f>
        <v>0</v>
      </c>
      <c r="BA62" s="91">
        <f ca="1">'8 - SO_02.6 Propojovací p...'!F33</f>
        <v>0</v>
      </c>
      <c r="BB62" s="91">
        <f ca="1">'8 - SO_02.6 Propojovací p...'!F34</f>
        <v>0</v>
      </c>
      <c r="BC62" s="91">
        <f ca="1">'8 - SO_02.6 Propojovací p...'!F35</f>
        <v>0</v>
      </c>
      <c r="BD62" s="93">
        <f ca="1">'8 - SO_02.6 Propojovací p...'!F36</f>
        <v>0</v>
      </c>
      <c r="BT62" s="94" t="s">
        <v>5990</v>
      </c>
      <c r="BV62" s="94" t="s">
        <v>5985</v>
      </c>
      <c r="BW62" s="94" t="s">
        <v>6017</v>
      </c>
      <c r="BX62" s="94" t="s">
        <v>5999</v>
      </c>
      <c r="CL62" s="94" t="s">
        <v>5915</v>
      </c>
    </row>
    <row r="63" spans="1:91" s="5" customFormat="1" ht="22.5" customHeight="1">
      <c r="B63" s="79"/>
      <c r="C63" s="80"/>
      <c r="D63" s="1601" t="s">
        <v>6000</v>
      </c>
      <c r="E63" s="1602"/>
      <c r="F63" s="1602"/>
      <c r="G63" s="1602"/>
      <c r="H63" s="1602"/>
      <c r="I63" s="81"/>
      <c r="J63" s="1601" t="s">
        <v>6018</v>
      </c>
      <c r="K63" s="1602"/>
      <c r="L63" s="1602"/>
      <c r="M63" s="1602"/>
      <c r="N63" s="1602"/>
      <c r="O63" s="1602"/>
      <c r="P63" s="1602"/>
      <c r="Q63" s="1602"/>
      <c r="R63" s="1602"/>
      <c r="S63" s="1602"/>
      <c r="T63" s="1602"/>
      <c r="U63" s="1602"/>
      <c r="V63" s="1602"/>
      <c r="W63" s="1602"/>
      <c r="X63" s="1602"/>
      <c r="Y63" s="1602"/>
      <c r="Z63" s="1602"/>
      <c r="AA63" s="1602"/>
      <c r="AB63" s="1602"/>
      <c r="AC63" s="1602"/>
      <c r="AD63" s="1602"/>
      <c r="AE63" s="1602"/>
      <c r="AF63" s="1602"/>
      <c r="AG63" s="1608">
        <f>ROUND(SUM(AG64:AG66),2)</f>
        <v>0</v>
      </c>
      <c r="AH63" s="1602"/>
      <c r="AI63" s="1602"/>
      <c r="AJ63" s="1602"/>
      <c r="AK63" s="1602"/>
      <c r="AL63" s="1602"/>
      <c r="AM63" s="1602"/>
      <c r="AN63" s="1607">
        <f t="shared" si="0"/>
        <v>0</v>
      </c>
      <c r="AO63" s="1602"/>
      <c r="AP63" s="1602"/>
      <c r="AQ63" s="82" t="s">
        <v>5988</v>
      </c>
      <c r="AR63" s="79"/>
      <c r="AS63" s="83">
        <f>ROUND(SUM(AS64:AS66),2)</f>
        <v>0</v>
      </c>
      <c r="AT63" s="84">
        <f t="shared" si="1"/>
        <v>0</v>
      </c>
      <c r="AU63" s="85">
        <f>ROUND(SUM(AU64:AU66),5)</f>
        <v>0</v>
      </c>
      <c r="AV63" s="84">
        <f>ROUND(AZ63*L26,2)</f>
        <v>0</v>
      </c>
      <c r="AW63" s="84">
        <f>ROUND(BA63*L27,2)</f>
        <v>0</v>
      </c>
      <c r="AX63" s="84">
        <f>ROUND(BB63*L26,2)</f>
        <v>0</v>
      </c>
      <c r="AY63" s="84">
        <f>ROUND(BC63*L27,2)</f>
        <v>0</v>
      </c>
      <c r="AZ63" s="84">
        <f>ROUND(SUM(AZ64:AZ66),2)</f>
        <v>0</v>
      </c>
      <c r="BA63" s="84">
        <f>ROUND(SUM(BA64:BA66),2)</f>
        <v>0</v>
      </c>
      <c r="BB63" s="84">
        <f>ROUND(SUM(BB64:BB66),2)</f>
        <v>0</v>
      </c>
      <c r="BC63" s="84">
        <f>ROUND(SUM(BC64:BC66),2)</f>
        <v>0</v>
      </c>
      <c r="BD63" s="86">
        <f>ROUND(SUM(BD64:BD66),2)</f>
        <v>0</v>
      </c>
      <c r="BS63" s="87" t="s">
        <v>5982</v>
      </c>
      <c r="BT63" s="87" t="s">
        <v>5934</v>
      </c>
      <c r="BU63" s="87" t="s">
        <v>5984</v>
      </c>
      <c r="BV63" s="87" t="s">
        <v>5985</v>
      </c>
      <c r="BW63" s="87" t="s">
        <v>6019</v>
      </c>
      <c r="BX63" s="87" t="s">
        <v>5917</v>
      </c>
      <c r="CL63" s="87" t="s">
        <v>5915</v>
      </c>
      <c r="CM63" s="87" t="s">
        <v>5990</v>
      </c>
    </row>
    <row r="64" spans="1:91" s="6" customFormat="1" ht="34.5" customHeight="1">
      <c r="A64" s="235" t="s">
        <v>4194</v>
      </c>
      <c r="B64" s="88"/>
      <c r="C64" s="9"/>
      <c r="D64" s="9"/>
      <c r="E64" s="1604" t="s">
        <v>5934</v>
      </c>
      <c r="F64" s="1605"/>
      <c r="G64" s="1605"/>
      <c r="H64" s="1605"/>
      <c r="I64" s="1605"/>
      <c r="J64" s="9"/>
      <c r="K64" s="1604" t="s">
        <v>6020</v>
      </c>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6">
        <f ca="1">'1 - SO_03.1.1 Stavební úp...'!J29</f>
        <v>0</v>
      </c>
      <c r="AH64" s="1605"/>
      <c r="AI64" s="1605"/>
      <c r="AJ64" s="1605"/>
      <c r="AK64" s="1605"/>
      <c r="AL64" s="1605"/>
      <c r="AM64" s="1605"/>
      <c r="AN64" s="1606">
        <f t="shared" si="0"/>
        <v>0</v>
      </c>
      <c r="AO64" s="1605"/>
      <c r="AP64" s="1605"/>
      <c r="AQ64" s="89" t="s">
        <v>5994</v>
      </c>
      <c r="AR64" s="88"/>
      <c r="AS64" s="90">
        <v>0</v>
      </c>
      <c r="AT64" s="91">
        <f t="shared" si="1"/>
        <v>0</v>
      </c>
      <c r="AU64" s="92">
        <f ca="1">'1 - SO_03.1.1 Stavební úp...'!P104</f>
        <v>0</v>
      </c>
      <c r="AV64" s="91">
        <f ca="1">'1 - SO_03.1.1 Stavební úp...'!J32</f>
        <v>0</v>
      </c>
      <c r="AW64" s="91">
        <f ca="1">'1 - SO_03.1.1 Stavební úp...'!J33</f>
        <v>0</v>
      </c>
      <c r="AX64" s="91">
        <f ca="1">'1 - SO_03.1.1 Stavební úp...'!J34</f>
        <v>0</v>
      </c>
      <c r="AY64" s="91">
        <f ca="1">'1 - SO_03.1.1 Stavební úp...'!J35</f>
        <v>0</v>
      </c>
      <c r="AZ64" s="91">
        <f ca="1">'1 - SO_03.1.1 Stavební úp...'!F32</f>
        <v>0</v>
      </c>
      <c r="BA64" s="91">
        <f ca="1">'1 - SO_03.1.1 Stavební úp...'!F33</f>
        <v>0</v>
      </c>
      <c r="BB64" s="91">
        <f ca="1">'1 - SO_03.1.1 Stavební úp...'!F34</f>
        <v>0</v>
      </c>
      <c r="BC64" s="91">
        <f ca="1">'1 - SO_03.1.1 Stavební úp...'!F35</f>
        <v>0</v>
      </c>
      <c r="BD64" s="93">
        <f ca="1">'1 - SO_03.1.1 Stavební úp...'!F36</f>
        <v>0</v>
      </c>
      <c r="BT64" s="94" t="s">
        <v>5990</v>
      </c>
      <c r="BV64" s="94" t="s">
        <v>5985</v>
      </c>
      <c r="BW64" s="94" t="s">
        <v>6021</v>
      </c>
      <c r="BX64" s="94" t="s">
        <v>6019</v>
      </c>
      <c r="CL64" s="94" t="s">
        <v>5915</v>
      </c>
    </row>
    <row r="65" spans="1:91" s="6" customFormat="1" ht="34.5" customHeight="1">
      <c r="A65" s="235" t="s">
        <v>4194</v>
      </c>
      <c r="B65" s="88"/>
      <c r="C65" s="9"/>
      <c r="D65" s="9"/>
      <c r="E65" s="1604" t="s">
        <v>5990</v>
      </c>
      <c r="F65" s="1605"/>
      <c r="G65" s="1605"/>
      <c r="H65" s="1605"/>
      <c r="I65" s="1605"/>
      <c r="J65" s="9"/>
      <c r="K65" s="1604" t="s">
        <v>6022</v>
      </c>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6">
        <f ca="1">'2 - SO_03.1.2 Stavební úp...'!J29</f>
        <v>0</v>
      </c>
      <c r="AH65" s="1605"/>
      <c r="AI65" s="1605"/>
      <c r="AJ65" s="1605"/>
      <c r="AK65" s="1605"/>
      <c r="AL65" s="1605"/>
      <c r="AM65" s="1605"/>
      <c r="AN65" s="1606">
        <f t="shared" si="0"/>
        <v>0</v>
      </c>
      <c r="AO65" s="1605"/>
      <c r="AP65" s="1605"/>
      <c r="AQ65" s="89" t="s">
        <v>5994</v>
      </c>
      <c r="AR65" s="88"/>
      <c r="AS65" s="90">
        <v>0</v>
      </c>
      <c r="AT65" s="91">
        <f t="shared" si="1"/>
        <v>0</v>
      </c>
      <c r="AU65" s="92">
        <f ca="1">'2 - SO_03.1.2 Stavební úp...'!P88</f>
        <v>0</v>
      </c>
      <c r="AV65" s="91">
        <f ca="1">'2 - SO_03.1.2 Stavební úp...'!J32</f>
        <v>0</v>
      </c>
      <c r="AW65" s="91">
        <f ca="1">'2 - SO_03.1.2 Stavební úp...'!J33</f>
        <v>0</v>
      </c>
      <c r="AX65" s="91">
        <f ca="1">'2 - SO_03.1.2 Stavební úp...'!J34</f>
        <v>0</v>
      </c>
      <c r="AY65" s="91">
        <f ca="1">'2 - SO_03.1.2 Stavební úp...'!J35</f>
        <v>0</v>
      </c>
      <c r="AZ65" s="91">
        <f ca="1">'2 - SO_03.1.2 Stavební úp...'!F32</f>
        <v>0</v>
      </c>
      <c r="BA65" s="91">
        <f ca="1">'2 - SO_03.1.2 Stavební úp...'!F33</f>
        <v>0</v>
      </c>
      <c r="BB65" s="91">
        <f ca="1">'2 - SO_03.1.2 Stavební úp...'!F34</f>
        <v>0</v>
      </c>
      <c r="BC65" s="91">
        <f ca="1">'2 - SO_03.1.2 Stavební úp...'!F35</f>
        <v>0</v>
      </c>
      <c r="BD65" s="93">
        <f ca="1">'2 - SO_03.1.2 Stavební úp...'!F36</f>
        <v>0</v>
      </c>
      <c r="BT65" s="94" t="s">
        <v>5990</v>
      </c>
      <c r="BV65" s="94" t="s">
        <v>5985</v>
      </c>
      <c r="BW65" s="94" t="s">
        <v>3950</v>
      </c>
      <c r="BX65" s="94" t="s">
        <v>6019</v>
      </c>
      <c r="CL65" s="94" t="s">
        <v>5915</v>
      </c>
    </row>
    <row r="66" spans="1:91" s="6" customFormat="1" ht="22.5" customHeight="1">
      <c r="A66" s="235" t="s">
        <v>4194</v>
      </c>
      <c r="B66" s="88"/>
      <c r="C66" s="9"/>
      <c r="D66" s="9"/>
      <c r="E66" s="1604" t="s">
        <v>6000</v>
      </c>
      <c r="F66" s="1605"/>
      <c r="G66" s="1605"/>
      <c r="H66" s="1605"/>
      <c r="I66" s="1605"/>
      <c r="J66" s="9"/>
      <c r="K66" s="1604" t="s">
        <v>3951</v>
      </c>
      <c r="L66" s="1605"/>
      <c r="M66" s="1605"/>
      <c r="N66" s="1605"/>
      <c r="O66" s="1605"/>
      <c r="P66" s="1605"/>
      <c r="Q66" s="1605"/>
      <c r="R66" s="1605"/>
      <c r="S66" s="1605"/>
      <c r="T66" s="1605"/>
      <c r="U66" s="1605"/>
      <c r="V66" s="1605"/>
      <c r="W66" s="1605"/>
      <c r="X66" s="1605"/>
      <c r="Y66" s="1605"/>
      <c r="Z66" s="1605"/>
      <c r="AA66" s="1605"/>
      <c r="AB66" s="1605"/>
      <c r="AC66" s="1605"/>
      <c r="AD66" s="1605"/>
      <c r="AE66" s="1605"/>
      <c r="AF66" s="1605"/>
      <c r="AG66" s="1606">
        <f ca="1">'3 - SO_03.2 Stavební úpra...'!J29</f>
        <v>0</v>
      </c>
      <c r="AH66" s="1605"/>
      <c r="AI66" s="1605"/>
      <c r="AJ66" s="1605"/>
      <c r="AK66" s="1605"/>
      <c r="AL66" s="1605"/>
      <c r="AM66" s="1605"/>
      <c r="AN66" s="1606">
        <f t="shared" si="0"/>
        <v>0</v>
      </c>
      <c r="AO66" s="1605"/>
      <c r="AP66" s="1605"/>
      <c r="AQ66" s="89" t="s">
        <v>5994</v>
      </c>
      <c r="AR66" s="88"/>
      <c r="AS66" s="90">
        <v>0</v>
      </c>
      <c r="AT66" s="91">
        <f t="shared" si="1"/>
        <v>0</v>
      </c>
      <c r="AU66" s="92">
        <f ca="1">'3 - SO_03.2 Stavební úpra...'!P92</f>
        <v>0</v>
      </c>
      <c r="AV66" s="91">
        <f ca="1">'3 - SO_03.2 Stavební úpra...'!J32</f>
        <v>0</v>
      </c>
      <c r="AW66" s="91">
        <f ca="1">'3 - SO_03.2 Stavební úpra...'!J33</f>
        <v>0</v>
      </c>
      <c r="AX66" s="91">
        <f ca="1">'3 - SO_03.2 Stavební úpra...'!J34</f>
        <v>0</v>
      </c>
      <c r="AY66" s="91">
        <f ca="1">'3 - SO_03.2 Stavební úpra...'!J35</f>
        <v>0</v>
      </c>
      <c r="AZ66" s="91">
        <f ca="1">'3 - SO_03.2 Stavební úpra...'!F32</f>
        <v>0</v>
      </c>
      <c r="BA66" s="91">
        <f ca="1">'3 - SO_03.2 Stavební úpra...'!F33</f>
        <v>0</v>
      </c>
      <c r="BB66" s="91">
        <f ca="1">'3 - SO_03.2 Stavební úpra...'!F34</f>
        <v>0</v>
      </c>
      <c r="BC66" s="91">
        <f ca="1">'3 - SO_03.2 Stavební úpra...'!F35</f>
        <v>0</v>
      </c>
      <c r="BD66" s="93">
        <f ca="1">'3 - SO_03.2 Stavební úpra...'!F36</f>
        <v>0</v>
      </c>
      <c r="BT66" s="94" t="s">
        <v>5990</v>
      </c>
      <c r="BV66" s="94" t="s">
        <v>5985</v>
      </c>
      <c r="BW66" s="94" t="s">
        <v>3952</v>
      </c>
      <c r="BX66" s="94" t="s">
        <v>6019</v>
      </c>
      <c r="CL66" s="94" t="s">
        <v>5915</v>
      </c>
    </row>
    <row r="67" spans="1:91" s="5" customFormat="1" ht="22.5" customHeight="1">
      <c r="A67" s="235" t="s">
        <v>4194</v>
      </c>
      <c r="B67" s="79"/>
      <c r="C67" s="80"/>
      <c r="D67" s="1601" t="s">
        <v>6003</v>
      </c>
      <c r="E67" s="1602"/>
      <c r="F67" s="1602"/>
      <c r="G67" s="1602"/>
      <c r="H67" s="1602"/>
      <c r="I67" s="81"/>
      <c r="J67" s="1601" t="s">
        <v>3953</v>
      </c>
      <c r="K67" s="1602"/>
      <c r="L67" s="1602"/>
      <c r="M67" s="1602"/>
      <c r="N67" s="1602"/>
      <c r="O67" s="1602"/>
      <c r="P67" s="1602"/>
      <c r="Q67" s="1602"/>
      <c r="R67" s="1602"/>
      <c r="S67" s="1602"/>
      <c r="T67" s="1602"/>
      <c r="U67" s="1602"/>
      <c r="V67" s="1602"/>
      <c r="W67" s="1602"/>
      <c r="X67" s="1602"/>
      <c r="Y67" s="1602"/>
      <c r="Z67" s="1602"/>
      <c r="AA67" s="1602"/>
      <c r="AB67" s="1602"/>
      <c r="AC67" s="1602"/>
      <c r="AD67" s="1602"/>
      <c r="AE67" s="1602"/>
      <c r="AF67" s="1602"/>
      <c r="AG67" s="1607">
        <f ca="1">'4 - SO_04 Stavební úpravy...'!J27</f>
        <v>0</v>
      </c>
      <c r="AH67" s="1602"/>
      <c r="AI67" s="1602"/>
      <c r="AJ67" s="1602"/>
      <c r="AK67" s="1602"/>
      <c r="AL67" s="1602"/>
      <c r="AM67" s="1602"/>
      <c r="AN67" s="1607">
        <f t="shared" si="0"/>
        <v>0</v>
      </c>
      <c r="AO67" s="1602"/>
      <c r="AP67" s="1602"/>
      <c r="AQ67" s="82" t="s">
        <v>5988</v>
      </c>
      <c r="AR67" s="79"/>
      <c r="AS67" s="83">
        <v>0</v>
      </c>
      <c r="AT67" s="84">
        <f t="shared" si="1"/>
        <v>0</v>
      </c>
      <c r="AU67" s="85">
        <f ca="1">'4 - SO_04 Stavební úpravy...'!P91</f>
        <v>0</v>
      </c>
      <c r="AV67" s="84">
        <f ca="1">'4 - SO_04 Stavební úpravy...'!J30</f>
        <v>0</v>
      </c>
      <c r="AW67" s="84">
        <f ca="1">'4 - SO_04 Stavební úpravy...'!J31</f>
        <v>0</v>
      </c>
      <c r="AX67" s="84">
        <f ca="1">'4 - SO_04 Stavební úpravy...'!J32</f>
        <v>0</v>
      </c>
      <c r="AY67" s="84">
        <f ca="1">'4 - SO_04 Stavební úpravy...'!J33</f>
        <v>0</v>
      </c>
      <c r="AZ67" s="84">
        <f ca="1">'4 - SO_04 Stavební úpravy...'!F30</f>
        <v>0</v>
      </c>
      <c r="BA67" s="84">
        <f ca="1">'4 - SO_04 Stavební úpravy...'!F31</f>
        <v>0</v>
      </c>
      <c r="BB67" s="84">
        <f ca="1">'4 - SO_04 Stavební úpravy...'!F32</f>
        <v>0</v>
      </c>
      <c r="BC67" s="84">
        <f ca="1">'4 - SO_04 Stavební úpravy...'!F33</f>
        <v>0</v>
      </c>
      <c r="BD67" s="86">
        <f ca="1">'4 - SO_04 Stavební úpravy...'!F34</f>
        <v>0</v>
      </c>
      <c r="BT67" s="87" t="s">
        <v>5934</v>
      </c>
      <c r="BV67" s="87" t="s">
        <v>5985</v>
      </c>
      <c r="BW67" s="87" t="s">
        <v>3954</v>
      </c>
      <c r="BX67" s="87" t="s">
        <v>5917</v>
      </c>
      <c r="CL67" s="87" t="s">
        <v>5915</v>
      </c>
      <c r="CM67" s="87" t="s">
        <v>5990</v>
      </c>
    </row>
    <row r="68" spans="1:91" s="5" customFormat="1" ht="37.5" customHeight="1">
      <c r="A68" s="235" t="s">
        <v>4194</v>
      </c>
      <c r="B68" s="79"/>
      <c r="C68" s="80"/>
      <c r="D68" s="1601" t="s">
        <v>6006</v>
      </c>
      <c r="E68" s="1602"/>
      <c r="F68" s="1602"/>
      <c r="G68" s="1602"/>
      <c r="H68" s="1602"/>
      <c r="I68" s="81"/>
      <c r="J68" s="1601" t="s">
        <v>3955</v>
      </c>
      <c r="K68" s="1602"/>
      <c r="L68" s="1602"/>
      <c r="M68" s="1602"/>
      <c r="N68" s="1602"/>
      <c r="O68" s="1602"/>
      <c r="P68" s="1602"/>
      <c r="Q68" s="1602"/>
      <c r="R68" s="1602"/>
      <c r="S68" s="1602"/>
      <c r="T68" s="1602"/>
      <c r="U68" s="1602"/>
      <c r="V68" s="1602"/>
      <c r="W68" s="1602"/>
      <c r="X68" s="1602"/>
      <c r="Y68" s="1602"/>
      <c r="Z68" s="1602"/>
      <c r="AA68" s="1602"/>
      <c r="AB68" s="1602"/>
      <c r="AC68" s="1602"/>
      <c r="AD68" s="1602"/>
      <c r="AE68" s="1602"/>
      <c r="AF68" s="1602"/>
      <c r="AG68" s="1607">
        <f ca="1">'5 - SO_05 Stavební úpravy...'!J27</f>
        <v>0</v>
      </c>
      <c r="AH68" s="1602"/>
      <c r="AI68" s="1602"/>
      <c r="AJ68" s="1602"/>
      <c r="AK68" s="1602"/>
      <c r="AL68" s="1602"/>
      <c r="AM68" s="1602"/>
      <c r="AN68" s="1607">
        <f t="shared" si="0"/>
        <v>0</v>
      </c>
      <c r="AO68" s="1602"/>
      <c r="AP68" s="1602"/>
      <c r="AQ68" s="82" t="s">
        <v>5988</v>
      </c>
      <c r="AR68" s="79"/>
      <c r="AS68" s="83">
        <v>0</v>
      </c>
      <c r="AT68" s="84">
        <f t="shared" si="1"/>
        <v>0</v>
      </c>
      <c r="AU68" s="85">
        <f ca="1">'5 - SO_05 Stavební úpravy...'!P93</f>
        <v>0</v>
      </c>
      <c r="AV68" s="84">
        <f ca="1">'5 - SO_05 Stavební úpravy...'!J30</f>
        <v>0</v>
      </c>
      <c r="AW68" s="84">
        <f ca="1">'5 - SO_05 Stavební úpravy...'!J31</f>
        <v>0</v>
      </c>
      <c r="AX68" s="84">
        <f ca="1">'5 - SO_05 Stavební úpravy...'!J32</f>
        <v>0</v>
      </c>
      <c r="AY68" s="84">
        <f ca="1">'5 - SO_05 Stavební úpravy...'!J33</f>
        <v>0</v>
      </c>
      <c r="AZ68" s="84">
        <f ca="1">'5 - SO_05 Stavební úpravy...'!F30</f>
        <v>0</v>
      </c>
      <c r="BA68" s="84">
        <f ca="1">'5 - SO_05 Stavební úpravy...'!F31</f>
        <v>0</v>
      </c>
      <c r="BB68" s="84">
        <f ca="1">'5 - SO_05 Stavební úpravy...'!F32</f>
        <v>0</v>
      </c>
      <c r="BC68" s="84">
        <f ca="1">'5 - SO_05 Stavební úpravy...'!F33</f>
        <v>0</v>
      </c>
      <c r="BD68" s="86">
        <f ca="1">'5 - SO_05 Stavební úpravy...'!F34</f>
        <v>0</v>
      </c>
      <c r="BT68" s="87" t="s">
        <v>5934</v>
      </c>
      <c r="BV68" s="87" t="s">
        <v>5985</v>
      </c>
      <c r="BW68" s="87" t="s">
        <v>3956</v>
      </c>
      <c r="BX68" s="87" t="s">
        <v>5917</v>
      </c>
      <c r="CL68" s="87" t="s">
        <v>5915</v>
      </c>
      <c r="CM68" s="87" t="s">
        <v>5990</v>
      </c>
    </row>
    <row r="69" spans="1:91" s="5" customFormat="1" ht="22.5" customHeight="1">
      <c r="B69" s="79"/>
      <c r="C69" s="80"/>
      <c r="D69" s="1601" t="s">
        <v>6009</v>
      </c>
      <c r="E69" s="1602"/>
      <c r="F69" s="1602"/>
      <c r="G69" s="1602"/>
      <c r="H69" s="1602"/>
      <c r="I69" s="81"/>
      <c r="J69" s="1601" t="s">
        <v>3957</v>
      </c>
      <c r="K69" s="1602"/>
      <c r="L69" s="1602"/>
      <c r="M69" s="1602"/>
      <c r="N69" s="1602"/>
      <c r="O69" s="1602"/>
      <c r="P69" s="1602"/>
      <c r="Q69" s="1602"/>
      <c r="R69" s="1602"/>
      <c r="S69" s="1602"/>
      <c r="T69" s="1602"/>
      <c r="U69" s="1602"/>
      <c r="V69" s="1602"/>
      <c r="W69" s="1602"/>
      <c r="X69" s="1602"/>
      <c r="Y69" s="1602"/>
      <c r="Z69" s="1602"/>
      <c r="AA69" s="1602"/>
      <c r="AB69" s="1602"/>
      <c r="AC69" s="1602"/>
      <c r="AD69" s="1602"/>
      <c r="AE69" s="1602"/>
      <c r="AF69" s="1602"/>
      <c r="AG69" s="1608">
        <f>ROUND(SUM(AG70:AG72),2)</f>
        <v>0</v>
      </c>
      <c r="AH69" s="1602"/>
      <c r="AI69" s="1602"/>
      <c r="AJ69" s="1602"/>
      <c r="AK69" s="1602"/>
      <c r="AL69" s="1602"/>
      <c r="AM69" s="1602"/>
      <c r="AN69" s="1607">
        <f t="shared" si="0"/>
        <v>0</v>
      </c>
      <c r="AO69" s="1602"/>
      <c r="AP69" s="1602"/>
      <c r="AQ69" s="82" t="s">
        <v>5988</v>
      </c>
      <c r="AR69" s="79"/>
      <c r="AS69" s="83">
        <f>ROUND(SUM(AS70:AS72),2)</f>
        <v>0</v>
      </c>
      <c r="AT69" s="84">
        <f t="shared" si="1"/>
        <v>0</v>
      </c>
      <c r="AU69" s="85">
        <f>ROUND(SUM(AU70:AU72),5)</f>
        <v>0</v>
      </c>
      <c r="AV69" s="84">
        <f>ROUND(AZ69*L26,2)</f>
        <v>0</v>
      </c>
      <c r="AW69" s="84">
        <f>ROUND(BA69*L27,2)</f>
        <v>0</v>
      </c>
      <c r="AX69" s="84">
        <f>ROUND(BB69*L26,2)</f>
        <v>0</v>
      </c>
      <c r="AY69" s="84">
        <f>ROUND(BC69*L27,2)</f>
        <v>0</v>
      </c>
      <c r="AZ69" s="84">
        <f>ROUND(SUM(AZ70:AZ72),2)</f>
        <v>0</v>
      </c>
      <c r="BA69" s="84">
        <f>ROUND(SUM(BA70:BA72),2)</f>
        <v>0</v>
      </c>
      <c r="BB69" s="84">
        <f>ROUND(SUM(BB70:BB72),2)</f>
        <v>0</v>
      </c>
      <c r="BC69" s="84">
        <f>ROUND(SUM(BC70:BC72),2)</f>
        <v>0</v>
      </c>
      <c r="BD69" s="86">
        <f>ROUND(SUM(BD70:BD72),2)</f>
        <v>0</v>
      </c>
      <c r="BS69" s="87" t="s">
        <v>5982</v>
      </c>
      <c r="BT69" s="87" t="s">
        <v>5934</v>
      </c>
      <c r="BU69" s="87" t="s">
        <v>5984</v>
      </c>
      <c r="BV69" s="87" t="s">
        <v>5985</v>
      </c>
      <c r="BW69" s="87" t="s">
        <v>3958</v>
      </c>
      <c r="BX69" s="87" t="s">
        <v>5917</v>
      </c>
      <c r="CL69" s="87" t="s">
        <v>5915</v>
      </c>
      <c r="CM69" s="87" t="s">
        <v>5990</v>
      </c>
    </row>
    <row r="70" spans="1:91" s="6" customFormat="1" ht="34.5" customHeight="1">
      <c r="A70" s="235" t="s">
        <v>4194</v>
      </c>
      <c r="B70" s="88"/>
      <c r="C70" s="9"/>
      <c r="D70" s="9"/>
      <c r="E70" s="1604" t="s">
        <v>3959</v>
      </c>
      <c r="F70" s="1605"/>
      <c r="G70" s="1605"/>
      <c r="H70" s="1605"/>
      <c r="I70" s="1605"/>
      <c r="J70" s="9"/>
      <c r="K70" s="1604" t="s">
        <v>3960</v>
      </c>
      <c r="L70" s="1605"/>
      <c r="M70" s="1605"/>
      <c r="N70" s="1605"/>
      <c r="O70" s="1605"/>
      <c r="P70" s="1605"/>
      <c r="Q70" s="1605"/>
      <c r="R70" s="1605"/>
      <c r="S70" s="1605"/>
      <c r="T70" s="1605"/>
      <c r="U70" s="1605"/>
      <c r="V70" s="1605"/>
      <c r="W70" s="1605"/>
      <c r="X70" s="1605"/>
      <c r="Y70" s="1605"/>
      <c r="Z70" s="1605"/>
      <c r="AA70" s="1605"/>
      <c r="AB70" s="1605"/>
      <c r="AC70" s="1605"/>
      <c r="AD70" s="1605"/>
      <c r="AE70" s="1605"/>
      <c r="AF70" s="1605"/>
      <c r="AG70" s="1606">
        <f ca="1">'14 - SO_06.2.1 Stavební ú...'!J29</f>
        <v>0</v>
      </c>
      <c r="AH70" s="1605"/>
      <c r="AI70" s="1605"/>
      <c r="AJ70" s="1605"/>
      <c r="AK70" s="1605"/>
      <c r="AL70" s="1605"/>
      <c r="AM70" s="1605"/>
      <c r="AN70" s="1606">
        <f t="shared" si="0"/>
        <v>0</v>
      </c>
      <c r="AO70" s="1605"/>
      <c r="AP70" s="1605"/>
      <c r="AQ70" s="89" t="s">
        <v>5994</v>
      </c>
      <c r="AR70" s="88"/>
      <c r="AS70" s="90">
        <v>0</v>
      </c>
      <c r="AT70" s="91">
        <f t="shared" si="1"/>
        <v>0</v>
      </c>
      <c r="AU70" s="92">
        <f ca="1">'14 - SO_06.2.1 Stavební ú...'!P95</f>
        <v>0</v>
      </c>
      <c r="AV70" s="91">
        <f ca="1">'14 - SO_06.2.1 Stavební ú...'!J32</f>
        <v>0</v>
      </c>
      <c r="AW70" s="91">
        <f ca="1">'14 - SO_06.2.1 Stavební ú...'!J33</f>
        <v>0</v>
      </c>
      <c r="AX70" s="91">
        <f ca="1">'14 - SO_06.2.1 Stavební ú...'!J34</f>
        <v>0</v>
      </c>
      <c r="AY70" s="91">
        <f ca="1">'14 - SO_06.2.1 Stavební ú...'!J35</f>
        <v>0</v>
      </c>
      <c r="AZ70" s="91">
        <f ca="1">'14 - SO_06.2.1 Stavební ú...'!F32</f>
        <v>0</v>
      </c>
      <c r="BA70" s="91">
        <f ca="1">'14 - SO_06.2.1 Stavební ú...'!F33</f>
        <v>0</v>
      </c>
      <c r="BB70" s="91">
        <f ca="1">'14 - SO_06.2.1 Stavební ú...'!F34</f>
        <v>0</v>
      </c>
      <c r="BC70" s="91">
        <f ca="1">'14 - SO_06.2.1 Stavební ú...'!F35</f>
        <v>0</v>
      </c>
      <c r="BD70" s="93">
        <f ca="1">'14 - SO_06.2.1 Stavební ú...'!F36</f>
        <v>0</v>
      </c>
      <c r="BT70" s="94" t="s">
        <v>5990</v>
      </c>
      <c r="BV70" s="94" t="s">
        <v>5985</v>
      </c>
      <c r="BW70" s="94" t="s">
        <v>3961</v>
      </c>
      <c r="BX70" s="94" t="s">
        <v>3958</v>
      </c>
      <c r="CL70" s="94" t="s">
        <v>5915</v>
      </c>
    </row>
    <row r="71" spans="1:91" s="6" customFormat="1" ht="34.5" customHeight="1">
      <c r="A71" s="235" t="s">
        <v>4194</v>
      </c>
      <c r="B71" s="88"/>
      <c r="C71" s="9"/>
      <c r="D71" s="9"/>
      <c r="E71" s="1604" t="s">
        <v>5921</v>
      </c>
      <c r="F71" s="1605"/>
      <c r="G71" s="1605"/>
      <c r="H71" s="1605"/>
      <c r="I71" s="1605"/>
      <c r="J71" s="9"/>
      <c r="K71" s="1604" t="s">
        <v>3962</v>
      </c>
      <c r="L71" s="1605"/>
      <c r="M71" s="1605"/>
      <c r="N71" s="1605"/>
      <c r="O71" s="1605"/>
      <c r="P71" s="1605"/>
      <c r="Q71" s="1605"/>
      <c r="R71" s="1605"/>
      <c r="S71" s="1605"/>
      <c r="T71" s="1605"/>
      <c r="U71" s="1605"/>
      <c r="V71" s="1605"/>
      <c r="W71" s="1605"/>
      <c r="X71" s="1605"/>
      <c r="Y71" s="1605"/>
      <c r="Z71" s="1605"/>
      <c r="AA71" s="1605"/>
      <c r="AB71" s="1605"/>
      <c r="AC71" s="1605"/>
      <c r="AD71" s="1605"/>
      <c r="AE71" s="1605"/>
      <c r="AF71" s="1605"/>
      <c r="AG71" s="1606">
        <f ca="1">'15 - SO_06.2.2 Stavební ú...'!J29</f>
        <v>0</v>
      </c>
      <c r="AH71" s="1605"/>
      <c r="AI71" s="1605"/>
      <c r="AJ71" s="1605"/>
      <c r="AK71" s="1605"/>
      <c r="AL71" s="1605"/>
      <c r="AM71" s="1605"/>
      <c r="AN71" s="1606">
        <f t="shared" si="0"/>
        <v>0</v>
      </c>
      <c r="AO71" s="1605"/>
      <c r="AP71" s="1605"/>
      <c r="AQ71" s="89" t="s">
        <v>5994</v>
      </c>
      <c r="AR71" s="88"/>
      <c r="AS71" s="90">
        <v>0</v>
      </c>
      <c r="AT71" s="91">
        <f t="shared" si="1"/>
        <v>0</v>
      </c>
      <c r="AU71" s="92">
        <f ca="1">'15 - SO_06.2.2 Stavební ú...'!P94</f>
        <v>0</v>
      </c>
      <c r="AV71" s="91">
        <f ca="1">'15 - SO_06.2.2 Stavební ú...'!J32</f>
        <v>0</v>
      </c>
      <c r="AW71" s="91">
        <f ca="1">'15 - SO_06.2.2 Stavební ú...'!J33</f>
        <v>0</v>
      </c>
      <c r="AX71" s="91">
        <f ca="1">'15 - SO_06.2.2 Stavební ú...'!J34</f>
        <v>0</v>
      </c>
      <c r="AY71" s="91">
        <f ca="1">'15 - SO_06.2.2 Stavební ú...'!J35</f>
        <v>0</v>
      </c>
      <c r="AZ71" s="91">
        <f ca="1">'15 - SO_06.2.2 Stavební ú...'!F32</f>
        <v>0</v>
      </c>
      <c r="BA71" s="91">
        <f ca="1">'15 - SO_06.2.2 Stavební ú...'!F33</f>
        <v>0</v>
      </c>
      <c r="BB71" s="91">
        <f ca="1">'15 - SO_06.2.2 Stavební ú...'!F34</f>
        <v>0</v>
      </c>
      <c r="BC71" s="91">
        <f ca="1">'15 - SO_06.2.2 Stavební ú...'!F35</f>
        <v>0</v>
      </c>
      <c r="BD71" s="93">
        <f ca="1">'15 - SO_06.2.2 Stavební ú...'!F36</f>
        <v>0</v>
      </c>
      <c r="BT71" s="94" t="s">
        <v>5990</v>
      </c>
      <c r="BV71" s="94" t="s">
        <v>5985</v>
      </c>
      <c r="BW71" s="94" t="s">
        <v>3963</v>
      </c>
      <c r="BX71" s="94" t="s">
        <v>3958</v>
      </c>
      <c r="CL71" s="94" t="s">
        <v>5915</v>
      </c>
    </row>
    <row r="72" spans="1:91" s="6" customFormat="1" ht="34.5" customHeight="1">
      <c r="A72" s="235" t="s">
        <v>4194</v>
      </c>
      <c r="B72" s="88"/>
      <c r="C72" s="9"/>
      <c r="D72" s="9"/>
      <c r="E72" s="1604" t="s">
        <v>3964</v>
      </c>
      <c r="F72" s="1605"/>
      <c r="G72" s="1605"/>
      <c r="H72" s="1605"/>
      <c r="I72" s="1605"/>
      <c r="J72" s="9"/>
      <c r="K72" s="1604" t="s">
        <v>3965</v>
      </c>
      <c r="L72" s="1605"/>
      <c r="M72" s="1605"/>
      <c r="N72" s="1605"/>
      <c r="O72" s="1605"/>
      <c r="P72" s="1605"/>
      <c r="Q72" s="1605"/>
      <c r="R72" s="1605"/>
      <c r="S72" s="1605"/>
      <c r="T72" s="1605"/>
      <c r="U72" s="1605"/>
      <c r="V72" s="1605"/>
      <c r="W72" s="1605"/>
      <c r="X72" s="1605"/>
      <c r="Y72" s="1605"/>
      <c r="Z72" s="1605"/>
      <c r="AA72" s="1605"/>
      <c r="AB72" s="1605"/>
      <c r="AC72" s="1605"/>
      <c r="AD72" s="1605"/>
      <c r="AE72" s="1605"/>
      <c r="AF72" s="1605"/>
      <c r="AG72" s="1606">
        <f ca="1">'16 - SO_06.1 Stavební úpr...'!J29</f>
        <v>0</v>
      </c>
      <c r="AH72" s="1605"/>
      <c r="AI72" s="1605"/>
      <c r="AJ72" s="1605"/>
      <c r="AK72" s="1605"/>
      <c r="AL72" s="1605"/>
      <c r="AM72" s="1605"/>
      <c r="AN72" s="1606">
        <f t="shared" si="0"/>
        <v>0</v>
      </c>
      <c r="AO72" s="1605"/>
      <c r="AP72" s="1605"/>
      <c r="AQ72" s="89" t="s">
        <v>5994</v>
      </c>
      <c r="AR72" s="88"/>
      <c r="AS72" s="90">
        <v>0</v>
      </c>
      <c r="AT72" s="91">
        <f t="shared" si="1"/>
        <v>0</v>
      </c>
      <c r="AU72" s="92">
        <f ca="1">'16 - SO_06.1 Stavební úpr...'!P92</f>
        <v>0</v>
      </c>
      <c r="AV72" s="91">
        <f ca="1">'16 - SO_06.1 Stavební úpr...'!J32</f>
        <v>0</v>
      </c>
      <c r="AW72" s="91">
        <f ca="1">'16 - SO_06.1 Stavební úpr...'!J33</f>
        <v>0</v>
      </c>
      <c r="AX72" s="91">
        <f ca="1">'16 - SO_06.1 Stavební úpr...'!J34</f>
        <v>0</v>
      </c>
      <c r="AY72" s="91">
        <f ca="1">'16 - SO_06.1 Stavební úpr...'!J35</f>
        <v>0</v>
      </c>
      <c r="AZ72" s="91">
        <f ca="1">'16 - SO_06.1 Stavební úpr...'!F32</f>
        <v>0</v>
      </c>
      <c r="BA72" s="91">
        <f ca="1">'16 - SO_06.1 Stavební úpr...'!F33</f>
        <v>0</v>
      </c>
      <c r="BB72" s="91">
        <f ca="1">'16 - SO_06.1 Stavební úpr...'!F34</f>
        <v>0</v>
      </c>
      <c r="BC72" s="91">
        <f ca="1">'16 - SO_06.1 Stavební úpr...'!F35</f>
        <v>0</v>
      </c>
      <c r="BD72" s="93">
        <f ca="1">'16 - SO_06.1 Stavební úpr...'!F36</f>
        <v>0</v>
      </c>
      <c r="BT72" s="94" t="s">
        <v>5990</v>
      </c>
      <c r="BV72" s="94" t="s">
        <v>5985</v>
      </c>
      <c r="BW72" s="94" t="s">
        <v>3966</v>
      </c>
      <c r="BX72" s="94" t="s">
        <v>3958</v>
      </c>
      <c r="CL72" s="94" t="s">
        <v>5915</v>
      </c>
    </row>
    <row r="73" spans="1:91" s="5" customFormat="1" ht="22.5" customHeight="1">
      <c r="A73" s="235" t="s">
        <v>4194</v>
      </c>
      <c r="B73" s="79"/>
      <c r="C73" s="80"/>
      <c r="D73" s="1601" t="s">
        <v>6012</v>
      </c>
      <c r="E73" s="1602"/>
      <c r="F73" s="1602"/>
      <c r="G73" s="1602"/>
      <c r="H73" s="1602"/>
      <c r="I73" s="81"/>
      <c r="J73" s="1601" t="s">
        <v>3967</v>
      </c>
      <c r="K73" s="1602"/>
      <c r="L73" s="1602"/>
      <c r="M73" s="1602"/>
      <c r="N73" s="1602"/>
      <c r="O73" s="1602"/>
      <c r="P73" s="1602"/>
      <c r="Q73" s="1602"/>
      <c r="R73" s="1602"/>
      <c r="S73" s="1602"/>
      <c r="T73" s="1602"/>
      <c r="U73" s="1602"/>
      <c r="V73" s="1602"/>
      <c r="W73" s="1602"/>
      <c r="X73" s="1602"/>
      <c r="Y73" s="1602"/>
      <c r="Z73" s="1602"/>
      <c r="AA73" s="1602"/>
      <c r="AB73" s="1602"/>
      <c r="AC73" s="1602"/>
      <c r="AD73" s="1602"/>
      <c r="AE73" s="1602"/>
      <c r="AF73" s="1602"/>
      <c r="AG73" s="1607">
        <f ca="1">'7 - SO_07 Stavební úpravy...'!J27</f>
        <v>0</v>
      </c>
      <c r="AH73" s="1602"/>
      <c r="AI73" s="1602"/>
      <c r="AJ73" s="1602"/>
      <c r="AK73" s="1602"/>
      <c r="AL73" s="1602"/>
      <c r="AM73" s="1602"/>
      <c r="AN73" s="1607">
        <f t="shared" si="0"/>
        <v>0</v>
      </c>
      <c r="AO73" s="1602"/>
      <c r="AP73" s="1602"/>
      <c r="AQ73" s="82" t="s">
        <v>5988</v>
      </c>
      <c r="AR73" s="79"/>
      <c r="AS73" s="83">
        <v>0</v>
      </c>
      <c r="AT73" s="84">
        <f t="shared" si="1"/>
        <v>0</v>
      </c>
      <c r="AU73" s="85">
        <f ca="1">'7 - SO_07 Stavební úpravy...'!P94</f>
        <v>0</v>
      </c>
      <c r="AV73" s="84">
        <f ca="1">'7 - SO_07 Stavební úpravy...'!J30</f>
        <v>0</v>
      </c>
      <c r="AW73" s="84">
        <f ca="1">'7 - SO_07 Stavební úpravy...'!J31</f>
        <v>0</v>
      </c>
      <c r="AX73" s="84">
        <f ca="1">'7 - SO_07 Stavební úpravy...'!J32</f>
        <v>0</v>
      </c>
      <c r="AY73" s="84">
        <f ca="1">'7 - SO_07 Stavební úpravy...'!J33</f>
        <v>0</v>
      </c>
      <c r="AZ73" s="84">
        <f ca="1">'7 - SO_07 Stavební úpravy...'!F30</f>
        <v>0</v>
      </c>
      <c r="BA73" s="84">
        <f ca="1">'7 - SO_07 Stavební úpravy...'!F31</f>
        <v>0</v>
      </c>
      <c r="BB73" s="84">
        <f ca="1">'7 - SO_07 Stavební úpravy...'!F32</f>
        <v>0</v>
      </c>
      <c r="BC73" s="84">
        <f ca="1">'7 - SO_07 Stavební úpravy...'!F33</f>
        <v>0</v>
      </c>
      <c r="BD73" s="86">
        <f ca="1">'7 - SO_07 Stavební úpravy...'!F34</f>
        <v>0</v>
      </c>
      <c r="BT73" s="87" t="s">
        <v>5934</v>
      </c>
      <c r="BV73" s="87" t="s">
        <v>5985</v>
      </c>
      <c r="BW73" s="87" t="s">
        <v>3968</v>
      </c>
      <c r="BX73" s="87" t="s">
        <v>5917</v>
      </c>
      <c r="CL73" s="87" t="s">
        <v>5915</v>
      </c>
      <c r="CM73" s="87" t="s">
        <v>5990</v>
      </c>
    </row>
    <row r="74" spans="1:91" s="5" customFormat="1" ht="22.5" customHeight="1">
      <c r="B74" s="79"/>
      <c r="C74" s="80"/>
      <c r="D74" s="1601" t="s">
        <v>6015</v>
      </c>
      <c r="E74" s="1602"/>
      <c r="F74" s="1602"/>
      <c r="G74" s="1602"/>
      <c r="H74" s="1602"/>
      <c r="I74" s="81"/>
      <c r="J74" s="1601" t="s">
        <v>3969</v>
      </c>
      <c r="K74" s="1602"/>
      <c r="L74" s="1602"/>
      <c r="M74" s="1602"/>
      <c r="N74" s="1602"/>
      <c r="O74" s="1602"/>
      <c r="P74" s="1602"/>
      <c r="Q74" s="1602"/>
      <c r="R74" s="1602"/>
      <c r="S74" s="1602"/>
      <c r="T74" s="1602"/>
      <c r="U74" s="1602"/>
      <c r="V74" s="1602"/>
      <c r="W74" s="1602"/>
      <c r="X74" s="1602"/>
      <c r="Y74" s="1602"/>
      <c r="Z74" s="1602"/>
      <c r="AA74" s="1602"/>
      <c r="AB74" s="1602"/>
      <c r="AC74" s="1602"/>
      <c r="AD74" s="1602"/>
      <c r="AE74" s="1602"/>
      <c r="AF74" s="1602"/>
      <c r="AG74" s="1608">
        <f>ROUND(AG75,2)</f>
        <v>0</v>
      </c>
      <c r="AH74" s="1602"/>
      <c r="AI74" s="1602"/>
      <c r="AJ74" s="1602"/>
      <c r="AK74" s="1602"/>
      <c r="AL74" s="1602"/>
      <c r="AM74" s="1602"/>
      <c r="AN74" s="1607">
        <f t="shared" si="0"/>
        <v>0</v>
      </c>
      <c r="AO74" s="1602"/>
      <c r="AP74" s="1602"/>
      <c r="AQ74" s="82" t="s">
        <v>5988</v>
      </c>
      <c r="AR74" s="79"/>
      <c r="AS74" s="83">
        <f>ROUND(AS75,2)</f>
        <v>0</v>
      </c>
      <c r="AT74" s="84">
        <f t="shared" si="1"/>
        <v>0</v>
      </c>
      <c r="AU74" s="85">
        <f>ROUND(AU75,5)</f>
        <v>0</v>
      </c>
      <c r="AV74" s="84">
        <f>ROUND(AZ74*L26,2)</f>
        <v>0</v>
      </c>
      <c r="AW74" s="84">
        <f>ROUND(BA74*L27,2)</f>
        <v>0</v>
      </c>
      <c r="AX74" s="84">
        <f>ROUND(BB74*L26,2)</f>
        <v>0</v>
      </c>
      <c r="AY74" s="84">
        <f>ROUND(BC74*L27,2)</f>
        <v>0</v>
      </c>
      <c r="AZ74" s="84">
        <f>ROUND(AZ75,2)</f>
        <v>0</v>
      </c>
      <c r="BA74" s="84">
        <f>ROUND(BA75,2)</f>
        <v>0</v>
      </c>
      <c r="BB74" s="84">
        <f>ROUND(BB75,2)</f>
        <v>0</v>
      </c>
      <c r="BC74" s="84">
        <f>ROUND(BC75,2)</f>
        <v>0</v>
      </c>
      <c r="BD74" s="86">
        <f>ROUND(BD75,2)</f>
        <v>0</v>
      </c>
      <c r="BS74" s="87" t="s">
        <v>5982</v>
      </c>
      <c r="BT74" s="87" t="s">
        <v>5934</v>
      </c>
      <c r="BU74" s="87" t="s">
        <v>5984</v>
      </c>
      <c r="BV74" s="87" t="s">
        <v>5985</v>
      </c>
      <c r="BW74" s="87" t="s">
        <v>3970</v>
      </c>
      <c r="BX74" s="87" t="s">
        <v>5917</v>
      </c>
      <c r="CL74" s="87" t="s">
        <v>5915</v>
      </c>
      <c r="CM74" s="87" t="s">
        <v>5990</v>
      </c>
    </row>
    <row r="75" spans="1:91" s="6" customFormat="1" ht="34.5" customHeight="1">
      <c r="A75" s="235" t="s">
        <v>4194</v>
      </c>
      <c r="B75" s="88"/>
      <c r="C75" s="9"/>
      <c r="D75" s="9"/>
      <c r="E75" s="1604" t="s">
        <v>5934</v>
      </c>
      <c r="F75" s="1605"/>
      <c r="G75" s="1605"/>
      <c r="H75" s="1605"/>
      <c r="I75" s="1605"/>
      <c r="J75" s="9"/>
      <c r="K75" s="1604" t="s">
        <v>3971</v>
      </c>
      <c r="L75" s="1605"/>
      <c r="M75" s="1605"/>
      <c r="N75" s="1605"/>
      <c r="O75" s="1605"/>
      <c r="P75" s="1605"/>
      <c r="Q75" s="1605"/>
      <c r="R75" s="1605"/>
      <c r="S75" s="1605"/>
      <c r="T75" s="1605"/>
      <c r="U75" s="1605"/>
      <c r="V75" s="1605"/>
      <c r="W75" s="1605"/>
      <c r="X75" s="1605"/>
      <c r="Y75" s="1605"/>
      <c r="Z75" s="1605"/>
      <c r="AA75" s="1605"/>
      <c r="AB75" s="1605"/>
      <c r="AC75" s="1605"/>
      <c r="AD75" s="1605"/>
      <c r="AE75" s="1605"/>
      <c r="AF75" s="1605"/>
      <c r="AG75" s="1606">
        <f ca="1">'1 - SO_08.1 Rekonstrukce ...'!J29</f>
        <v>0</v>
      </c>
      <c r="AH75" s="1605"/>
      <c r="AI75" s="1605"/>
      <c r="AJ75" s="1605"/>
      <c r="AK75" s="1605"/>
      <c r="AL75" s="1605"/>
      <c r="AM75" s="1605"/>
      <c r="AN75" s="1606">
        <f t="shared" si="0"/>
        <v>0</v>
      </c>
      <c r="AO75" s="1605"/>
      <c r="AP75" s="1605"/>
      <c r="AQ75" s="89" t="s">
        <v>5994</v>
      </c>
      <c r="AR75" s="88"/>
      <c r="AS75" s="90">
        <v>0</v>
      </c>
      <c r="AT75" s="91">
        <f t="shared" si="1"/>
        <v>0</v>
      </c>
      <c r="AU75" s="92">
        <f ca="1">'1 - SO_08.1 Rekonstrukce ...'!P88</f>
        <v>0</v>
      </c>
      <c r="AV75" s="91">
        <f ca="1">'1 - SO_08.1 Rekonstrukce ...'!J32</f>
        <v>0</v>
      </c>
      <c r="AW75" s="91">
        <f ca="1">'1 - SO_08.1 Rekonstrukce ...'!J33</f>
        <v>0</v>
      </c>
      <c r="AX75" s="91">
        <f ca="1">'1 - SO_08.1 Rekonstrukce ...'!J34</f>
        <v>0</v>
      </c>
      <c r="AY75" s="91">
        <f ca="1">'1 - SO_08.1 Rekonstrukce ...'!J35</f>
        <v>0</v>
      </c>
      <c r="AZ75" s="91">
        <f ca="1">'1 - SO_08.1 Rekonstrukce ...'!F32</f>
        <v>0</v>
      </c>
      <c r="BA75" s="91">
        <f ca="1">'1 - SO_08.1 Rekonstrukce ...'!F33</f>
        <v>0</v>
      </c>
      <c r="BB75" s="91">
        <f ca="1">'1 - SO_08.1 Rekonstrukce ...'!F34</f>
        <v>0</v>
      </c>
      <c r="BC75" s="91">
        <f ca="1">'1 - SO_08.1 Rekonstrukce ...'!F35</f>
        <v>0</v>
      </c>
      <c r="BD75" s="93">
        <f ca="1">'1 - SO_08.1 Rekonstrukce ...'!F36</f>
        <v>0</v>
      </c>
      <c r="BT75" s="94" t="s">
        <v>5990</v>
      </c>
      <c r="BV75" s="94" t="s">
        <v>5985</v>
      </c>
      <c r="BW75" s="94" t="s">
        <v>3972</v>
      </c>
      <c r="BX75" s="94" t="s">
        <v>3970</v>
      </c>
      <c r="CL75" s="94" t="s">
        <v>5915</v>
      </c>
    </row>
    <row r="76" spans="1:91" s="5" customFormat="1" ht="22.5" customHeight="1">
      <c r="A76" s="235" t="s">
        <v>4194</v>
      </c>
      <c r="B76" s="79"/>
      <c r="C76" s="80"/>
      <c r="D76" s="1601" t="s">
        <v>3973</v>
      </c>
      <c r="E76" s="1602"/>
      <c r="F76" s="1602"/>
      <c r="G76" s="1602"/>
      <c r="H76" s="1602"/>
      <c r="I76" s="81"/>
      <c r="J76" s="1601" t="s">
        <v>3974</v>
      </c>
      <c r="K76" s="1602"/>
      <c r="L76" s="1602"/>
      <c r="M76" s="1602"/>
      <c r="N76" s="1602"/>
      <c r="O76" s="1602"/>
      <c r="P76" s="1602"/>
      <c r="Q76" s="1602"/>
      <c r="R76" s="1602"/>
      <c r="S76" s="1602"/>
      <c r="T76" s="1602"/>
      <c r="U76" s="1602"/>
      <c r="V76" s="1602"/>
      <c r="W76" s="1602"/>
      <c r="X76" s="1602"/>
      <c r="Y76" s="1602"/>
      <c r="Z76" s="1602"/>
      <c r="AA76" s="1602"/>
      <c r="AB76" s="1602"/>
      <c r="AC76" s="1602"/>
      <c r="AD76" s="1602"/>
      <c r="AE76" s="1602"/>
      <c r="AF76" s="1602"/>
      <c r="AG76" s="1607">
        <f ca="1">'9 - SO_09 Stavební úpravy...'!J27</f>
        <v>0</v>
      </c>
      <c r="AH76" s="1602"/>
      <c r="AI76" s="1602"/>
      <c r="AJ76" s="1602"/>
      <c r="AK76" s="1602"/>
      <c r="AL76" s="1602"/>
      <c r="AM76" s="1602"/>
      <c r="AN76" s="1607">
        <f t="shared" si="0"/>
        <v>0</v>
      </c>
      <c r="AO76" s="1602"/>
      <c r="AP76" s="1602"/>
      <c r="AQ76" s="82" t="s">
        <v>5988</v>
      </c>
      <c r="AR76" s="79"/>
      <c r="AS76" s="83">
        <v>0</v>
      </c>
      <c r="AT76" s="84">
        <f t="shared" si="1"/>
        <v>0</v>
      </c>
      <c r="AU76" s="85">
        <f ca="1">'9 - SO_09 Stavební úpravy...'!P95</f>
        <v>0</v>
      </c>
      <c r="AV76" s="84">
        <f ca="1">'9 - SO_09 Stavební úpravy...'!J30</f>
        <v>0</v>
      </c>
      <c r="AW76" s="84">
        <f ca="1">'9 - SO_09 Stavební úpravy...'!J31</f>
        <v>0</v>
      </c>
      <c r="AX76" s="84">
        <f ca="1">'9 - SO_09 Stavební úpravy...'!J32</f>
        <v>0</v>
      </c>
      <c r="AY76" s="84">
        <f ca="1">'9 - SO_09 Stavební úpravy...'!J33</f>
        <v>0</v>
      </c>
      <c r="AZ76" s="84">
        <f ca="1">'9 - SO_09 Stavební úpravy...'!F30</f>
        <v>0</v>
      </c>
      <c r="BA76" s="84">
        <f ca="1">'9 - SO_09 Stavební úpravy...'!F31</f>
        <v>0</v>
      </c>
      <c r="BB76" s="84">
        <f ca="1">'9 - SO_09 Stavební úpravy...'!F32</f>
        <v>0</v>
      </c>
      <c r="BC76" s="84">
        <f ca="1">'9 - SO_09 Stavební úpravy...'!F33</f>
        <v>0</v>
      </c>
      <c r="BD76" s="86">
        <f ca="1">'9 - SO_09 Stavební úpravy...'!F34</f>
        <v>0</v>
      </c>
      <c r="BT76" s="87" t="s">
        <v>5934</v>
      </c>
      <c r="BV76" s="87" t="s">
        <v>5985</v>
      </c>
      <c r="BW76" s="87" t="s">
        <v>3975</v>
      </c>
      <c r="BX76" s="87" t="s">
        <v>5917</v>
      </c>
      <c r="CL76" s="87" t="s">
        <v>5915</v>
      </c>
      <c r="CM76" s="87" t="s">
        <v>5990</v>
      </c>
    </row>
    <row r="77" spans="1:91" s="5" customFormat="1" ht="22.5" customHeight="1">
      <c r="A77" s="235" t="s">
        <v>4194</v>
      </c>
      <c r="B77" s="79"/>
      <c r="C77" s="80"/>
      <c r="D77" s="1601" t="s">
        <v>5939</v>
      </c>
      <c r="E77" s="1602"/>
      <c r="F77" s="1602"/>
      <c r="G77" s="1602"/>
      <c r="H77" s="1602"/>
      <c r="I77" s="81"/>
      <c r="J77" s="1601" t="s">
        <v>3976</v>
      </c>
      <c r="K77" s="1602"/>
      <c r="L77" s="1602"/>
      <c r="M77" s="1602"/>
      <c r="N77" s="1602"/>
      <c r="O77" s="1602"/>
      <c r="P77" s="1602"/>
      <c r="Q77" s="1602"/>
      <c r="R77" s="1602"/>
      <c r="S77" s="1602"/>
      <c r="T77" s="1602"/>
      <c r="U77" s="1602"/>
      <c r="V77" s="1602"/>
      <c r="W77" s="1602"/>
      <c r="X77" s="1602"/>
      <c r="Y77" s="1602"/>
      <c r="Z77" s="1602"/>
      <c r="AA77" s="1602"/>
      <c r="AB77" s="1602"/>
      <c r="AC77" s="1602"/>
      <c r="AD77" s="1602"/>
      <c r="AE77" s="1602"/>
      <c r="AF77" s="1602"/>
      <c r="AG77" s="1607">
        <f ca="1">'10 - SO_10 Stavební úprav...'!J27</f>
        <v>0</v>
      </c>
      <c r="AH77" s="1602"/>
      <c r="AI77" s="1602"/>
      <c r="AJ77" s="1602"/>
      <c r="AK77" s="1602"/>
      <c r="AL77" s="1602"/>
      <c r="AM77" s="1602"/>
      <c r="AN77" s="1607">
        <f t="shared" si="0"/>
        <v>0</v>
      </c>
      <c r="AO77" s="1602"/>
      <c r="AP77" s="1602"/>
      <c r="AQ77" s="82" t="s">
        <v>5988</v>
      </c>
      <c r="AR77" s="79"/>
      <c r="AS77" s="83">
        <v>0</v>
      </c>
      <c r="AT77" s="84">
        <f t="shared" si="1"/>
        <v>0</v>
      </c>
      <c r="AU77" s="85">
        <f ca="1">'10 - SO_10 Stavební úprav...'!P96</f>
        <v>0</v>
      </c>
      <c r="AV77" s="84">
        <f ca="1">'10 - SO_10 Stavební úprav...'!J30</f>
        <v>0</v>
      </c>
      <c r="AW77" s="84">
        <f ca="1">'10 - SO_10 Stavební úprav...'!J31</f>
        <v>0</v>
      </c>
      <c r="AX77" s="84">
        <f ca="1">'10 - SO_10 Stavební úprav...'!J32</f>
        <v>0</v>
      </c>
      <c r="AY77" s="84">
        <f ca="1">'10 - SO_10 Stavební úprav...'!J33</f>
        <v>0</v>
      </c>
      <c r="AZ77" s="84">
        <f ca="1">'10 - SO_10 Stavební úprav...'!F30</f>
        <v>0</v>
      </c>
      <c r="BA77" s="84">
        <f ca="1">'10 - SO_10 Stavební úprav...'!F31</f>
        <v>0</v>
      </c>
      <c r="BB77" s="84">
        <f ca="1">'10 - SO_10 Stavební úprav...'!F32</f>
        <v>0</v>
      </c>
      <c r="BC77" s="84">
        <f ca="1">'10 - SO_10 Stavební úprav...'!F33</f>
        <v>0</v>
      </c>
      <c r="BD77" s="86">
        <f ca="1">'10 - SO_10 Stavební úprav...'!F34</f>
        <v>0</v>
      </c>
      <c r="BT77" s="87" t="s">
        <v>5934</v>
      </c>
      <c r="BV77" s="87" t="s">
        <v>5985</v>
      </c>
      <c r="BW77" s="87" t="s">
        <v>3977</v>
      </c>
      <c r="BX77" s="87" t="s">
        <v>5917</v>
      </c>
      <c r="CL77" s="87" t="s">
        <v>5915</v>
      </c>
      <c r="CM77" s="87" t="s">
        <v>5990</v>
      </c>
    </row>
    <row r="78" spans="1:91" s="5" customFormat="1" ht="22.5" customHeight="1">
      <c r="B78" s="79"/>
      <c r="C78" s="80"/>
      <c r="D78" s="1601" t="s">
        <v>3978</v>
      </c>
      <c r="E78" s="1602"/>
      <c r="F78" s="1602"/>
      <c r="G78" s="1602"/>
      <c r="H78" s="1602"/>
      <c r="I78" s="81"/>
      <c r="J78" s="1601" t="s">
        <v>3979</v>
      </c>
      <c r="K78" s="1602"/>
      <c r="L78" s="1602"/>
      <c r="M78" s="1602"/>
      <c r="N78" s="1602"/>
      <c r="O78" s="1602"/>
      <c r="P78" s="1602"/>
      <c r="Q78" s="1602"/>
      <c r="R78" s="1602"/>
      <c r="S78" s="1602"/>
      <c r="T78" s="1602"/>
      <c r="U78" s="1602"/>
      <c r="V78" s="1602"/>
      <c r="W78" s="1602"/>
      <c r="X78" s="1602"/>
      <c r="Y78" s="1602"/>
      <c r="Z78" s="1602"/>
      <c r="AA78" s="1602"/>
      <c r="AB78" s="1602"/>
      <c r="AC78" s="1602"/>
      <c r="AD78" s="1602"/>
      <c r="AE78" s="1602"/>
      <c r="AF78" s="1602"/>
      <c r="AG78" s="1608">
        <f>ROUND(SUM(AG79:AG80),2)</f>
        <v>0</v>
      </c>
      <c r="AH78" s="1602"/>
      <c r="AI78" s="1602"/>
      <c r="AJ78" s="1602"/>
      <c r="AK78" s="1602"/>
      <c r="AL78" s="1602"/>
      <c r="AM78" s="1602"/>
      <c r="AN78" s="1607">
        <f t="shared" si="0"/>
        <v>0</v>
      </c>
      <c r="AO78" s="1602"/>
      <c r="AP78" s="1602"/>
      <c r="AQ78" s="82" t="s">
        <v>5988</v>
      </c>
      <c r="AR78" s="79"/>
      <c r="AS78" s="83">
        <f>ROUND(SUM(AS79:AS80),2)</f>
        <v>0</v>
      </c>
      <c r="AT78" s="84">
        <f t="shared" si="1"/>
        <v>0</v>
      </c>
      <c r="AU78" s="85">
        <f>ROUND(SUM(AU79:AU80),5)</f>
        <v>0</v>
      </c>
      <c r="AV78" s="84">
        <f>ROUND(AZ78*L26,2)</f>
        <v>0</v>
      </c>
      <c r="AW78" s="84">
        <f>ROUND(BA78*L27,2)</f>
        <v>0</v>
      </c>
      <c r="AX78" s="84">
        <f>ROUND(BB78*L26,2)</f>
        <v>0</v>
      </c>
      <c r="AY78" s="84">
        <f>ROUND(BC78*L27,2)</f>
        <v>0</v>
      </c>
      <c r="AZ78" s="84">
        <f>ROUND(SUM(AZ79:AZ80),2)</f>
        <v>0</v>
      </c>
      <c r="BA78" s="84">
        <f>ROUND(SUM(BA79:BA80),2)</f>
        <v>0</v>
      </c>
      <c r="BB78" s="84">
        <f>ROUND(SUM(BB79:BB80),2)</f>
        <v>0</v>
      </c>
      <c r="BC78" s="84">
        <f>ROUND(SUM(BC79:BC80),2)</f>
        <v>0</v>
      </c>
      <c r="BD78" s="86">
        <f>ROUND(SUM(BD79:BD80),2)</f>
        <v>0</v>
      </c>
      <c r="BS78" s="87" t="s">
        <v>5982</v>
      </c>
      <c r="BT78" s="87" t="s">
        <v>5934</v>
      </c>
      <c r="BU78" s="87" t="s">
        <v>5984</v>
      </c>
      <c r="BV78" s="87" t="s">
        <v>5985</v>
      </c>
      <c r="BW78" s="87" t="s">
        <v>3980</v>
      </c>
      <c r="BX78" s="87" t="s">
        <v>5917</v>
      </c>
      <c r="CL78" s="87" t="s">
        <v>5915</v>
      </c>
      <c r="CM78" s="87" t="s">
        <v>5990</v>
      </c>
    </row>
    <row r="79" spans="1:91" s="6" customFormat="1" ht="22.5" customHeight="1">
      <c r="A79" s="235" t="s">
        <v>4194</v>
      </c>
      <c r="B79" s="88"/>
      <c r="C79" s="9"/>
      <c r="D79" s="9"/>
      <c r="E79" s="1604" t="s">
        <v>5934</v>
      </c>
      <c r="F79" s="1605"/>
      <c r="G79" s="1605"/>
      <c r="H79" s="1605"/>
      <c r="I79" s="1605"/>
      <c r="J79" s="9"/>
      <c r="K79" s="1604" t="s">
        <v>3981</v>
      </c>
      <c r="L79" s="1605"/>
      <c r="M79" s="1605"/>
      <c r="N79" s="1605"/>
      <c r="O79" s="1605"/>
      <c r="P79" s="1605"/>
      <c r="Q79" s="1605"/>
      <c r="R79" s="1605"/>
      <c r="S79" s="1605"/>
      <c r="T79" s="1605"/>
      <c r="U79" s="1605"/>
      <c r="V79" s="1605"/>
      <c r="W79" s="1605"/>
      <c r="X79" s="1605"/>
      <c r="Y79" s="1605"/>
      <c r="Z79" s="1605"/>
      <c r="AA79" s="1605"/>
      <c r="AB79" s="1605"/>
      <c r="AC79" s="1605"/>
      <c r="AD79" s="1605"/>
      <c r="AE79" s="1605"/>
      <c r="AF79" s="1605"/>
      <c r="AG79" s="1606">
        <f ca="1">'1 - SO_11.1 Přístřešek'!J29</f>
        <v>0</v>
      </c>
      <c r="AH79" s="1605"/>
      <c r="AI79" s="1605"/>
      <c r="AJ79" s="1605"/>
      <c r="AK79" s="1605"/>
      <c r="AL79" s="1605"/>
      <c r="AM79" s="1605"/>
      <c r="AN79" s="1606">
        <f t="shared" si="0"/>
        <v>0</v>
      </c>
      <c r="AO79" s="1605"/>
      <c r="AP79" s="1605"/>
      <c r="AQ79" s="89" t="s">
        <v>5994</v>
      </c>
      <c r="AR79" s="88"/>
      <c r="AS79" s="90">
        <v>0</v>
      </c>
      <c r="AT79" s="91">
        <f t="shared" si="1"/>
        <v>0</v>
      </c>
      <c r="AU79" s="92">
        <f ca="1">'1 - SO_11.1 Přístřešek'!P91</f>
        <v>0</v>
      </c>
      <c r="AV79" s="91">
        <f ca="1">'1 - SO_11.1 Přístřešek'!J32</f>
        <v>0</v>
      </c>
      <c r="AW79" s="91">
        <f ca="1">'1 - SO_11.1 Přístřešek'!J33</f>
        <v>0</v>
      </c>
      <c r="AX79" s="91">
        <f ca="1">'1 - SO_11.1 Přístřešek'!J34</f>
        <v>0</v>
      </c>
      <c r="AY79" s="91">
        <f ca="1">'1 - SO_11.1 Přístřešek'!J35</f>
        <v>0</v>
      </c>
      <c r="AZ79" s="91">
        <f ca="1">'1 - SO_11.1 Přístřešek'!F32</f>
        <v>0</v>
      </c>
      <c r="BA79" s="91">
        <f ca="1">'1 - SO_11.1 Přístřešek'!F33</f>
        <v>0</v>
      </c>
      <c r="BB79" s="91">
        <f ca="1">'1 - SO_11.1 Přístřešek'!F34</f>
        <v>0</v>
      </c>
      <c r="BC79" s="91">
        <f ca="1">'1 - SO_11.1 Přístřešek'!F35</f>
        <v>0</v>
      </c>
      <c r="BD79" s="93">
        <f ca="1">'1 - SO_11.1 Přístřešek'!F36</f>
        <v>0</v>
      </c>
      <c r="BT79" s="94" t="s">
        <v>5990</v>
      </c>
      <c r="BV79" s="94" t="s">
        <v>5985</v>
      </c>
      <c r="BW79" s="94" t="s">
        <v>3982</v>
      </c>
      <c r="BX79" s="94" t="s">
        <v>3980</v>
      </c>
      <c r="CL79" s="94" t="s">
        <v>5915</v>
      </c>
    </row>
    <row r="80" spans="1:91" s="6" customFormat="1" ht="22.5" customHeight="1">
      <c r="A80" s="235" t="s">
        <v>4194</v>
      </c>
      <c r="B80" s="88"/>
      <c r="C80" s="9"/>
      <c r="D80" s="9"/>
      <c r="E80" s="1604" t="s">
        <v>5990</v>
      </c>
      <c r="F80" s="1605"/>
      <c r="G80" s="1605"/>
      <c r="H80" s="1605"/>
      <c r="I80" s="1605"/>
      <c r="J80" s="9"/>
      <c r="K80" s="1604" t="s">
        <v>3983</v>
      </c>
      <c r="L80" s="1605"/>
      <c r="M80" s="1605"/>
      <c r="N80" s="1605"/>
      <c r="O80" s="1605"/>
      <c r="P80" s="1605"/>
      <c r="Q80" s="1605"/>
      <c r="R80" s="1605"/>
      <c r="S80" s="1605"/>
      <c r="T80" s="1605"/>
      <c r="U80" s="1605"/>
      <c r="V80" s="1605"/>
      <c r="W80" s="1605"/>
      <c r="X80" s="1605"/>
      <c r="Y80" s="1605"/>
      <c r="Z80" s="1605"/>
      <c r="AA80" s="1605"/>
      <c r="AB80" s="1605"/>
      <c r="AC80" s="1605"/>
      <c r="AD80" s="1605"/>
      <c r="AE80" s="1605"/>
      <c r="AF80" s="1605"/>
      <c r="AG80" s="1606">
        <f ca="1">'2 - SO_11.2 Zpevněné plochy'!J29</f>
        <v>0</v>
      </c>
      <c r="AH80" s="1605"/>
      <c r="AI80" s="1605"/>
      <c r="AJ80" s="1605"/>
      <c r="AK80" s="1605"/>
      <c r="AL80" s="1605"/>
      <c r="AM80" s="1605"/>
      <c r="AN80" s="1606">
        <f t="shared" si="0"/>
        <v>0</v>
      </c>
      <c r="AO80" s="1605"/>
      <c r="AP80" s="1605"/>
      <c r="AQ80" s="89" t="s">
        <v>5994</v>
      </c>
      <c r="AR80" s="88"/>
      <c r="AS80" s="95">
        <v>0</v>
      </c>
      <c r="AT80" s="96">
        <f t="shared" si="1"/>
        <v>0</v>
      </c>
      <c r="AU80" s="97">
        <f ca="1">'2 - SO_11.2 Zpevněné plochy'!P89</f>
        <v>0</v>
      </c>
      <c r="AV80" s="96">
        <f ca="1">'2 - SO_11.2 Zpevněné plochy'!J32</f>
        <v>0</v>
      </c>
      <c r="AW80" s="96">
        <f ca="1">'2 - SO_11.2 Zpevněné plochy'!J33</f>
        <v>0</v>
      </c>
      <c r="AX80" s="96">
        <f ca="1">'2 - SO_11.2 Zpevněné plochy'!J34</f>
        <v>0</v>
      </c>
      <c r="AY80" s="96">
        <f ca="1">'2 - SO_11.2 Zpevněné plochy'!J35</f>
        <v>0</v>
      </c>
      <c r="AZ80" s="96">
        <f ca="1">'2 - SO_11.2 Zpevněné plochy'!F32</f>
        <v>0</v>
      </c>
      <c r="BA80" s="96">
        <f ca="1">'2 - SO_11.2 Zpevněné plochy'!F33</f>
        <v>0</v>
      </c>
      <c r="BB80" s="96">
        <f ca="1">'2 - SO_11.2 Zpevněné plochy'!F34</f>
        <v>0</v>
      </c>
      <c r="BC80" s="96">
        <f ca="1">'2 - SO_11.2 Zpevněné plochy'!F35</f>
        <v>0</v>
      </c>
      <c r="BD80" s="98">
        <f ca="1">'2 - SO_11.2 Zpevněné plochy'!F36</f>
        <v>0</v>
      </c>
      <c r="BT80" s="94" t="s">
        <v>5990</v>
      </c>
      <c r="BV80" s="94" t="s">
        <v>5985</v>
      </c>
      <c r="BW80" s="94" t="s">
        <v>3984</v>
      </c>
      <c r="BX80" s="94" t="s">
        <v>3980</v>
      </c>
      <c r="CL80" s="94" t="s">
        <v>5915</v>
      </c>
    </row>
    <row r="81" spans="2:44" s="1" customFormat="1" ht="30" customHeight="1">
      <c r="B81" s="35"/>
      <c r="AR81" s="35"/>
    </row>
    <row r="82" spans="2:44" s="1" customFormat="1" ht="6.95" customHeight="1">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35"/>
    </row>
  </sheetData>
  <mergeCells count="153">
    <mergeCell ref="AN80:AP80"/>
    <mergeCell ref="AG80:AM80"/>
    <mergeCell ref="E80:I80"/>
    <mergeCell ref="K80:AF80"/>
    <mergeCell ref="AN79:AP79"/>
    <mergeCell ref="AG79:AM79"/>
    <mergeCell ref="E79:I79"/>
    <mergeCell ref="K79:AF79"/>
    <mergeCell ref="K75:AF75"/>
    <mergeCell ref="E75:I75"/>
    <mergeCell ref="J76:AF76"/>
    <mergeCell ref="AN75:AP75"/>
    <mergeCell ref="AG75:AM75"/>
    <mergeCell ref="AN76:AP76"/>
    <mergeCell ref="D76:H76"/>
    <mergeCell ref="D77:H77"/>
    <mergeCell ref="J77:AF77"/>
    <mergeCell ref="E72:I72"/>
    <mergeCell ref="K72:AF72"/>
    <mergeCell ref="D73:H73"/>
    <mergeCell ref="J73:AF73"/>
    <mergeCell ref="AN74:AP74"/>
    <mergeCell ref="AG74:AM74"/>
    <mergeCell ref="AN73:AP73"/>
    <mergeCell ref="AN78:AP78"/>
    <mergeCell ref="AG78:AM78"/>
    <mergeCell ref="D78:H78"/>
    <mergeCell ref="J78:AF78"/>
    <mergeCell ref="AN77:AP77"/>
    <mergeCell ref="AG77:AM77"/>
    <mergeCell ref="AG76:AM76"/>
    <mergeCell ref="AN70:AP70"/>
    <mergeCell ref="AN72:AP72"/>
    <mergeCell ref="AG72:AM72"/>
    <mergeCell ref="AG70:AM70"/>
    <mergeCell ref="E70:I70"/>
    <mergeCell ref="K70:AF70"/>
    <mergeCell ref="AR2:BE2"/>
    <mergeCell ref="E71:I71"/>
    <mergeCell ref="K71:AF71"/>
    <mergeCell ref="AN51:AP51"/>
    <mergeCell ref="AN64:AP64"/>
    <mergeCell ref="AG64:AM64"/>
    <mergeCell ref="E64:I64"/>
    <mergeCell ref="K59:AF59"/>
    <mergeCell ref="AN69:AP69"/>
    <mergeCell ref="K66:AF66"/>
    <mergeCell ref="J69:AF69"/>
    <mergeCell ref="E65:I65"/>
    <mergeCell ref="K65:AF65"/>
    <mergeCell ref="D69:H69"/>
    <mergeCell ref="AG73:AM73"/>
    <mergeCell ref="J74:AF74"/>
    <mergeCell ref="D68:H68"/>
    <mergeCell ref="AG69:AM69"/>
    <mergeCell ref="J68:AF68"/>
    <mergeCell ref="D74:H74"/>
    <mergeCell ref="AN67:AP67"/>
    <mergeCell ref="AN62:AP62"/>
    <mergeCell ref="AG62:AM62"/>
    <mergeCell ref="AN60:AP60"/>
    <mergeCell ref="AG60:AM60"/>
    <mergeCell ref="AN63:AP63"/>
    <mergeCell ref="AN61:AP61"/>
    <mergeCell ref="AG61:AM61"/>
    <mergeCell ref="AN65:AP65"/>
    <mergeCell ref="AN66:AP66"/>
    <mergeCell ref="E60:I60"/>
    <mergeCell ref="K60:AF60"/>
    <mergeCell ref="E61:I61"/>
    <mergeCell ref="K61:AF61"/>
    <mergeCell ref="AN71:AP71"/>
    <mergeCell ref="AG71:AM71"/>
    <mergeCell ref="AN68:AP68"/>
    <mergeCell ref="AG68:AM68"/>
    <mergeCell ref="AG65:AM65"/>
    <mergeCell ref="K62:AF62"/>
    <mergeCell ref="E62:I62"/>
    <mergeCell ref="AG67:AM67"/>
    <mergeCell ref="D67:H67"/>
    <mergeCell ref="J67:AF67"/>
    <mergeCell ref="AG66:AM66"/>
    <mergeCell ref="E66:I66"/>
    <mergeCell ref="AG63:AM63"/>
    <mergeCell ref="D63:H63"/>
    <mergeCell ref="J63:AF63"/>
    <mergeCell ref="K64:AF64"/>
    <mergeCell ref="K58:AF58"/>
    <mergeCell ref="E59:I59"/>
    <mergeCell ref="AK30:AO30"/>
    <mergeCell ref="E54:I54"/>
    <mergeCell ref="K54:AF54"/>
    <mergeCell ref="AN54:AP54"/>
    <mergeCell ref="AG54:AM54"/>
    <mergeCell ref="J52:AF52"/>
    <mergeCell ref="J53:AF53"/>
    <mergeCell ref="AN59:AP59"/>
    <mergeCell ref="AG52:AM52"/>
    <mergeCell ref="AN53:AP53"/>
    <mergeCell ref="AG53:AM53"/>
    <mergeCell ref="AN56:AP56"/>
    <mergeCell ref="AG56:AM56"/>
    <mergeCell ref="AN55:AP55"/>
    <mergeCell ref="AG55:AM55"/>
    <mergeCell ref="AN52:AP52"/>
    <mergeCell ref="E55:I55"/>
    <mergeCell ref="K55:AF55"/>
    <mergeCell ref="AN58:AP58"/>
    <mergeCell ref="AG58:AM58"/>
    <mergeCell ref="AG59:AM59"/>
    <mergeCell ref="E57:I57"/>
    <mergeCell ref="K57:AF57"/>
    <mergeCell ref="AN57:AP57"/>
    <mergeCell ref="AG57:AM57"/>
    <mergeCell ref="E58:I58"/>
    <mergeCell ref="AG49:AM49"/>
    <mergeCell ref="AN49:AP49"/>
    <mergeCell ref="AM44:AN44"/>
    <mergeCell ref="AG51:AM51"/>
    <mergeCell ref="D56:H56"/>
    <mergeCell ref="J56:AF56"/>
    <mergeCell ref="C49:G49"/>
    <mergeCell ref="I49:AF49"/>
    <mergeCell ref="D52:H52"/>
    <mergeCell ref="D53:H53"/>
    <mergeCell ref="L25:O25"/>
    <mergeCell ref="W25:AE25"/>
    <mergeCell ref="AK25:AO25"/>
    <mergeCell ref="L42:AO42"/>
    <mergeCell ref="L29:O29"/>
    <mergeCell ref="L26:O26"/>
    <mergeCell ref="L27:O27"/>
    <mergeCell ref="W27:AE27"/>
    <mergeCell ref="BE5:BE32"/>
    <mergeCell ref="K5:AO5"/>
    <mergeCell ref="K6:AO6"/>
    <mergeCell ref="E14:AJ14"/>
    <mergeCell ref="E20:AN20"/>
    <mergeCell ref="W28:AE28"/>
    <mergeCell ref="AK28:AO28"/>
    <mergeCell ref="W26:AE26"/>
    <mergeCell ref="L28:O28"/>
    <mergeCell ref="L30:O30"/>
    <mergeCell ref="AS46:AT48"/>
    <mergeCell ref="AM46:AP46"/>
    <mergeCell ref="AK23:AO23"/>
    <mergeCell ref="X32:AB32"/>
    <mergeCell ref="AK32:AO32"/>
    <mergeCell ref="W30:AE30"/>
    <mergeCell ref="AK26:AO26"/>
    <mergeCell ref="AK27:AO27"/>
    <mergeCell ref="W29:AE29"/>
    <mergeCell ref="AK29:AO29"/>
  </mergeCells>
  <phoneticPr fontId="39" type="noConversion"/>
  <hyperlinks>
    <hyperlink ref="K1:S1" location="C2" tooltip="Rekapitulace stavby" display="1) Rekapitulace stavby"/>
    <hyperlink ref="W1:AI1" location="C51" tooltip="Rekapitulace objektů stavby a soupisů prací" display="2) Rekapitulace objektů stavby a soupisů prací"/>
    <hyperlink ref="A52" location="'0 - Ostatní náklady'!C2" tooltip="0 - Ostatní náklady" display="/"/>
    <hyperlink ref="A54" location="'1 - SO_01.1 Zahušťovací n...'!C2" tooltip="1 - SO_01.1 Zahušťovací n..." display="/"/>
    <hyperlink ref="A55" location="'2 - SO_01.2 Stavební úpra...'!C2" tooltip="2 - SO_01.2 Stavební úpra..." display="/"/>
    <hyperlink ref="A57" location="'3 - SO_02.1 Propojovací p...'!C2" tooltip="3 - SO_02.1 Propojovací p..." display="/"/>
    <hyperlink ref="A58" location="'4 - SO_02.2 Propojovací p...'!C2" tooltip="4 - SO_02.2 Propojovací p..." display="/"/>
    <hyperlink ref="A59" location="'5 - SO_02.3 Propojovací p...'!C2" tooltip="5 - SO_02.3 Propojovací p..." display="/"/>
    <hyperlink ref="A60" location="'6 - SO_02.4 Propojovací p...'!C2" tooltip="6 - SO_02.4 Propojovací p..." display="/"/>
    <hyperlink ref="A61" location="'7 - SO_02.5 Propojovací p...'!C2" tooltip="7 - SO_02.5 Propojovací p..." display="/"/>
    <hyperlink ref="A62" location="'8 - SO_02.6 Propojovací p...'!C2" tooltip="8 - SO_02.6 Propojovací p..." display="/"/>
    <hyperlink ref="A64" location="'1 - SO_03.1.1 Stavební úp...'!C2" tooltip="1 - SO_03.1.1 Stavební úp..." display="/"/>
    <hyperlink ref="A65" location="'2 - SO_03.1.2 Stavební úp...'!C2" tooltip="2 - SO_03.1.2 Stavební úp..." display="/"/>
    <hyperlink ref="A66" location="'3 - SO_03.2 Stavební úpra...'!C2" tooltip="3 - SO_03.2 Stavební úpra..." display="/"/>
    <hyperlink ref="A67" location="'4 - SO_04 Stavební úpravy...'!C2" tooltip="4 - SO_04 Stavební úpravy..." display="/"/>
    <hyperlink ref="A68" location="'5 - SO_05 Stavební úpravy...'!C2" tooltip="5 - SO_05 Stavební úpravy..." display="/"/>
    <hyperlink ref="A70" location="'14 - SO_06.2.1 Stavební ú...'!C2" tooltip="14 - SO_06.2.1 Stavební ú..." display="/"/>
    <hyperlink ref="A71" location="'15 - SO_06.2.2 Stavební ú...'!C2" tooltip="15 - SO_06.2.2 Stavební ú..." display="/"/>
    <hyperlink ref="A72" location="'16 - SO_06.1 Stavební úpr...'!C2" tooltip="16 - SO_06.1 Stavební úpr..." display="/"/>
    <hyperlink ref="A73" location="'7 - SO_07 Stavební úpravy...'!C2" tooltip="7 - SO_07 Stavební úpravy..." display="/"/>
    <hyperlink ref="A75" location="'1 - SO_08.1 Rekonstrukce ...'!C2" tooltip="1 - SO_08.1 Rekonstrukce ..." display="/"/>
    <hyperlink ref="A76" location="'9 - SO_09 Stavební úpravy...'!C2" tooltip="9 - SO_09 Stavební úpravy..." display="/"/>
    <hyperlink ref="A77" location="'10 - SO_10 Stavební úprav...'!C2" tooltip="10 - SO_10 Stavební úprav..." display="/"/>
    <hyperlink ref="A79" location="'1 - SO_11.1 Přístřešek'!C2" tooltip="1 - SO_11.1 Přístřešek" display="/"/>
    <hyperlink ref="A80" location="'2 - SO_11.2 Zpevněné plochy'!C2" tooltip="2 - SO_11.2 Zpevněné plochy"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108"/>
  <sheetViews>
    <sheetView showGridLines="0" view="pageBreakPreview" zoomScaleNormal="100" workbookViewId="0">
      <pane ySplit="1" topLeftCell="A89" activePane="bottomLeft" state="frozen"/>
      <selection pane="bottomLeft" activeCell="F97" sqref="F97"/>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5989</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s="1" customFormat="1" ht="15">
      <c r="B8" s="35"/>
      <c r="C8" s="36"/>
      <c r="D8" s="31" t="s">
        <v>3987</v>
      </c>
      <c r="E8" s="36"/>
      <c r="F8" s="36"/>
      <c r="G8" s="36"/>
      <c r="H8" s="36"/>
      <c r="I8" s="102"/>
      <c r="J8" s="36"/>
      <c r="K8" s="39"/>
    </row>
    <row r="9" spans="1:70" s="1" customFormat="1" ht="36.950000000000003" customHeight="1">
      <c r="B9" s="35"/>
      <c r="C9" s="36"/>
      <c r="D9" s="36"/>
      <c r="E9" s="1614" t="s">
        <v>3988</v>
      </c>
      <c r="F9" s="1574"/>
      <c r="G9" s="1574"/>
      <c r="H9" s="1574"/>
      <c r="I9" s="102"/>
      <c r="J9" s="36"/>
      <c r="K9" s="39"/>
    </row>
    <row r="10" spans="1:70" s="1" customFormat="1">
      <c r="B10" s="35"/>
      <c r="C10" s="36"/>
      <c r="D10" s="36"/>
      <c r="E10" s="36"/>
      <c r="F10" s="36"/>
      <c r="G10" s="36"/>
      <c r="H10" s="36"/>
      <c r="I10" s="102"/>
      <c r="J10" s="36"/>
      <c r="K10" s="39"/>
    </row>
    <row r="11" spans="1:70" s="1" customFormat="1" ht="14.45" customHeight="1">
      <c r="B11" s="35"/>
      <c r="C11" s="36"/>
      <c r="D11" s="31" t="s">
        <v>5932</v>
      </c>
      <c r="E11" s="36"/>
      <c r="F11" s="29" t="s">
        <v>5915</v>
      </c>
      <c r="G11" s="36"/>
      <c r="H11" s="36"/>
      <c r="I11" s="103" t="s">
        <v>5933</v>
      </c>
      <c r="J11" s="29" t="s">
        <v>5915</v>
      </c>
      <c r="K11" s="39"/>
    </row>
    <row r="12" spans="1:70" s="1" customFormat="1" ht="14.45" customHeight="1">
      <c r="B12" s="35"/>
      <c r="C12" s="36"/>
      <c r="D12" s="31" t="s">
        <v>5935</v>
      </c>
      <c r="E12" s="36"/>
      <c r="F12" s="29" t="s">
        <v>5936</v>
      </c>
      <c r="G12" s="36"/>
      <c r="H12" s="36"/>
      <c r="I12" s="103" t="s">
        <v>5937</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5941</v>
      </c>
      <c r="E14" s="36"/>
      <c r="F14" s="36"/>
      <c r="G14" s="36"/>
      <c r="H14" s="36"/>
      <c r="I14" s="103" t="s">
        <v>5942</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5943</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5944</v>
      </c>
      <c r="E17" s="36"/>
      <c r="F17" s="36"/>
      <c r="G17" s="36"/>
      <c r="H17" s="36"/>
      <c r="I17" s="103" t="s">
        <v>5942</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5943</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5946</v>
      </c>
      <c r="E20" s="36"/>
      <c r="F20" s="36"/>
      <c r="G20" s="36"/>
      <c r="H20" s="36"/>
      <c r="I20" s="103" t="s">
        <v>5942</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5943</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5948</v>
      </c>
      <c r="E23" s="36"/>
      <c r="F23" s="36"/>
      <c r="G23" s="36"/>
      <c r="H23" s="36"/>
      <c r="I23" s="102"/>
      <c r="J23" s="36"/>
      <c r="K23" s="39"/>
    </row>
    <row r="24" spans="2:11" s="7" customFormat="1" ht="22.5" customHeight="1">
      <c r="B24" s="105"/>
      <c r="C24" s="106"/>
      <c r="D24" s="106"/>
      <c r="E24" s="1592" t="s">
        <v>5915</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5949</v>
      </c>
      <c r="E27" s="36"/>
      <c r="F27" s="36"/>
      <c r="G27" s="36"/>
      <c r="H27" s="36"/>
      <c r="I27" s="102"/>
      <c r="J27" s="112">
        <f>ROUND(J78,2)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5951</v>
      </c>
      <c r="G29" s="36"/>
      <c r="H29" s="36"/>
      <c r="I29" s="113" t="s">
        <v>5950</v>
      </c>
      <c r="J29" s="40" t="s">
        <v>5952</v>
      </c>
      <c r="K29" s="39"/>
    </row>
    <row r="30" spans="2:11" s="1" customFormat="1" ht="14.45" customHeight="1">
      <c r="B30" s="35"/>
      <c r="C30" s="36"/>
      <c r="D30" s="43" t="s">
        <v>5953</v>
      </c>
      <c r="E30" s="43" t="s">
        <v>5954</v>
      </c>
      <c r="F30" s="114">
        <f>ROUND(SUM(BE78:BE107), 2)</f>
        <v>0</v>
      </c>
      <c r="G30" s="36"/>
      <c r="H30" s="36"/>
      <c r="I30" s="115">
        <v>0.21</v>
      </c>
      <c r="J30" s="114">
        <f>ROUND(ROUND((SUM(BE78:BE107)), 2)*I30, 2)</f>
        <v>0</v>
      </c>
      <c r="K30" s="39"/>
    </row>
    <row r="31" spans="2:11" s="1" customFormat="1" ht="14.45" customHeight="1">
      <c r="B31" s="35"/>
      <c r="C31" s="36"/>
      <c r="D31" s="36"/>
      <c r="E31" s="43" t="s">
        <v>5955</v>
      </c>
      <c r="F31" s="114">
        <f>ROUND(SUM(BF78:BF107), 2)</f>
        <v>0</v>
      </c>
      <c r="G31" s="36"/>
      <c r="H31" s="36"/>
      <c r="I31" s="115">
        <v>0.15</v>
      </c>
      <c r="J31" s="114">
        <f>ROUND(ROUND((SUM(BF78:BF107)), 2)*I31, 2)</f>
        <v>0</v>
      </c>
      <c r="K31" s="39"/>
    </row>
    <row r="32" spans="2:11" s="1" customFormat="1" ht="14.45" hidden="1" customHeight="1">
      <c r="B32" s="35"/>
      <c r="C32" s="36"/>
      <c r="D32" s="36"/>
      <c r="E32" s="43" t="s">
        <v>5956</v>
      </c>
      <c r="F32" s="114">
        <f>ROUND(SUM(BG78:BG107), 2)</f>
        <v>0</v>
      </c>
      <c r="G32" s="36"/>
      <c r="H32" s="36"/>
      <c r="I32" s="115">
        <v>0.21</v>
      </c>
      <c r="J32" s="114">
        <v>0</v>
      </c>
      <c r="K32" s="39"/>
    </row>
    <row r="33" spans="2:11" s="1" customFormat="1" ht="14.45" hidden="1" customHeight="1">
      <c r="B33" s="35"/>
      <c r="C33" s="36"/>
      <c r="D33" s="36"/>
      <c r="E33" s="43" t="s">
        <v>5957</v>
      </c>
      <c r="F33" s="114">
        <f>ROUND(SUM(BH78:BH107), 2)</f>
        <v>0</v>
      </c>
      <c r="G33" s="36"/>
      <c r="H33" s="36"/>
      <c r="I33" s="115">
        <v>0.15</v>
      </c>
      <c r="J33" s="114">
        <v>0</v>
      </c>
      <c r="K33" s="39"/>
    </row>
    <row r="34" spans="2:11" s="1" customFormat="1" ht="14.45" hidden="1" customHeight="1">
      <c r="B34" s="35"/>
      <c r="C34" s="36"/>
      <c r="D34" s="36"/>
      <c r="E34" s="43" t="s">
        <v>5958</v>
      </c>
      <c r="F34" s="114">
        <f>ROUND(SUM(BI78:BI107),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5959</v>
      </c>
      <c r="E36" s="47"/>
      <c r="F36" s="47"/>
      <c r="G36" s="116" t="s">
        <v>5960</v>
      </c>
      <c r="H36" s="48" t="s">
        <v>5961</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3989</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5929</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74"/>
      <c r="G45" s="1574"/>
      <c r="H45" s="1574"/>
      <c r="I45" s="102"/>
      <c r="J45" s="36"/>
      <c r="K45" s="39"/>
    </row>
    <row r="46" spans="2:11" s="1" customFormat="1" ht="14.45" customHeight="1">
      <c r="B46" s="35"/>
      <c r="C46" s="31" t="s">
        <v>3987</v>
      </c>
      <c r="D46" s="36"/>
      <c r="E46" s="36"/>
      <c r="F46" s="36"/>
      <c r="G46" s="36"/>
      <c r="H46" s="36"/>
      <c r="I46" s="102"/>
      <c r="J46" s="36"/>
      <c r="K46" s="39"/>
    </row>
    <row r="47" spans="2:11" s="1" customFormat="1" ht="23.25" customHeight="1">
      <c r="B47" s="35"/>
      <c r="C47" s="36"/>
      <c r="D47" s="36"/>
      <c r="E47" s="1614" t="str">
        <f>E9</f>
        <v>0 - Ostatní náklady</v>
      </c>
      <c r="F47" s="1574"/>
      <c r="G47" s="1574"/>
      <c r="H47" s="1574"/>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5935</v>
      </c>
      <c r="D49" s="36"/>
      <c r="E49" s="36"/>
      <c r="F49" s="29" t="str">
        <f>F12</f>
        <v xml:space="preserve"> </v>
      </c>
      <c r="G49" s="36"/>
      <c r="H49" s="36"/>
      <c r="I49" s="103" t="s">
        <v>5937</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5941</v>
      </c>
      <c r="D51" s="36"/>
      <c r="E51" s="36"/>
      <c r="F51" s="29" t="str">
        <f>E15</f>
        <v xml:space="preserve"> </v>
      </c>
      <c r="G51" s="36"/>
      <c r="H51" s="36"/>
      <c r="I51" s="103" t="s">
        <v>5946</v>
      </c>
      <c r="J51" s="29" t="str">
        <f>E21</f>
        <v xml:space="preserve"> </v>
      </c>
      <c r="K51" s="39"/>
    </row>
    <row r="52" spans="2:47" s="1" customFormat="1" ht="14.45" customHeight="1">
      <c r="B52" s="35"/>
      <c r="C52" s="31" t="s">
        <v>5944</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3990</v>
      </c>
      <c r="D54" s="45"/>
      <c r="E54" s="45"/>
      <c r="F54" s="45"/>
      <c r="G54" s="45"/>
      <c r="H54" s="45"/>
      <c r="I54" s="124"/>
      <c r="J54" s="125" t="s">
        <v>3991</v>
      </c>
      <c r="K54" s="49"/>
    </row>
    <row r="55" spans="2:47" s="1" customFormat="1" ht="10.35" customHeight="1">
      <c r="B55" s="35"/>
      <c r="C55" s="36"/>
      <c r="D55" s="36"/>
      <c r="E55" s="36"/>
      <c r="F55" s="36"/>
      <c r="G55" s="36"/>
      <c r="H55" s="36"/>
      <c r="I55" s="102"/>
      <c r="J55" s="36"/>
      <c r="K55" s="39"/>
    </row>
    <row r="56" spans="2:47" s="1" customFormat="1" ht="29.25" customHeight="1">
      <c r="B56" s="35"/>
      <c r="C56" s="126" t="s">
        <v>3992</v>
      </c>
      <c r="D56" s="36"/>
      <c r="E56" s="36"/>
      <c r="F56" s="36"/>
      <c r="G56" s="36"/>
      <c r="H56" s="36"/>
      <c r="I56" s="102"/>
      <c r="J56" s="112">
        <f>J78</f>
        <v>0</v>
      </c>
      <c r="K56" s="39"/>
      <c r="AU56" s="18" t="s">
        <v>3993</v>
      </c>
    </row>
    <row r="57" spans="2:47" s="8" customFormat="1" ht="24.95" customHeight="1">
      <c r="B57" s="127"/>
      <c r="C57" s="128"/>
      <c r="D57" s="129" t="s">
        <v>3994</v>
      </c>
      <c r="E57" s="130"/>
      <c r="F57" s="130"/>
      <c r="G57" s="130"/>
      <c r="H57" s="130"/>
      <c r="I57" s="131"/>
      <c r="J57" s="132">
        <f>J79</f>
        <v>0</v>
      </c>
      <c r="K57" s="133"/>
    </row>
    <row r="58" spans="2:47" s="9" customFormat="1" ht="19.899999999999999" customHeight="1">
      <c r="B58" s="134"/>
      <c r="C58" s="135"/>
      <c r="D58" s="136" t="s">
        <v>3995</v>
      </c>
      <c r="E58" s="137"/>
      <c r="F58" s="137"/>
      <c r="G58" s="137"/>
      <c r="H58" s="137"/>
      <c r="I58" s="138"/>
      <c r="J58" s="139">
        <f>J80</f>
        <v>0</v>
      </c>
      <c r="K58" s="140"/>
    </row>
    <row r="59" spans="2:47" s="1" customFormat="1" ht="21.75" customHeight="1">
      <c r="B59" s="35"/>
      <c r="C59" s="36"/>
      <c r="D59" s="36"/>
      <c r="E59" s="36"/>
      <c r="F59" s="36"/>
      <c r="G59" s="36"/>
      <c r="H59" s="36"/>
      <c r="I59" s="102"/>
      <c r="J59" s="36"/>
      <c r="K59" s="39"/>
    </row>
    <row r="60" spans="2:47" s="1" customFormat="1" ht="6.95" customHeight="1">
      <c r="B60" s="50"/>
      <c r="C60" s="51"/>
      <c r="D60" s="51"/>
      <c r="E60" s="51"/>
      <c r="F60" s="51"/>
      <c r="G60" s="51"/>
      <c r="H60" s="51"/>
      <c r="I60" s="120"/>
      <c r="J60" s="51"/>
      <c r="K60" s="52"/>
    </row>
    <row r="64" spans="2:47" s="1" customFormat="1" ht="6.95" customHeight="1">
      <c r="B64" s="53"/>
      <c r="C64" s="54"/>
      <c r="D64" s="54"/>
      <c r="E64" s="54"/>
      <c r="F64" s="54"/>
      <c r="G64" s="54"/>
      <c r="H64" s="54"/>
      <c r="I64" s="121"/>
      <c r="J64" s="54"/>
      <c r="K64" s="54"/>
      <c r="L64" s="35"/>
    </row>
    <row r="65" spans="2:63" s="1" customFormat="1" ht="36.950000000000003" customHeight="1">
      <c r="B65" s="35"/>
      <c r="C65" s="55" t="s">
        <v>3996</v>
      </c>
      <c r="L65" s="35"/>
    </row>
    <row r="66" spans="2:63" s="1" customFormat="1" ht="6.95" customHeight="1">
      <c r="B66" s="35"/>
      <c r="L66" s="35"/>
    </row>
    <row r="67" spans="2:63" s="1" customFormat="1" ht="14.45" customHeight="1">
      <c r="B67" s="35"/>
      <c r="C67" s="57" t="s">
        <v>5929</v>
      </c>
      <c r="L67" s="35"/>
    </row>
    <row r="68" spans="2:63" s="1" customFormat="1" ht="22.5" customHeight="1">
      <c r="B68" s="35"/>
      <c r="E68" s="1611" t="str">
        <f>E7</f>
        <v>Zajištění kvality vody pro skupinový vodovod Přelouč</v>
      </c>
      <c r="F68" s="1576"/>
      <c r="G68" s="1576"/>
      <c r="H68" s="1576"/>
      <c r="L68" s="35"/>
    </row>
    <row r="69" spans="2:63" s="1" customFormat="1" ht="14.45" customHeight="1">
      <c r="B69" s="35"/>
      <c r="C69" s="57" t="s">
        <v>3987</v>
      </c>
      <c r="L69" s="35"/>
    </row>
    <row r="70" spans="2:63" s="1" customFormat="1" ht="23.25" customHeight="1">
      <c r="B70" s="35"/>
      <c r="E70" s="1595" t="str">
        <f>E9</f>
        <v>0 - Ostatní náklady</v>
      </c>
      <c r="F70" s="1576"/>
      <c r="G70" s="1576"/>
      <c r="H70" s="1576"/>
      <c r="L70" s="35"/>
    </row>
    <row r="71" spans="2:63" s="1" customFormat="1" ht="6.95" customHeight="1">
      <c r="B71" s="35"/>
      <c r="L71" s="35"/>
    </row>
    <row r="72" spans="2:63" s="1" customFormat="1" ht="18" customHeight="1">
      <c r="B72" s="35"/>
      <c r="C72" s="57" t="s">
        <v>5935</v>
      </c>
      <c r="F72" s="141" t="str">
        <f>F12</f>
        <v xml:space="preserve"> </v>
      </c>
      <c r="I72" s="142" t="s">
        <v>5937</v>
      </c>
      <c r="J72" s="61" t="str">
        <f>IF(J12="","",J12)</f>
        <v>27.10.2015</v>
      </c>
      <c r="L72" s="35"/>
    </row>
    <row r="73" spans="2:63" s="1" customFormat="1" ht="6.95" customHeight="1">
      <c r="B73" s="35"/>
      <c r="L73" s="35"/>
    </row>
    <row r="74" spans="2:63" s="1" customFormat="1" ht="15">
      <c r="B74" s="35"/>
      <c r="C74" s="57" t="s">
        <v>5941</v>
      </c>
      <c r="F74" s="141" t="str">
        <f>E15</f>
        <v xml:space="preserve"> </v>
      </c>
      <c r="I74" s="142" t="s">
        <v>5946</v>
      </c>
      <c r="J74" s="141" t="str">
        <f>E21</f>
        <v xml:space="preserve"> </v>
      </c>
      <c r="L74" s="35"/>
    </row>
    <row r="75" spans="2:63" s="1" customFormat="1" ht="14.45" customHeight="1">
      <c r="B75" s="35"/>
      <c r="C75" s="57" t="s">
        <v>5944</v>
      </c>
      <c r="F75" s="141" t="str">
        <f>IF(E18="","",E18)</f>
        <v/>
      </c>
      <c r="L75" s="35"/>
    </row>
    <row r="76" spans="2:63" s="1" customFormat="1" ht="10.35" customHeight="1">
      <c r="B76" s="35"/>
      <c r="L76" s="35"/>
    </row>
    <row r="77" spans="2:63" s="10" customFormat="1" ht="29.25" customHeight="1">
      <c r="B77" s="143"/>
      <c r="C77" s="144" t="s">
        <v>3997</v>
      </c>
      <c r="D77" s="145" t="s">
        <v>5968</v>
      </c>
      <c r="E77" s="145" t="s">
        <v>5964</v>
      </c>
      <c r="F77" s="145" t="s">
        <v>3998</v>
      </c>
      <c r="G77" s="145" t="s">
        <v>3999</v>
      </c>
      <c r="H77" s="145" t="s">
        <v>4000</v>
      </c>
      <c r="I77" s="146" t="s">
        <v>4001</v>
      </c>
      <c r="J77" s="145" t="s">
        <v>3991</v>
      </c>
      <c r="K77" s="147" t="s">
        <v>4002</v>
      </c>
      <c r="L77" s="143"/>
      <c r="M77" s="67" t="s">
        <v>4003</v>
      </c>
      <c r="N77" s="68" t="s">
        <v>5953</v>
      </c>
      <c r="O77" s="68" t="s">
        <v>4004</v>
      </c>
      <c r="P77" s="68" t="s">
        <v>4005</v>
      </c>
      <c r="Q77" s="68" t="s">
        <v>4006</v>
      </c>
      <c r="R77" s="68" t="s">
        <v>4007</v>
      </c>
      <c r="S77" s="68" t="s">
        <v>4008</v>
      </c>
      <c r="T77" s="69" t="s">
        <v>4009</v>
      </c>
    </row>
    <row r="78" spans="2:63" s="1" customFormat="1" ht="29.25" customHeight="1">
      <c r="B78" s="35"/>
      <c r="C78" s="71" t="s">
        <v>3992</v>
      </c>
      <c r="J78" s="148">
        <f>BK78</f>
        <v>0</v>
      </c>
      <c r="L78" s="35"/>
      <c r="M78" s="70"/>
      <c r="N78" s="62"/>
      <c r="O78" s="62"/>
      <c r="P78" s="149">
        <f>P79</f>
        <v>0</v>
      </c>
      <c r="Q78" s="62"/>
      <c r="R78" s="149">
        <f>R79</f>
        <v>0</v>
      </c>
      <c r="S78" s="62"/>
      <c r="T78" s="150">
        <f>T79</f>
        <v>0</v>
      </c>
      <c r="AT78" s="18" t="s">
        <v>5982</v>
      </c>
      <c r="AU78" s="18" t="s">
        <v>3993</v>
      </c>
      <c r="BK78" s="151">
        <f>BK79</f>
        <v>0</v>
      </c>
    </row>
    <row r="79" spans="2:63" s="11" customFormat="1" ht="37.35" customHeight="1">
      <c r="B79" s="152"/>
      <c r="D79" s="153" t="s">
        <v>5982</v>
      </c>
      <c r="E79" s="154" t="s">
        <v>4010</v>
      </c>
      <c r="F79" s="154" t="s">
        <v>4011</v>
      </c>
      <c r="I79" s="155"/>
      <c r="J79" s="156">
        <f>BK79</f>
        <v>0</v>
      </c>
      <c r="L79" s="152"/>
      <c r="M79" s="157"/>
      <c r="N79" s="158"/>
      <c r="O79" s="158"/>
      <c r="P79" s="159">
        <f>P80</f>
        <v>0</v>
      </c>
      <c r="Q79" s="158"/>
      <c r="R79" s="159">
        <f>R80</f>
        <v>0</v>
      </c>
      <c r="S79" s="158"/>
      <c r="T79" s="160">
        <f>T80</f>
        <v>0</v>
      </c>
      <c r="AR79" s="153" t="s">
        <v>6006</v>
      </c>
      <c r="AT79" s="161" t="s">
        <v>5982</v>
      </c>
      <c r="AU79" s="161" t="s">
        <v>5983</v>
      </c>
      <c r="AY79" s="153" t="s">
        <v>4012</v>
      </c>
      <c r="BK79" s="162">
        <f>BK80</f>
        <v>0</v>
      </c>
    </row>
    <row r="80" spans="2:63" s="11" customFormat="1" ht="19.899999999999999" customHeight="1">
      <c r="B80" s="152"/>
      <c r="D80" s="163" t="s">
        <v>5982</v>
      </c>
      <c r="E80" s="164" t="s">
        <v>4013</v>
      </c>
      <c r="F80" s="164" t="s">
        <v>4014</v>
      </c>
      <c r="I80" s="155"/>
      <c r="J80" s="165">
        <f>BK80</f>
        <v>0</v>
      </c>
      <c r="L80" s="152"/>
      <c r="M80" s="157"/>
      <c r="N80" s="158"/>
      <c r="O80" s="158"/>
      <c r="P80" s="159">
        <f>SUM(P81:P107)</f>
        <v>0</v>
      </c>
      <c r="Q80" s="158"/>
      <c r="R80" s="159">
        <f>SUM(R81:R107)</f>
        <v>0</v>
      </c>
      <c r="S80" s="158"/>
      <c r="T80" s="160">
        <f>SUM(T81:T107)</f>
        <v>0</v>
      </c>
      <c r="AR80" s="153" t="s">
        <v>6006</v>
      </c>
      <c r="AT80" s="161" t="s">
        <v>5982</v>
      </c>
      <c r="AU80" s="161" t="s">
        <v>5934</v>
      </c>
      <c r="AY80" s="153" t="s">
        <v>4012</v>
      </c>
      <c r="BK80" s="162">
        <f>SUM(BK81:BK107)</f>
        <v>0</v>
      </c>
    </row>
    <row r="81" spans="2:65" s="1" customFormat="1" ht="22.5" customHeight="1">
      <c r="B81" s="166"/>
      <c r="C81" s="167" t="s">
        <v>5934</v>
      </c>
      <c r="D81" s="167" t="s">
        <v>4015</v>
      </c>
      <c r="E81" s="168" t="s">
        <v>4016</v>
      </c>
      <c r="F81" s="169" t="s">
        <v>4017</v>
      </c>
      <c r="G81" s="170" t="s">
        <v>4018</v>
      </c>
      <c r="H81" s="171">
        <v>1</v>
      </c>
      <c r="I81" s="172"/>
      <c r="J81" s="173">
        <f>ROUND(I81*H81,2)</f>
        <v>0</v>
      </c>
      <c r="K81" s="169" t="s">
        <v>5915</v>
      </c>
      <c r="L81" s="35"/>
      <c r="M81" s="174" t="s">
        <v>5915</v>
      </c>
      <c r="N81" s="175" t="s">
        <v>5954</v>
      </c>
      <c r="O81" s="36"/>
      <c r="P81" s="176">
        <f>O81*H81</f>
        <v>0</v>
      </c>
      <c r="Q81" s="176">
        <v>0</v>
      </c>
      <c r="R81" s="176">
        <f>Q81*H81</f>
        <v>0</v>
      </c>
      <c r="S81" s="176">
        <v>0</v>
      </c>
      <c r="T81" s="177">
        <f>S81*H81</f>
        <v>0</v>
      </c>
      <c r="AR81" s="18" t="s">
        <v>4019</v>
      </c>
      <c r="AT81" s="18" t="s">
        <v>4015</v>
      </c>
      <c r="AU81" s="18" t="s">
        <v>5990</v>
      </c>
      <c r="AY81" s="18" t="s">
        <v>4012</v>
      </c>
      <c r="BE81" s="178">
        <f>IF(N81="základní",J81,0)</f>
        <v>0</v>
      </c>
      <c r="BF81" s="178">
        <f>IF(N81="snížená",J81,0)</f>
        <v>0</v>
      </c>
      <c r="BG81" s="178">
        <f>IF(N81="zákl. přenesená",J81,0)</f>
        <v>0</v>
      </c>
      <c r="BH81" s="178">
        <f>IF(N81="sníž. přenesená",J81,0)</f>
        <v>0</v>
      </c>
      <c r="BI81" s="178">
        <f>IF(N81="nulová",J81,0)</f>
        <v>0</v>
      </c>
      <c r="BJ81" s="18" t="s">
        <v>5934</v>
      </c>
      <c r="BK81" s="178">
        <f>ROUND(I81*H81,2)</f>
        <v>0</v>
      </c>
      <c r="BL81" s="18" t="s">
        <v>4019</v>
      </c>
      <c r="BM81" s="18" t="s">
        <v>4020</v>
      </c>
    </row>
    <row r="82" spans="2:65" s="1" customFormat="1" ht="54">
      <c r="B82" s="35"/>
      <c r="D82" s="179" t="s">
        <v>4021</v>
      </c>
      <c r="F82" s="180" t="s">
        <v>4022</v>
      </c>
      <c r="I82" s="181"/>
      <c r="L82" s="35"/>
      <c r="M82" s="64"/>
      <c r="N82" s="36"/>
      <c r="O82" s="36"/>
      <c r="P82" s="36"/>
      <c r="Q82" s="36"/>
      <c r="R82" s="36"/>
      <c r="S82" s="36"/>
      <c r="T82" s="65"/>
      <c r="AT82" s="18" t="s">
        <v>4021</v>
      </c>
      <c r="AU82" s="18" t="s">
        <v>5990</v>
      </c>
    </row>
    <row r="83" spans="2:65" s="1" customFormat="1" ht="22.5" customHeight="1">
      <c r="B83" s="166"/>
      <c r="C83" s="167" t="s">
        <v>5990</v>
      </c>
      <c r="D83" s="167" t="s">
        <v>4015</v>
      </c>
      <c r="E83" s="168" t="s">
        <v>4023</v>
      </c>
      <c r="F83" s="169" t="s">
        <v>4024</v>
      </c>
      <c r="G83" s="170" t="s">
        <v>4018</v>
      </c>
      <c r="H83" s="171">
        <v>1</v>
      </c>
      <c r="I83" s="172"/>
      <c r="J83" s="173">
        <f t="shared" ref="J83:J93" si="0">ROUND(I83*H83,2)</f>
        <v>0</v>
      </c>
      <c r="K83" s="169" t="s">
        <v>5915</v>
      </c>
      <c r="L83" s="35"/>
      <c r="M83" s="174" t="s">
        <v>5915</v>
      </c>
      <c r="N83" s="175" t="s">
        <v>5954</v>
      </c>
      <c r="O83" s="36"/>
      <c r="P83" s="176">
        <f t="shared" ref="P83:P93" si="1">O83*H83</f>
        <v>0</v>
      </c>
      <c r="Q83" s="176">
        <v>0</v>
      </c>
      <c r="R83" s="176">
        <f t="shared" ref="R83:R93" si="2">Q83*H83</f>
        <v>0</v>
      </c>
      <c r="S83" s="176">
        <v>0</v>
      </c>
      <c r="T83" s="177">
        <f t="shared" ref="T83:T93" si="3">S83*H83</f>
        <v>0</v>
      </c>
      <c r="AR83" s="18" t="s">
        <v>4019</v>
      </c>
      <c r="AT83" s="18" t="s">
        <v>4015</v>
      </c>
      <c r="AU83" s="18" t="s">
        <v>5990</v>
      </c>
      <c r="AY83" s="18" t="s">
        <v>4012</v>
      </c>
      <c r="BE83" s="178">
        <f t="shared" ref="BE83:BE93" si="4">IF(N83="základní",J83,0)</f>
        <v>0</v>
      </c>
      <c r="BF83" s="178">
        <f t="shared" ref="BF83:BF93" si="5">IF(N83="snížená",J83,0)</f>
        <v>0</v>
      </c>
      <c r="BG83" s="178">
        <f t="shared" ref="BG83:BG93" si="6">IF(N83="zákl. přenesená",J83,0)</f>
        <v>0</v>
      </c>
      <c r="BH83" s="178">
        <f t="shared" ref="BH83:BH93" si="7">IF(N83="sníž. přenesená",J83,0)</f>
        <v>0</v>
      </c>
      <c r="BI83" s="178">
        <f t="shared" ref="BI83:BI93" si="8">IF(N83="nulová",J83,0)</f>
        <v>0</v>
      </c>
      <c r="BJ83" s="18" t="s">
        <v>5934</v>
      </c>
      <c r="BK83" s="178">
        <f t="shared" ref="BK83:BK93" si="9">ROUND(I83*H83,2)</f>
        <v>0</v>
      </c>
      <c r="BL83" s="18" t="s">
        <v>4019</v>
      </c>
      <c r="BM83" s="18" t="s">
        <v>4025</v>
      </c>
    </row>
    <row r="84" spans="2:65" s="1" customFormat="1" ht="31.5" customHeight="1">
      <c r="B84" s="166"/>
      <c r="C84" s="167" t="s">
        <v>6000</v>
      </c>
      <c r="D84" s="167" t="s">
        <v>4015</v>
      </c>
      <c r="E84" s="168" t="s">
        <v>4026</v>
      </c>
      <c r="F84" s="169" t="s">
        <v>4027</v>
      </c>
      <c r="G84" s="170" t="s">
        <v>4018</v>
      </c>
      <c r="H84" s="171">
        <v>1</v>
      </c>
      <c r="I84" s="172"/>
      <c r="J84" s="173">
        <f t="shared" si="0"/>
        <v>0</v>
      </c>
      <c r="K84" s="169" t="s">
        <v>5915</v>
      </c>
      <c r="L84" s="35"/>
      <c r="M84" s="174" t="s">
        <v>5915</v>
      </c>
      <c r="N84" s="175" t="s">
        <v>5954</v>
      </c>
      <c r="O84" s="36"/>
      <c r="P84" s="176">
        <f t="shared" si="1"/>
        <v>0</v>
      </c>
      <c r="Q84" s="176">
        <v>0</v>
      </c>
      <c r="R84" s="176">
        <f t="shared" si="2"/>
        <v>0</v>
      </c>
      <c r="S84" s="176">
        <v>0</v>
      </c>
      <c r="T84" s="177">
        <f t="shared" si="3"/>
        <v>0</v>
      </c>
      <c r="AR84" s="18" t="s">
        <v>4019</v>
      </c>
      <c r="AT84" s="18" t="s">
        <v>4015</v>
      </c>
      <c r="AU84" s="18" t="s">
        <v>5990</v>
      </c>
      <c r="AY84" s="18" t="s">
        <v>4012</v>
      </c>
      <c r="BE84" s="178">
        <f t="shared" si="4"/>
        <v>0</v>
      </c>
      <c r="BF84" s="178">
        <f t="shared" si="5"/>
        <v>0</v>
      </c>
      <c r="BG84" s="178">
        <f t="shared" si="6"/>
        <v>0</v>
      </c>
      <c r="BH84" s="178">
        <f t="shared" si="7"/>
        <v>0</v>
      </c>
      <c r="BI84" s="178">
        <f t="shared" si="8"/>
        <v>0</v>
      </c>
      <c r="BJ84" s="18" t="s">
        <v>5934</v>
      </c>
      <c r="BK84" s="178">
        <f t="shared" si="9"/>
        <v>0</v>
      </c>
      <c r="BL84" s="18" t="s">
        <v>4019</v>
      </c>
      <c r="BM84" s="18" t="s">
        <v>4028</v>
      </c>
    </row>
    <row r="85" spans="2:65" s="1" customFormat="1" ht="22.5" customHeight="1">
      <c r="B85" s="166"/>
      <c r="C85" s="167" t="s">
        <v>6003</v>
      </c>
      <c r="D85" s="167" t="s">
        <v>4015</v>
      </c>
      <c r="E85" s="168" t="s">
        <v>4029</v>
      </c>
      <c r="F85" s="169" t="s">
        <v>4030</v>
      </c>
      <c r="G85" s="170" t="s">
        <v>4018</v>
      </c>
      <c r="H85" s="171">
        <v>1</v>
      </c>
      <c r="I85" s="172"/>
      <c r="J85" s="173">
        <f t="shared" si="0"/>
        <v>0</v>
      </c>
      <c r="K85" s="169" t="s">
        <v>5915</v>
      </c>
      <c r="L85" s="35"/>
      <c r="M85" s="174" t="s">
        <v>5915</v>
      </c>
      <c r="N85" s="175" t="s">
        <v>5954</v>
      </c>
      <c r="O85" s="36"/>
      <c r="P85" s="176">
        <f t="shared" si="1"/>
        <v>0</v>
      </c>
      <c r="Q85" s="176">
        <v>0</v>
      </c>
      <c r="R85" s="176">
        <f t="shared" si="2"/>
        <v>0</v>
      </c>
      <c r="S85" s="176">
        <v>0</v>
      </c>
      <c r="T85" s="177">
        <f t="shared" si="3"/>
        <v>0</v>
      </c>
      <c r="AR85" s="18" t="s">
        <v>4019</v>
      </c>
      <c r="AT85" s="18" t="s">
        <v>4015</v>
      </c>
      <c r="AU85" s="18" t="s">
        <v>5990</v>
      </c>
      <c r="AY85" s="18" t="s">
        <v>4012</v>
      </c>
      <c r="BE85" s="178">
        <f t="shared" si="4"/>
        <v>0</v>
      </c>
      <c r="BF85" s="178">
        <f t="shared" si="5"/>
        <v>0</v>
      </c>
      <c r="BG85" s="178">
        <f t="shared" si="6"/>
        <v>0</v>
      </c>
      <c r="BH85" s="178">
        <f t="shared" si="7"/>
        <v>0</v>
      </c>
      <c r="BI85" s="178">
        <f t="shared" si="8"/>
        <v>0</v>
      </c>
      <c r="BJ85" s="18" t="s">
        <v>5934</v>
      </c>
      <c r="BK85" s="178">
        <f t="shared" si="9"/>
        <v>0</v>
      </c>
      <c r="BL85" s="18" t="s">
        <v>4019</v>
      </c>
      <c r="BM85" s="18" t="s">
        <v>4031</v>
      </c>
    </row>
    <row r="86" spans="2:65" s="1" customFormat="1" ht="22.5" customHeight="1">
      <c r="B86" s="166"/>
      <c r="C86" s="167" t="s">
        <v>6006</v>
      </c>
      <c r="D86" s="167" t="s">
        <v>4015</v>
      </c>
      <c r="E86" s="168" t="s">
        <v>4032</v>
      </c>
      <c r="F86" s="169" t="s">
        <v>4033</v>
      </c>
      <c r="G86" s="170" t="s">
        <v>4018</v>
      </c>
      <c r="H86" s="171">
        <v>1</v>
      </c>
      <c r="I86" s="172"/>
      <c r="J86" s="173">
        <f t="shared" si="0"/>
        <v>0</v>
      </c>
      <c r="K86" s="169" t="s">
        <v>5915</v>
      </c>
      <c r="L86" s="35"/>
      <c r="M86" s="174" t="s">
        <v>5915</v>
      </c>
      <c r="N86" s="175" t="s">
        <v>5954</v>
      </c>
      <c r="O86" s="36"/>
      <c r="P86" s="176">
        <f t="shared" si="1"/>
        <v>0</v>
      </c>
      <c r="Q86" s="176">
        <v>0</v>
      </c>
      <c r="R86" s="176">
        <f t="shared" si="2"/>
        <v>0</v>
      </c>
      <c r="S86" s="176">
        <v>0</v>
      </c>
      <c r="T86" s="177">
        <f t="shared" si="3"/>
        <v>0</v>
      </c>
      <c r="AR86" s="18" t="s">
        <v>4019</v>
      </c>
      <c r="AT86" s="18" t="s">
        <v>4015</v>
      </c>
      <c r="AU86" s="18" t="s">
        <v>5990</v>
      </c>
      <c r="AY86" s="18" t="s">
        <v>4012</v>
      </c>
      <c r="BE86" s="178">
        <f t="shared" si="4"/>
        <v>0</v>
      </c>
      <c r="BF86" s="178">
        <f t="shared" si="5"/>
        <v>0</v>
      </c>
      <c r="BG86" s="178">
        <f t="shared" si="6"/>
        <v>0</v>
      </c>
      <c r="BH86" s="178">
        <f t="shared" si="7"/>
        <v>0</v>
      </c>
      <c r="BI86" s="178">
        <f t="shared" si="8"/>
        <v>0</v>
      </c>
      <c r="BJ86" s="18" t="s">
        <v>5934</v>
      </c>
      <c r="BK86" s="178">
        <f t="shared" si="9"/>
        <v>0</v>
      </c>
      <c r="BL86" s="18" t="s">
        <v>4019</v>
      </c>
      <c r="BM86" s="18" t="s">
        <v>4034</v>
      </c>
    </row>
    <row r="87" spans="2:65" s="1" customFormat="1" ht="22.5" customHeight="1">
      <c r="B87" s="166"/>
      <c r="C87" s="167" t="s">
        <v>6009</v>
      </c>
      <c r="D87" s="167" t="s">
        <v>4015</v>
      </c>
      <c r="E87" s="168" t="s">
        <v>4035</v>
      </c>
      <c r="F87" s="169" t="s">
        <v>4036</v>
      </c>
      <c r="G87" s="170" t="s">
        <v>4018</v>
      </c>
      <c r="H87" s="171">
        <v>1</v>
      </c>
      <c r="I87" s="172"/>
      <c r="J87" s="173">
        <f t="shared" si="0"/>
        <v>0</v>
      </c>
      <c r="K87" s="169" t="s">
        <v>5915</v>
      </c>
      <c r="L87" s="35"/>
      <c r="M87" s="174" t="s">
        <v>5915</v>
      </c>
      <c r="N87" s="175" t="s">
        <v>5954</v>
      </c>
      <c r="O87" s="36"/>
      <c r="P87" s="176">
        <f t="shared" si="1"/>
        <v>0</v>
      </c>
      <c r="Q87" s="176">
        <v>0</v>
      </c>
      <c r="R87" s="176">
        <f t="shared" si="2"/>
        <v>0</v>
      </c>
      <c r="S87" s="176">
        <v>0</v>
      </c>
      <c r="T87" s="177">
        <f t="shared" si="3"/>
        <v>0</v>
      </c>
      <c r="AR87" s="18" t="s">
        <v>4019</v>
      </c>
      <c r="AT87" s="18" t="s">
        <v>4015</v>
      </c>
      <c r="AU87" s="18" t="s">
        <v>5990</v>
      </c>
      <c r="AY87" s="18" t="s">
        <v>4012</v>
      </c>
      <c r="BE87" s="178">
        <f t="shared" si="4"/>
        <v>0</v>
      </c>
      <c r="BF87" s="178">
        <f t="shared" si="5"/>
        <v>0</v>
      </c>
      <c r="BG87" s="178">
        <f t="shared" si="6"/>
        <v>0</v>
      </c>
      <c r="BH87" s="178">
        <f t="shared" si="7"/>
        <v>0</v>
      </c>
      <c r="BI87" s="178">
        <f t="shared" si="8"/>
        <v>0</v>
      </c>
      <c r="BJ87" s="18" t="s">
        <v>5934</v>
      </c>
      <c r="BK87" s="178">
        <f t="shared" si="9"/>
        <v>0</v>
      </c>
      <c r="BL87" s="18" t="s">
        <v>4019</v>
      </c>
      <c r="BM87" s="18" t="s">
        <v>4037</v>
      </c>
    </row>
    <row r="88" spans="2:65" s="1" customFormat="1" ht="22.5" customHeight="1">
      <c r="B88" s="166"/>
      <c r="C88" s="167" t="s">
        <v>6012</v>
      </c>
      <c r="D88" s="167" t="s">
        <v>4015</v>
      </c>
      <c r="E88" s="168" t="s">
        <v>4038</v>
      </c>
      <c r="F88" s="169" t="s">
        <v>4039</v>
      </c>
      <c r="G88" s="170" t="s">
        <v>4018</v>
      </c>
      <c r="H88" s="171">
        <v>1</v>
      </c>
      <c r="I88" s="172"/>
      <c r="J88" s="173">
        <f t="shared" si="0"/>
        <v>0</v>
      </c>
      <c r="K88" s="169" t="s">
        <v>5915</v>
      </c>
      <c r="L88" s="35"/>
      <c r="M88" s="174" t="s">
        <v>5915</v>
      </c>
      <c r="N88" s="175" t="s">
        <v>5954</v>
      </c>
      <c r="O88" s="36"/>
      <c r="P88" s="176">
        <f t="shared" si="1"/>
        <v>0</v>
      </c>
      <c r="Q88" s="176">
        <v>0</v>
      </c>
      <c r="R88" s="176">
        <f t="shared" si="2"/>
        <v>0</v>
      </c>
      <c r="S88" s="176">
        <v>0</v>
      </c>
      <c r="T88" s="177">
        <f t="shared" si="3"/>
        <v>0</v>
      </c>
      <c r="AR88" s="18" t="s">
        <v>4019</v>
      </c>
      <c r="AT88" s="18" t="s">
        <v>4015</v>
      </c>
      <c r="AU88" s="18" t="s">
        <v>5990</v>
      </c>
      <c r="AY88" s="18" t="s">
        <v>4012</v>
      </c>
      <c r="BE88" s="178">
        <f t="shared" si="4"/>
        <v>0</v>
      </c>
      <c r="BF88" s="178">
        <f t="shared" si="5"/>
        <v>0</v>
      </c>
      <c r="BG88" s="178">
        <f t="shared" si="6"/>
        <v>0</v>
      </c>
      <c r="BH88" s="178">
        <f t="shared" si="7"/>
        <v>0</v>
      </c>
      <c r="BI88" s="178">
        <f t="shared" si="8"/>
        <v>0</v>
      </c>
      <c r="BJ88" s="18" t="s">
        <v>5934</v>
      </c>
      <c r="BK88" s="178">
        <f t="shared" si="9"/>
        <v>0</v>
      </c>
      <c r="BL88" s="18" t="s">
        <v>4019</v>
      </c>
      <c r="BM88" s="18" t="s">
        <v>4040</v>
      </c>
    </row>
    <row r="89" spans="2:65" s="1" customFormat="1" ht="22.5" customHeight="1">
      <c r="B89" s="166"/>
      <c r="C89" s="167" t="s">
        <v>6015</v>
      </c>
      <c r="D89" s="167" t="s">
        <v>4015</v>
      </c>
      <c r="E89" s="168" t="s">
        <v>4041</v>
      </c>
      <c r="F89" s="169" t="s">
        <v>4042</v>
      </c>
      <c r="G89" s="170" t="s">
        <v>4018</v>
      </c>
      <c r="H89" s="171">
        <v>1</v>
      </c>
      <c r="I89" s="172"/>
      <c r="J89" s="173">
        <f t="shared" si="0"/>
        <v>0</v>
      </c>
      <c r="K89" s="169" t="s">
        <v>5915</v>
      </c>
      <c r="L89" s="35"/>
      <c r="M89" s="174" t="s">
        <v>5915</v>
      </c>
      <c r="N89" s="175" t="s">
        <v>5954</v>
      </c>
      <c r="O89" s="36"/>
      <c r="P89" s="176">
        <f t="shared" si="1"/>
        <v>0</v>
      </c>
      <c r="Q89" s="176">
        <v>0</v>
      </c>
      <c r="R89" s="176">
        <f t="shared" si="2"/>
        <v>0</v>
      </c>
      <c r="S89" s="176">
        <v>0</v>
      </c>
      <c r="T89" s="177">
        <f t="shared" si="3"/>
        <v>0</v>
      </c>
      <c r="AR89" s="18" t="s">
        <v>4019</v>
      </c>
      <c r="AT89" s="18" t="s">
        <v>4015</v>
      </c>
      <c r="AU89" s="18" t="s">
        <v>5990</v>
      </c>
      <c r="AY89" s="18" t="s">
        <v>4012</v>
      </c>
      <c r="BE89" s="178">
        <f t="shared" si="4"/>
        <v>0</v>
      </c>
      <c r="BF89" s="178">
        <f t="shared" si="5"/>
        <v>0</v>
      </c>
      <c r="BG89" s="178">
        <f t="shared" si="6"/>
        <v>0</v>
      </c>
      <c r="BH89" s="178">
        <f t="shared" si="7"/>
        <v>0</v>
      </c>
      <c r="BI89" s="178">
        <f t="shared" si="8"/>
        <v>0</v>
      </c>
      <c r="BJ89" s="18" t="s">
        <v>5934</v>
      </c>
      <c r="BK89" s="178">
        <f t="shared" si="9"/>
        <v>0</v>
      </c>
      <c r="BL89" s="18" t="s">
        <v>4019</v>
      </c>
      <c r="BM89" s="18" t="s">
        <v>4043</v>
      </c>
    </row>
    <row r="90" spans="2:65" s="1" customFormat="1" ht="22.5" customHeight="1">
      <c r="B90" s="166"/>
      <c r="C90" s="167" t="s">
        <v>3973</v>
      </c>
      <c r="D90" s="167" t="s">
        <v>4015</v>
      </c>
      <c r="E90" s="168" t="s">
        <v>4044</v>
      </c>
      <c r="F90" s="169" t="s">
        <v>4045</v>
      </c>
      <c r="G90" s="170" t="s">
        <v>4018</v>
      </c>
      <c r="H90" s="171">
        <v>1</v>
      </c>
      <c r="I90" s="172"/>
      <c r="J90" s="173">
        <f t="shared" si="0"/>
        <v>0</v>
      </c>
      <c r="K90" s="169" t="s">
        <v>5915</v>
      </c>
      <c r="L90" s="35"/>
      <c r="M90" s="174" t="s">
        <v>5915</v>
      </c>
      <c r="N90" s="175" t="s">
        <v>5954</v>
      </c>
      <c r="O90" s="36"/>
      <c r="P90" s="176">
        <f t="shared" si="1"/>
        <v>0</v>
      </c>
      <c r="Q90" s="176">
        <v>0</v>
      </c>
      <c r="R90" s="176">
        <f t="shared" si="2"/>
        <v>0</v>
      </c>
      <c r="S90" s="176">
        <v>0</v>
      </c>
      <c r="T90" s="177">
        <f t="shared" si="3"/>
        <v>0</v>
      </c>
      <c r="AR90" s="18" t="s">
        <v>4019</v>
      </c>
      <c r="AT90" s="18" t="s">
        <v>4015</v>
      </c>
      <c r="AU90" s="18" t="s">
        <v>5990</v>
      </c>
      <c r="AY90" s="18" t="s">
        <v>4012</v>
      </c>
      <c r="BE90" s="178">
        <f t="shared" si="4"/>
        <v>0</v>
      </c>
      <c r="BF90" s="178">
        <f t="shared" si="5"/>
        <v>0</v>
      </c>
      <c r="BG90" s="178">
        <f t="shared" si="6"/>
        <v>0</v>
      </c>
      <c r="BH90" s="178">
        <f t="shared" si="7"/>
        <v>0</v>
      </c>
      <c r="BI90" s="178">
        <f t="shared" si="8"/>
        <v>0</v>
      </c>
      <c r="BJ90" s="18" t="s">
        <v>5934</v>
      </c>
      <c r="BK90" s="178">
        <f t="shared" si="9"/>
        <v>0</v>
      </c>
      <c r="BL90" s="18" t="s">
        <v>4019</v>
      </c>
      <c r="BM90" s="18" t="s">
        <v>4046</v>
      </c>
    </row>
    <row r="91" spans="2:65" s="1" customFormat="1" ht="22.5" customHeight="1">
      <c r="B91" s="166"/>
      <c r="C91" s="167" t="s">
        <v>5939</v>
      </c>
      <c r="D91" s="167" t="s">
        <v>4015</v>
      </c>
      <c r="E91" s="168" t="s">
        <v>5939</v>
      </c>
      <c r="F91" s="169" t="s">
        <v>2323</v>
      </c>
      <c r="G91" s="170" t="s">
        <v>4018</v>
      </c>
      <c r="H91" s="171">
        <v>1</v>
      </c>
      <c r="I91" s="172"/>
      <c r="J91" s="173">
        <f t="shared" si="0"/>
        <v>0</v>
      </c>
      <c r="K91" s="169" t="s">
        <v>5915</v>
      </c>
      <c r="L91" s="35"/>
      <c r="M91" s="174" t="s">
        <v>5915</v>
      </c>
      <c r="N91" s="175" t="s">
        <v>5954</v>
      </c>
      <c r="O91" s="36"/>
      <c r="P91" s="176">
        <f t="shared" si="1"/>
        <v>0</v>
      </c>
      <c r="Q91" s="176">
        <v>0</v>
      </c>
      <c r="R91" s="176">
        <f t="shared" si="2"/>
        <v>0</v>
      </c>
      <c r="S91" s="176">
        <v>0</v>
      </c>
      <c r="T91" s="177">
        <f t="shared" si="3"/>
        <v>0</v>
      </c>
      <c r="AR91" s="18" t="s">
        <v>4019</v>
      </c>
      <c r="AT91" s="18" t="s">
        <v>4015</v>
      </c>
      <c r="AU91" s="18" t="s">
        <v>5990</v>
      </c>
      <c r="AY91" s="18" t="s">
        <v>4012</v>
      </c>
      <c r="BE91" s="178">
        <f t="shared" si="4"/>
        <v>0</v>
      </c>
      <c r="BF91" s="178">
        <f t="shared" si="5"/>
        <v>0</v>
      </c>
      <c r="BG91" s="178">
        <f t="shared" si="6"/>
        <v>0</v>
      </c>
      <c r="BH91" s="178">
        <f t="shared" si="7"/>
        <v>0</v>
      </c>
      <c r="BI91" s="178">
        <f t="shared" si="8"/>
        <v>0</v>
      </c>
      <c r="BJ91" s="18" t="s">
        <v>5934</v>
      </c>
      <c r="BK91" s="178">
        <f t="shared" si="9"/>
        <v>0</v>
      </c>
      <c r="BL91" s="18" t="s">
        <v>4019</v>
      </c>
      <c r="BM91" s="18" t="s">
        <v>2324</v>
      </c>
    </row>
    <row r="92" spans="2:65" s="1" customFormat="1" ht="31.5" customHeight="1">
      <c r="B92" s="166"/>
      <c r="C92" s="167" t="s">
        <v>3978</v>
      </c>
      <c r="D92" s="167" t="s">
        <v>4015</v>
      </c>
      <c r="E92" s="168" t="s">
        <v>3978</v>
      </c>
      <c r="F92" s="169" t="s">
        <v>2325</v>
      </c>
      <c r="G92" s="170" t="s">
        <v>4018</v>
      </c>
      <c r="H92" s="171">
        <v>1</v>
      </c>
      <c r="I92" s="172"/>
      <c r="J92" s="173">
        <f t="shared" si="0"/>
        <v>0</v>
      </c>
      <c r="K92" s="169" t="s">
        <v>5915</v>
      </c>
      <c r="L92" s="35"/>
      <c r="M92" s="174" t="s">
        <v>5915</v>
      </c>
      <c r="N92" s="175" t="s">
        <v>5954</v>
      </c>
      <c r="O92" s="36"/>
      <c r="P92" s="176">
        <f t="shared" si="1"/>
        <v>0</v>
      </c>
      <c r="Q92" s="176">
        <v>0</v>
      </c>
      <c r="R92" s="176">
        <f t="shared" si="2"/>
        <v>0</v>
      </c>
      <c r="S92" s="176">
        <v>0</v>
      </c>
      <c r="T92" s="177">
        <f t="shared" si="3"/>
        <v>0</v>
      </c>
      <c r="AR92" s="18" t="s">
        <v>4019</v>
      </c>
      <c r="AT92" s="18" t="s">
        <v>4015</v>
      </c>
      <c r="AU92" s="18" t="s">
        <v>5990</v>
      </c>
      <c r="AY92" s="18" t="s">
        <v>4012</v>
      </c>
      <c r="BE92" s="178">
        <f t="shared" si="4"/>
        <v>0</v>
      </c>
      <c r="BF92" s="178">
        <f t="shared" si="5"/>
        <v>0</v>
      </c>
      <c r="BG92" s="178">
        <f t="shared" si="6"/>
        <v>0</v>
      </c>
      <c r="BH92" s="178">
        <f t="shared" si="7"/>
        <v>0</v>
      </c>
      <c r="BI92" s="178">
        <f t="shared" si="8"/>
        <v>0</v>
      </c>
      <c r="BJ92" s="18" t="s">
        <v>5934</v>
      </c>
      <c r="BK92" s="178">
        <f t="shared" si="9"/>
        <v>0</v>
      </c>
      <c r="BL92" s="18" t="s">
        <v>4019</v>
      </c>
      <c r="BM92" s="18" t="s">
        <v>2326</v>
      </c>
    </row>
    <row r="93" spans="2:65" s="1" customFormat="1" ht="22.5" customHeight="1">
      <c r="B93" s="166"/>
      <c r="C93" s="167" t="s">
        <v>2327</v>
      </c>
      <c r="D93" s="167" t="s">
        <v>4015</v>
      </c>
      <c r="E93" s="168" t="s">
        <v>2327</v>
      </c>
      <c r="F93" s="1563" t="s">
        <v>4459</v>
      </c>
      <c r="G93" s="170" t="s">
        <v>4018</v>
      </c>
      <c r="H93" s="171">
        <v>1</v>
      </c>
      <c r="I93" s="172"/>
      <c r="J93" s="173">
        <f t="shared" si="0"/>
        <v>0</v>
      </c>
      <c r="K93" s="169" t="s">
        <v>5915</v>
      </c>
      <c r="L93" s="35"/>
      <c r="M93" s="174" t="s">
        <v>5915</v>
      </c>
      <c r="N93" s="175" t="s">
        <v>5954</v>
      </c>
      <c r="O93" s="36"/>
      <c r="P93" s="176">
        <f t="shared" si="1"/>
        <v>0</v>
      </c>
      <c r="Q93" s="176">
        <v>0</v>
      </c>
      <c r="R93" s="176">
        <f t="shared" si="2"/>
        <v>0</v>
      </c>
      <c r="S93" s="176">
        <v>0</v>
      </c>
      <c r="T93" s="177">
        <f t="shared" si="3"/>
        <v>0</v>
      </c>
      <c r="AR93" s="18" t="s">
        <v>4019</v>
      </c>
      <c r="AT93" s="18" t="s">
        <v>4015</v>
      </c>
      <c r="AU93" s="18" t="s">
        <v>5990</v>
      </c>
      <c r="AY93" s="18" t="s">
        <v>4012</v>
      </c>
      <c r="BE93" s="178">
        <f t="shared" si="4"/>
        <v>0</v>
      </c>
      <c r="BF93" s="178">
        <f t="shared" si="5"/>
        <v>0</v>
      </c>
      <c r="BG93" s="178">
        <f t="shared" si="6"/>
        <v>0</v>
      </c>
      <c r="BH93" s="178">
        <f t="shared" si="7"/>
        <v>0</v>
      </c>
      <c r="BI93" s="178">
        <f t="shared" si="8"/>
        <v>0</v>
      </c>
      <c r="BJ93" s="18" t="s">
        <v>5934</v>
      </c>
      <c r="BK93" s="178">
        <f t="shared" si="9"/>
        <v>0</v>
      </c>
      <c r="BL93" s="18" t="s">
        <v>4019</v>
      </c>
      <c r="BM93" s="18" t="s">
        <v>2328</v>
      </c>
    </row>
    <row r="94" spans="2:65" s="1" customFormat="1" ht="108">
      <c r="B94" s="35"/>
      <c r="D94" s="179" t="s">
        <v>4021</v>
      </c>
      <c r="F94" s="180" t="s">
        <v>4460</v>
      </c>
      <c r="I94" s="181"/>
      <c r="L94" s="35"/>
      <c r="M94" s="64"/>
      <c r="N94" s="36"/>
      <c r="O94" s="36"/>
      <c r="P94" s="36"/>
      <c r="Q94" s="36"/>
      <c r="R94" s="36"/>
      <c r="S94" s="36"/>
      <c r="T94" s="65"/>
      <c r="AT94" s="18" t="s">
        <v>4021</v>
      </c>
      <c r="AU94" s="18" t="s">
        <v>5990</v>
      </c>
    </row>
    <row r="95" spans="2:65" s="1" customFormat="1" ht="22.5" customHeight="1">
      <c r="B95" s="166"/>
      <c r="C95" s="167" t="s">
        <v>2329</v>
      </c>
      <c r="D95" s="167" t="s">
        <v>4015</v>
      </c>
      <c r="E95" s="168" t="s">
        <v>2329</v>
      </c>
      <c r="F95" s="169" t="s">
        <v>2330</v>
      </c>
      <c r="G95" s="170" t="s">
        <v>4018</v>
      </c>
      <c r="H95" s="171">
        <v>1</v>
      </c>
      <c r="I95" s="172"/>
      <c r="J95" s="173">
        <f>ROUND(I95*H95,2)</f>
        <v>0</v>
      </c>
      <c r="K95" s="169" t="s">
        <v>5915</v>
      </c>
      <c r="L95" s="35"/>
      <c r="M95" s="174" t="s">
        <v>5915</v>
      </c>
      <c r="N95" s="175" t="s">
        <v>5954</v>
      </c>
      <c r="O95" s="36"/>
      <c r="P95" s="176">
        <f>O95*H95</f>
        <v>0</v>
      </c>
      <c r="Q95" s="176">
        <v>0</v>
      </c>
      <c r="R95" s="176">
        <f>Q95*H95</f>
        <v>0</v>
      </c>
      <c r="S95" s="176">
        <v>0</v>
      </c>
      <c r="T95" s="177">
        <f>S95*H95</f>
        <v>0</v>
      </c>
      <c r="AR95" s="18" t="s">
        <v>4019</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4019</v>
      </c>
      <c r="BM95" s="18" t="s">
        <v>2331</v>
      </c>
    </row>
    <row r="96" spans="2:65" s="1" customFormat="1" ht="22.5" customHeight="1">
      <c r="B96" s="166"/>
      <c r="C96" s="167" t="s">
        <v>3959</v>
      </c>
      <c r="D96" s="167" t="s">
        <v>4015</v>
      </c>
      <c r="E96" s="168" t="s">
        <v>3959</v>
      </c>
      <c r="F96" s="169" t="s">
        <v>2332</v>
      </c>
      <c r="G96" s="170" t="s">
        <v>4018</v>
      </c>
      <c r="H96" s="171">
        <v>1</v>
      </c>
      <c r="I96" s="172"/>
      <c r="J96" s="173">
        <f>ROUND(I96*H96,2)</f>
        <v>0</v>
      </c>
      <c r="K96" s="169" t="s">
        <v>5915</v>
      </c>
      <c r="L96" s="35"/>
      <c r="M96" s="174" t="s">
        <v>5915</v>
      </c>
      <c r="N96" s="175" t="s">
        <v>5954</v>
      </c>
      <c r="O96" s="36"/>
      <c r="P96" s="176">
        <f>O96*H96</f>
        <v>0</v>
      </c>
      <c r="Q96" s="176">
        <v>0</v>
      </c>
      <c r="R96" s="176">
        <f>Q96*H96</f>
        <v>0</v>
      </c>
      <c r="S96" s="176">
        <v>0</v>
      </c>
      <c r="T96" s="177">
        <f>S96*H96</f>
        <v>0</v>
      </c>
      <c r="AR96" s="18" t="s">
        <v>4019</v>
      </c>
      <c r="AT96" s="18" t="s">
        <v>4015</v>
      </c>
      <c r="AU96" s="18" t="s">
        <v>5990</v>
      </c>
      <c r="AY96" s="18" t="s">
        <v>4012</v>
      </c>
      <c r="BE96" s="178">
        <f>IF(N96="základní",J96,0)</f>
        <v>0</v>
      </c>
      <c r="BF96" s="178">
        <f>IF(N96="snížená",J96,0)</f>
        <v>0</v>
      </c>
      <c r="BG96" s="178">
        <f>IF(N96="zákl. přenesená",J96,0)</f>
        <v>0</v>
      </c>
      <c r="BH96" s="178">
        <f>IF(N96="sníž. přenesená",J96,0)</f>
        <v>0</v>
      </c>
      <c r="BI96" s="178">
        <f>IF(N96="nulová",J96,0)</f>
        <v>0</v>
      </c>
      <c r="BJ96" s="18" t="s">
        <v>5934</v>
      </c>
      <c r="BK96" s="178">
        <f>ROUND(I96*H96,2)</f>
        <v>0</v>
      </c>
      <c r="BL96" s="18" t="s">
        <v>4019</v>
      </c>
      <c r="BM96" s="18" t="s">
        <v>2333</v>
      </c>
    </row>
    <row r="97" spans="2:65" s="1" customFormat="1" ht="27">
      <c r="B97" s="35"/>
      <c r="D97" s="179" t="s">
        <v>4021</v>
      </c>
      <c r="F97" s="180" t="s">
        <v>2334</v>
      </c>
      <c r="I97" s="181"/>
      <c r="L97" s="35"/>
      <c r="M97" s="64"/>
      <c r="N97" s="36"/>
      <c r="O97" s="36"/>
      <c r="P97" s="36"/>
      <c r="Q97" s="36"/>
      <c r="R97" s="36"/>
      <c r="S97" s="36"/>
      <c r="T97" s="65"/>
      <c r="AT97" s="18" t="s">
        <v>4021</v>
      </c>
      <c r="AU97" s="18" t="s">
        <v>5990</v>
      </c>
    </row>
    <row r="98" spans="2:65" s="1" customFormat="1" ht="22.5" customHeight="1">
      <c r="B98" s="166"/>
      <c r="C98" s="167" t="s">
        <v>5921</v>
      </c>
      <c r="D98" s="167" t="s">
        <v>4015</v>
      </c>
      <c r="E98" s="168" t="s">
        <v>5921</v>
      </c>
      <c r="F98" s="1563" t="s">
        <v>4461</v>
      </c>
      <c r="G98" s="170" t="s">
        <v>4018</v>
      </c>
      <c r="H98" s="171">
        <v>1</v>
      </c>
      <c r="I98" s="172"/>
      <c r="J98" s="173">
        <f t="shared" ref="J98:J107" si="10">ROUND(I98*H98,2)</f>
        <v>0</v>
      </c>
      <c r="K98" s="169" t="s">
        <v>5915</v>
      </c>
      <c r="L98" s="35"/>
      <c r="M98" s="174" t="s">
        <v>5915</v>
      </c>
      <c r="N98" s="175" t="s">
        <v>5954</v>
      </c>
      <c r="O98" s="36"/>
      <c r="P98" s="176">
        <f t="shared" ref="P98:P107" si="11">O98*H98</f>
        <v>0</v>
      </c>
      <c r="Q98" s="176">
        <v>0</v>
      </c>
      <c r="R98" s="176">
        <f t="shared" ref="R98:R107" si="12">Q98*H98</f>
        <v>0</v>
      </c>
      <c r="S98" s="176">
        <v>0</v>
      </c>
      <c r="T98" s="177">
        <f t="shared" ref="T98:T107" si="13">S98*H98</f>
        <v>0</v>
      </c>
      <c r="AR98" s="18" t="s">
        <v>4019</v>
      </c>
      <c r="AT98" s="18" t="s">
        <v>4015</v>
      </c>
      <c r="AU98" s="18" t="s">
        <v>5990</v>
      </c>
      <c r="AY98" s="18" t="s">
        <v>4012</v>
      </c>
      <c r="BE98" s="178">
        <f t="shared" ref="BE98:BE107" si="14">IF(N98="základní",J98,0)</f>
        <v>0</v>
      </c>
      <c r="BF98" s="178">
        <f t="shared" ref="BF98:BF107" si="15">IF(N98="snížená",J98,0)</f>
        <v>0</v>
      </c>
      <c r="BG98" s="178">
        <f t="shared" ref="BG98:BG107" si="16">IF(N98="zákl. přenesená",J98,0)</f>
        <v>0</v>
      </c>
      <c r="BH98" s="178">
        <f t="shared" ref="BH98:BH107" si="17">IF(N98="sníž. přenesená",J98,0)</f>
        <v>0</v>
      </c>
      <c r="BI98" s="178">
        <f t="shared" ref="BI98:BI107" si="18">IF(N98="nulová",J98,0)</f>
        <v>0</v>
      </c>
      <c r="BJ98" s="18" t="s">
        <v>5934</v>
      </c>
      <c r="BK98" s="178">
        <f t="shared" ref="BK98:BK107" si="19">ROUND(I98*H98,2)</f>
        <v>0</v>
      </c>
      <c r="BL98" s="18" t="s">
        <v>4019</v>
      </c>
      <c r="BM98" s="18" t="s">
        <v>2335</v>
      </c>
    </row>
    <row r="99" spans="2:65" s="1" customFormat="1" ht="31.5" customHeight="1">
      <c r="B99" s="166"/>
      <c r="C99" s="167" t="s">
        <v>3964</v>
      </c>
      <c r="D99" s="167" t="s">
        <v>4015</v>
      </c>
      <c r="E99" s="168" t="s">
        <v>3964</v>
      </c>
      <c r="F99" s="169" t="s">
        <v>2336</v>
      </c>
      <c r="G99" s="170" t="s">
        <v>4018</v>
      </c>
      <c r="H99" s="171">
        <v>1</v>
      </c>
      <c r="I99" s="172"/>
      <c r="J99" s="173">
        <f t="shared" si="10"/>
        <v>0</v>
      </c>
      <c r="K99" s="169" t="s">
        <v>5915</v>
      </c>
      <c r="L99" s="35"/>
      <c r="M99" s="174" t="s">
        <v>5915</v>
      </c>
      <c r="N99" s="175" t="s">
        <v>5954</v>
      </c>
      <c r="O99" s="36"/>
      <c r="P99" s="176">
        <f t="shared" si="11"/>
        <v>0</v>
      </c>
      <c r="Q99" s="176">
        <v>0</v>
      </c>
      <c r="R99" s="176">
        <f t="shared" si="12"/>
        <v>0</v>
      </c>
      <c r="S99" s="176">
        <v>0</v>
      </c>
      <c r="T99" s="177">
        <f t="shared" si="13"/>
        <v>0</v>
      </c>
      <c r="AR99" s="18" t="s">
        <v>4019</v>
      </c>
      <c r="AT99" s="18" t="s">
        <v>4015</v>
      </c>
      <c r="AU99" s="18" t="s">
        <v>5990</v>
      </c>
      <c r="AY99" s="18" t="s">
        <v>4012</v>
      </c>
      <c r="BE99" s="178">
        <f t="shared" si="14"/>
        <v>0</v>
      </c>
      <c r="BF99" s="178">
        <f t="shared" si="15"/>
        <v>0</v>
      </c>
      <c r="BG99" s="178">
        <f t="shared" si="16"/>
        <v>0</v>
      </c>
      <c r="BH99" s="178">
        <f t="shared" si="17"/>
        <v>0</v>
      </c>
      <c r="BI99" s="178">
        <f t="shared" si="18"/>
        <v>0</v>
      </c>
      <c r="BJ99" s="18" t="s">
        <v>5934</v>
      </c>
      <c r="BK99" s="178">
        <f t="shared" si="19"/>
        <v>0</v>
      </c>
      <c r="BL99" s="18" t="s">
        <v>4019</v>
      </c>
      <c r="BM99" s="18" t="s">
        <v>2337</v>
      </c>
    </row>
    <row r="100" spans="2:65" s="1" customFormat="1" ht="31.5" customHeight="1">
      <c r="B100" s="166"/>
      <c r="C100" s="167" t="s">
        <v>2338</v>
      </c>
      <c r="D100" s="167" t="s">
        <v>4015</v>
      </c>
      <c r="E100" s="168" t="s">
        <v>2338</v>
      </c>
      <c r="F100" s="169" t="s">
        <v>2339</v>
      </c>
      <c r="G100" s="170" t="s">
        <v>4018</v>
      </c>
      <c r="H100" s="171">
        <v>1</v>
      </c>
      <c r="I100" s="172"/>
      <c r="J100" s="173">
        <f t="shared" si="10"/>
        <v>0</v>
      </c>
      <c r="K100" s="169" t="s">
        <v>5915</v>
      </c>
      <c r="L100" s="35"/>
      <c r="M100" s="174" t="s">
        <v>5915</v>
      </c>
      <c r="N100" s="175" t="s">
        <v>5954</v>
      </c>
      <c r="O100" s="36"/>
      <c r="P100" s="176">
        <f t="shared" si="11"/>
        <v>0</v>
      </c>
      <c r="Q100" s="176">
        <v>0</v>
      </c>
      <c r="R100" s="176">
        <f t="shared" si="12"/>
        <v>0</v>
      </c>
      <c r="S100" s="176">
        <v>0</v>
      </c>
      <c r="T100" s="177">
        <f t="shared" si="13"/>
        <v>0</v>
      </c>
      <c r="AR100" s="18" t="s">
        <v>4019</v>
      </c>
      <c r="AT100" s="18" t="s">
        <v>4015</v>
      </c>
      <c r="AU100" s="18" t="s">
        <v>5990</v>
      </c>
      <c r="AY100" s="18" t="s">
        <v>4012</v>
      </c>
      <c r="BE100" s="178">
        <f t="shared" si="14"/>
        <v>0</v>
      </c>
      <c r="BF100" s="178">
        <f t="shared" si="15"/>
        <v>0</v>
      </c>
      <c r="BG100" s="178">
        <f t="shared" si="16"/>
        <v>0</v>
      </c>
      <c r="BH100" s="178">
        <f t="shared" si="17"/>
        <v>0</v>
      </c>
      <c r="BI100" s="178">
        <f t="shared" si="18"/>
        <v>0</v>
      </c>
      <c r="BJ100" s="18" t="s">
        <v>5934</v>
      </c>
      <c r="BK100" s="178">
        <f t="shared" si="19"/>
        <v>0</v>
      </c>
      <c r="BL100" s="18" t="s">
        <v>4019</v>
      </c>
      <c r="BM100" s="18" t="s">
        <v>2340</v>
      </c>
    </row>
    <row r="101" spans="2:65" s="1" customFormat="1" ht="22.5" customHeight="1">
      <c r="B101" s="166"/>
      <c r="C101" s="167" t="s">
        <v>2341</v>
      </c>
      <c r="D101" s="167" t="s">
        <v>4015</v>
      </c>
      <c r="E101" s="168" t="s">
        <v>2341</v>
      </c>
      <c r="F101" s="169" t="s">
        <v>2342</v>
      </c>
      <c r="G101" s="170" t="s">
        <v>4018</v>
      </c>
      <c r="H101" s="171">
        <v>1</v>
      </c>
      <c r="I101" s="172"/>
      <c r="J101" s="173">
        <f t="shared" si="10"/>
        <v>0</v>
      </c>
      <c r="K101" s="169" t="s">
        <v>5915</v>
      </c>
      <c r="L101" s="35"/>
      <c r="M101" s="174" t="s">
        <v>5915</v>
      </c>
      <c r="N101" s="175" t="s">
        <v>5954</v>
      </c>
      <c r="O101" s="36"/>
      <c r="P101" s="176">
        <f t="shared" si="11"/>
        <v>0</v>
      </c>
      <c r="Q101" s="176">
        <v>0</v>
      </c>
      <c r="R101" s="176">
        <f t="shared" si="12"/>
        <v>0</v>
      </c>
      <c r="S101" s="176">
        <v>0</v>
      </c>
      <c r="T101" s="177">
        <f t="shared" si="13"/>
        <v>0</v>
      </c>
      <c r="AR101" s="18" t="s">
        <v>4019</v>
      </c>
      <c r="AT101" s="18" t="s">
        <v>4015</v>
      </c>
      <c r="AU101" s="18" t="s">
        <v>5990</v>
      </c>
      <c r="AY101" s="18" t="s">
        <v>4012</v>
      </c>
      <c r="BE101" s="178">
        <f t="shared" si="14"/>
        <v>0</v>
      </c>
      <c r="BF101" s="178">
        <f t="shared" si="15"/>
        <v>0</v>
      </c>
      <c r="BG101" s="178">
        <f t="shared" si="16"/>
        <v>0</v>
      </c>
      <c r="BH101" s="178">
        <f t="shared" si="17"/>
        <v>0</v>
      </c>
      <c r="BI101" s="178">
        <f t="shared" si="18"/>
        <v>0</v>
      </c>
      <c r="BJ101" s="18" t="s">
        <v>5934</v>
      </c>
      <c r="BK101" s="178">
        <f t="shared" si="19"/>
        <v>0</v>
      </c>
      <c r="BL101" s="18" t="s">
        <v>4019</v>
      </c>
      <c r="BM101" s="18" t="s">
        <v>2343</v>
      </c>
    </row>
    <row r="102" spans="2:65" s="1" customFormat="1" ht="22.5" customHeight="1">
      <c r="B102" s="166"/>
      <c r="C102" s="167" t="s">
        <v>2344</v>
      </c>
      <c r="D102" s="167" t="s">
        <v>4015</v>
      </c>
      <c r="E102" s="168" t="s">
        <v>2344</v>
      </c>
      <c r="F102" s="169" t="s">
        <v>2345</v>
      </c>
      <c r="G102" s="170" t="s">
        <v>4018</v>
      </c>
      <c r="H102" s="171">
        <v>1</v>
      </c>
      <c r="I102" s="172"/>
      <c r="J102" s="173">
        <f t="shared" si="10"/>
        <v>0</v>
      </c>
      <c r="K102" s="169" t="s">
        <v>5915</v>
      </c>
      <c r="L102" s="35"/>
      <c r="M102" s="174" t="s">
        <v>5915</v>
      </c>
      <c r="N102" s="175" t="s">
        <v>5954</v>
      </c>
      <c r="O102" s="36"/>
      <c r="P102" s="176">
        <f t="shared" si="11"/>
        <v>0</v>
      </c>
      <c r="Q102" s="176">
        <v>0</v>
      </c>
      <c r="R102" s="176">
        <f t="shared" si="12"/>
        <v>0</v>
      </c>
      <c r="S102" s="176">
        <v>0</v>
      </c>
      <c r="T102" s="177">
        <f t="shared" si="13"/>
        <v>0</v>
      </c>
      <c r="AR102" s="18" t="s">
        <v>4019</v>
      </c>
      <c r="AT102" s="18" t="s">
        <v>4015</v>
      </c>
      <c r="AU102" s="18" t="s">
        <v>5990</v>
      </c>
      <c r="AY102" s="18" t="s">
        <v>4012</v>
      </c>
      <c r="BE102" s="178">
        <f t="shared" si="14"/>
        <v>0</v>
      </c>
      <c r="BF102" s="178">
        <f t="shared" si="15"/>
        <v>0</v>
      </c>
      <c r="BG102" s="178">
        <f t="shared" si="16"/>
        <v>0</v>
      </c>
      <c r="BH102" s="178">
        <f t="shared" si="17"/>
        <v>0</v>
      </c>
      <c r="BI102" s="178">
        <f t="shared" si="18"/>
        <v>0</v>
      </c>
      <c r="BJ102" s="18" t="s">
        <v>5934</v>
      </c>
      <c r="BK102" s="178">
        <f t="shared" si="19"/>
        <v>0</v>
      </c>
      <c r="BL102" s="18" t="s">
        <v>4019</v>
      </c>
      <c r="BM102" s="18" t="s">
        <v>2346</v>
      </c>
    </row>
    <row r="103" spans="2:65" s="1" customFormat="1" ht="22.5" customHeight="1">
      <c r="B103" s="166"/>
      <c r="C103" s="167" t="s">
        <v>2347</v>
      </c>
      <c r="D103" s="167" t="s">
        <v>4015</v>
      </c>
      <c r="E103" s="168" t="s">
        <v>2347</v>
      </c>
      <c r="F103" s="169" t="s">
        <v>2348</v>
      </c>
      <c r="G103" s="170" t="s">
        <v>4018</v>
      </c>
      <c r="H103" s="171">
        <v>1</v>
      </c>
      <c r="I103" s="172"/>
      <c r="J103" s="173">
        <f t="shared" si="10"/>
        <v>0</v>
      </c>
      <c r="K103" s="169" t="s">
        <v>5915</v>
      </c>
      <c r="L103" s="35"/>
      <c r="M103" s="174" t="s">
        <v>5915</v>
      </c>
      <c r="N103" s="175" t="s">
        <v>5954</v>
      </c>
      <c r="O103" s="36"/>
      <c r="P103" s="176">
        <f t="shared" si="11"/>
        <v>0</v>
      </c>
      <c r="Q103" s="176">
        <v>0</v>
      </c>
      <c r="R103" s="176">
        <f t="shared" si="12"/>
        <v>0</v>
      </c>
      <c r="S103" s="176">
        <v>0</v>
      </c>
      <c r="T103" s="177">
        <f t="shared" si="13"/>
        <v>0</v>
      </c>
      <c r="AR103" s="18" t="s">
        <v>4019</v>
      </c>
      <c r="AT103" s="18" t="s">
        <v>4015</v>
      </c>
      <c r="AU103" s="18" t="s">
        <v>5990</v>
      </c>
      <c r="AY103" s="18" t="s">
        <v>4012</v>
      </c>
      <c r="BE103" s="178">
        <f t="shared" si="14"/>
        <v>0</v>
      </c>
      <c r="BF103" s="178">
        <f t="shared" si="15"/>
        <v>0</v>
      </c>
      <c r="BG103" s="178">
        <f t="shared" si="16"/>
        <v>0</v>
      </c>
      <c r="BH103" s="178">
        <f t="shared" si="17"/>
        <v>0</v>
      </c>
      <c r="BI103" s="178">
        <f t="shared" si="18"/>
        <v>0</v>
      </c>
      <c r="BJ103" s="18" t="s">
        <v>5934</v>
      </c>
      <c r="BK103" s="178">
        <f t="shared" si="19"/>
        <v>0</v>
      </c>
      <c r="BL103" s="18" t="s">
        <v>4019</v>
      </c>
      <c r="BM103" s="18" t="s">
        <v>2349</v>
      </c>
    </row>
    <row r="104" spans="2:65" s="1" customFormat="1" ht="22.5" customHeight="1">
      <c r="B104" s="166"/>
      <c r="C104" s="167" t="s">
        <v>5920</v>
      </c>
      <c r="D104" s="167" t="s">
        <v>4015</v>
      </c>
      <c r="E104" s="168" t="s">
        <v>5920</v>
      </c>
      <c r="F104" s="169" t="s">
        <v>2350</v>
      </c>
      <c r="G104" s="170" t="s">
        <v>4018</v>
      </c>
      <c r="H104" s="171">
        <v>1</v>
      </c>
      <c r="I104" s="172"/>
      <c r="J104" s="173">
        <f t="shared" si="10"/>
        <v>0</v>
      </c>
      <c r="K104" s="169" t="s">
        <v>5915</v>
      </c>
      <c r="L104" s="35"/>
      <c r="M104" s="174" t="s">
        <v>5915</v>
      </c>
      <c r="N104" s="175" t="s">
        <v>5954</v>
      </c>
      <c r="O104" s="36"/>
      <c r="P104" s="176">
        <f t="shared" si="11"/>
        <v>0</v>
      </c>
      <c r="Q104" s="176">
        <v>0</v>
      </c>
      <c r="R104" s="176">
        <f t="shared" si="12"/>
        <v>0</v>
      </c>
      <c r="S104" s="176">
        <v>0</v>
      </c>
      <c r="T104" s="177">
        <f t="shared" si="13"/>
        <v>0</v>
      </c>
      <c r="AR104" s="18" t="s">
        <v>4019</v>
      </c>
      <c r="AT104" s="18" t="s">
        <v>4015</v>
      </c>
      <c r="AU104" s="18" t="s">
        <v>5990</v>
      </c>
      <c r="AY104" s="18" t="s">
        <v>4012</v>
      </c>
      <c r="BE104" s="178">
        <f t="shared" si="14"/>
        <v>0</v>
      </c>
      <c r="BF104" s="178">
        <f t="shared" si="15"/>
        <v>0</v>
      </c>
      <c r="BG104" s="178">
        <f t="shared" si="16"/>
        <v>0</v>
      </c>
      <c r="BH104" s="178">
        <f t="shared" si="17"/>
        <v>0</v>
      </c>
      <c r="BI104" s="178">
        <f t="shared" si="18"/>
        <v>0</v>
      </c>
      <c r="BJ104" s="18" t="s">
        <v>5934</v>
      </c>
      <c r="BK104" s="178">
        <f t="shared" si="19"/>
        <v>0</v>
      </c>
      <c r="BL104" s="18" t="s">
        <v>4019</v>
      </c>
      <c r="BM104" s="18" t="s">
        <v>2351</v>
      </c>
    </row>
    <row r="105" spans="2:65" s="1" customFormat="1" ht="44.25" customHeight="1">
      <c r="B105" s="166"/>
      <c r="C105" s="167" t="s">
        <v>2352</v>
      </c>
      <c r="D105" s="167" t="s">
        <v>4015</v>
      </c>
      <c r="E105" s="168" t="s">
        <v>2352</v>
      </c>
      <c r="F105" s="169" t="s">
        <v>2353</v>
      </c>
      <c r="G105" s="170" t="s">
        <v>4018</v>
      </c>
      <c r="H105" s="171">
        <v>1</v>
      </c>
      <c r="I105" s="172"/>
      <c r="J105" s="173">
        <f t="shared" si="10"/>
        <v>0</v>
      </c>
      <c r="K105" s="169" t="s">
        <v>5915</v>
      </c>
      <c r="L105" s="35"/>
      <c r="M105" s="174" t="s">
        <v>5915</v>
      </c>
      <c r="N105" s="175" t="s">
        <v>5954</v>
      </c>
      <c r="O105" s="36"/>
      <c r="P105" s="176">
        <f t="shared" si="11"/>
        <v>0</v>
      </c>
      <c r="Q105" s="176">
        <v>0</v>
      </c>
      <c r="R105" s="176">
        <f t="shared" si="12"/>
        <v>0</v>
      </c>
      <c r="S105" s="176">
        <v>0</v>
      </c>
      <c r="T105" s="177">
        <f t="shared" si="13"/>
        <v>0</v>
      </c>
      <c r="AR105" s="18" t="s">
        <v>4019</v>
      </c>
      <c r="AT105" s="18" t="s">
        <v>4015</v>
      </c>
      <c r="AU105" s="18" t="s">
        <v>5990</v>
      </c>
      <c r="AY105" s="18" t="s">
        <v>4012</v>
      </c>
      <c r="BE105" s="178">
        <f t="shared" si="14"/>
        <v>0</v>
      </c>
      <c r="BF105" s="178">
        <f t="shared" si="15"/>
        <v>0</v>
      </c>
      <c r="BG105" s="178">
        <f t="shared" si="16"/>
        <v>0</v>
      </c>
      <c r="BH105" s="178">
        <f t="shared" si="17"/>
        <v>0</v>
      </c>
      <c r="BI105" s="178">
        <f t="shared" si="18"/>
        <v>0</v>
      </c>
      <c r="BJ105" s="18" t="s">
        <v>5934</v>
      </c>
      <c r="BK105" s="178">
        <f t="shared" si="19"/>
        <v>0</v>
      </c>
      <c r="BL105" s="18" t="s">
        <v>4019</v>
      </c>
      <c r="BM105" s="18" t="s">
        <v>2354</v>
      </c>
    </row>
    <row r="106" spans="2:65" s="1" customFormat="1" ht="22.5" customHeight="1">
      <c r="B106" s="166"/>
      <c r="C106" s="167" t="s">
        <v>2355</v>
      </c>
      <c r="D106" s="167" t="s">
        <v>4015</v>
      </c>
      <c r="E106" s="168" t="s">
        <v>2355</v>
      </c>
      <c r="F106" s="169" t="s">
        <v>2356</v>
      </c>
      <c r="G106" s="170" t="s">
        <v>4018</v>
      </c>
      <c r="H106" s="171">
        <v>1</v>
      </c>
      <c r="I106" s="172"/>
      <c r="J106" s="173">
        <f t="shared" si="10"/>
        <v>0</v>
      </c>
      <c r="K106" s="169" t="s">
        <v>5915</v>
      </c>
      <c r="L106" s="35"/>
      <c r="M106" s="174" t="s">
        <v>5915</v>
      </c>
      <c r="N106" s="175" t="s">
        <v>5954</v>
      </c>
      <c r="O106" s="36"/>
      <c r="P106" s="176">
        <f t="shared" si="11"/>
        <v>0</v>
      </c>
      <c r="Q106" s="176">
        <v>0</v>
      </c>
      <c r="R106" s="176">
        <f t="shared" si="12"/>
        <v>0</v>
      </c>
      <c r="S106" s="176">
        <v>0</v>
      </c>
      <c r="T106" s="177">
        <f t="shared" si="13"/>
        <v>0</v>
      </c>
      <c r="AR106" s="18" t="s">
        <v>4019</v>
      </c>
      <c r="AT106" s="18" t="s">
        <v>4015</v>
      </c>
      <c r="AU106" s="18" t="s">
        <v>5990</v>
      </c>
      <c r="AY106" s="18" t="s">
        <v>4012</v>
      </c>
      <c r="BE106" s="178">
        <f t="shared" si="14"/>
        <v>0</v>
      </c>
      <c r="BF106" s="178">
        <f t="shared" si="15"/>
        <v>0</v>
      </c>
      <c r="BG106" s="178">
        <f t="shared" si="16"/>
        <v>0</v>
      </c>
      <c r="BH106" s="178">
        <f t="shared" si="17"/>
        <v>0</v>
      </c>
      <c r="BI106" s="178">
        <f t="shared" si="18"/>
        <v>0</v>
      </c>
      <c r="BJ106" s="18" t="s">
        <v>5934</v>
      </c>
      <c r="BK106" s="178">
        <f t="shared" si="19"/>
        <v>0</v>
      </c>
      <c r="BL106" s="18" t="s">
        <v>4019</v>
      </c>
      <c r="BM106" s="18" t="s">
        <v>2357</v>
      </c>
    </row>
    <row r="107" spans="2:65" s="1" customFormat="1" ht="22.5" customHeight="1">
      <c r="B107" s="166"/>
      <c r="C107" s="167" t="s">
        <v>2358</v>
      </c>
      <c r="D107" s="167" t="s">
        <v>4015</v>
      </c>
      <c r="E107" s="168" t="s">
        <v>2358</v>
      </c>
      <c r="F107" s="169" t="s">
        <v>2359</v>
      </c>
      <c r="G107" s="170" t="s">
        <v>4018</v>
      </c>
      <c r="H107" s="171">
        <v>1</v>
      </c>
      <c r="I107" s="172"/>
      <c r="J107" s="173">
        <f t="shared" si="10"/>
        <v>0</v>
      </c>
      <c r="K107" s="169" t="s">
        <v>5915</v>
      </c>
      <c r="L107" s="35"/>
      <c r="M107" s="174" t="s">
        <v>5915</v>
      </c>
      <c r="N107" s="182" t="s">
        <v>5954</v>
      </c>
      <c r="O107" s="183"/>
      <c r="P107" s="184">
        <f t="shared" si="11"/>
        <v>0</v>
      </c>
      <c r="Q107" s="184">
        <v>0</v>
      </c>
      <c r="R107" s="184">
        <f t="shared" si="12"/>
        <v>0</v>
      </c>
      <c r="S107" s="184">
        <v>0</v>
      </c>
      <c r="T107" s="185">
        <f t="shared" si="13"/>
        <v>0</v>
      </c>
      <c r="AR107" s="18" t="s">
        <v>4019</v>
      </c>
      <c r="AT107" s="18" t="s">
        <v>4015</v>
      </c>
      <c r="AU107" s="18" t="s">
        <v>5990</v>
      </c>
      <c r="AY107" s="18" t="s">
        <v>4012</v>
      </c>
      <c r="BE107" s="178">
        <f t="shared" si="14"/>
        <v>0</v>
      </c>
      <c r="BF107" s="178">
        <f t="shared" si="15"/>
        <v>0</v>
      </c>
      <c r="BG107" s="178">
        <f t="shared" si="16"/>
        <v>0</v>
      </c>
      <c r="BH107" s="178">
        <f t="shared" si="17"/>
        <v>0</v>
      </c>
      <c r="BI107" s="178">
        <f t="shared" si="18"/>
        <v>0</v>
      </c>
      <c r="BJ107" s="18" t="s">
        <v>5934</v>
      </c>
      <c r="BK107" s="178">
        <f t="shared" si="19"/>
        <v>0</v>
      </c>
      <c r="BL107" s="18" t="s">
        <v>4019</v>
      </c>
      <c r="BM107" s="18" t="s">
        <v>2360</v>
      </c>
    </row>
    <row r="108" spans="2:65" s="1" customFormat="1" ht="6.95" customHeight="1">
      <c r="B108" s="50"/>
      <c r="C108" s="51"/>
      <c r="D108" s="51"/>
      <c r="E108" s="51"/>
      <c r="F108" s="51"/>
      <c r="G108" s="51"/>
      <c r="H108" s="51"/>
      <c r="I108" s="120"/>
      <c r="J108" s="51"/>
      <c r="K108" s="51"/>
      <c r="L108" s="35"/>
    </row>
  </sheetData>
  <autoFilter ref="C77:K77"/>
  <mergeCells count="9">
    <mergeCell ref="E68:H68"/>
    <mergeCell ref="E70:H70"/>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317"/>
  <sheetViews>
    <sheetView showGridLines="0" workbookViewId="0">
      <pane ySplit="1" topLeftCell="A85" activePane="bottomLeft" state="frozen"/>
      <selection pane="bottomLeft" activeCell="I100" sqref="I100"/>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5995</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2361</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2363</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ROUND(J97,2)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ROUND(SUM(BE97:BE316), 2)</f>
        <v>0</v>
      </c>
      <c r="G32" s="36"/>
      <c r="H32" s="36"/>
      <c r="I32" s="115">
        <v>0.21</v>
      </c>
      <c r="J32" s="114">
        <f>ROUND(ROUND((SUM(BE97:BE316)), 2)*I32, 2)</f>
        <v>0</v>
      </c>
      <c r="K32" s="39"/>
    </row>
    <row r="33" spans="2:11" s="1" customFormat="1" ht="14.45" customHeight="1">
      <c r="B33" s="35"/>
      <c r="C33" s="36"/>
      <c r="D33" s="36"/>
      <c r="E33" s="43" t="s">
        <v>5955</v>
      </c>
      <c r="F33" s="114">
        <f>ROUND(SUM(BF97:BF316), 2)</f>
        <v>0</v>
      </c>
      <c r="G33" s="36"/>
      <c r="H33" s="36"/>
      <c r="I33" s="115">
        <v>0.15</v>
      </c>
      <c r="J33" s="114">
        <f>ROUND(ROUND((SUM(BF97:BF316)), 2)*I33, 2)</f>
        <v>0</v>
      </c>
      <c r="K33" s="39"/>
    </row>
    <row r="34" spans="2:11" s="1" customFormat="1" ht="14.45" hidden="1" customHeight="1">
      <c r="B34" s="35"/>
      <c r="C34" s="36"/>
      <c r="D34" s="36"/>
      <c r="E34" s="43" t="s">
        <v>5956</v>
      </c>
      <c r="F34" s="114">
        <f>ROUND(SUM(BG97:BG316), 2)</f>
        <v>0</v>
      </c>
      <c r="G34" s="36"/>
      <c r="H34" s="36"/>
      <c r="I34" s="115">
        <v>0.21</v>
      </c>
      <c r="J34" s="114">
        <v>0</v>
      </c>
      <c r="K34" s="39"/>
    </row>
    <row r="35" spans="2:11" s="1" customFormat="1" ht="14.45" hidden="1" customHeight="1">
      <c r="B35" s="35"/>
      <c r="C35" s="36"/>
      <c r="D35" s="36"/>
      <c r="E35" s="43" t="s">
        <v>5957</v>
      </c>
      <c r="F35" s="114">
        <f>ROUND(SUM(BH97:BH316), 2)</f>
        <v>0</v>
      </c>
      <c r="G35" s="36"/>
      <c r="H35" s="36"/>
      <c r="I35" s="115">
        <v>0.15</v>
      </c>
      <c r="J35" s="114">
        <v>0</v>
      </c>
      <c r="K35" s="39"/>
    </row>
    <row r="36" spans="2:11" s="1" customFormat="1" ht="14.45" hidden="1" customHeight="1">
      <c r="B36" s="35"/>
      <c r="C36" s="36"/>
      <c r="D36" s="36"/>
      <c r="E36" s="43" t="s">
        <v>5958</v>
      </c>
      <c r="F36" s="114">
        <f>ROUND(SUM(BI97:BI316),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2361</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1 - SO_01.1 Zahušťovací nádrže</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J97</f>
        <v>0</v>
      </c>
      <c r="K60" s="39"/>
      <c r="AU60" s="18" t="s">
        <v>3993</v>
      </c>
    </row>
    <row r="61" spans="2:47" s="8" customFormat="1" ht="24.95" customHeight="1">
      <c r="B61" s="127"/>
      <c r="C61" s="128"/>
      <c r="D61" s="129" t="s">
        <v>2364</v>
      </c>
      <c r="E61" s="130"/>
      <c r="F61" s="130"/>
      <c r="G61" s="130"/>
      <c r="H61" s="130"/>
      <c r="I61" s="131"/>
      <c r="J61" s="132">
        <f>J98</f>
        <v>0</v>
      </c>
      <c r="K61" s="133"/>
    </row>
    <row r="62" spans="2:47" s="9" customFormat="1" ht="19.899999999999999" customHeight="1">
      <c r="B62" s="134"/>
      <c r="C62" s="135"/>
      <c r="D62" s="136" t="s">
        <v>2365</v>
      </c>
      <c r="E62" s="137"/>
      <c r="F62" s="137"/>
      <c r="G62" s="137"/>
      <c r="H62" s="137"/>
      <c r="I62" s="138"/>
      <c r="J62" s="139">
        <f>J99</f>
        <v>0</v>
      </c>
      <c r="K62" s="140"/>
    </row>
    <row r="63" spans="2:47" s="9" customFormat="1" ht="19.899999999999999" customHeight="1">
      <c r="B63" s="134"/>
      <c r="C63" s="135"/>
      <c r="D63" s="136" t="s">
        <v>2366</v>
      </c>
      <c r="E63" s="137"/>
      <c r="F63" s="137"/>
      <c r="G63" s="137"/>
      <c r="H63" s="137"/>
      <c r="I63" s="138"/>
      <c r="J63" s="139">
        <f>J152</f>
        <v>0</v>
      </c>
      <c r="K63" s="140"/>
    </row>
    <row r="64" spans="2:47" s="9" customFormat="1" ht="19.899999999999999" customHeight="1">
      <c r="B64" s="134"/>
      <c r="C64" s="135"/>
      <c r="D64" s="136" t="s">
        <v>2367</v>
      </c>
      <c r="E64" s="137"/>
      <c r="F64" s="137"/>
      <c r="G64" s="137"/>
      <c r="H64" s="137"/>
      <c r="I64" s="138"/>
      <c r="J64" s="139">
        <f>J178</f>
        <v>0</v>
      </c>
      <c r="K64" s="140"/>
    </row>
    <row r="65" spans="2:11" s="9" customFormat="1" ht="19.899999999999999" customHeight="1">
      <c r="B65" s="134"/>
      <c r="C65" s="135"/>
      <c r="D65" s="136" t="s">
        <v>2368</v>
      </c>
      <c r="E65" s="137"/>
      <c r="F65" s="137"/>
      <c r="G65" s="137"/>
      <c r="H65" s="137"/>
      <c r="I65" s="138"/>
      <c r="J65" s="139">
        <f>J202</f>
        <v>0</v>
      </c>
      <c r="K65" s="140"/>
    </row>
    <row r="66" spans="2:11" s="9" customFormat="1" ht="19.899999999999999" customHeight="1">
      <c r="B66" s="134"/>
      <c r="C66" s="135"/>
      <c r="D66" s="136" t="s">
        <v>2369</v>
      </c>
      <c r="E66" s="137"/>
      <c r="F66" s="137"/>
      <c r="G66" s="137"/>
      <c r="H66" s="137"/>
      <c r="I66" s="138"/>
      <c r="J66" s="139">
        <f>J227</f>
        <v>0</v>
      </c>
      <c r="K66" s="140"/>
    </row>
    <row r="67" spans="2:11" s="9" customFormat="1" ht="19.899999999999999" customHeight="1">
      <c r="B67" s="134"/>
      <c r="C67" s="135"/>
      <c r="D67" s="136" t="s">
        <v>2370</v>
      </c>
      <c r="E67" s="137"/>
      <c r="F67" s="137"/>
      <c r="G67" s="137"/>
      <c r="H67" s="137"/>
      <c r="I67" s="138"/>
      <c r="J67" s="139">
        <f>J231</f>
        <v>0</v>
      </c>
      <c r="K67" s="140"/>
    </row>
    <row r="68" spans="2:11" s="9" customFormat="1" ht="19.899999999999999" customHeight="1">
      <c r="B68" s="134"/>
      <c r="C68" s="135"/>
      <c r="D68" s="136" t="s">
        <v>2371</v>
      </c>
      <c r="E68" s="137"/>
      <c r="F68" s="137"/>
      <c r="G68" s="137"/>
      <c r="H68" s="137"/>
      <c r="I68" s="138"/>
      <c r="J68" s="139">
        <f>J238</f>
        <v>0</v>
      </c>
      <c r="K68" s="140"/>
    </row>
    <row r="69" spans="2:11" s="9" customFormat="1" ht="14.85" customHeight="1">
      <c r="B69" s="134"/>
      <c r="C69" s="135"/>
      <c r="D69" s="136" t="s">
        <v>2372</v>
      </c>
      <c r="E69" s="137"/>
      <c r="F69" s="137"/>
      <c r="G69" s="137"/>
      <c r="H69" s="137"/>
      <c r="I69" s="138"/>
      <c r="J69" s="139">
        <f>J252</f>
        <v>0</v>
      </c>
      <c r="K69" s="140"/>
    </row>
    <row r="70" spans="2:11" s="8" customFormat="1" ht="24.95" customHeight="1">
      <c r="B70" s="127"/>
      <c r="C70" s="128"/>
      <c r="D70" s="129" t="s">
        <v>2373</v>
      </c>
      <c r="E70" s="130"/>
      <c r="F70" s="130"/>
      <c r="G70" s="130"/>
      <c r="H70" s="130"/>
      <c r="I70" s="131"/>
      <c r="J70" s="132">
        <f>J254</f>
        <v>0</v>
      </c>
      <c r="K70" s="133"/>
    </row>
    <row r="71" spans="2:11" s="9" customFormat="1" ht="19.899999999999999" customHeight="1">
      <c r="B71" s="134"/>
      <c r="C71" s="135"/>
      <c r="D71" s="136" t="s">
        <v>2374</v>
      </c>
      <c r="E71" s="137"/>
      <c r="F71" s="137"/>
      <c r="G71" s="137"/>
      <c r="H71" s="137"/>
      <c r="I71" s="138"/>
      <c r="J71" s="139">
        <f>J255</f>
        <v>0</v>
      </c>
      <c r="K71" s="140"/>
    </row>
    <row r="72" spans="2:11" s="9" customFormat="1" ht="19.899999999999999" customHeight="1">
      <c r="B72" s="134"/>
      <c r="C72" s="135"/>
      <c r="D72" s="136" t="s">
        <v>2375</v>
      </c>
      <c r="E72" s="137"/>
      <c r="F72" s="137"/>
      <c r="G72" s="137"/>
      <c r="H72" s="137"/>
      <c r="I72" s="138"/>
      <c r="J72" s="139">
        <f>J276</f>
        <v>0</v>
      </c>
      <c r="K72" s="140"/>
    </row>
    <row r="73" spans="2:11" s="9" customFormat="1" ht="19.899999999999999" customHeight="1">
      <c r="B73" s="134"/>
      <c r="C73" s="135"/>
      <c r="D73" s="136" t="s">
        <v>2376</v>
      </c>
      <c r="E73" s="137"/>
      <c r="F73" s="137"/>
      <c r="G73" s="137"/>
      <c r="H73" s="137"/>
      <c r="I73" s="138"/>
      <c r="J73" s="139">
        <f>J285</f>
        <v>0</v>
      </c>
      <c r="K73" s="140"/>
    </row>
    <row r="74" spans="2:11" s="9" customFormat="1" ht="19.899999999999999" customHeight="1">
      <c r="B74" s="134"/>
      <c r="C74" s="135"/>
      <c r="D74" s="136" t="s">
        <v>2377</v>
      </c>
      <c r="E74" s="137"/>
      <c r="F74" s="137"/>
      <c r="G74" s="137"/>
      <c r="H74" s="137"/>
      <c r="I74" s="138"/>
      <c r="J74" s="139">
        <f>J299</f>
        <v>0</v>
      </c>
      <c r="K74" s="140"/>
    </row>
    <row r="75" spans="2:11" s="9" customFormat="1" ht="19.899999999999999" customHeight="1">
      <c r="B75" s="134"/>
      <c r="C75" s="135"/>
      <c r="D75" s="136" t="s">
        <v>2378</v>
      </c>
      <c r="E75" s="137"/>
      <c r="F75" s="137"/>
      <c r="G75" s="137"/>
      <c r="H75" s="137"/>
      <c r="I75" s="138"/>
      <c r="J75" s="139">
        <f>J302</f>
        <v>0</v>
      </c>
      <c r="K75" s="140"/>
    </row>
    <row r="76" spans="2:11" s="1" customFormat="1" ht="21.75" customHeight="1">
      <c r="B76" s="35"/>
      <c r="C76" s="36"/>
      <c r="D76" s="36"/>
      <c r="E76" s="36"/>
      <c r="F76" s="36"/>
      <c r="G76" s="36"/>
      <c r="H76" s="36"/>
      <c r="I76" s="102"/>
      <c r="J76" s="36"/>
      <c r="K76" s="39"/>
    </row>
    <row r="77" spans="2:11" s="1" customFormat="1" ht="6.95" customHeight="1">
      <c r="B77" s="50"/>
      <c r="C77" s="51"/>
      <c r="D77" s="51"/>
      <c r="E77" s="51"/>
      <c r="F77" s="51"/>
      <c r="G77" s="51"/>
      <c r="H77" s="51"/>
      <c r="I77" s="120"/>
      <c r="J77" s="51"/>
      <c r="K77" s="52"/>
    </row>
    <row r="81" spans="2:20" s="1" customFormat="1" ht="6.95" customHeight="1">
      <c r="B81" s="53"/>
      <c r="C81" s="54"/>
      <c r="D81" s="54"/>
      <c r="E81" s="54"/>
      <c r="F81" s="54"/>
      <c r="G81" s="54"/>
      <c r="H81" s="54"/>
      <c r="I81" s="121"/>
      <c r="J81" s="54"/>
      <c r="K81" s="54"/>
      <c r="L81" s="35"/>
    </row>
    <row r="82" spans="2:20" s="1" customFormat="1" ht="36.950000000000003" customHeight="1">
      <c r="B82" s="35"/>
      <c r="C82" s="55" t="s">
        <v>3996</v>
      </c>
      <c r="L82" s="35"/>
    </row>
    <row r="83" spans="2:20" s="1" customFormat="1" ht="6.95" customHeight="1">
      <c r="B83" s="35"/>
      <c r="L83" s="35"/>
    </row>
    <row r="84" spans="2:20" s="1" customFormat="1" ht="14.45" customHeight="1">
      <c r="B84" s="35"/>
      <c r="C84" s="57" t="s">
        <v>5929</v>
      </c>
      <c r="L84" s="35"/>
    </row>
    <row r="85" spans="2:20" s="1" customFormat="1" ht="22.5" customHeight="1">
      <c r="B85" s="35"/>
      <c r="E85" s="1611" t="str">
        <f>E7</f>
        <v>Zajištění kvality vody pro skupinový vodovod Přelouč</v>
      </c>
      <c r="F85" s="1576"/>
      <c r="G85" s="1576"/>
      <c r="H85" s="1576"/>
      <c r="L85" s="35"/>
    </row>
    <row r="86" spans="2:20" ht="15">
      <c r="B86" s="22"/>
      <c r="C86" s="57" t="s">
        <v>3987</v>
      </c>
      <c r="L86" s="22"/>
    </row>
    <row r="87" spans="2:20" s="1" customFormat="1" ht="22.5" customHeight="1">
      <c r="B87" s="35"/>
      <c r="E87" s="1611" t="s">
        <v>2361</v>
      </c>
      <c r="F87" s="1576"/>
      <c r="G87" s="1576"/>
      <c r="H87" s="1576"/>
      <c r="L87" s="35"/>
    </row>
    <row r="88" spans="2:20" s="1" customFormat="1" ht="14.45" customHeight="1">
      <c r="B88" s="35"/>
      <c r="C88" s="57" t="s">
        <v>2362</v>
      </c>
      <c r="L88" s="35"/>
    </row>
    <row r="89" spans="2:20" s="1" customFormat="1" ht="23.25" customHeight="1">
      <c r="B89" s="35"/>
      <c r="E89" s="1595" t="str">
        <f>E11</f>
        <v>1 - SO_01.1 Zahušťovací nádrže</v>
      </c>
      <c r="F89" s="1576"/>
      <c r="G89" s="1576"/>
      <c r="H89" s="1576"/>
      <c r="L89" s="35"/>
    </row>
    <row r="90" spans="2:20" s="1" customFormat="1" ht="6.95" customHeight="1">
      <c r="B90" s="35"/>
      <c r="L90" s="35"/>
    </row>
    <row r="91" spans="2:20" s="1" customFormat="1" ht="18" customHeight="1">
      <c r="B91" s="35"/>
      <c r="C91" s="57" t="s">
        <v>5935</v>
      </c>
      <c r="F91" s="141" t="str">
        <f>F14</f>
        <v xml:space="preserve"> </v>
      </c>
      <c r="I91" s="142" t="s">
        <v>5937</v>
      </c>
      <c r="J91" s="61" t="str">
        <f>IF(J14="","",J14)</f>
        <v>27.10.2015</v>
      </c>
      <c r="L91" s="35"/>
    </row>
    <row r="92" spans="2:20" s="1" customFormat="1" ht="6.95" customHeight="1">
      <c r="B92" s="35"/>
      <c r="L92" s="35"/>
    </row>
    <row r="93" spans="2:20" s="1" customFormat="1" ht="15">
      <c r="B93" s="35"/>
      <c r="C93" s="57" t="s">
        <v>5941</v>
      </c>
      <c r="F93" s="141" t="str">
        <f>E17</f>
        <v xml:space="preserve"> </v>
      </c>
      <c r="I93" s="142" t="s">
        <v>5946</v>
      </c>
      <c r="J93" s="141" t="str">
        <f>E23</f>
        <v xml:space="preserve"> </v>
      </c>
      <c r="L93" s="35"/>
    </row>
    <row r="94" spans="2:20" s="1" customFormat="1" ht="14.45" customHeight="1">
      <c r="B94" s="35"/>
      <c r="C94" s="57" t="s">
        <v>5944</v>
      </c>
      <c r="F94" s="141" t="str">
        <f>IF(E20="","",E20)</f>
        <v/>
      </c>
      <c r="L94" s="35"/>
    </row>
    <row r="95" spans="2:20" s="1" customFormat="1" ht="10.35" customHeight="1">
      <c r="B95" s="35"/>
      <c r="L95" s="35"/>
    </row>
    <row r="96" spans="2:20" s="10" customFormat="1" ht="29.25" customHeight="1">
      <c r="B96" s="143"/>
      <c r="C96" s="144" t="s">
        <v>3997</v>
      </c>
      <c r="D96" s="145" t="s">
        <v>5968</v>
      </c>
      <c r="E96" s="145" t="s">
        <v>5964</v>
      </c>
      <c r="F96" s="145" t="s">
        <v>3998</v>
      </c>
      <c r="G96" s="145" t="s">
        <v>3999</v>
      </c>
      <c r="H96" s="145" t="s">
        <v>4000</v>
      </c>
      <c r="I96" s="146" t="s">
        <v>4001</v>
      </c>
      <c r="J96" s="145" t="s">
        <v>3991</v>
      </c>
      <c r="K96" s="147" t="s">
        <v>4002</v>
      </c>
      <c r="L96" s="143"/>
      <c r="M96" s="67" t="s">
        <v>4003</v>
      </c>
      <c r="N96" s="68" t="s">
        <v>5953</v>
      </c>
      <c r="O96" s="68" t="s">
        <v>4004</v>
      </c>
      <c r="P96" s="68" t="s">
        <v>4005</v>
      </c>
      <c r="Q96" s="68" t="s">
        <v>4006</v>
      </c>
      <c r="R96" s="68" t="s">
        <v>4007</v>
      </c>
      <c r="S96" s="68" t="s">
        <v>4008</v>
      </c>
      <c r="T96" s="69" t="s">
        <v>4009</v>
      </c>
    </row>
    <row r="97" spans="2:65" s="1" customFormat="1" ht="29.25" customHeight="1">
      <c r="B97" s="35"/>
      <c r="C97" s="71" t="s">
        <v>3992</v>
      </c>
      <c r="J97" s="148">
        <f>BK97</f>
        <v>0</v>
      </c>
      <c r="L97" s="35"/>
      <c r="M97" s="70"/>
      <c r="N97" s="62"/>
      <c r="O97" s="62"/>
      <c r="P97" s="149">
        <f>P98+P254</f>
        <v>0</v>
      </c>
      <c r="Q97" s="62"/>
      <c r="R97" s="149">
        <f>R98+R254</f>
        <v>1711.9247552899999</v>
      </c>
      <c r="S97" s="62"/>
      <c r="T97" s="150">
        <f>T98+T254</f>
        <v>0</v>
      </c>
      <c r="AT97" s="18" t="s">
        <v>5982</v>
      </c>
      <c r="AU97" s="18" t="s">
        <v>3993</v>
      </c>
      <c r="BK97" s="151">
        <f>BK98+BK254</f>
        <v>0</v>
      </c>
    </row>
    <row r="98" spans="2:65" s="11" customFormat="1" ht="37.35" customHeight="1">
      <c r="B98" s="152"/>
      <c r="D98" s="153" t="s">
        <v>5982</v>
      </c>
      <c r="E98" s="154" t="s">
        <v>2379</v>
      </c>
      <c r="F98" s="154" t="s">
        <v>2380</v>
      </c>
      <c r="I98" s="155"/>
      <c r="J98" s="156">
        <f>BK98</f>
        <v>0</v>
      </c>
      <c r="L98" s="152"/>
      <c r="M98" s="157"/>
      <c r="N98" s="158"/>
      <c r="O98" s="158"/>
      <c r="P98" s="159">
        <f>P99+P152+P178+P202+P227+P231+P238</f>
        <v>0</v>
      </c>
      <c r="Q98" s="158"/>
      <c r="R98" s="159">
        <f>R99+R152+R178+R202+R227+R231+R238</f>
        <v>1704.7247736999998</v>
      </c>
      <c r="S98" s="158"/>
      <c r="T98" s="160">
        <f>T99+T152+T178+T202+T227+T231+T238</f>
        <v>0</v>
      </c>
      <c r="AR98" s="153" t="s">
        <v>5934</v>
      </c>
      <c r="AT98" s="161" t="s">
        <v>5982</v>
      </c>
      <c r="AU98" s="161" t="s">
        <v>5983</v>
      </c>
      <c r="AY98" s="153" t="s">
        <v>4012</v>
      </c>
      <c r="BK98" s="162">
        <f>BK99+BK152+BK178+BK202+BK227+BK231+BK238</f>
        <v>0</v>
      </c>
    </row>
    <row r="99" spans="2:65" s="11" customFormat="1" ht="19.899999999999999" customHeight="1">
      <c r="B99" s="152"/>
      <c r="D99" s="163" t="s">
        <v>5982</v>
      </c>
      <c r="E99" s="164" t="s">
        <v>5934</v>
      </c>
      <c r="F99" s="164" t="s">
        <v>2381</v>
      </c>
      <c r="I99" s="155"/>
      <c r="J99" s="165">
        <f>BK99</f>
        <v>0</v>
      </c>
      <c r="L99" s="152"/>
      <c r="M99" s="157"/>
      <c r="N99" s="158"/>
      <c r="O99" s="158"/>
      <c r="P99" s="159">
        <f>SUM(P100:P151)</f>
        <v>0</v>
      </c>
      <c r="Q99" s="158"/>
      <c r="R99" s="159">
        <f>SUM(R100:R151)</f>
        <v>113.72050774</v>
      </c>
      <c r="S99" s="158"/>
      <c r="T99" s="160">
        <f>SUM(T100:T151)</f>
        <v>0</v>
      </c>
      <c r="AR99" s="153" t="s">
        <v>5934</v>
      </c>
      <c r="AT99" s="161" t="s">
        <v>5982</v>
      </c>
      <c r="AU99" s="161" t="s">
        <v>5934</v>
      </c>
      <c r="AY99" s="153" t="s">
        <v>4012</v>
      </c>
      <c r="BK99" s="162">
        <f>SUM(BK100:BK151)</f>
        <v>0</v>
      </c>
    </row>
    <row r="100" spans="2:65" s="1" customFormat="1" ht="22.5" customHeight="1">
      <c r="B100" s="166"/>
      <c r="C100" s="167" t="s">
        <v>5934</v>
      </c>
      <c r="D100" s="167" t="s">
        <v>4015</v>
      </c>
      <c r="E100" s="168" t="s">
        <v>2382</v>
      </c>
      <c r="F100" s="169" t="s">
        <v>390</v>
      </c>
      <c r="G100" s="170" t="s">
        <v>391</v>
      </c>
      <c r="H100" s="171">
        <v>3600</v>
      </c>
      <c r="I100" s="172"/>
      <c r="J100" s="173">
        <f>ROUND(I100*H100,2)</f>
        <v>0</v>
      </c>
      <c r="K100" s="169" t="s">
        <v>392</v>
      </c>
      <c r="L100" s="35"/>
      <c r="M100" s="174" t="s">
        <v>5915</v>
      </c>
      <c r="N100" s="175" t="s">
        <v>5954</v>
      </c>
      <c r="O100" s="36"/>
      <c r="P100" s="176">
        <f>O100*H100</f>
        <v>0</v>
      </c>
      <c r="Q100" s="176">
        <v>0</v>
      </c>
      <c r="R100" s="176">
        <f>Q100*H100</f>
        <v>0</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393</v>
      </c>
    </row>
    <row r="101" spans="2:65" s="1" customFormat="1" ht="22.5" customHeight="1">
      <c r="B101" s="166"/>
      <c r="C101" s="167" t="s">
        <v>5990</v>
      </c>
      <c r="D101" s="167" t="s">
        <v>4015</v>
      </c>
      <c r="E101" s="168" t="s">
        <v>394</v>
      </c>
      <c r="F101" s="169" t="s">
        <v>395</v>
      </c>
      <c r="G101" s="170" t="s">
        <v>396</v>
      </c>
      <c r="H101" s="171">
        <v>150</v>
      </c>
      <c r="I101" s="172"/>
      <c r="J101" s="173">
        <f>ROUND(I101*H101,2)</f>
        <v>0</v>
      </c>
      <c r="K101" s="169" t="s">
        <v>392</v>
      </c>
      <c r="L101" s="35"/>
      <c r="M101" s="174" t="s">
        <v>5915</v>
      </c>
      <c r="N101" s="175" t="s">
        <v>5954</v>
      </c>
      <c r="O101" s="36"/>
      <c r="P101" s="176">
        <f>O101*H101</f>
        <v>0</v>
      </c>
      <c r="Q101" s="176">
        <v>0</v>
      </c>
      <c r="R101" s="176">
        <f>Q101*H101</f>
        <v>0</v>
      </c>
      <c r="S101" s="176">
        <v>0</v>
      </c>
      <c r="T101" s="177">
        <f>S101*H101</f>
        <v>0</v>
      </c>
      <c r="AR101" s="18" t="s">
        <v>6003</v>
      </c>
      <c r="AT101" s="18" t="s">
        <v>4015</v>
      </c>
      <c r="AU101" s="18" t="s">
        <v>5990</v>
      </c>
      <c r="AY101" s="18" t="s">
        <v>4012</v>
      </c>
      <c r="BE101" s="178">
        <f>IF(N101="základní",J101,0)</f>
        <v>0</v>
      </c>
      <c r="BF101" s="178">
        <f>IF(N101="snížená",J101,0)</f>
        <v>0</v>
      </c>
      <c r="BG101" s="178">
        <f>IF(N101="zákl. přenesená",J101,0)</f>
        <v>0</v>
      </c>
      <c r="BH101" s="178">
        <f>IF(N101="sníž. přenesená",J101,0)</f>
        <v>0</v>
      </c>
      <c r="BI101" s="178">
        <f>IF(N101="nulová",J101,0)</f>
        <v>0</v>
      </c>
      <c r="BJ101" s="18" t="s">
        <v>5934</v>
      </c>
      <c r="BK101" s="178">
        <f>ROUND(I101*H101,2)</f>
        <v>0</v>
      </c>
      <c r="BL101" s="18" t="s">
        <v>6003</v>
      </c>
      <c r="BM101" s="18" t="s">
        <v>397</v>
      </c>
    </row>
    <row r="102" spans="2:65" s="1" customFormat="1" ht="22.5" customHeight="1">
      <c r="B102" s="166"/>
      <c r="C102" s="167" t="s">
        <v>6000</v>
      </c>
      <c r="D102" s="167" t="s">
        <v>4015</v>
      </c>
      <c r="E102" s="168" t="s">
        <v>398</v>
      </c>
      <c r="F102" s="169" t="s">
        <v>399</v>
      </c>
      <c r="G102" s="170" t="s">
        <v>400</v>
      </c>
      <c r="H102" s="171">
        <v>66.283000000000001</v>
      </c>
      <c r="I102" s="172"/>
      <c r="J102" s="173">
        <f>ROUND(I102*H102,2)</f>
        <v>0</v>
      </c>
      <c r="K102" s="169" t="s">
        <v>392</v>
      </c>
      <c r="L102" s="35"/>
      <c r="M102" s="174" t="s">
        <v>5915</v>
      </c>
      <c r="N102" s="175" t="s">
        <v>5954</v>
      </c>
      <c r="O102" s="36"/>
      <c r="P102" s="176">
        <f>O102*H102</f>
        <v>0</v>
      </c>
      <c r="Q102" s="176">
        <v>0</v>
      </c>
      <c r="R102" s="176">
        <f>Q102*H102</f>
        <v>0</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401</v>
      </c>
    </row>
    <row r="103" spans="2:65" s="12" customFormat="1">
      <c r="B103" s="186"/>
      <c r="D103" s="179" t="s">
        <v>402</v>
      </c>
      <c r="E103" s="187" t="s">
        <v>5915</v>
      </c>
      <c r="F103" s="188" t="s">
        <v>403</v>
      </c>
      <c r="H103" s="189">
        <v>66.283000000000001</v>
      </c>
      <c r="I103" s="190"/>
      <c r="L103" s="186"/>
      <c r="M103" s="191"/>
      <c r="N103" s="192"/>
      <c r="O103" s="192"/>
      <c r="P103" s="192"/>
      <c r="Q103" s="192"/>
      <c r="R103" s="192"/>
      <c r="S103" s="192"/>
      <c r="T103" s="193"/>
      <c r="AT103" s="194" t="s">
        <v>402</v>
      </c>
      <c r="AU103" s="194" t="s">
        <v>5990</v>
      </c>
      <c r="AV103" s="12" t="s">
        <v>5990</v>
      </c>
      <c r="AW103" s="12" t="s">
        <v>5947</v>
      </c>
      <c r="AX103" s="12" t="s">
        <v>5934</v>
      </c>
      <c r="AY103" s="194" t="s">
        <v>4012</v>
      </c>
    </row>
    <row r="104" spans="2:65" s="1" customFormat="1" ht="22.5" customHeight="1">
      <c r="B104" s="166"/>
      <c r="C104" s="167" t="s">
        <v>6003</v>
      </c>
      <c r="D104" s="167" t="s">
        <v>4015</v>
      </c>
      <c r="E104" s="168" t="s">
        <v>404</v>
      </c>
      <c r="F104" s="169" t="s">
        <v>405</v>
      </c>
      <c r="G104" s="170" t="s">
        <v>400</v>
      </c>
      <c r="H104" s="171">
        <v>265.13400000000001</v>
      </c>
      <c r="I104" s="172"/>
      <c r="J104" s="173">
        <f>ROUND(I104*H104,2)</f>
        <v>0</v>
      </c>
      <c r="K104" s="169" t="s">
        <v>392</v>
      </c>
      <c r="L104" s="35"/>
      <c r="M104" s="174" t="s">
        <v>5915</v>
      </c>
      <c r="N104" s="175" t="s">
        <v>5954</v>
      </c>
      <c r="O104" s="36"/>
      <c r="P104" s="176">
        <f>O104*H104</f>
        <v>0</v>
      </c>
      <c r="Q104" s="176">
        <v>0</v>
      </c>
      <c r="R104" s="176">
        <f>Q104*H104</f>
        <v>0</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406</v>
      </c>
    </row>
    <row r="105" spans="2:65" s="12" customFormat="1">
      <c r="B105" s="186"/>
      <c r="D105" s="179" t="s">
        <v>402</v>
      </c>
      <c r="E105" s="187" t="s">
        <v>5915</v>
      </c>
      <c r="F105" s="188" t="s">
        <v>407</v>
      </c>
      <c r="H105" s="189">
        <v>265.13400000000001</v>
      </c>
      <c r="I105" s="190"/>
      <c r="L105" s="186"/>
      <c r="M105" s="191"/>
      <c r="N105" s="192"/>
      <c r="O105" s="192"/>
      <c r="P105" s="192"/>
      <c r="Q105" s="192"/>
      <c r="R105" s="192"/>
      <c r="S105" s="192"/>
      <c r="T105" s="193"/>
      <c r="AT105" s="194" t="s">
        <v>402</v>
      </c>
      <c r="AU105" s="194" t="s">
        <v>5990</v>
      </c>
      <c r="AV105" s="12" t="s">
        <v>5990</v>
      </c>
      <c r="AW105" s="12" t="s">
        <v>5947</v>
      </c>
      <c r="AX105" s="12" t="s">
        <v>5934</v>
      </c>
      <c r="AY105" s="194" t="s">
        <v>4012</v>
      </c>
    </row>
    <row r="106" spans="2:65" s="1" customFormat="1" ht="22.5" customHeight="1">
      <c r="B106" s="166"/>
      <c r="C106" s="167" t="s">
        <v>6006</v>
      </c>
      <c r="D106" s="167" t="s">
        <v>4015</v>
      </c>
      <c r="E106" s="168" t="s">
        <v>408</v>
      </c>
      <c r="F106" s="169" t="s">
        <v>409</v>
      </c>
      <c r="G106" s="170" t="s">
        <v>400</v>
      </c>
      <c r="H106" s="171">
        <v>79.540000000000006</v>
      </c>
      <c r="I106" s="172"/>
      <c r="J106" s="173">
        <f>ROUND(I106*H106,2)</f>
        <v>0</v>
      </c>
      <c r="K106" s="169" t="s">
        <v>392</v>
      </c>
      <c r="L106" s="35"/>
      <c r="M106" s="174" t="s">
        <v>5915</v>
      </c>
      <c r="N106" s="175" t="s">
        <v>5954</v>
      </c>
      <c r="O106" s="36"/>
      <c r="P106" s="176">
        <f>O106*H106</f>
        <v>0</v>
      </c>
      <c r="Q106" s="176">
        <v>0</v>
      </c>
      <c r="R106" s="176">
        <f>Q106*H106</f>
        <v>0</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410</v>
      </c>
    </row>
    <row r="107" spans="2:65" s="12" customFormat="1">
      <c r="B107" s="186"/>
      <c r="D107" s="179" t="s">
        <v>402</v>
      </c>
      <c r="E107" s="187" t="s">
        <v>5915</v>
      </c>
      <c r="F107" s="188" t="s">
        <v>411</v>
      </c>
      <c r="H107" s="189">
        <v>79.540000000000006</v>
      </c>
      <c r="I107" s="190"/>
      <c r="L107" s="186"/>
      <c r="M107" s="191"/>
      <c r="N107" s="192"/>
      <c r="O107" s="192"/>
      <c r="P107" s="192"/>
      <c r="Q107" s="192"/>
      <c r="R107" s="192"/>
      <c r="S107" s="192"/>
      <c r="T107" s="193"/>
      <c r="AT107" s="194" t="s">
        <v>402</v>
      </c>
      <c r="AU107" s="194" t="s">
        <v>5990</v>
      </c>
      <c r="AV107" s="12" t="s">
        <v>5990</v>
      </c>
      <c r="AW107" s="12" t="s">
        <v>5947</v>
      </c>
      <c r="AX107" s="12" t="s">
        <v>5934</v>
      </c>
      <c r="AY107" s="194" t="s">
        <v>4012</v>
      </c>
    </row>
    <row r="108" spans="2:65" s="1" customFormat="1" ht="22.5" customHeight="1">
      <c r="B108" s="166"/>
      <c r="C108" s="167" t="s">
        <v>6009</v>
      </c>
      <c r="D108" s="167" t="s">
        <v>4015</v>
      </c>
      <c r="E108" s="168" t="s">
        <v>412</v>
      </c>
      <c r="F108" s="169" t="s">
        <v>413</v>
      </c>
      <c r="G108" s="170" t="s">
        <v>400</v>
      </c>
      <c r="H108" s="171">
        <v>662.83399999999995</v>
      </c>
      <c r="I108" s="172"/>
      <c r="J108" s="173">
        <f>ROUND(I108*H108,2)</f>
        <v>0</v>
      </c>
      <c r="K108" s="169" t="s">
        <v>392</v>
      </c>
      <c r="L108" s="35"/>
      <c r="M108" s="174" t="s">
        <v>5915</v>
      </c>
      <c r="N108" s="175" t="s">
        <v>5954</v>
      </c>
      <c r="O108" s="36"/>
      <c r="P108" s="176">
        <f>O108*H108</f>
        <v>0</v>
      </c>
      <c r="Q108" s="176">
        <v>0</v>
      </c>
      <c r="R108" s="176">
        <f>Q108*H108</f>
        <v>0</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414</v>
      </c>
    </row>
    <row r="109" spans="2:65" s="12" customFormat="1">
      <c r="B109" s="186"/>
      <c r="D109" s="179" t="s">
        <v>402</v>
      </c>
      <c r="E109" s="187" t="s">
        <v>5915</v>
      </c>
      <c r="F109" s="188" t="s">
        <v>415</v>
      </c>
      <c r="H109" s="189">
        <v>662.83399999999995</v>
      </c>
      <c r="I109" s="190"/>
      <c r="L109" s="186"/>
      <c r="M109" s="191"/>
      <c r="N109" s="192"/>
      <c r="O109" s="192"/>
      <c r="P109" s="192"/>
      <c r="Q109" s="192"/>
      <c r="R109" s="192"/>
      <c r="S109" s="192"/>
      <c r="T109" s="193"/>
      <c r="AT109" s="194" t="s">
        <v>402</v>
      </c>
      <c r="AU109" s="194" t="s">
        <v>5990</v>
      </c>
      <c r="AV109" s="12" t="s">
        <v>5990</v>
      </c>
      <c r="AW109" s="12" t="s">
        <v>5947</v>
      </c>
      <c r="AX109" s="12" t="s">
        <v>5934</v>
      </c>
      <c r="AY109" s="194" t="s">
        <v>4012</v>
      </c>
    </row>
    <row r="110" spans="2:65" s="1" customFormat="1" ht="22.5" customHeight="1">
      <c r="B110" s="166"/>
      <c r="C110" s="167" t="s">
        <v>6012</v>
      </c>
      <c r="D110" s="167" t="s">
        <v>4015</v>
      </c>
      <c r="E110" s="168" t="s">
        <v>416</v>
      </c>
      <c r="F110" s="169" t="s">
        <v>417</v>
      </c>
      <c r="G110" s="170" t="s">
        <v>400</v>
      </c>
      <c r="H110" s="171">
        <v>198.85</v>
      </c>
      <c r="I110" s="172"/>
      <c r="J110" s="173">
        <f>ROUND(I110*H110,2)</f>
        <v>0</v>
      </c>
      <c r="K110" s="169" t="s">
        <v>392</v>
      </c>
      <c r="L110" s="35"/>
      <c r="M110" s="174" t="s">
        <v>5915</v>
      </c>
      <c r="N110" s="175" t="s">
        <v>5954</v>
      </c>
      <c r="O110" s="36"/>
      <c r="P110" s="176">
        <f>O110*H110</f>
        <v>0</v>
      </c>
      <c r="Q110" s="176">
        <v>0</v>
      </c>
      <c r="R110" s="176">
        <f>Q110*H110</f>
        <v>0</v>
      </c>
      <c r="S110" s="176">
        <v>0</v>
      </c>
      <c r="T110" s="177">
        <f>S110*H110</f>
        <v>0</v>
      </c>
      <c r="AR110" s="18" t="s">
        <v>6003</v>
      </c>
      <c r="AT110" s="18" t="s">
        <v>4015</v>
      </c>
      <c r="AU110" s="18" t="s">
        <v>5990</v>
      </c>
      <c r="AY110" s="18" t="s">
        <v>4012</v>
      </c>
      <c r="BE110" s="178">
        <f>IF(N110="základní",J110,0)</f>
        <v>0</v>
      </c>
      <c r="BF110" s="178">
        <f>IF(N110="snížená",J110,0)</f>
        <v>0</v>
      </c>
      <c r="BG110" s="178">
        <f>IF(N110="zákl. přenesená",J110,0)</f>
        <v>0</v>
      </c>
      <c r="BH110" s="178">
        <f>IF(N110="sníž. přenesená",J110,0)</f>
        <v>0</v>
      </c>
      <c r="BI110" s="178">
        <f>IF(N110="nulová",J110,0)</f>
        <v>0</v>
      </c>
      <c r="BJ110" s="18" t="s">
        <v>5934</v>
      </c>
      <c r="BK110" s="178">
        <f>ROUND(I110*H110,2)</f>
        <v>0</v>
      </c>
      <c r="BL110" s="18" t="s">
        <v>6003</v>
      </c>
      <c r="BM110" s="18" t="s">
        <v>418</v>
      </c>
    </row>
    <row r="111" spans="2:65" s="12" customFormat="1">
      <c r="B111" s="186"/>
      <c r="D111" s="179" t="s">
        <v>402</v>
      </c>
      <c r="E111" s="187" t="s">
        <v>5915</v>
      </c>
      <c r="F111" s="188" t="s">
        <v>419</v>
      </c>
      <c r="H111" s="189">
        <v>198.85</v>
      </c>
      <c r="I111" s="190"/>
      <c r="L111" s="186"/>
      <c r="M111" s="191"/>
      <c r="N111" s="192"/>
      <c r="O111" s="192"/>
      <c r="P111" s="192"/>
      <c r="Q111" s="192"/>
      <c r="R111" s="192"/>
      <c r="S111" s="192"/>
      <c r="T111" s="193"/>
      <c r="AT111" s="194" t="s">
        <v>402</v>
      </c>
      <c r="AU111" s="194" t="s">
        <v>5990</v>
      </c>
      <c r="AV111" s="12" t="s">
        <v>5990</v>
      </c>
      <c r="AW111" s="12" t="s">
        <v>5947</v>
      </c>
      <c r="AX111" s="12" t="s">
        <v>5934</v>
      </c>
      <c r="AY111" s="194" t="s">
        <v>4012</v>
      </c>
    </row>
    <row r="112" spans="2:65" s="1" customFormat="1" ht="22.5" customHeight="1">
      <c r="B112" s="166"/>
      <c r="C112" s="167" t="s">
        <v>6015</v>
      </c>
      <c r="D112" s="167" t="s">
        <v>4015</v>
      </c>
      <c r="E112" s="168" t="s">
        <v>420</v>
      </c>
      <c r="F112" s="169" t="s">
        <v>421</v>
      </c>
      <c r="G112" s="170" t="s">
        <v>400</v>
      </c>
      <c r="H112" s="171">
        <v>331.41699999999997</v>
      </c>
      <c r="I112" s="172"/>
      <c r="J112" s="173">
        <f>ROUND(I112*H112,2)</f>
        <v>0</v>
      </c>
      <c r="K112" s="169" t="s">
        <v>392</v>
      </c>
      <c r="L112" s="35"/>
      <c r="M112" s="174" t="s">
        <v>5915</v>
      </c>
      <c r="N112" s="175" t="s">
        <v>5954</v>
      </c>
      <c r="O112" s="36"/>
      <c r="P112" s="176">
        <f>O112*H112</f>
        <v>0</v>
      </c>
      <c r="Q112" s="176">
        <v>8.2199999999999999E-3</v>
      </c>
      <c r="R112" s="176">
        <f>Q112*H112</f>
        <v>2.7242477399999996</v>
      </c>
      <c r="S112" s="176">
        <v>0</v>
      </c>
      <c r="T112" s="177">
        <f>S112*H112</f>
        <v>0</v>
      </c>
      <c r="AR112" s="18" t="s">
        <v>6003</v>
      </c>
      <c r="AT112" s="18" t="s">
        <v>4015</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422</v>
      </c>
    </row>
    <row r="113" spans="2:65" s="12" customFormat="1">
      <c r="B113" s="186"/>
      <c r="D113" s="179" t="s">
        <v>402</v>
      </c>
      <c r="E113" s="187" t="s">
        <v>5915</v>
      </c>
      <c r="F113" s="188" t="s">
        <v>423</v>
      </c>
      <c r="H113" s="189">
        <v>331.41699999999997</v>
      </c>
      <c r="I113" s="190"/>
      <c r="L113" s="186"/>
      <c r="M113" s="191"/>
      <c r="N113" s="192"/>
      <c r="O113" s="192"/>
      <c r="P113" s="192"/>
      <c r="Q113" s="192"/>
      <c r="R113" s="192"/>
      <c r="S113" s="192"/>
      <c r="T113" s="193"/>
      <c r="AT113" s="194" t="s">
        <v>402</v>
      </c>
      <c r="AU113" s="194" t="s">
        <v>5990</v>
      </c>
      <c r="AV113" s="12" t="s">
        <v>5990</v>
      </c>
      <c r="AW113" s="12" t="s">
        <v>5947</v>
      </c>
      <c r="AX113" s="12" t="s">
        <v>5934</v>
      </c>
      <c r="AY113" s="194" t="s">
        <v>4012</v>
      </c>
    </row>
    <row r="114" spans="2:65" s="1" customFormat="1" ht="22.5" customHeight="1">
      <c r="B114" s="166"/>
      <c r="C114" s="167" t="s">
        <v>3973</v>
      </c>
      <c r="D114" s="167" t="s">
        <v>4015</v>
      </c>
      <c r="E114" s="168" t="s">
        <v>424</v>
      </c>
      <c r="F114" s="169" t="s">
        <v>425</v>
      </c>
      <c r="G114" s="170" t="s">
        <v>426</v>
      </c>
      <c r="H114" s="171">
        <v>80</v>
      </c>
      <c r="I114" s="172"/>
      <c r="J114" s="173">
        <f>ROUND(I114*H114,2)</f>
        <v>0</v>
      </c>
      <c r="K114" s="169" t="s">
        <v>392</v>
      </c>
      <c r="L114" s="35"/>
      <c r="M114" s="174" t="s">
        <v>5915</v>
      </c>
      <c r="N114" s="175" t="s">
        <v>5954</v>
      </c>
      <c r="O114" s="36"/>
      <c r="P114" s="176">
        <f>O114*H114</f>
        <v>0</v>
      </c>
      <c r="Q114" s="176">
        <v>4.4400000000000004E-3</v>
      </c>
      <c r="R114" s="176">
        <f>Q114*H114</f>
        <v>0.35520000000000002</v>
      </c>
      <c r="S114" s="176">
        <v>0</v>
      </c>
      <c r="T114" s="177">
        <f>S114*H114</f>
        <v>0</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427</v>
      </c>
    </row>
    <row r="115" spans="2:65" s="1" customFormat="1" ht="27">
      <c r="B115" s="35"/>
      <c r="D115" s="195" t="s">
        <v>4021</v>
      </c>
      <c r="F115" s="196" t="s">
        <v>428</v>
      </c>
      <c r="I115" s="181"/>
      <c r="L115" s="35"/>
      <c r="M115" s="64"/>
      <c r="N115" s="36"/>
      <c r="O115" s="36"/>
      <c r="P115" s="36"/>
      <c r="Q115" s="36"/>
      <c r="R115" s="36"/>
      <c r="S115" s="36"/>
      <c r="T115" s="65"/>
      <c r="AT115" s="18" t="s">
        <v>4021</v>
      </c>
      <c r="AU115" s="18" t="s">
        <v>5990</v>
      </c>
    </row>
    <row r="116" spans="2:65" s="12" customFormat="1">
      <c r="B116" s="186"/>
      <c r="D116" s="179" t="s">
        <v>402</v>
      </c>
      <c r="E116" s="187" t="s">
        <v>5915</v>
      </c>
      <c r="F116" s="188" t="s">
        <v>429</v>
      </c>
      <c r="H116" s="189">
        <v>80</v>
      </c>
      <c r="I116" s="190"/>
      <c r="L116" s="186"/>
      <c r="M116" s="191"/>
      <c r="N116" s="192"/>
      <c r="O116" s="192"/>
      <c r="P116" s="192"/>
      <c r="Q116" s="192"/>
      <c r="R116" s="192"/>
      <c r="S116" s="192"/>
      <c r="T116" s="193"/>
      <c r="AT116" s="194" t="s">
        <v>402</v>
      </c>
      <c r="AU116" s="194" t="s">
        <v>5990</v>
      </c>
      <c r="AV116" s="12" t="s">
        <v>5990</v>
      </c>
      <c r="AW116" s="12" t="s">
        <v>5947</v>
      </c>
      <c r="AX116" s="12" t="s">
        <v>5934</v>
      </c>
      <c r="AY116" s="194" t="s">
        <v>4012</v>
      </c>
    </row>
    <row r="117" spans="2:65" s="1" customFormat="1" ht="22.5" customHeight="1">
      <c r="B117" s="166"/>
      <c r="C117" s="167" t="s">
        <v>5939</v>
      </c>
      <c r="D117" s="167" t="s">
        <v>4015</v>
      </c>
      <c r="E117" s="168" t="s">
        <v>430</v>
      </c>
      <c r="F117" s="169" t="s">
        <v>431</v>
      </c>
      <c r="G117" s="170" t="s">
        <v>426</v>
      </c>
      <c r="H117" s="171">
        <v>80</v>
      </c>
      <c r="I117" s="172"/>
      <c r="J117" s="173">
        <f>ROUND(I117*H117,2)</f>
        <v>0</v>
      </c>
      <c r="K117" s="169" t="s">
        <v>392</v>
      </c>
      <c r="L117" s="35"/>
      <c r="M117" s="174" t="s">
        <v>5915</v>
      </c>
      <c r="N117" s="175" t="s">
        <v>5954</v>
      </c>
      <c r="O117" s="36"/>
      <c r="P117" s="176">
        <f>O117*H117</f>
        <v>0</v>
      </c>
      <c r="Q117" s="176">
        <v>0</v>
      </c>
      <c r="R117" s="176">
        <f>Q117*H117</f>
        <v>0</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432</v>
      </c>
    </row>
    <row r="118" spans="2:65" s="1" customFormat="1" ht="22.5" customHeight="1">
      <c r="B118" s="166"/>
      <c r="C118" s="167" t="s">
        <v>3978</v>
      </c>
      <c r="D118" s="167" t="s">
        <v>4015</v>
      </c>
      <c r="E118" s="168" t="s">
        <v>433</v>
      </c>
      <c r="F118" s="169" t="s">
        <v>434</v>
      </c>
      <c r="G118" s="170" t="s">
        <v>400</v>
      </c>
      <c r="H118" s="171">
        <v>80</v>
      </c>
      <c r="I118" s="172"/>
      <c r="J118" s="173">
        <f>ROUND(I118*H118,2)</f>
        <v>0</v>
      </c>
      <c r="K118" s="169" t="s">
        <v>392</v>
      </c>
      <c r="L118" s="35"/>
      <c r="M118" s="174" t="s">
        <v>5915</v>
      </c>
      <c r="N118" s="175" t="s">
        <v>5954</v>
      </c>
      <c r="O118" s="36"/>
      <c r="P118" s="176">
        <f>O118*H118</f>
        <v>0</v>
      </c>
      <c r="Q118" s="176">
        <v>2.7200000000000002E-3</v>
      </c>
      <c r="R118" s="176">
        <f>Q118*H118</f>
        <v>0.21760000000000002</v>
      </c>
      <c r="S118" s="176">
        <v>0</v>
      </c>
      <c r="T118" s="177">
        <f>S118*H118</f>
        <v>0</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435</v>
      </c>
    </row>
    <row r="119" spans="2:65" s="12" customFormat="1">
      <c r="B119" s="186"/>
      <c r="D119" s="179" t="s">
        <v>402</v>
      </c>
      <c r="E119" s="187" t="s">
        <v>5915</v>
      </c>
      <c r="F119" s="188" t="s">
        <v>436</v>
      </c>
      <c r="H119" s="189">
        <v>80</v>
      </c>
      <c r="I119" s="190"/>
      <c r="L119" s="186"/>
      <c r="M119" s="191"/>
      <c r="N119" s="192"/>
      <c r="O119" s="192"/>
      <c r="P119" s="192"/>
      <c r="Q119" s="192"/>
      <c r="R119" s="192"/>
      <c r="S119" s="192"/>
      <c r="T119" s="193"/>
      <c r="AT119" s="194" t="s">
        <v>402</v>
      </c>
      <c r="AU119" s="194" t="s">
        <v>5990</v>
      </c>
      <c r="AV119" s="12" t="s">
        <v>5990</v>
      </c>
      <c r="AW119" s="12" t="s">
        <v>5947</v>
      </c>
      <c r="AX119" s="12" t="s">
        <v>5934</v>
      </c>
      <c r="AY119" s="194" t="s">
        <v>4012</v>
      </c>
    </row>
    <row r="120" spans="2:65" s="1" customFormat="1" ht="22.5" customHeight="1">
      <c r="B120" s="166"/>
      <c r="C120" s="167" t="s">
        <v>2327</v>
      </c>
      <c r="D120" s="167" t="s">
        <v>4015</v>
      </c>
      <c r="E120" s="168" t="s">
        <v>437</v>
      </c>
      <c r="F120" s="169" t="s">
        <v>438</v>
      </c>
      <c r="G120" s="170" t="s">
        <v>400</v>
      </c>
      <c r="H120" s="171">
        <v>80</v>
      </c>
      <c r="I120" s="172"/>
      <c r="J120" s="173">
        <f>ROUND(I120*H120,2)</f>
        <v>0</v>
      </c>
      <c r="K120" s="169" t="s">
        <v>392</v>
      </c>
      <c r="L120" s="35"/>
      <c r="M120" s="174" t="s">
        <v>5915</v>
      </c>
      <c r="N120" s="175" t="s">
        <v>5954</v>
      </c>
      <c r="O120" s="36"/>
      <c r="P120" s="176">
        <f>O120*H120</f>
        <v>0</v>
      </c>
      <c r="Q120" s="176">
        <v>0</v>
      </c>
      <c r="R120" s="176">
        <f>Q120*H120</f>
        <v>0</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439</v>
      </c>
    </row>
    <row r="121" spans="2:65" s="1" customFormat="1" ht="22.5" customHeight="1">
      <c r="B121" s="166"/>
      <c r="C121" s="167" t="s">
        <v>2329</v>
      </c>
      <c r="D121" s="167" t="s">
        <v>4015</v>
      </c>
      <c r="E121" s="168" t="s">
        <v>440</v>
      </c>
      <c r="F121" s="169" t="s">
        <v>441</v>
      </c>
      <c r="G121" s="170" t="s">
        <v>426</v>
      </c>
      <c r="H121" s="171">
        <v>596.4</v>
      </c>
      <c r="I121" s="172"/>
      <c r="J121" s="173">
        <f>ROUND(I121*H121,2)</f>
        <v>0</v>
      </c>
      <c r="K121" s="169" t="s">
        <v>392</v>
      </c>
      <c r="L121" s="35"/>
      <c r="M121" s="174" t="s">
        <v>5915</v>
      </c>
      <c r="N121" s="175" t="s">
        <v>5954</v>
      </c>
      <c r="O121" s="36"/>
      <c r="P121" s="176">
        <f>O121*H121</f>
        <v>0</v>
      </c>
      <c r="Q121" s="176">
        <v>1.4999999999999999E-4</v>
      </c>
      <c r="R121" s="176">
        <f>Q121*H121</f>
        <v>8.9459999999999984E-2</v>
      </c>
      <c r="S121" s="176">
        <v>0</v>
      </c>
      <c r="T121" s="177">
        <f>S121*H121</f>
        <v>0</v>
      </c>
      <c r="AR121" s="18" t="s">
        <v>6003</v>
      </c>
      <c r="AT121" s="18" t="s">
        <v>4015</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442</v>
      </c>
    </row>
    <row r="122" spans="2:65" s="1" customFormat="1" ht="22.5" customHeight="1">
      <c r="B122" s="166"/>
      <c r="C122" s="167" t="s">
        <v>3959</v>
      </c>
      <c r="D122" s="167" t="s">
        <v>4015</v>
      </c>
      <c r="E122" s="168" t="s">
        <v>443</v>
      </c>
      <c r="F122" s="169" t="s">
        <v>444</v>
      </c>
      <c r="G122" s="170" t="s">
        <v>426</v>
      </c>
      <c r="H122" s="171">
        <v>596.4</v>
      </c>
      <c r="I122" s="172"/>
      <c r="J122" s="173">
        <f>ROUND(I122*H122,2)</f>
        <v>0</v>
      </c>
      <c r="K122" s="169" t="s">
        <v>392</v>
      </c>
      <c r="L122" s="35"/>
      <c r="M122" s="174" t="s">
        <v>5915</v>
      </c>
      <c r="N122" s="175" t="s">
        <v>5954</v>
      </c>
      <c r="O122" s="36"/>
      <c r="P122" s="176">
        <f>O122*H122</f>
        <v>0</v>
      </c>
      <c r="Q122" s="176">
        <v>0</v>
      </c>
      <c r="R122" s="176">
        <f>Q122*H122</f>
        <v>0</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445</v>
      </c>
    </row>
    <row r="123" spans="2:65" s="12" customFormat="1">
      <c r="B123" s="186"/>
      <c r="D123" s="179" t="s">
        <v>402</v>
      </c>
      <c r="E123" s="187" t="s">
        <v>5915</v>
      </c>
      <c r="F123" s="188" t="s">
        <v>446</v>
      </c>
      <c r="H123" s="189">
        <v>596.4</v>
      </c>
      <c r="I123" s="190"/>
      <c r="L123" s="186"/>
      <c r="M123" s="191"/>
      <c r="N123" s="192"/>
      <c r="O123" s="192"/>
      <c r="P123" s="192"/>
      <c r="Q123" s="192"/>
      <c r="R123" s="192"/>
      <c r="S123" s="192"/>
      <c r="T123" s="193"/>
      <c r="AT123" s="194" t="s">
        <v>402</v>
      </c>
      <c r="AU123" s="194" t="s">
        <v>5990</v>
      </c>
      <c r="AV123" s="12" t="s">
        <v>5990</v>
      </c>
      <c r="AW123" s="12" t="s">
        <v>5947</v>
      </c>
      <c r="AX123" s="12" t="s">
        <v>5934</v>
      </c>
      <c r="AY123" s="194" t="s">
        <v>4012</v>
      </c>
    </row>
    <row r="124" spans="2:65" s="1" customFormat="1" ht="22.5" customHeight="1">
      <c r="B124" s="166"/>
      <c r="C124" s="197" t="s">
        <v>5921</v>
      </c>
      <c r="D124" s="197" t="s">
        <v>447</v>
      </c>
      <c r="E124" s="198" t="s">
        <v>448</v>
      </c>
      <c r="F124" s="199" t="s">
        <v>449</v>
      </c>
      <c r="G124" s="200" t="s">
        <v>450</v>
      </c>
      <c r="H124" s="201">
        <v>110.334</v>
      </c>
      <c r="I124" s="202"/>
      <c r="J124" s="203">
        <f>ROUND(I124*H124,2)</f>
        <v>0</v>
      </c>
      <c r="K124" s="199" t="s">
        <v>392</v>
      </c>
      <c r="L124" s="204"/>
      <c r="M124" s="205" t="s">
        <v>5915</v>
      </c>
      <c r="N124" s="206" t="s">
        <v>5954</v>
      </c>
      <c r="O124" s="36"/>
      <c r="P124" s="176">
        <f>O124*H124</f>
        <v>0</v>
      </c>
      <c r="Q124" s="176">
        <v>1</v>
      </c>
      <c r="R124" s="176">
        <f>Q124*H124</f>
        <v>110.334</v>
      </c>
      <c r="S124" s="176">
        <v>0</v>
      </c>
      <c r="T124" s="177">
        <f>S124*H124</f>
        <v>0</v>
      </c>
      <c r="AR124" s="18" t="s">
        <v>6015</v>
      </c>
      <c r="AT124" s="18" t="s">
        <v>447</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451</v>
      </c>
    </row>
    <row r="125" spans="2:65" s="1" customFormat="1" ht="27">
      <c r="B125" s="35"/>
      <c r="D125" s="195" t="s">
        <v>4021</v>
      </c>
      <c r="F125" s="196" t="s">
        <v>452</v>
      </c>
      <c r="I125" s="181"/>
      <c r="L125" s="35"/>
      <c r="M125" s="64"/>
      <c r="N125" s="36"/>
      <c r="O125" s="36"/>
      <c r="P125" s="36"/>
      <c r="Q125" s="36"/>
      <c r="R125" s="36"/>
      <c r="S125" s="36"/>
      <c r="T125" s="65"/>
      <c r="AT125" s="18" t="s">
        <v>4021</v>
      </c>
      <c r="AU125" s="18" t="s">
        <v>5990</v>
      </c>
    </row>
    <row r="126" spans="2:65" s="12" customFormat="1">
      <c r="B126" s="186"/>
      <c r="D126" s="179" t="s">
        <v>402</v>
      </c>
      <c r="E126" s="187" t="s">
        <v>5915</v>
      </c>
      <c r="F126" s="188" t="s">
        <v>453</v>
      </c>
      <c r="H126" s="189">
        <v>110.334</v>
      </c>
      <c r="I126" s="190"/>
      <c r="L126" s="186"/>
      <c r="M126" s="191"/>
      <c r="N126" s="192"/>
      <c r="O126" s="192"/>
      <c r="P126" s="192"/>
      <c r="Q126" s="192"/>
      <c r="R126" s="192"/>
      <c r="S126" s="192"/>
      <c r="T126" s="193"/>
      <c r="AT126" s="194" t="s">
        <v>402</v>
      </c>
      <c r="AU126" s="194" t="s">
        <v>5990</v>
      </c>
      <c r="AV126" s="12" t="s">
        <v>5990</v>
      </c>
      <c r="AW126" s="12" t="s">
        <v>5947</v>
      </c>
      <c r="AX126" s="12" t="s">
        <v>5934</v>
      </c>
      <c r="AY126" s="194" t="s">
        <v>4012</v>
      </c>
    </row>
    <row r="127" spans="2:65" s="1" customFormat="1" ht="31.5" customHeight="1">
      <c r="B127" s="166"/>
      <c r="C127" s="167" t="s">
        <v>3964</v>
      </c>
      <c r="D127" s="167" t="s">
        <v>4015</v>
      </c>
      <c r="E127" s="168" t="s">
        <v>454</v>
      </c>
      <c r="F127" s="169" t="s">
        <v>455</v>
      </c>
      <c r="G127" s="170" t="s">
        <v>426</v>
      </c>
      <c r="H127" s="171">
        <v>596.4</v>
      </c>
      <c r="I127" s="172"/>
      <c r="J127" s="173">
        <f>ROUND(I127*H127,2)</f>
        <v>0</v>
      </c>
      <c r="K127" s="169" t="s">
        <v>392</v>
      </c>
      <c r="L127" s="35"/>
      <c r="M127" s="174" t="s">
        <v>5915</v>
      </c>
      <c r="N127" s="175" t="s">
        <v>5954</v>
      </c>
      <c r="O127" s="36"/>
      <c r="P127" s="176">
        <f>O127*H127</f>
        <v>0</v>
      </c>
      <c r="Q127" s="176">
        <v>0</v>
      </c>
      <c r="R127" s="176">
        <f>Q127*H127</f>
        <v>0</v>
      </c>
      <c r="S127" s="176">
        <v>0</v>
      </c>
      <c r="T127" s="177">
        <f>S127*H127</f>
        <v>0</v>
      </c>
      <c r="AR127" s="18" t="s">
        <v>6003</v>
      </c>
      <c r="AT127" s="18" t="s">
        <v>4015</v>
      </c>
      <c r="AU127" s="18" t="s">
        <v>5990</v>
      </c>
      <c r="AY127" s="18" t="s">
        <v>4012</v>
      </c>
      <c r="BE127" s="178">
        <f>IF(N127="základní",J127,0)</f>
        <v>0</v>
      </c>
      <c r="BF127" s="178">
        <f>IF(N127="snížená",J127,0)</f>
        <v>0</v>
      </c>
      <c r="BG127" s="178">
        <f>IF(N127="zákl. přenesená",J127,0)</f>
        <v>0</v>
      </c>
      <c r="BH127" s="178">
        <f>IF(N127="sníž. přenesená",J127,0)</f>
        <v>0</v>
      </c>
      <c r="BI127" s="178">
        <f>IF(N127="nulová",J127,0)</f>
        <v>0</v>
      </c>
      <c r="BJ127" s="18" t="s">
        <v>5934</v>
      </c>
      <c r="BK127" s="178">
        <f>ROUND(I127*H127,2)</f>
        <v>0</v>
      </c>
      <c r="BL127" s="18" t="s">
        <v>6003</v>
      </c>
      <c r="BM127" s="18" t="s">
        <v>456</v>
      </c>
    </row>
    <row r="128" spans="2:65" s="1" customFormat="1" ht="22.5" customHeight="1">
      <c r="B128" s="166"/>
      <c r="C128" s="197" t="s">
        <v>2338</v>
      </c>
      <c r="D128" s="197" t="s">
        <v>447</v>
      </c>
      <c r="E128" s="198" t="s">
        <v>457</v>
      </c>
      <c r="F128" s="199" t="s">
        <v>458</v>
      </c>
      <c r="G128" s="200" t="s">
        <v>459</v>
      </c>
      <c r="H128" s="201">
        <v>289.5</v>
      </c>
      <c r="I128" s="202"/>
      <c r="J128" s="203">
        <f>ROUND(I128*H128,2)</f>
        <v>0</v>
      </c>
      <c r="K128" s="199" t="s">
        <v>5915</v>
      </c>
      <c r="L128" s="204"/>
      <c r="M128" s="205" t="s">
        <v>5915</v>
      </c>
      <c r="N128" s="206" t="s">
        <v>5954</v>
      </c>
      <c r="O128" s="36"/>
      <c r="P128" s="176">
        <f>O128*H128</f>
        <v>0</v>
      </c>
      <c r="Q128" s="176">
        <v>0</v>
      </c>
      <c r="R128" s="176">
        <f>Q128*H128</f>
        <v>0</v>
      </c>
      <c r="S128" s="176">
        <v>0</v>
      </c>
      <c r="T128" s="177">
        <f>S128*H128</f>
        <v>0</v>
      </c>
      <c r="AR128" s="18" t="s">
        <v>6015</v>
      </c>
      <c r="AT128" s="18" t="s">
        <v>447</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460</v>
      </c>
    </row>
    <row r="129" spans="2:65" s="1" customFormat="1" ht="27">
      <c r="B129" s="35"/>
      <c r="D129" s="195" t="s">
        <v>4021</v>
      </c>
      <c r="F129" s="196" t="s">
        <v>461</v>
      </c>
      <c r="I129" s="181"/>
      <c r="L129" s="35"/>
      <c r="M129" s="64"/>
      <c r="N129" s="36"/>
      <c r="O129" s="36"/>
      <c r="P129" s="36"/>
      <c r="Q129" s="36"/>
      <c r="R129" s="36"/>
      <c r="S129" s="36"/>
      <c r="T129" s="65"/>
      <c r="AT129" s="18" t="s">
        <v>4021</v>
      </c>
      <c r="AU129" s="18" t="s">
        <v>5990</v>
      </c>
    </row>
    <row r="130" spans="2:65" s="12" customFormat="1">
      <c r="B130" s="186"/>
      <c r="D130" s="179" t="s">
        <v>402</v>
      </c>
      <c r="E130" s="187" t="s">
        <v>5915</v>
      </c>
      <c r="F130" s="188" t="s">
        <v>462</v>
      </c>
      <c r="H130" s="189">
        <v>289.5</v>
      </c>
      <c r="I130" s="190"/>
      <c r="L130" s="186"/>
      <c r="M130" s="191"/>
      <c r="N130" s="192"/>
      <c r="O130" s="192"/>
      <c r="P130" s="192"/>
      <c r="Q130" s="192"/>
      <c r="R130" s="192"/>
      <c r="S130" s="192"/>
      <c r="T130" s="193"/>
      <c r="AT130" s="194" t="s">
        <v>402</v>
      </c>
      <c r="AU130" s="194" t="s">
        <v>5990</v>
      </c>
      <c r="AV130" s="12" t="s">
        <v>5990</v>
      </c>
      <c r="AW130" s="12" t="s">
        <v>5947</v>
      </c>
      <c r="AX130" s="12" t="s">
        <v>5934</v>
      </c>
      <c r="AY130" s="194" t="s">
        <v>4012</v>
      </c>
    </row>
    <row r="131" spans="2:65" s="1" customFormat="1" ht="22.5" customHeight="1">
      <c r="B131" s="166"/>
      <c r="C131" s="167" t="s">
        <v>2341</v>
      </c>
      <c r="D131" s="167" t="s">
        <v>4015</v>
      </c>
      <c r="E131" s="168" t="s">
        <v>463</v>
      </c>
      <c r="F131" s="169" t="s">
        <v>464</v>
      </c>
      <c r="G131" s="170" t="s">
        <v>400</v>
      </c>
      <c r="H131" s="171">
        <v>497.12599999999998</v>
      </c>
      <c r="I131" s="172"/>
      <c r="J131" s="173">
        <f>ROUND(I131*H131,2)</f>
        <v>0</v>
      </c>
      <c r="K131" s="169" t="s">
        <v>392</v>
      </c>
      <c r="L131" s="35"/>
      <c r="M131" s="174" t="s">
        <v>5915</v>
      </c>
      <c r="N131" s="175" t="s">
        <v>5954</v>
      </c>
      <c r="O131" s="36"/>
      <c r="P131" s="176">
        <f>O131*H131</f>
        <v>0</v>
      </c>
      <c r="Q131" s="176">
        <v>0</v>
      </c>
      <c r="R131" s="176">
        <f>Q131*H131</f>
        <v>0</v>
      </c>
      <c r="S131" s="176">
        <v>0</v>
      </c>
      <c r="T131" s="177">
        <f>S131*H131</f>
        <v>0</v>
      </c>
      <c r="AR131" s="18" t="s">
        <v>6003</v>
      </c>
      <c r="AT131" s="18" t="s">
        <v>4015</v>
      </c>
      <c r="AU131" s="18" t="s">
        <v>5990</v>
      </c>
      <c r="AY131" s="18" t="s">
        <v>4012</v>
      </c>
      <c r="BE131" s="178">
        <f>IF(N131="základní",J131,0)</f>
        <v>0</v>
      </c>
      <c r="BF131" s="178">
        <f>IF(N131="snížená",J131,0)</f>
        <v>0</v>
      </c>
      <c r="BG131" s="178">
        <f>IF(N131="zákl. přenesená",J131,0)</f>
        <v>0</v>
      </c>
      <c r="BH131" s="178">
        <f>IF(N131="sníž. přenesená",J131,0)</f>
        <v>0</v>
      </c>
      <c r="BI131" s="178">
        <f>IF(N131="nulová",J131,0)</f>
        <v>0</v>
      </c>
      <c r="BJ131" s="18" t="s">
        <v>5934</v>
      </c>
      <c r="BK131" s="178">
        <f>ROUND(I131*H131,2)</f>
        <v>0</v>
      </c>
      <c r="BL131" s="18" t="s">
        <v>6003</v>
      </c>
      <c r="BM131" s="18" t="s">
        <v>465</v>
      </c>
    </row>
    <row r="132" spans="2:65" s="12" customFormat="1">
      <c r="B132" s="186"/>
      <c r="D132" s="179" t="s">
        <v>402</v>
      </c>
      <c r="F132" s="188" t="s">
        <v>466</v>
      </c>
      <c r="H132" s="189">
        <v>497.12599999999998</v>
      </c>
      <c r="I132" s="190"/>
      <c r="L132" s="186"/>
      <c r="M132" s="191"/>
      <c r="N132" s="192"/>
      <c r="O132" s="192"/>
      <c r="P132" s="192"/>
      <c r="Q132" s="192"/>
      <c r="R132" s="192"/>
      <c r="S132" s="192"/>
      <c r="T132" s="193"/>
      <c r="AT132" s="194" t="s">
        <v>402</v>
      </c>
      <c r="AU132" s="194" t="s">
        <v>5990</v>
      </c>
      <c r="AV132" s="12" t="s">
        <v>5990</v>
      </c>
      <c r="AW132" s="12" t="s">
        <v>5916</v>
      </c>
      <c r="AX132" s="12" t="s">
        <v>5934</v>
      </c>
      <c r="AY132" s="194" t="s">
        <v>4012</v>
      </c>
    </row>
    <row r="133" spans="2:65" s="1" customFormat="1" ht="22.5" customHeight="1">
      <c r="B133" s="166"/>
      <c r="C133" s="167" t="s">
        <v>2344</v>
      </c>
      <c r="D133" s="167" t="s">
        <v>4015</v>
      </c>
      <c r="E133" s="168" t="s">
        <v>467</v>
      </c>
      <c r="F133" s="169" t="s">
        <v>468</v>
      </c>
      <c r="G133" s="170" t="s">
        <v>400</v>
      </c>
      <c r="H133" s="171">
        <v>1727.174</v>
      </c>
      <c r="I133" s="172"/>
      <c r="J133" s="173">
        <f>ROUND(I133*H133,2)</f>
        <v>0</v>
      </c>
      <c r="K133" s="169" t="s">
        <v>392</v>
      </c>
      <c r="L133" s="35"/>
      <c r="M133" s="174" t="s">
        <v>5915</v>
      </c>
      <c r="N133" s="175" t="s">
        <v>5954</v>
      </c>
      <c r="O133" s="36"/>
      <c r="P133" s="176">
        <f>O133*H133</f>
        <v>0</v>
      </c>
      <c r="Q133" s="176">
        <v>0</v>
      </c>
      <c r="R133" s="176">
        <f>Q133*H133</f>
        <v>0</v>
      </c>
      <c r="S133" s="176">
        <v>0</v>
      </c>
      <c r="T133" s="177">
        <f>S133*H133</f>
        <v>0</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469</v>
      </c>
    </row>
    <row r="134" spans="2:65" s="12" customFormat="1">
      <c r="B134" s="186"/>
      <c r="D134" s="179" t="s">
        <v>402</v>
      </c>
      <c r="F134" s="188" t="s">
        <v>470</v>
      </c>
      <c r="H134" s="189">
        <v>1727.174</v>
      </c>
      <c r="I134" s="190"/>
      <c r="L134" s="186"/>
      <c r="M134" s="191"/>
      <c r="N134" s="192"/>
      <c r="O134" s="192"/>
      <c r="P134" s="192"/>
      <c r="Q134" s="192"/>
      <c r="R134" s="192"/>
      <c r="S134" s="192"/>
      <c r="T134" s="193"/>
      <c r="AT134" s="194" t="s">
        <v>402</v>
      </c>
      <c r="AU134" s="194" t="s">
        <v>5990</v>
      </c>
      <c r="AV134" s="12" t="s">
        <v>5990</v>
      </c>
      <c r="AW134" s="12" t="s">
        <v>5916</v>
      </c>
      <c r="AX134" s="12" t="s">
        <v>5934</v>
      </c>
      <c r="AY134" s="194" t="s">
        <v>4012</v>
      </c>
    </row>
    <row r="135" spans="2:65" s="1" customFormat="1" ht="22.5" customHeight="1">
      <c r="B135" s="166"/>
      <c r="C135" s="167" t="s">
        <v>2347</v>
      </c>
      <c r="D135" s="167" t="s">
        <v>4015</v>
      </c>
      <c r="E135" s="168" t="s">
        <v>471</v>
      </c>
      <c r="F135" s="169" t="s">
        <v>472</v>
      </c>
      <c r="G135" s="170" t="s">
        <v>400</v>
      </c>
      <c r="H135" s="171">
        <v>327.35399999999998</v>
      </c>
      <c r="I135" s="172"/>
      <c r="J135" s="173">
        <f>ROUND(I135*H135,2)</f>
        <v>0</v>
      </c>
      <c r="K135" s="169" t="s">
        <v>392</v>
      </c>
      <c r="L135" s="35"/>
      <c r="M135" s="174" t="s">
        <v>5915</v>
      </c>
      <c r="N135" s="175" t="s">
        <v>5954</v>
      </c>
      <c r="O135" s="36"/>
      <c r="P135" s="176">
        <f>O135*H135</f>
        <v>0</v>
      </c>
      <c r="Q135" s="176">
        <v>0</v>
      </c>
      <c r="R135" s="176">
        <f>Q135*H135</f>
        <v>0</v>
      </c>
      <c r="S135" s="176">
        <v>0</v>
      </c>
      <c r="T135" s="177">
        <f>S135*H135</f>
        <v>0</v>
      </c>
      <c r="AR135" s="18" t="s">
        <v>6003</v>
      </c>
      <c r="AT135" s="18" t="s">
        <v>4015</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473</v>
      </c>
    </row>
    <row r="136" spans="2:65" s="12" customFormat="1">
      <c r="B136" s="186"/>
      <c r="D136" s="195" t="s">
        <v>402</v>
      </c>
      <c r="E136" s="194" t="s">
        <v>5915</v>
      </c>
      <c r="F136" s="207" t="s">
        <v>474</v>
      </c>
      <c r="H136" s="208">
        <v>658.77099999999996</v>
      </c>
      <c r="I136" s="190"/>
      <c r="L136" s="186"/>
      <c r="M136" s="191"/>
      <c r="N136" s="192"/>
      <c r="O136" s="192"/>
      <c r="P136" s="192"/>
      <c r="Q136" s="192"/>
      <c r="R136" s="192"/>
      <c r="S136" s="192"/>
      <c r="T136" s="193"/>
      <c r="AT136" s="194" t="s">
        <v>402</v>
      </c>
      <c r="AU136" s="194" t="s">
        <v>5990</v>
      </c>
      <c r="AV136" s="12" t="s">
        <v>5990</v>
      </c>
      <c r="AW136" s="12" t="s">
        <v>5947</v>
      </c>
      <c r="AX136" s="12" t="s">
        <v>5983</v>
      </c>
      <c r="AY136" s="194" t="s">
        <v>4012</v>
      </c>
    </row>
    <row r="137" spans="2:65" s="12" customFormat="1">
      <c r="B137" s="186"/>
      <c r="D137" s="195" t="s">
        <v>402</v>
      </c>
      <c r="E137" s="194" t="s">
        <v>5915</v>
      </c>
      <c r="F137" s="207" t="s">
        <v>475</v>
      </c>
      <c r="H137" s="208">
        <v>-331.41699999999997</v>
      </c>
      <c r="I137" s="190"/>
      <c r="L137" s="186"/>
      <c r="M137" s="191"/>
      <c r="N137" s="192"/>
      <c r="O137" s="192"/>
      <c r="P137" s="192"/>
      <c r="Q137" s="192"/>
      <c r="R137" s="192"/>
      <c r="S137" s="192"/>
      <c r="T137" s="193"/>
      <c r="AT137" s="194" t="s">
        <v>402</v>
      </c>
      <c r="AU137" s="194" t="s">
        <v>5990</v>
      </c>
      <c r="AV137" s="12" t="s">
        <v>5990</v>
      </c>
      <c r="AW137" s="12" t="s">
        <v>5947</v>
      </c>
      <c r="AX137" s="12" t="s">
        <v>5983</v>
      </c>
      <c r="AY137" s="194" t="s">
        <v>4012</v>
      </c>
    </row>
    <row r="138" spans="2:65" s="13" customFormat="1">
      <c r="B138" s="209"/>
      <c r="D138" s="179" t="s">
        <v>402</v>
      </c>
      <c r="E138" s="210" t="s">
        <v>5915</v>
      </c>
      <c r="F138" s="211" t="s">
        <v>476</v>
      </c>
      <c r="H138" s="212">
        <v>327.35399999999998</v>
      </c>
      <c r="I138" s="213"/>
      <c r="L138" s="209"/>
      <c r="M138" s="214"/>
      <c r="N138" s="215"/>
      <c r="O138" s="215"/>
      <c r="P138" s="215"/>
      <c r="Q138" s="215"/>
      <c r="R138" s="215"/>
      <c r="S138" s="215"/>
      <c r="T138" s="216"/>
      <c r="AT138" s="217" t="s">
        <v>402</v>
      </c>
      <c r="AU138" s="217" t="s">
        <v>5990</v>
      </c>
      <c r="AV138" s="13" t="s">
        <v>6003</v>
      </c>
      <c r="AW138" s="13" t="s">
        <v>5947</v>
      </c>
      <c r="AX138" s="13" t="s">
        <v>5934</v>
      </c>
      <c r="AY138" s="217" t="s">
        <v>4012</v>
      </c>
    </row>
    <row r="139" spans="2:65" s="1" customFormat="1" ht="31.5" customHeight="1">
      <c r="B139" s="166"/>
      <c r="C139" s="167" t="s">
        <v>5920</v>
      </c>
      <c r="D139" s="167" t="s">
        <v>4015</v>
      </c>
      <c r="E139" s="168" t="s">
        <v>477</v>
      </c>
      <c r="F139" s="169" t="s">
        <v>478</v>
      </c>
      <c r="G139" s="170" t="s">
        <v>400</v>
      </c>
      <c r="H139" s="171">
        <v>11457.39</v>
      </c>
      <c r="I139" s="172"/>
      <c r="J139" s="173">
        <f>ROUND(I139*H139,2)</f>
        <v>0</v>
      </c>
      <c r="K139" s="169" t="s">
        <v>392</v>
      </c>
      <c r="L139" s="35"/>
      <c r="M139" s="174" t="s">
        <v>5915</v>
      </c>
      <c r="N139" s="175" t="s">
        <v>5954</v>
      </c>
      <c r="O139" s="36"/>
      <c r="P139" s="176">
        <f>O139*H139</f>
        <v>0</v>
      </c>
      <c r="Q139" s="176">
        <v>0</v>
      </c>
      <c r="R139" s="176">
        <f>Q139*H139</f>
        <v>0</v>
      </c>
      <c r="S139" s="176">
        <v>0</v>
      </c>
      <c r="T139" s="177">
        <f>S139*H139</f>
        <v>0</v>
      </c>
      <c r="AR139" s="18" t="s">
        <v>6003</v>
      </c>
      <c r="AT139" s="18" t="s">
        <v>4015</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6003</v>
      </c>
      <c r="BM139" s="18" t="s">
        <v>479</v>
      </c>
    </row>
    <row r="140" spans="2:65" s="12" customFormat="1">
      <c r="B140" s="186"/>
      <c r="D140" s="179" t="s">
        <v>402</v>
      </c>
      <c r="F140" s="188" t="s">
        <v>480</v>
      </c>
      <c r="H140" s="189">
        <v>11457.39</v>
      </c>
      <c r="I140" s="190"/>
      <c r="L140" s="186"/>
      <c r="M140" s="191"/>
      <c r="N140" s="192"/>
      <c r="O140" s="192"/>
      <c r="P140" s="192"/>
      <c r="Q140" s="192"/>
      <c r="R140" s="192"/>
      <c r="S140" s="192"/>
      <c r="T140" s="193"/>
      <c r="AT140" s="194" t="s">
        <v>402</v>
      </c>
      <c r="AU140" s="194" t="s">
        <v>5990</v>
      </c>
      <c r="AV140" s="12" t="s">
        <v>5990</v>
      </c>
      <c r="AW140" s="12" t="s">
        <v>5916</v>
      </c>
      <c r="AX140" s="12" t="s">
        <v>5934</v>
      </c>
      <c r="AY140" s="194" t="s">
        <v>4012</v>
      </c>
    </row>
    <row r="141" spans="2:65" s="1" customFormat="1" ht="22.5" customHeight="1">
      <c r="B141" s="166"/>
      <c r="C141" s="167" t="s">
        <v>2352</v>
      </c>
      <c r="D141" s="167" t="s">
        <v>4015</v>
      </c>
      <c r="E141" s="168" t="s">
        <v>481</v>
      </c>
      <c r="F141" s="169" t="s">
        <v>482</v>
      </c>
      <c r="G141" s="170" t="s">
        <v>400</v>
      </c>
      <c r="H141" s="171">
        <v>331.41699999999997</v>
      </c>
      <c r="I141" s="172"/>
      <c r="J141" s="173">
        <f>ROUND(I141*H141,2)</f>
        <v>0</v>
      </c>
      <c r="K141" s="169" t="s">
        <v>392</v>
      </c>
      <c r="L141" s="35"/>
      <c r="M141" s="174" t="s">
        <v>5915</v>
      </c>
      <c r="N141" s="175" t="s">
        <v>5954</v>
      </c>
      <c r="O141" s="36"/>
      <c r="P141" s="176">
        <f>O141*H141</f>
        <v>0</v>
      </c>
      <c r="Q141" s="176">
        <v>0</v>
      </c>
      <c r="R141" s="176">
        <f>Q141*H141</f>
        <v>0</v>
      </c>
      <c r="S141" s="176">
        <v>0</v>
      </c>
      <c r="T141" s="177">
        <f>S141*H141</f>
        <v>0</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483</v>
      </c>
    </row>
    <row r="142" spans="2:65" s="1" customFormat="1" ht="31.5" customHeight="1">
      <c r="B142" s="166"/>
      <c r="C142" s="167" t="s">
        <v>2355</v>
      </c>
      <c r="D142" s="167" t="s">
        <v>4015</v>
      </c>
      <c r="E142" s="168" t="s">
        <v>484</v>
      </c>
      <c r="F142" s="169" t="s">
        <v>485</v>
      </c>
      <c r="G142" s="170" t="s">
        <v>400</v>
      </c>
      <c r="H142" s="171">
        <v>23199.19</v>
      </c>
      <c r="I142" s="172"/>
      <c r="J142" s="173">
        <f>ROUND(I142*H142,2)</f>
        <v>0</v>
      </c>
      <c r="K142" s="169" t="s">
        <v>392</v>
      </c>
      <c r="L142" s="35"/>
      <c r="M142" s="174" t="s">
        <v>5915</v>
      </c>
      <c r="N142" s="175" t="s">
        <v>5954</v>
      </c>
      <c r="O142" s="36"/>
      <c r="P142" s="176">
        <f>O142*H142</f>
        <v>0</v>
      </c>
      <c r="Q142" s="176">
        <v>0</v>
      </c>
      <c r="R142" s="176">
        <f>Q142*H142</f>
        <v>0</v>
      </c>
      <c r="S142" s="176">
        <v>0</v>
      </c>
      <c r="T142" s="177">
        <f>S142*H142</f>
        <v>0</v>
      </c>
      <c r="AR142" s="18" t="s">
        <v>6003</v>
      </c>
      <c r="AT142" s="18" t="s">
        <v>4015</v>
      </c>
      <c r="AU142" s="18" t="s">
        <v>5990</v>
      </c>
      <c r="AY142" s="18" t="s">
        <v>4012</v>
      </c>
      <c r="BE142" s="178">
        <f>IF(N142="základní",J142,0)</f>
        <v>0</v>
      </c>
      <c r="BF142" s="178">
        <f>IF(N142="snížená",J142,0)</f>
        <v>0</v>
      </c>
      <c r="BG142" s="178">
        <f>IF(N142="zákl. přenesená",J142,0)</f>
        <v>0</v>
      </c>
      <c r="BH142" s="178">
        <f>IF(N142="sníž. přenesená",J142,0)</f>
        <v>0</v>
      </c>
      <c r="BI142" s="178">
        <f>IF(N142="nulová",J142,0)</f>
        <v>0</v>
      </c>
      <c r="BJ142" s="18" t="s">
        <v>5934</v>
      </c>
      <c r="BK142" s="178">
        <f>ROUND(I142*H142,2)</f>
        <v>0</v>
      </c>
      <c r="BL142" s="18" t="s">
        <v>6003</v>
      </c>
      <c r="BM142" s="18" t="s">
        <v>486</v>
      </c>
    </row>
    <row r="143" spans="2:65" s="12" customFormat="1">
      <c r="B143" s="186"/>
      <c r="D143" s="179" t="s">
        <v>402</v>
      </c>
      <c r="F143" s="188" t="s">
        <v>487</v>
      </c>
      <c r="H143" s="189">
        <v>23199.19</v>
      </c>
      <c r="I143" s="190"/>
      <c r="L143" s="186"/>
      <c r="M143" s="191"/>
      <c r="N143" s="192"/>
      <c r="O143" s="192"/>
      <c r="P143" s="192"/>
      <c r="Q143" s="192"/>
      <c r="R143" s="192"/>
      <c r="S143" s="192"/>
      <c r="T143" s="193"/>
      <c r="AT143" s="194" t="s">
        <v>402</v>
      </c>
      <c r="AU143" s="194" t="s">
        <v>5990</v>
      </c>
      <c r="AV143" s="12" t="s">
        <v>5990</v>
      </c>
      <c r="AW143" s="12" t="s">
        <v>5916</v>
      </c>
      <c r="AX143" s="12" t="s">
        <v>5934</v>
      </c>
      <c r="AY143" s="194" t="s">
        <v>4012</v>
      </c>
    </row>
    <row r="144" spans="2:65" s="1" customFormat="1" ht="22.5" customHeight="1">
      <c r="B144" s="166"/>
      <c r="C144" s="167" t="s">
        <v>2358</v>
      </c>
      <c r="D144" s="167" t="s">
        <v>4015</v>
      </c>
      <c r="E144" s="168" t="s">
        <v>488</v>
      </c>
      <c r="F144" s="169" t="s">
        <v>489</v>
      </c>
      <c r="G144" s="170" t="s">
        <v>400</v>
      </c>
      <c r="H144" s="171">
        <v>863.58699999999999</v>
      </c>
      <c r="I144" s="172"/>
      <c r="J144" s="173">
        <f>ROUND(I144*H144,2)</f>
        <v>0</v>
      </c>
      <c r="K144" s="169" t="s">
        <v>392</v>
      </c>
      <c r="L144" s="35"/>
      <c r="M144" s="174" t="s">
        <v>5915</v>
      </c>
      <c r="N144" s="175" t="s">
        <v>5954</v>
      </c>
      <c r="O144" s="36"/>
      <c r="P144" s="176">
        <f>O144*H144</f>
        <v>0</v>
      </c>
      <c r="Q144" s="176">
        <v>0</v>
      </c>
      <c r="R144" s="176">
        <f>Q144*H144</f>
        <v>0</v>
      </c>
      <c r="S144" s="176">
        <v>0</v>
      </c>
      <c r="T144" s="177">
        <f>S144*H144</f>
        <v>0</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490</v>
      </c>
    </row>
    <row r="145" spans="2:65" s="1" customFormat="1" ht="22.5" customHeight="1">
      <c r="B145" s="166"/>
      <c r="C145" s="167" t="s">
        <v>491</v>
      </c>
      <c r="D145" s="167" t="s">
        <v>4015</v>
      </c>
      <c r="E145" s="168" t="s">
        <v>492</v>
      </c>
      <c r="F145" s="169" t="s">
        <v>493</v>
      </c>
      <c r="G145" s="170" t="s">
        <v>400</v>
      </c>
      <c r="H145" s="171">
        <v>863.58699999999999</v>
      </c>
      <c r="I145" s="172"/>
      <c r="J145" s="173">
        <f>ROUND(I145*H145,2)</f>
        <v>0</v>
      </c>
      <c r="K145" s="169" t="s">
        <v>392</v>
      </c>
      <c r="L145" s="35"/>
      <c r="M145" s="174" t="s">
        <v>5915</v>
      </c>
      <c r="N145" s="175" t="s">
        <v>5954</v>
      </c>
      <c r="O145" s="36"/>
      <c r="P145" s="176">
        <f>O145*H145</f>
        <v>0</v>
      </c>
      <c r="Q145" s="176">
        <v>0</v>
      </c>
      <c r="R145" s="176">
        <f>Q145*H145</f>
        <v>0</v>
      </c>
      <c r="S145" s="176">
        <v>0</v>
      </c>
      <c r="T145" s="177">
        <f>S145*H145</f>
        <v>0</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494</v>
      </c>
    </row>
    <row r="146" spans="2:65" s="1" customFormat="1" ht="22.5" customHeight="1">
      <c r="B146" s="166"/>
      <c r="C146" s="167" t="s">
        <v>495</v>
      </c>
      <c r="D146" s="167" t="s">
        <v>4015</v>
      </c>
      <c r="E146" s="168" t="s">
        <v>496</v>
      </c>
      <c r="F146" s="169" t="s">
        <v>497</v>
      </c>
      <c r="G146" s="170" t="s">
        <v>400</v>
      </c>
      <c r="H146" s="171">
        <v>658.77099999999996</v>
      </c>
      <c r="I146" s="172"/>
      <c r="J146" s="173">
        <f>ROUND(I146*H146,2)</f>
        <v>0</v>
      </c>
      <c r="K146" s="169" t="s">
        <v>392</v>
      </c>
      <c r="L146" s="35"/>
      <c r="M146" s="174" t="s">
        <v>5915</v>
      </c>
      <c r="N146" s="175" t="s">
        <v>5954</v>
      </c>
      <c r="O146" s="36"/>
      <c r="P146" s="176">
        <f>O146*H146</f>
        <v>0</v>
      </c>
      <c r="Q146" s="176">
        <v>0</v>
      </c>
      <c r="R146" s="176">
        <f>Q146*H146</f>
        <v>0</v>
      </c>
      <c r="S146" s="176">
        <v>0</v>
      </c>
      <c r="T146" s="177">
        <f>S146*H146</f>
        <v>0</v>
      </c>
      <c r="AR146" s="18" t="s">
        <v>6003</v>
      </c>
      <c r="AT146" s="18" t="s">
        <v>4015</v>
      </c>
      <c r="AU146" s="18" t="s">
        <v>5990</v>
      </c>
      <c r="AY146" s="18" t="s">
        <v>4012</v>
      </c>
      <c r="BE146" s="178">
        <f>IF(N146="základní",J146,0)</f>
        <v>0</v>
      </c>
      <c r="BF146" s="178">
        <f>IF(N146="snížená",J146,0)</f>
        <v>0</v>
      </c>
      <c r="BG146" s="178">
        <f>IF(N146="zákl. přenesená",J146,0)</f>
        <v>0</v>
      </c>
      <c r="BH146" s="178">
        <f>IF(N146="sníž. přenesená",J146,0)</f>
        <v>0</v>
      </c>
      <c r="BI146" s="178">
        <f>IF(N146="nulová",J146,0)</f>
        <v>0</v>
      </c>
      <c r="BJ146" s="18" t="s">
        <v>5934</v>
      </c>
      <c r="BK146" s="178">
        <f>ROUND(I146*H146,2)</f>
        <v>0</v>
      </c>
      <c r="BL146" s="18" t="s">
        <v>6003</v>
      </c>
      <c r="BM146" s="18" t="s">
        <v>498</v>
      </c>
    </row>
    <row r="147" spans="2:65" s="12" customFormat="1">
      <c r="B147" s="186"/>
      <c r="D147" s="179" t="s">
        <v>402</v>
      </c>
      <c r="E147" s="187" t="s">
        <v>5915</v>
      </c>
      <c r="F147" s="188" t="s">
        <v>499</v>
      </c>
      <c r="H147" s="189">
        <v>658.77099999999996</v>
      </c>
      <c r="I147" s="190"/>
      <c r="L147" s="186"/>
      <c r="M147" s="191"/>
      <c r="N147" s="192"/>
      <c r="O147" s="192"/>
      <c r="P147" s="192"/>
      <c r="Q147" s="192"/>
      <c r="R147" s="192"/>
      <c r="S147" s="192"/>
      <c r="T147" s="193"/>
      <c r="AT147" s="194" t="s">
        <v>402</v>
      </c>
      <c r="AU147" s="194" t="s">
        <v>5990</v>
      </c>
      <c r="AV147" s="12" t="s">
        <v>5990</v>
      </c>
      <c r="AW147" s="12" t="s">
        <v>5947</v>
      </c>
      <c r="AX147" s="12" t="s">
        <v>5934</v>
      </c>
      <c r="AY147" s="194" t="s">
        <v>4012</v>
      </c>
    </row>
    <row r="148" spans="2:65" s="1" customFormat="1" ht="22.5" customHeight="1">
      <c r="B148" s="166"/>
      <c r="C148" s="167" t="s">
        <v>500</v>
      </c>
      <c r="D148" s="167" t="s">
        <v>4015</v>
      </c>
      <c r="E148" s="168" t="s">
        <v>501</v>
      </c>
      <c r="F148" s="169" t="s">
        <v>502</v>
      </c>
      <c r="G148" s="170" t="s">
        <v>450</v>
      </c>
      <c r="H148" s="171">
        <v>1317.5419999999999</v>
      </c>
      <c r="I148" s="172"/>
      <c r="J148" s="173">
        <f>ROUND(I148*H148,2)</f>
        <v>0</v>
      </c>
      <c r="K148" s="169" t="s">
        <v>392</v>
      </c>
      <c r="L148" s="35"/>
      <c r="M148" s="174" t="s">
        <v>5915</v>
      </c>
      <c r="N148" s="175" t="s">
        <v>5954</v>
      </c>
      <c r="O148" s="36"/>
      <c r="P148" s="176">
        <f>O148*H148</f>
        <v>0</v>
      </c>
      <c r="Q148" s="176">
        <v>0</v>
      </c>
      <c r="R148" s="176">
        <f>Q148*H148</f>
        <v>0</v>
      </c>
      <c r="S148" s="176">
        <v>0</v>
      </c>
      <c r="T148" s="177">
        <f>S148*H148</f>
        <v>0</v>
      </c>
      <c r="AR148" s="18" t="s">
        <v>6003</v>
      </c>
      <c r="AT148" s="18" t="s">
        <v>4015</v>
      </c>
      <c r="AU148" s="18" t="s">
        <v>5990</v>
      </c>
      <c r="AY148" s="18" t="s">
        <v>4012</v>
      </c>
      <c r="BE148" s="178">
        <f>IF(N148="základní",J148,0)</f>
        <v>0</v>
      </c>
      <c r="BF148" s="178">
        <f>IF(N148="snížená",J148,0)</f>
        <v>0</v>
      </c>
      <c r="BG148" s="178">
        <f>IF(N148="zákl. přenesená",J148,0)</f>
        <v>0</v>
      </c>
      <c r="BH148" s="178">
        <f>IF(N148="sníž. přenesená",J148,0)</f>
        <v>0</v>
      </c>
      <c r="BI148" s="178">
        <f>IF(N148="nulová",J148,0)</f>
        <v>0</v>
      </c>
      <c r="BJ148" s="18" t="s">
        <v>5934</v>
      </c>
      <c r="BK148" s="178">
        <f>ROUND(I148*H148,2)</f>
        <v>0</v>
      </c>
      <c r="BL148" s="18" t="s">
        <v>6003</v>
      </c>
      <c r="BM148" s="18" t="s">
        <v>503</v>
      </c>
    </row>
    <row r="149" spans="2:65" s="12" customFormat="1">
      <c r="B149" s="186"/>
      <c r="D149" s="179" t="s">
        <v>402</v>
      </c>
      <c r="F149" s="188" t="s">
        <v>504</v>
      </c>
      <c r="H149" s="189">
        <v>1317.5419999999999</v>
      </c>
      <c r="I149" s="190"/>
      <c r="L149" s="186"/>
      <c r="M149" s="191"/>
      <c r="N149" s="192"/>
      <c r="O149" s="192"/>
      <c r="P149" s="192"/>
      <c r="Q149" s="192"/>
      <c r="R149" s="192"/>
      <c r="S149" s="192"/>
      <c r="T149" s="193"/>
      <c r="AT149" s="194" t="s">
        <v>402</v>
      </c>
      <c r="AU149" s="194" t="s">
        <v>5990</v>
      </c>
      <c r="AV149" s="12" t="s">
        <v>5990</v>
      </c>
      <c r="AW149" s="12" t="s">
        <v>5916</v>
      </c>
      <c r="AX149" s="12" t="s">
        <v>5934</v>
      </c>
      <c r="AY149" s="194" t="s">
        <v>4012</v>
      </c>
    </row>
    <row r="150" spans="2:65" s="1" customFormat="1" ht="22.5" customHeight="1">
      <c r="B150" s="166"/>
      <c r="C150" s="167" t="s">
        <v>505</v>
      </c>
      <c r="D150" s="167" t="s">
        <v>4015</v>
      </c>
      <c r="E150" s="168" t="s">
        <v>506</v>
      </c>
      <c r="F150" s="169" t="s">
        <v>507</v>
      </c>
      <c r="G150" s="170" t="s">
        <v>400</v>
      </c>
      <c r="H150" s="171">
        <v>863.58699999999999</v>
      </c>
      <c r="I150" s="172"/>
      <c r="J150" s="173">
        <f>ROUND(I150*H150,2)</f>
        <v>0</v>
      </c>
      <c r="K150" s="169" t="s">
        <v>392</v>
      </c>
      <c r="L150" s="35"/>
      <c r="M150" s="174" t="s">
        <v>5915</v>
      </c>
      <c r="N150" s="175" t="s">
        <v>5954</v>
      </c>
      <c r="O150" s="36"/>
      <c r="P150" s="176">
        <f>O150*H150</f>
        <v>0</v>
      </c>
      <c r="Q150" s="176">
        <v>0</v>
      </c>
      <c r="R150" s="176">
        <f>Q150*H150</f>
        <v>0</v>
      </c>
      <c r="S150" s="176">
        <v>0</v>
      </c>
      <c r="T150" s="177">
        <f>S150*H150</f>
        <v>0</v>
      </c>
      <c r="AR150" s="18" t="s">
        <v>6003</v>
      </c>
      <c r="AT150" s="18" t="s">
        <v>4015</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508</v>
      </c>
    </row>
    <row r="151" spans="2:65" s="12" customFormat="1">
      <c r="B151" s="186"/>
      <c r="D151" s="195" t="s">
        <v>402</v>
      </c>
      <c r="E151" s="194" t="s">
        <v>5915</v>
      </c>
      <c r="F151" s="207" t="s">
        <v>509</v>
      </c>
      <c r="H151" s="208">
        <v>863.58699999999999</v>
      </c>
      <c r="I151" s="190"/>
      <c r="L151" s="186"/>
      <c r="M151" s="191"/>
      <c r="N151" s="192"/>
      <c r="O151" s="192"/>
      <c r="P151" s="192"/>
      <c r="Q151" s="192"/>
      <c r="R151" s="192"/>
      <c r="S151" s="192"/>
      <c r="T151" s="193"/>
      <c r="AT151" s="194" t="s">
        <v>402</v>
      </c>
      <c r="AU151" s="194" t="s">
        <v>5990</v>
      </c>
      <c r="AV151" s="12" t="s">
        <v>5990</v>
      </c>
      <c r="AW151" s="12" t="s">
        <v>5947</v>
      </c>
      <c r="AX151" s="12" t="s">
        <v>5934</v>
      </c>
      <c r="AY151" s="194" t="s">
        <v>4012</v>
      </c>
    </row>
    <row r="152" spans="2:65" s="11" customFormat="1" ht="29.85" customHeight="1">
      <c r="B152" s="152"/>
      <c r="D152" s="163" t="s">
        <v>5982</v>
      </c>
      <c r="E152" s="164" t="s">
        <v>5990</v>
      </c>
      <c r="F152" s="164" t="s">
        <v>510</v>
      </c>
      <c r="I152" s="155"/>
      <c r="J152" s="165">
        <f>BK152</f>
        <v>0</v>
      </c>
      <c r="L152" s="152"/>
      <c r="M152" s="157"/>
      <c r="N152" s="158"/>
      <c r="O152" s="158"/>
      <c r="P152" s="159">
        <f>SUM(P153:P177)</f>
        <v>0</v>
      </c>
      <c r="Q152" s="158"/>
      <c r="R152" s="159">
        <f>SUM(R153:R177)</f>
        <v>192.8754576</v>
      </c>
      <c r="S152" s="158"/>
      <c r="T152" s="160">
        <f>SUM(T153:T177)</f>
        <v>0</v>
      </c>
      <c r="AR152" s="153" t="s">
        <v>5934</v>
      </c>
      <c r="AT152" s="161" t="s">
        <v>5982</v>
      </c>
      <c r="AU152" s="161" t="s">
        <v>5934</v>
      </c>
      <c r="AY152" s="153" t="s">
        <v>4012</v>
      </c>
      <c r="BK152" s="162">
        <f>SUM(BK153:BK177)</f>
        <v>0</v>
      </c>
    </row>
    <row r="153" spans="2:65" s="1" customFormat="1" ht="22.5" customHeight="1">
      <c r="B153" s="166"/>
      <c r="C153" s="167" t="s">
        <v>511</v>
      </c>
      <c r="D153" s="167" t="s">
        <v>4015</v>
      </c>
      <c r="E153" s="168" t="s">
        <v>512</v>
      </c>
      <c r="F153" s="169" t="s">
        <v>513</v>
      </c>
      <c r="G153" s="170" t="s">
        <v>400</v>
      </c>
      <c r="H153" s="171">
        <v>3.5150000000000001</v>
      </c>
      <c r="I153" s="172"/>
      <c r="J153" s="173">
        <f>ROUND(I153*H153,2)</f>
        <v>0</v>
      </c>
      <c r="K153" s="169" t="s">
        <v>392</v>
      </c>
      <c r="L153" s="35"/>
      <c r="M153" s="174" t="s">
        <v>5915</v>
      </c>
      <c r="N153" s="175" t="s">
        <v>5954</v>
      </c>
      <c r="O153" s="36"/>
      <c r="P153" s="176">
        <f>O153*H153</f>
        <v>0</v>
      </c>
      <c r="Q153" s="176">
        <v>0</v>
      </c>
      <c r="R153" s="176">
        <f>Q153*H153</f>
        <v>0</v>
      </c>
      <c r="S153" s="176">
        <v>0</v>
      </c>
      <c r="T153" s="177">
        <f>S153*H153</f>
        <v>0</v>
      </c>
      <c r="AR153" s="18" t="s">
        <v>6003</v>
      </c>
      <c r="AT153" s="18" t="s">
        <v>4015</v>
      </c>
      <c r="AU153" s="18" t="s">
        <v>5990</v>
      </c>
      <c r="AY153" s="18" t="s">
        <v>4012</v>
      </c>
      <c r="BE153" s="178">
        <f>IF(N153="základní",J153,0)</f>
        <v>0</v>
      </c>
      <c r="BF153" s="178">
        <f>IF(N153="snížená",J153,0)</f>
        <v>0</v>
      </c>
      <c r="BG153" s="178">
        <f>IF(N153="zákl. přenesená",J153,0)</f>
        <v>0</v>
      </c>
      <c r="BH153" s="178">
        <f>IF(N153="sníž. přenesená",J153,0)</f>
        <v>0</v>
      </c>
      <c r="BI153" s="178">
        <f>IF(N153="nulová",J153,0)</f>
        <v>0</v>
      </c>
      <c r="BJ153" s="18" t="s">
        <v>5934</v>
      </c>
      <c r="BK153" s="178">
        <f>ROUND(I153*H153,2)</f>
        <v>0</v>
      </c>
      <c r="BL153" s="18" t="s">
        <v>6003</v>
      </c>
      <c r="BM153" s="18" t="s">
        <v>514</v>
      </c>
    </row>
    <row r="154" spans="2:65" s="12" customFormat="1">
      <c r="B154" s="186"/>
      <c r="D154" s="179" t="s">
        <v>402</v>
      </c>
      <c r="E154" s="187" t="s">
        <v>5915</v>
      </c>
      <c r="F154" s="188" t="s">
        <v>515</v>
      </c>
      <c r="H154" s="189">
        <v>3.5150000000000001</v>
      </c>
      <c r="I154" s="190"/>
      <c r="L154" s="186"/>
      <c r="M154" s="191"/>
      <c r="N154" s="192"/>
      <c r="O154" s="192"/>
      <c r="P154" s="192"/>
      <c r="Q154" s="192"/>
      <c r="R154" s="192"/>
      <c r="S154" s="192"/>
      <c r="T154" s="193"/>
      <c r="AT154" s="194" t="s">
        <v>402</v>
      </c>
      <c r="AU154" s="194" t="s">
        <v>5990</v>
      </c>
      <c r="AV154" s="12" t="s">
        <v>5990</v>
      </c>
      <c r="AW154" s="12" t="s">
        <v>5947</v>
      </c>
      <c r="AX154" s="12" t="s">
        <v>5934</v>
      </c>
      <c r="AY154" s="194" t="s">
        <v>4012</v>
      </c>
    </row>
    <row r="155" spans="2:65" s="1" customFormat="1" ht="22.5" customHeight="1">
      <c r="B155" s="166"/>
      <c r="C155" s="167" t="s">
        <v>516</v>
      </c>
      <c r="D155" s="167" t="s">
        <v>4015</v>
      </c>
      <c r="E155" s="168" t="s">
        <v>517</v>
      </c>
      <c r="F155" s="169" t="s">
        <v>518</v>
      </c>
      <c r="G155" s="170" t="s">
        <v>459</v>
      </c>
      <c r="H155" s="171">
        <v>70.3</v>
      </c>
      <c r="I155" s="172"/>
      <c r="J155" s="173">
        <f>ROUND(I155*H155,2)</f>
        <v>0</v>
      </c>
      <c r="K155" s="169" t="s">
        <v>392</v>
      </c>
      <c r="L155" s="35"/>
      <c r="M155" s="174" t="s">
        <v>5915</v>
      </c>
      <c r="N155" s="175" t="s">
        <v>5954</v>
      </c>
      <c r="O155" s="36"/>
      <c r="P155" s="176">
        <f>O155*H155</f>
        <v>0</v>
      </c>
      <c r="Q155" s="176">
        <v>4.8999999999999998E-4</v>
      </c>
      <c r="R155" s="176">
        <f>Q155*H155</f>
        <v>3.4446999999999998E-2</v>
      </c>
      <c r="S155" s="176">
        <v>0</v>
      </c>
      <c r="T155" s="177">
        <f>S155*H155</f>
        <v>0</v>
      </c>
      <c r="AR155" s="18" t="s">
        <v>6003</v>
      </c>
      <c r="AT155" s="18" t="s">
        <v>4015</v>
      </c>
      <c r="AU155" s="18" t="s">
        <v>5990</v>
      </c>
      <c r="AY155" s="18" t="s">
        <v>4012</v>
      </c>
      <c r="BE155" s="178">
        <f>IF(N155="základní",J155,0)</f>
        <v>0</v>
      </c>
      <c r="BF155" s="178">
        <f>IF(N155="snížená",J155,0)</f>
        <v>0</v>
      </c>
      <c r="BG155" s="178">
        <f>IF(N155="zákl. přenesená",J155,0)</f>
        <v>0</v>
      </c>
      <c r="BH155" s="178">
        <f>IF(N155="sníž. přenesená",J155,0)</f>
        <v>0</v>
      </c>
      <c r="BI155" s="178">
        <f>IF(N155="nulová",J155,0)</f>
        <v>0</v>
      </c>
      <c r="BJ155" s="18" t="s">
        <v>5934</v>
      </c>
      <c r="BK155" s="178">
        <f>ROUND(I155*H155,2)</f>
        <v>0</v>
      </c>
      <c r="BL155" s="18" t="s">
        <v>6003</v>
      </c>
      <c r="BM155" s="18" t="s">
        <v>519</v>
      </c>
    </row>
    <row r="156" spans="2:65" s="12" customFormat="1">
      <c r="B156" s="186"/>
      <c r="D156" s="179" t="s">
        <v>402</v>
      </c>
      <c r="E156" s="187" t="s">
        <v>5915</v>
      </c>
      <c r="F156" s="188" t="s">
        <v>520</v>
      </c>
      <c r="H156" s="189">
        <v>70.3</v>
      </c>
      <c r="I156" s="190"/>
      <c r="L156" s="186"/>
      <c r="M156" s="191"/>
      <c r="N156" s="192"/>
      <c r="O156" s="192"/>
      <c r="P156" s="192"/>
      <c r="Q156" s="192"/>
      <c r="R156" s="192"/>
      <c r="S156" s="192"/>
      <c r="T156" s="193"/>
      <c r="AT156" s="194" t="s">
        <v>402</v>
      </c>
      <c r="AU156" s="194" t="s">
        <v>5990</v>
      </c>
      <c r="AV156" s="12" t="s">
        <v>5990</v>
      </c>
      <c r="AW156" s="12" t="s">
        <v>5947</v>
      </c>
      <c r="AX156" s="12" t="s">
        <v>5934</v>
      </c>
      <c r="AY156" s="194" t="s">
        <v>4012</v>
      </c>
    </row>
    <row r="157" spans="2:65" s="1" customFormat="1" ht="22.5" customHeight="1">
      <c r="B157" s="166"/>
      <c r="C157" s="167" t="s">
        <v>521</v>
      </c>
      <c r="D157" s="167" t="s">
        <v>4015</v>
      </c>
      <c r="E157" s="168" t="s">
        <v>522</v>
      </c>
      <c r="F157" s="169" t="s">
        <v>523</v>
      </c>
      <c r="G157" s="170" t="s">
        <v>400</v>
      </c>
      <c r="H157" s="171">
        <v>52.177999999999997</v>
      </c>
      <c r="I157" s="172"/>
      <c r="J157" s="173">
        <f>ROUND(I157*H157,2)</f>
        <v>0</v>
      </c>
      <c r="K157" s="169" t="s">
        <v>392</v>
      </c>
      <c r="L157" s="35"/>
      <c r="M157" s="174" t="s">
        <v>5915</v>
      </c>
      <c r="N157" s="175" t="s">
        <v>5954</v>
      </c>
      <c r="O157" s="36"/>
      <c r="P157" s="176">
        <f>O157*H157</f>
        <v>0</v>
      </c>
      <c r="Q157" s="176">
        <v>2.16</v>
      </c>
      <c r="R157" s="176">
        <f>Q157*H157</f>
        <v>112.70448</v>
      </c>
      <c r="S157" s="176">
        <v>0</v>
      </c>
      <c r="T157" s="177">
        <f>S157*H157</f>
        <v>0</v>
      </c>
      <c r="AR157" s="18" t="s">
        <v>6003</v>
      </c>
      <c r="AT157" s="18" t="s">
        <v>4015</v>
      </c>
      <c r="AU157" s="18" t="s">
        <v>5990</v>
      </c>
      <c r="AY157" s="18" t="s">
        <v>4012</v>
      </c>
      <c r="BE157" s="178">
        <f>IF(N157="základní",J157,0)</f>
        <v>0</v>
      </c>
      <c r="BF157" s="178">
        <f>IF(N157="snížená",J157,0)</f>
        <v>0</v>
      </c>
      <c r="BG157" s="178">
        <f>IF(N157="zákl. přenesená",J157,0)</f>
        <v>0</v>
      </c>
      <c r="BH157" s="178">
        <f>IF(N157="sníž. přenesená",J157,0)</f>
        <v>0</v>
      </c>
      <c r="BI157" s="178">
        <f>IF(N157="nulová",J157,0)</f>
        <v>0</v>
      </c>
      <c r="BJ157" s="18" t="s">
        <v>5934</v>
      </c>
      <c r="BK157" s="178">
        <f>ROUND(I157*H157,2)</f>
        <v>0</v>
      </c>
      <c r="BL157" s="18" t="s">
        <v>6003</v>
      </c>
      <c r="BM157" s="18" t="s">
        <v>524</v>
      </c>
    </row>
    <row r="158" spans="2:65" s="12" customFormat="1">
      <c r="B158" s="186"/>
      <c r="D158" s="179" t="s">
        <v>402</v>
      </c>
      <c r="E158" s="187" t="s">
        <v>5915</v>
      </c>
      <c r="F158" s="188" t="s">
        <v>525</v>
      </c>
      <c r="H158" s="189">
        <v>52.177999999999997</v>
      </c>
      <c r="I158" s="190"/>
      <c r="L158" s="186"/>
      <c r="M158" s="191"/>
      <c r="N158" s="192"/>
      <c r="O158" s="192"/>
      <c r="P158" s="192"/>
      <c r="Q158" s="192"/>
      <c r="R158" s="192"/>
      <c r="S158" s="192"/>
      <c r="T158" s="193"/>
      <c r="AT158" s="194" t="s">
        <v>402</v>
      </c>
      <c r="AU158" s="194" t="s">
        <v>5990</v>
      </c>
      <c r="AV158" s="12" t="s">
        <v>5990</v>
      </c>
      <c r="AW158" s="12" t="s">
        <v>5947</v>
      </c>
      <c r="AX158" s="12" t="s">
        <v>5934</v>
      </c>
      <c r="AY158" s="194" t="s">
        <v>4012</v>
      </c>
    </row>
    <row r="159" spans="2:65" s="1" customFormat="1" ht="22.5" customHeight="1">
      <c r="B159" s="166"/>
      <c r="C159" s="167" t="s">
        <v>526</v>
      </c>
      <c r="D159" s="167" t="s">
        <v>4015</v>
      </c>
      <c r="E159" s="168" t="s">
        <v>527</v>
      </c>
      <c r="F159" s="169" t="s">
        <v>528</v>
      </c>
      <c r="G159" s="170" t="s">
        <v>400</v>
      </c>
      <c r="H159" s="171">
        <v>24.780999999999999</v>
      </c>
      <c r="I159" s="172"/>
      <c r="J159" s="173">
        <f>ROUND(I159*H159,2)</f>
        <v>0</v>
      </c>
      <c r="K159" s="169" t="s">
        <v>392</v>
      </c>
      <c r="L159" s="35"/>
      <c r="M159" s="174" t="s">
        <v>5915</v>
      </c>
      <c r="N159" s="175" t="s">
        <v>5954</v>
      </c>
      <c r="O159" s="36"/>
      <c r="P159" s="176">
        <f>O159*H159</f>
        <v>0</v>
      </c>
      <c r="Q159" s="176">
        <v>2.2563399999999998</v>
      </c>
      <c r="R159" s="176">
        <f>Q159*H159</f>
        <v>55.914361539999994</v>
      </c>
      <c r="S159" s="176">
        <v>0</v>
      </c>
      <c r="T159" s="177">
        <f>S159*H159</f>
        <v>0</v>
      </c>
      <c r="AR159" s="18" t="s">
        <v>6003</v>
      </c>
      <c r="AT159" s="18" t="s">
        <v>4015</v>
      </c>
      <c r="AU159" s="18" t="s">
        <v>5990</v>
      </c>
      <c r="AY159" s="18" t="s">
        <v>4012</v>
      </c>
      <c r="BE159" s="178">
        <f>IF(N159="základní",J159,0)</f>
        <v>0</v>
      </c>
      <c r="BF159" s="178">
        <f>IF(N159="snížená",J159,0)</f>
        <v>0</v>
      </c>
      <c r="BG159" s="178">
        <f>IF(N159="zákl. přenesená",J159,0)</f>
        <v>0</v>
      </c>
      <c r="BH159" s="178">
        <f>IF(N159="sníž. přenesená",J159,0)</f>
        <v>0</v>
      </c>
      <c r="BI159" s="178">
        <f>IF(N159="nulová",J159,0)</f>
        <v>0</v>
      </c>
      <c r="BJ159" s="18" t="s">
        <v>5934</v>
      </c>
      <c r="BK159" s="178">
        <f>ROUND(I159*H159,2)</f>
        <v>0</v>
      </c>
      <c r="BL159" s="18" t="s">
        <v>6003</v>
      </c>
      <c r="BM159" s="18" t="s">
        <v>529</v>
      </c>
    </row>
    <row r="160" spans="2:65" s="12" customFormat="1">
      <c r="B160" s="186"/>
      <c r="D160" s="195" t="s">
        <v>402</v>
      </c>
      <c r="E160" s="194" t="s">
        <v>5915</v>
      </c>
      <c r="F160" s="207" t="s">
        <v>530</v>
      </c>
      <c r="H160" s="208">
        <v>3.4710000000000001</v>
      </c>
      <c r="I160" s="190"/>
      <c r="L160" s="186"/>
      <c r="M160" s="191"/>
      <c r="N160" s="192"/>
      <c r="O160" s="192"/>
      <c r="P160" s="192"/>
      <c r="Q160" s="192"/>
      <c r="R160" s="192"/>
      <c r="S160" s="192"/>
      <c r="T160" s="193"/>
      <c r="AT160" s="194" t="s">
        <v>402</v>
      </c>
      <c r="AU160" s="194" t="s">
        <v>5990</v>
      </c>
      <c r="AV160" s="12" t="s">
        <v>5990</v>
      </c>
      <c r="AW160" s="12" t="s">
        <v>5947</v>
      </c>
      <c r="AX160" s="12" t="s">
        <v>5983</v>
      </c>
      <c r="AY160" s="194" t="s">
        <v>4012</v>
      </c>
    </row>
    <row r="161" spans="2:65" s="12" customFormat="1">
      <c r="B161" s="186"/>
      <c r="D161" s="179" t="s">
        <v>402</v>
      </c>
      <c r="E161" s="187" t="s">
        <v>5915</v>
      </c>
      <c r="F161" s="188" t="s">
        <v>531</v>
      </c>
      <c r="H161" s="189">
        <v>21.31</v>
      </c>
      <c r="I161" s="190"/>
      <c r="L161" s="186"/>
      <c r="M161" s="191"/>
      <c r="N161" s="192"/>
      <c r="O161" s="192"/>
      <c r="P161" s="192"/>
      <c r="Q161" s="192"/>
      <c r="R161" s="192"/>
      <c r="S161" s="192"/>
      <c r="T161" s="193"/>
      <c r="AT161" s="194" t="s">
        <v>402</v>
      </c>
      <c r="AU161" s="194" t="s">
        <v>5990</v>
      </c>
      <c r="AV161" s="12" t="s">
        <v>5990</v>
      </c>
      <c r="AW161" s="12" t="s">
        <v>5947</v>
      </c>
      <c r="AX161" s="12" t="s">
        <v>5983</v>
      </c>
      <c r="AY161" s="194" t="s">
        <v>4012</v>
      </c>
    </row>
    <row r="162" spans="2:65" s="1" customFormat="1" ht="22.5" customHeight="1">
      <c r="B162" s="166"/>
      <c r="C162" s="167" t="s">
        <v>532</v>
      </c>
      <c r="D162" s="167" t="s">
        <v>4015</v>
      </c>
      <c r="E162" s="168" t="s">
        <v>533</v>
      </c>
      <c r="F162" s="169" t="s">
        <v>534</v>
      </c>
      <c r="G162" s="170" t="s">
        <v>426</v>
      </c>
      <c r="H162" s="171">
        <v>12.105</v>
      </c>
      <c r="I162" s="172"/>
      <c r="J162" s="173">
        <f>ROUND(I162*H162,2)</f>
        <v>0</v>
      </c>
      <c r="K162" s="169" t="s">
        <v>392</v>
      </c>
      <c r="L162" s="35"/>
      <c r="M162" s="174" t="s">
        <v>5915</v>
      </c>
      <c r="N162" s="175" t="s">
        <v>5954</v>
      </c>
      <c r="O162" s="36"/>
      <c r="P162" s="176">
        <f>O162*H162</f>
        <v>0</v>
      </c>
      <c r="Q162" s="176">
        <v>1.0300000000000001E-3</v>
      </c>
      <c r="R162" s="176">
        <f>Q162*H162</f>
        <v>1.2468150000000002E-2</v>
      </c>
      <c r="S162" s="176">
        <v>0</v>
      </c>
      <c r="T162" s="177">
        <f>S162*H162</f>
        <v>0</v>
      </c>
      <c r="AR162" s="18" t="s">
        <v>6003</v>
      </c>
      <c r="AT162" s="18" t="s">
        <v>4015</v>
      </c>
      <c r="AU162" s="18" t="s">
        <v>5990</v>
      </c>
      <c r="AY162" s="18" t="s">
        <v>4012</v>
      </c>
      <c r="BE162" s="178">
        <f>IF(N162="základní",J162,0)</f>
        <v>0</v>
      </c>
      <c r="BF162" s="178">
        <f>IF(N162="snížená",J162,0)</f>
        <v>0</v>
      </c>
      <c r="BG162" s="178">
        <f>IF(N162="zákl. přenesená",J162,0)</f>
        <v>0</v>
      </c>
      <c r="BH162" s="178">
        <f>IF(N162="sníž. přenesená",J162,0)</f>
        <v>0</v>
      </c>
      <c r="BI162" s="178">
        <f>IF(N162="nulová",J162,0)</f>
        <v>0</v>
      </c>
      <c r="BJ162" s="18" t="s">
        <v>5934</v>
      </c>
      <c r="BK162" s="178">
        <f>ROUND(I162*H162,2)</f>
        <v>0</v>
      </c>
      <c r="BL162" s="18" t="s">
        <v>6003</v>
      </c>
      <c r="BM162" s="18" t="s">
        <v>535</v>
      </c>
    </row>
    <row r="163" spans="2:65" s="12" customFormat="1">
      <c r="B163" s="186"/>
      <c r="D163" s="195" t="s">
        <v>402</v>
      </c>
      <c r="E163" s="194" t="s">
        <v>5915</v>
      </c>
      <c r="F163" s="207" t="s">
        <v>536</v>
      </c>
      <c r="H163" s="208">
        <v>3.45</v>
      </c>
      <c r="I163" s="190"/>
      <c r="L163" s="186"/>
      <c r="M163" s="191"/>
      <c r="N163" s="192"/>
      <c r="O163" s="192"/>
      <c r="P163" s="192"/>
      <c r="Q163" s="192"/>
      <c r="R163" s="192"/>
      <c r="S163" s="192"/>
      <c r="T163" s="193"/>
      <c r="AT163" s="194" t="s">
        <v>402</v>
      </c>
      <c r="AU163" s="194" t="s">
        <v>5990</v>
      </c>
      <c r="AV163" s="12" t="s">
        <v>5990</v>
      </c>
      <c r="AW163" s="12" t="s">
        <v>5947</v>
      </c>
      <c r="AX163" s="12" t="s">
        <v>5983</v>
      </c>
      <c r="AY163" s="194" t="s">
        <v>4012</v>
      </c>
    </row>
    <row r="164" spans="2:65" s="12" customFormat="1">
      <c r="B164" s="186"/>
      <c r="D164" s="195" t="s">
        <v>402</v>
      </c>
      <c r="E164" s="194" t="s">
        <v>5915</v>
      </c>
      <c r="F164" s="207" t="s">
        <v>537</v>
      </c>
      <c r="H164" s="208">
        <v>8.6549999999999994</v>
      </c>
      <c r="I164" s="190"/>
      <c r="L164" s="186"/>
      <c r="M164" s="191"/>
      <c r="N164" s="192"/>
      <c r="O164" s="192"/>
      <c r="P164" s="192"/>
      <c r="Q164" s="192"/>
      <c r="R164" s="192"/>
      <c r="S164" s="192"/>
      <c r="T164" s="193"/>
      <c r="AT164" s="194" t="s">
        <v>402</v>
      </c>
      <c r="AU164" s="194" t="s">
        <v>5990</v>
      </c>
      <c r="AV164" s="12" t="s">
        <v>5990</v>
      </c>
      <c r="AW164" s="12" t="s">
        <v>5947</v>
      </c>
      <c r="AX164" s="12" t="s">
        <v>5983</v>
      </c>
      <c r="AY164" s="194" t="s">
        <v>4012</v>
      </c>
    </row>
    <row r="165" spans="2:65" s="13" customFormat="1">
      <c r="B165" s="209"/>
      <c r="D165" s="179" t="s">
        <v>402</v>
      </c>
      <c r="E165" s="210" t="s">
        <v>5915</v>
      </c>
      <c r="F165" s="211" t="s">
        <v>476</v>
      </c>
      <c r="H165" s="212">
        <v>12.105</v>
      </c>
      <c r="I165" s="213"/>
      <c r="L165" s="209"/>
      <c r="M165" s="214"/>
      <c r="N165" s="215"/>
      <c r="O165" s="215"/>
      <c r="P165" s="215"/>
      <c r="Q165" s="215"/>
      <c r="R165" s="215"/>
      <c r="S165" s="215"/>
      <c r="T165" s="216"/>
      <c r="AT165" s="217" t="s">
        <v>402</v>
      </c>
      <c r="AU165" s="217" t="s">
        <v>5990</v>
      </c>
      <c r="AV165" s="13" t="s">
        <v>6003</v>
      </c>
      <c r="AW165" s="13" t="s">
        <v>5916</v>
      </c>
      <c r="AX165" s="13" t="s">
        <v>5934</v>
      </c>
      <c r="AY165" s="217" t="s">
        <v>4012</v>
      </c>
    </row>
    <row r="166" spans="2:65" s="1" customFormat="1" ht="22.5" customHeight="1">
      <c r="B166" s="166"/>
      <c r="C166" s="167" t="s">
        <v>538</v>
      </c>
      <c r="D166" s="167" t="s">
        <v>4015</v>
      </c>
      <c r="E166" s="168" t="s">
        <v>539</v>
      </c>
      <c r="F166" s="169" t="s">
        <v>540</v>
      </c>
      <c r="G166" s="170" t="s">
        <v>426</v>
      </c>
      <c r="H166" s="171">
        <v>12.105</v>
      </c>
      <c r="I166" s="172"/>
      <c r="J166" s="173">
        <f>ROUND(I166*H166,2)</f>
        <v>0</v>
      </c>
      <c r="K166" s="169" t="s">
        <v>392</v>
      </c>
      <c r="L166" s="35"/>
      <c r="M166" s="174" t="s">
        <v>5915</v>
      </c>
      <c r="N166" s="175" t="s">
        <v>5954</v>
      </c>
      <c r="O166" s="36"/>
      <c r="P166" s="176">
        <f>O166*H166</f>
        <v>0</v>
      </c>
      <c r="Q166" s="176">
        <v>0</v>
      </c>
      <c r="R166" s="176">
        <f>Q166*H166</f>
        <v>0</v>
      </c>
      <c r="S166" s="176">
        <v>0</v>
      </c>
      <c r="T166" s="177">
        <f>S166*H166</f>
        <v>0</v>
      </c>
      <c r="AR166" s="18" t="s">
        <v>6003</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6003</v>
      </c>
      <c r="BM166" s="18" t="s">
        <v>541</v>
      </c>
    </row>
    <row r="167" spans="2:65" s="1" customFormat="1" ht="22.5" customHeight="1">
      <c r="B167" s="166"/>
      <c r="C167" s="167" t="s">
        <v>542</v>
      </c>
      <c r="D167" s="167" t="s">
        <v>4015</v>
      </c>
      <c r="E167" s="168" t="s">
        <v>543</v>
      </c>
      <c r="F167" s="169" t="s">
        <v>544</v>
      </c>
      <c r="G167" s="170" t="s">
        <v>450</v>
      </c>
      <c r="H167" s="171">
        <v>4.4610000000000003</v>
      </c>
      <c r="I167" s="172"/>
      <c r="J167" s="173">
        <f>ROUND(I167*H167,2)</f>
        <v>0</v>
      </c>
      <c r="K167" s="169" t="s">
        <v>392</v>
      </c>
      <c r="L167" s="35"/>
      <c r="M167" s="174" t="s">
        <v>5915</v>
      </c>
      <c r="N167" s="175" t="s">
        <v>5954</v>
      </c>
      <c r="O167" s="36"/>
      <c r="P167" s="176">
        <f>O167*H167</f>
        <v>0</v>
      </c>
      <c r="Q167" s="176">
        <v>1.0530600000000001</v>
      </c>
      <c r="R167" s="176">
        <f>Q167*H167</f>
        <v>4.6977006600000006</v>
      </c>
      <c r="S167" s="176">
        <v>0</v>
      </c>
      <c r="T167" s="177">
        <f>S167*H167</f>
        <v>0</v>
      </c>
      <c r="AR167" s="18" t="s">
        <v>6003</v>
      </c>
      <c r="AT167" s="18" t="s">
        <v>4015</v>
      </c>
      <c r="AU167" s="18" t="s">
        <v>5990</v>
      </c>
      <c r="AY167" s="18" t="s">
        <v>4012</v>
      </c>
      <c r="BE167" s="178">
        <f>IF(N167="základní",J167,0)</f>
        <v>0</v>
      </c>
      <c r="BF167" s="178">
        <f>IF(N167="snížená",J167,0)</f>
        <v>0</v>
      </c>
      <c r="BG167" s="178">
        <f>IF(N167="zákl. přenesená",J167,0)</f>
        <v>0</v>
      </c>
      <c r="BH167" s="178">
        <f>IF(N167="sníž. přenesená",J167,0)</f>
        <v>0</v>
      </c>
      <c r="BI167" s="178">
        <f>IF(N167="nulová",J167,0)</f>
        <v>0</v>
      </c>
      <c r="BJ167" s="18" t="s">
        <v>5934</v>
      </c>
      <c r="BK167" s="178">
        <f>ROUND(I167*H167,2)</f>
        <v>0</v>
      </c>
      <c r="BL167" s="18" t="s">
        <v>6003</v>
      </c>
      <c r="BM167" s="18" t="s">
        <v>545</v>
      </c>
    </row>
    <row r="168" spans="2:65" s="12" customFormat="1">
      <c r="B168" s="186"/>
      <c r="D168" s="195" t="s">
        <v>402</v>
      </c>
      <c r="E168" s="194" t="s">
        <v>5915</v>
      </c>
      <c r="F168" s="207" t="s">
        <v>546</v>
      </c>
      <c r="H168" s="208">
        <v>0.625</v>
      </c>
      <c r="I168" s="190"/>
      <c r="L168" s="186"/>
      <c r="M168" s="191"/>
      <c r="N168" s="192"/>
      <c r="O168" s="192"/>
      <c r="P168" s="192"/>
      <c r="Q168" s="192"/>
      <c r="R168" s="192"/>
      <c r="S168" s="192"/>
      <c r="T168" s="193"/>
      <c r="AT168" s="194" t="s">
        <v>402</v>
      </c>
      <c r="AU168" s="194" t="s">
        <v>5990</v>
      </c>
      <c r="AV168" s="12" t="s">
        <v>5990</v>
      </c>
      <c r="AW168" s="12" t="s">
        <v>5947</v>
      </c>
      <c r="AX168" s="12" t="s">
        <v>5983</v>
      </c>
      <c r="AY168" s="194" t="s">
        <v>4012</v>
      </c>
    </row>
    <row r="169" spans="2:65" s="12" customFormat="1">
      <c r="B169" s="186"/>
      <c r="D169" s="195" t="s">
        <v>402</v>
      </c>
      <c r="E169" s="194" t="s">
        <v>5915</v>
      </c>
      <c r="F169" s="207" t="s">
        <v>547</v>
      </c>
      <c r="H169" s="208">
        <v>3.8359999999999999</v>
      </c>
      <c r="I169" s="190"/>
      <c r="L169" s="186"/>
      <c r="M169" s="191"/>
      <c r="N169" s="192"/>
      <c r="O169" s="192"/>
      <c r="P169" s="192"/>
      <c r="Q169" s="192"/>
      <c r="R169" s="192"/>
      <c r="S169" s="192"/>
      <c r="T169" s="193"/>
      <c r="AT169" s="194" t="s">
        <v>402</v>
      </c>
      <c r="AU169" s="194" t="s">
        <v>5990</v>
      </c>
      <c r="AV169" s="12" t="s">
        <v>5990</v>
      </c>
      <c r="AW169" s="12" t="s">
        <v>5947</v>
      </c>
      <c r="AX169" s="12" t="s">
        <v>5983</v>
      </c>
      <c r="AY169" s="194" t="s">
        <v>4012</v>
      </c>
    </row>
    <row r="170" spans="2:65" s="13" customFormat="1">
      <c r="B170" s="209"/>
      <c r="D170" s="179" t="s">
        <v>402</v>
      </c>
      <c r="E170" s="210" t="s">
        <v>5915</v>
      </c>
      <c r="F170" s="211" t="s">
        <v>476</v>
      </c>
      <c r="H170" s="212">
        <v>4.4610000000000003</v>
      </c>
      <c r="I170" s="213"/>
      <c r="L170" s="209"/>
      <c r="M170" s="214"/>
      <c r="N170" s="215"/>
      <c r="O170" s="215"/>
      <c r="P170" s="215"/>
      <c r="Q170" s="215"/>
      <c r="R170" s="215"/>
      <c r="S170" s="215"/>
      <c r="T170" s="216"/>
      <c r="AT170" s="217" t="s">
        <v>402</v>
      </c>
      <c r="AU170" s="217" t="s">
        <v>5990</v>
      </c>
      <c r="AV170" s="13" t="s">
        <v>6003</v>
      </c>
      <c r="AW170" s="13" t="s">
        <v>5916</v>
      </c>
      <c r="AX170" s="13" t="s">
        <v>5934</v>
      </c>
      <c r="AY170" s="217" t="s">
        <v>4012</v>
      </c>
    </row>
    <row r="171" spans="2:65" s="1" customFormat="1" ht="31.5" customHeight="1">
      <c r="B171" s="166"/>
      <c r="C171" s="167" t="s">
        <v>548</v>
      </c>
      <c r="D171" s="167" t="s">
        <v>4015</v>
      </c>
      <c r="E171" s="168" t="s">
        <v>549</v>
      </c>
      <c r="F171" s="169" t="s">
        <v>550</v>
      </c>
      <c r="G171" s="170" t="s">
        <v>400</v>
      </c>
      <c r="H171" s="171">
        <v>5.6000000000000001E-2</v>
      </c>
      <c r="I171" s="172"/>
      <c r="J171" s="173">
        <f>ROUND(I171*H171,2)</f>
        <v>0</v>
      </c>
      <c r="K171" s="169" t="s">
        <v>392</v>
      </c>
      <c r="L171" s="35"/>
      <c r="M171" s="174" t="s">
        <v>5915</v>
      </c>
      <c r="N171" s="175" t="s">
        <v>5954</v>
      </c>
      <c r="O171" s="36"/>
      <c r="P171" s="176">
        <f>O171*H171</f>
        <v>0</v>
      </c>
      <c r="Q171" s="176">
        <v>3.0427900000000001</v>
      </c>
      <c r="R171" s="176">
        <f>Q171*H171</f>
        <v>0.17039624</v>
      </c>
      <c r="S171" s="176">
        <v>0</v>
      </c>
      <c r="T171" s="177">
        <f>S171*H171</f>
        <v>0</v>
      </c>
      <c r="AR171" s="18" t="s">
        <v>6003</v>
      </c>
      <c r="AT171" s="18" t="s">
        <v>4015</v>
      </c>
      <c r="AU171" s="18" t="s">
        <v>5990</v>
      </c>
      <c r="AY171" s="18" t="s">
        <v>4012</v>
      </c>
      <c r="BE171" s="178">
        <f>IF(N171="základní",J171,0)</f>
        <v>0</v>
      </c>
      <c r="BF171" s="178">
        <f>IF(N171="snížená",J171,0)</f>
        <v>0</v>
      </c>
      <c r="BG171" s="178">
        <f>IF(N171="zákl. přenesená",J171,0)</f>
        <v>0</v>
      </c>
      <c r="BH171" s="178">
        <f>IF(N171="sníž. přenesená",J171,0)</f>
        <v>0</v>
      </c>
      <c r="BI171" s="178">
        <f>IF(N171="nulová",J171,0)</f>
        <v>0</v>
      </c>
      <c r="BJ171" s="18" t="s">
        <v>5934</v>
      </c>
      <c r="BK171" s="178">
        <f>ROUND(I171*H171,2)</f>
        <v>0</v>
      </c>
      <c r="BL171" s="18" t="s">
        <v>6003</v>
      </c>
      <c r="BM171" s="18" t="s">
        <v>551</v>
      </c>
    </row>
    <row r="172" spans="2:65" s="12" customFormat="1">
      <c r="B172" s="186"/>
      <c r="D172" s="179" t="s">
        <v>402</v>
      </c>
      <c r="E172" s="187" t="s">
        <v>5915</v>
      </c>
      <c r="F172" s="188" t="s">
        <v>552</v>
      </c>
      <c r="H172" s="189">
        <v>5.6000000000000001E-2</v>
      </c>
      <c r="I172" s="190"/>
      <c r="L172" s="186"/>
      <c r="M172" s="191"/>
      <c r="N172" s="192"/>
      <c r="O172" s="192"/>
      <c r="P172" s="192"/>
      <c r="Q172" s="192"/>
      <c r="R172" s="192"/>
      <c r="S172" s="192"/>
      <c r="T172" s="193"/>
      <c r="AT172" s="194" t="s">
        <v>402</v>
      </c>
      <c r="AU172" s="194" t="s">
        <v>5990</v>
      </c>
      <c r="AV172" s="12" t="s">
        <v>5990</v>
      </c>
      <c r="AW172" s="12" t="s">
        <v>5947</v>
      </c>
      <c r="AX172" s="12" t="s">
        <v>5934</v>
      </c>
      <c r="AY172" s="194" t="s">
        <v>4012</v>
      </c>
    </row>
    <row r="173" spans="2:65" s="1" customFormat="1" ht="31.5" customHeight="1">
      <c r="B173" s="166"/>
      <c r="C173" s="167" t="s">
        <v>553</v>
      </c>
      <c r="D173" s="167" t="s">
        <v>4015</v>
      </c>
      <c r="E173" s="168" t="s">
        <v>554</v>
      </c>
      <c r="F173" s="169" t="s">
        <v>555</v>
      </c>
      <c r="G173" s="170" t="s">
        <v>400</v>
      </c>
      <c r="H173" s="171">
        <v>0.53700000000000003</v>
      </c>
      <c r="I173" s="172"/>
      <c r="J173" s="173">
        <f>ROUND(I173*H173,2)</f>
        <v>0</v>
      </c>
      <c r="K173" s="169" t="s">
        <v>392</v>
      </c>
      <c r="L173" s="35"/>
      <c r="M173" s="174" t="s">
        <v>5915</v>
      </c>
      <c r="N173" s="175" t="s">
        <v>5954</v>
      </c>
      <c r="O173" s="36"/>
      <c r="P173" s="176">
        <f>O173*H173</f>
        <v>0</v>
      </c>
      <c r="Q173" s="176">
        <v>2.7591299999999999</v>
      </c>
      <c r="R173" s="176">
        <f>Q173*H173</f>
        <v>1.4816528099999999</v>
      </c>
      <c r="S173" s="176">
        <v>0</v>
      </c>
      <c r="T173" s="177">
        <f>S173*H173</f>
        <v>0</v>
      </c>
      <c r="AR173" s="18" t="s">
        <v>6003</v>
      </c>
      <c r="AT173" s="18" t="s">
        <v>4015</v>
      </c>
      <c r="AU173" s="18" t="s">
        <v>5990</v>
      </c>
      <c r="AY173" s="18" t="s">
        <v>4012</v>
      </c>
      <c r="BE173" s="178">
        <f>IF(N173="základní",J173,0)</f>
        <v>0</v>
      </c>
      <c r="BF173" s="178">
        <f>IF(N173="snížená",J173,0)</f>
        <v>0</v>
      </c>
      <c r="BG173" s="178">
        <f>IF(N173="zákl. přenesená",J173,0)</f>
        <v>0</v>
      </c>
      <c r="BH173" s="178">
        <f>IF(N173="sníž. přenesená",J173,0)</f>
        <v>0</v>
      </c>
      <c r="BI173" s="178">
        <f>IF(N173="nulová",J173,0)</f>
        <v>0</v>
      </c>
      <c r="BJ173" s="18" t="s">
        <v>5934</v>
      </c>
      <c r="BK173" s="178">
        <f>ROUND(I173*H173,2)</f>
        <v>0</v>
      </c>
      <c r="BL173" s="18" t="s">
        <v>6003</v>
      </c>
      <c r="BM173" s="18" t="s">
        <v>556</v>
      </c>
    </row>
    <row r="174" spans="2:65" s="12" customFormat="1">
      <c r="B174" s="186"/>
      <c r="D174" s="195" t="s">
        <v>402</v>
      </c>
      <c r="E174" s="194" t="s">
        <v>5915</v>
      </c>
      <c r="F174" s="207" t="s">
        <v>557</v>
      </c>
      <c r="H174" s="208">
        <v>0.38</v>
      </c>
      <c r="I174" s="190"/>
      <c r="L174" s="186"/>
      <c r="M174" s="191"/>
      <c r="N174" s="192"/>
      <c r="O174" s="192"/>
      <c r="P174" s="192"/>
      <c r="Q174" s="192"/>
      <c r="R174" s="192"/>
      <c r="S174" s="192"/>
      <c r="T174" s="193"/>
      <c r="AT174" s="194" t="s">
        <v>402</v>
      </c>
      <c r="AU174" s="194" t="s">
        <v>5990</v>
      </c>
      <c r="AV174" s="12" t="s">
        <v>5990</v>
      </c>
      <c r="AW174" s="12" t="s">
        <v>5947</v>
      </c>
      <c r="AX174" s="12" t="s">
        <v>5983</v>
      </c>
      <c r="AY174" s="194" t="s">
        <v>4012</v>
      </c>
    </row>
    <row r="175" spans="2:65" s="12" customFormat="1">
      <c r="B175" s="186"/>
      <c r="D175" s="179" t="s">
        <v>402</v>
      </c>
      <c r="E175" s="187" t="s">
        <v>5915</v>
      </c>
      <c r="F175" s="188" t="s">
        <v>558</v>
      </c>
      <c r="H175" s="189">
        <v>0.157</v>
      </c>
      <c r="I175" s="190"/>
      <c r="L175" s="186"/>
      <c r="M175" s="191"/>
      <c r="N175" s="192"/>
      <c r="O175" s="192"/>
      <c r="P175" s="192"/>
      <c r="Q175" s="192"/>
      <c r="R175" s="192"/>
      <c r="S175" s="192"/>
      <c r="T175" s="193"/>
      <c r="AT175" s="194" t="s">
        <v>402</v>
      </c>
      <c r="AU175" s="194" t="s">
        <v>5990</v>
      </c>
      <c r="AV175" s="12" t="s">
        <v>5990</v>
      </c>
      <c r="AW175" s="12" t="s">
        <v>5947</v>
      </c>
      <c r="AX175" s="12" t="s">
        <v>5983</v>
      </c>
      <c r="AY175" s="194" t="s">
        <v>4012</v>
      </c>
    </row>
    <row r="176" spans="2:65" s="1" customFormat="1" ht="22.5" customHeight="1">
      <c r="B176" s="166"/>
      <c r="C176" s="167" t="s">
        <v>559</v>
      </c>
      <c r="D176" s="167" t="s">
        <v>4015</v>
      </c>
      <c r="E176" s="168" t="s">
        <v>560</v>
      </c>
      <c r="F176" s="169" t="s">
        <v>561</v>
      </c>
      <c r="G176" s="170" t="s">
        <v>400</v>
      </c>
      <c r="H176" s="171">
        <v>7.28</v>
      </c>
      <c r="I176" s="172"/>
      <c r="J176" s="173">
        <f>ROUND(I176*H176,2)</f>
        <v>0</v>
      </c>
      <c r="K176" s="169" t="s">
        <v>392</v>
      </c>
      <c r="L176" s="35"/>
      <c r="M176" s="174" t="s">
        <v>5915</v>
      </c>
      <c r="N176" s="175" t="s">
        <v>5954</v>
      </c>
      <c r="O176" s="36"/>
      <c r="P176" s="176">
        <f>O176*H176</f>
        <v>0</v>
      </c>
      <c r="Q176" s="176">
        <v>2.45329</v>
      </c>
      <c r="R176" s="176">
        <f>Q176*H176</f>
        <v>17.859951200000001</v>
      </c>
      <c r="S176" s="176">
        <v>0</v>
      </c>
      <c r="T176" s="177">
        <f>S176*H176</f>
        <v>0</v>
      </c>
      <c r="AR176" s="18" t="s">
        <v>6003</v>
      </c>
      <c r="AT176" s="18" t="s">
        <v>4015</v>
      </c>
      <c r="AU176" s="18" t="s">
        <v>5990</v>
      </c>
      <c r="AY176" s="18" t="s">
        <v>4012</v>
      </c>
      <c r="BE176" s="178">
        <f>IF(N176="základní",J176,0)</f>
        <v>0</v>
      </c>
      <c r="BF176" s="178">
        <f>IF(N176="snížená",J176,0)</f>
        <v>0</v>
      </c>
      <c r="BG176" s="178">
        <f>IF(N176="zákl. přenesená",J176,0)</f>
        <v>0</v>
      </c>
      <c r="BH176" s="178">
        <f>IF(N176="sníž. přenesená",J176,0)</f>
        <v>0</v>
      </c>
      <c r="BI176" s="178">
        <f>IF(N176="nulová",J176,0)</f>
        <v>0</v>
      </c>
      <c r="BJ176" s="18" t="s">
        <v>5934</v>
      </c>
      <c r="BK176" s="178">
        <f>ROUND(I176*H176,2)</f>
        <v>0</v>
      </c>
      <c r="BL176" s="18" t="s">
        <v>6003</v>
      </c>
      <c r="BM176" s="18" t="s">
        <v>562</v>
      </c>
    </row>
    <row r="177" spans="2:65" s="12" customFormat="1">
      <c r="B177" s="186"/>
      <c r="D177" s="195" t="s">
        <v>402</v>
      </c>
      <c r="E177" s="194" t="s">
        <v>5915</v>
      </c>
      <c r="F177" s="207" t="s">
        <v>563</v>
      </c>
      <c r="H177" s="208">
        <v>7.28</v>
      </c>
      <c r="I177" s="190"/>
      <c r="L177" s="186"/>
      <c r="M177" s="191"/>
      <c r="N177" s="192"/>
      <c r="O177" s="192"/>
      <c r="P177" s="192"/>
      <c r="Q177" s="192"/>
      <c r="R177" s="192"/>
      <c r="S177" s="192"/>
      <c r="T177" s="193"/>
      <c r="AT177" s="194" t="s">
        <v>402</v>
      </c>
      <c r="AU177" s="194" t="s">
        <v>5990</v>
      </c>
      <c r="AV177" s="12" t="s">
        <v>5990</v>
      </c>
      <c r="AW177" s="12" t="s">
        <v>5947</v>
      </c>
      <c r="AX177" s="12" t="s">
        <v>5934</v>
      </c>
      <c r="AY177" s="194" t="s">
        <v>4012</v>
      </c>
    </row>
    <row r="178" spans="2:65" s="11" customFormat="1" ht="29.85" customHeight="1">
      <c r="B178" s="152"/>
      <c r="D178" s="163" t="s">
        <v>5982</v>
      </c>
      <c r="E178" s="164" t="s">
        <v>6000</v>
      </c>
      <c r="F178" s="164" t="s">
        <v>564</v>
      </c>
      <c r="I178" s="155"/>
      <c r="J178" s="165">
        <f>BK178</f>
        <v>0</v>
      </c>
      <c r="L178" s="152"/>
      <c r="M178" s="157"/>
      <c r="N178" s="158"/>
      <c r="O178" s="158"/>
      <c r="P178" s="159">
        <f>SUM(P179:P201)</f>
        <v>0</v>
      </c>
      <c r="Q178" s="158"/>
      <c r="R178" s="159">
        <f>SUM(R179:R201)</f>
        <v>1288.9642314399998</v>
      </c>
      <c r="S178" s="158"/>
      <c r="T178" s="160">
        <f>SUM(T179:T201)</f>
        <v>0</v>
      </c>
      <c r="AR178" s="153" t="s">
        <v>5934</v>
      </c>
      <c r="AT178" s="161" t="s">
        <v>5982</v>
      </c>
      <c r="AU178" s="161" t="s">
        <v>5934</v>
      </c>
      <c r="AY178" s="153" t="s">
        <v>4012</v>
      </c>
      <c r="BK178" s="162">
        <f>SUM(BK179:BK201)</f>
        <v>0</v>
      </c>
    </row>
    <row r="179" spans="2:65" s="1" customFormat="1" ht="22.5" customHeight="1">
      <c r="B179" s="166"/>
      <c r="C179" s="167" t="s">
        <v>565</v>
      </c>
      <c r="D179" s="167" t="s">
        <v>4015</v>
      </c>
      <c r="E179" s="168" t="s">
        <v>566</v>
      </c>
      <c r="F179" s="169" t="s">
        <v>567</v>
      </c>
      <c r="G179" s="170" t="s">
        <v>568</v>
      </c>
      <c r="H179" s="171">
        <v>2</v>
      </c>
      <c r="I179" s="172"/>
      <c r="J179" s="173">
        <f>ROUND(I179*H179,2)</f>
        <v>0</v>
      </c>
      <c r="K179" s="169" t="s">
        <v>392</v>
      </c>
      <c r="L179" s="35"/>
      <c r="M179" s="174" t="s">
        <v>5915</v>
      </c>
      <c r="N179" s="175" t="s">
        <v>5954</v>
      </c>
      <c r="O179" s="36"/>
      <c r="P179" s="176">
        <f>O179*H179</f>
        <v>0</v>
      </c>
      <c r="Q179" s="176">
        <v>9.1800000000000007E-3</v>
      </c>
      <c r="R179" s="176">
        <f>Q179*H179</f>
        <v>1.8360000000000001E-2</v>
      </c>
      <c r="S179" s="176">
        <v>0</v>
      </c>
      <c r="T179" s="177">
        <f>S179*H179</f>
        <v>0</v>
      </c>
      <c r="AR179" s="18" t="s">
        <v>6003</v>
      </c>
      <c r="AT179" s="18" t="s">
        <v>4015</v>
      </c>
      <c r="AU179" s="18" t="s">
        <v>5990</v>
      </c>
      <c r="AY179" s="18" t="s">
        <v>4012</v>
      </c>
      <c r="BE179" s="178">
        <f>IF(N179="základní",J179,0)</f>
        <v>0</v>
      </c>
      <c r="BF179" s="178">
        <f>IF(N179="snížená",J179,0)</f>
        <v>0</v>
      </c>
      <c r="BG179" s="178">
        <f>IF(N179="zákl. přenesená",J179,0)</f>
        <v>0</v>
      </c>
      <c r="BH179" s="178">
        <f>IF(N179="sníž. přenesená",J179,0)</f>
        <v>0</v>
      </c>
      <c r="BI179" s="178">
        <f>IF(N179="nulová",J179,0)</f>
        <v>0</v>
      </c>
      <c r="BJ179" s="18" t="s">
        <v>5934</v>
      </c>
      <c r="BK179" s="178">
        <f>ROUND(I179*H179,2)</f>
        <v>0</v>
      </c>
      <c r="BL179" s="18" t="s">
        <v>6003</v>
      </c>
      <c r="BM179" s="18" t="s">
        <v>569</v>
      </c>
    </row>
    <row r="180" spans="2:65" s="1" customFormat="1" ht="22.5" customHeight="1">
      <c r="B180" s="166"/>
      <c r="C180" s="197" t="s">
        <v>570</v>
      </c>
      <c r="D180" s="197" t="s">
        <v>447</v>
      </c>
      <c r="E180" s="198" t="s">
        <v>571</v>
      </c>
      <c r="F180" s="199" t="s">
        <v>572</v>
      </c>
      <c r="G180" s="200" t="s">
        <v>568</v>
      </c>
      <c r="H180" s="201">
        <v>2</v>
      </c>
      <c r="I180" s="202"/>
      <c r="J180" s="203">
        <f>ROUND(I180*H180,2)</f>
        <v>0</v>
      </c>
      <c r="K180" s="199" t="s">
        <v>392</v>
      </c>
      <c r="L180" s="204"/>
      <c r="M180" s="205" t="s">
        <v>5915</v>
      </c>
      <c r="N180" s="206" t="s">
        <v>5954</v>
      </c>
      <c r="O180" s="36"/>
      <c r="P180" s="176">
        <f>O180*H180</f>
        <v>0</v>
      </c>
      <c r="Q180" s="176">
        <v>8.7999999999999995E-2</v>
      </c>
      <c r="R180" s="176">
        <f>Q180*H180</f>
        <v>0.17599999999999999</v>
      </c>
      <c r="S180" s="176">
        <v>0</v>
      </c>
      <c r="T180" s="177">
        <f>S180*H180</f>
        <v>0</v>
      </c>
      <c r="AR180" s="18" t="s">
        <v>6015</v>
      </c>
      <c r="AT180" s="18" t="s">
        <v>447</v>
      </c>
      <c r="AU180" s="18" t="s">
        <v>5990</v>
      </c>
      <c r="AY180" s="18" t="s">
        <v>4012</v>
      </c>
      <c r="BE180" s="178">
        <f>IF(N180="základní",J180,0)</f>
        <v>0</v>
      </c>
      <c r="BF180" s="178">
        <f>IF(N180="snížená",J180,0)</f>
        <v>0</v>
      </c>
      <c r="BG180" s="178">
        <f>IF(N180="zákl. přenesená",J180,0)</f>
        <v>0</v>
      </c>
      <c r="BH180" s="178">
        <f>IF(N180="sníž. přenesená",J180,0)</f>
        <v>0</v>
      </c>
      <c r="BI180" s="178">
        <f>IF(N180="nulová",J180,0)</f>
        <v>0</v>
      </c>
      <c r="BJ180" s="18" t="s">
        <v>5934</v>
      </c>
      <c r="BK180" s="178">
        <f>ROUND(I180*H180,2)</f>
        <v>0</v>
      </c>
      <c r="BL180" s="18" t="s">
        <v>6003</v>
      </c>
      <c r="BM180" s="18" t="s">
        <v>573</v>
      </c>
    </row>
    <row r="181" spans="2:65" s="1" customFormat="1" ht="31.5" customHeight="1">
      <c r="B181" s="166"/>
      <c r="C181" s="167" t="s">
        <v>574</v>
      </c>
      <c r="D181" s="167" t="s">
        <v>4015</v>
      </c>
      <c r="E181" s="168" t="s">
        <v>575</v>
      </c>
      <c r="F181" s="169" t="s">
        <v>576</v>
      </c>
      <c r="G181" s="170" t="s">
        <v>400</v>
      </c>
      <c r="H181" s="171">
        <v>124.6</v>
      </c>
      <c r="I181" s="172"/>
      <c r="J181" s="173">
        <f>ROUND(I181*H181,2)</f>
        <v>0</v>
      </c>
      <c r="K181" s="169" t="s">
        <v>392</v>
      </c>
      <c r="L181" s="35"/>
      <c r="M181" s="174" t="s">
        <v>5915</v>
      </c>
      <c r="N181" s="175" t="s">
        <v>5954</v>
      </c>
      <c r="O181" s="36"/>
      <c r="P181" s="176">
        <f>O181*H181</f>
        <v>0</v>
      </c>
      <c r="Q181" s="176">
        <v>2.5023499999999999</v>
      </c>
      <c r="R181" s="176">
        <f>Q181*H181</f>
        <v>311.79280999999997</v>
      </c>
      <c r="S181" s="176">
        <v>0</v>
      </c>
      <c r="T181" s="177">
        <f>S181*H181</f>
        <v>0</v>
      </c>
      <c r="AR181" s="18" t="s">
        <v>6003</v>
      </c>
      <c r="AT181" s="18" t="s">
        <v>4015</v>
      </c>
      <c r="AU181" s="18" t="s">
        <v>5990</v>
      </c>
      <c r="AY181" s="18" t="s">
        <v>4012</v>
      </c>
      <c r="BE181" s="178">
        <f>IF(N181="základní",J181,0)</f>
        <v>0</v>
      </c>
      <c r="BF181" s="178">
        <f>IF(N181="snížená",J181,0)</f>
        <v>0</v>
      </c>
      <c r="BG181" s="178">
        <f>IF(N181="zákl. přenesená",J181,0)</f>
        <v>0</v>
      </c>
      <c r="BH181" s="178">
        <f>IF(N181="sníž. přenesená",J181,0)</f>
        <v>0</v>
      </c>
      <c r="BI181" s="178">
        <f>IF(N181="nulová",J181,0)</f>
        <v>0</v>
      </c>
      <c r="BJ181" s="18" t="s">
        <v>5934</v>
      </c>
      <c r="BK181" s="178">
        <f>ROUND(I181*H181,2)</f>
        <v>0</v>
      </c>
      <c r="BL181" s="18" t="s">
        <v>6003</v>
      </c>
      <c r="BM181" s="18" t="s">
        <v>577</v>
      </c>
    </row>
    <row r="182" spans="2:65" s="12" customFormat="1">
      <c r="B182" s="186"/>
      <c r="D182" s="179" t="s">
        <v>402</v>
      </c>
      <c r="E182" s="187" t="s">
        <v>5915</v>
      </c>
      <c r="F182" s="188" t="s">
        <v>578</v>
      </c>
      <c r="H182" s="189">
        <v>124.6</v>
      </c>
      <c r="I182" s="190"/>
      <c r="L182" s="186"/>
      <c r="M182" s="191"/>
      <c r="N182" s="192"/>
      <c r="O182" s="192"/>
      <c r="P182" s="192"/>
      <c r="Q182" s="192"/>
      <c r="R182" s="192"/>
      <c r="S182" s="192"/>
      <c r="T182" s="193"/>
      <c r="AT182" s="194" t="s">
        <v>402</v>
      </c>
      <c r="AU182" s="194" t="s">
        <v>5990</v>
      </c>
      <c r="AV182" s="12" t="s">
        <v>5990</v>
      </c>
      <c r="AW182" s="12" t="s">
        <v>5947</v>
      </c>
      <c r="AX182" s="12" t="s">
        <v>5934</v>
      </c>
      <c r="AY182" s="194" t="s">
        <v>4012</v>
      </c>
    </row>
    <row r="183" spans="2:65" s="1" customFormat="1" ht="31.5" customHeight="1">
      <c r="B183" s="166"/>
      <c r="C183" s="167" t="s">
        <v>579</v>
      </c>
      <c r="D183" s="167" t="s">
        <v>4015</v>
      </c>
      <c r="E183" s="168" t="s">
        <v>580</v>
      </c>
      <c r="F183" s="169" t="s">
        <v>581</v>
      </c>
      <c r="G183" s="170" t="s">
        <v>400</v>
      </c>
      <c r="H183" s="171">
        <v>367.399</v>
      </c>
      <c r="I183" s="172"/>
      <c r="J183" s="173">
        <f>ROUND(I183*H183,2)</f>
        <v>0</v>
      </c>
      <c r="K183" s="169" t="s">
        <v>5915</v>
      </c>
      <c r="L183" s="35"/>
      <c r="M183" s="174" t="s">
        <v>5915</v>
      </c>
      <c r="N183" s="175" t="s">
        <v>5954</v>
      </c>
      <c r="O183" s="36"/>
      <c r="P183" s="176">
        <f>O183*H183</f>
        <v>0</v>
      </c>
      <c r="Q183" s="176">
        <v>2.50745</v>
      </c>
      <c r="R183" s="176">
        <f>Q183*H183</f>
        <v>921.23462255000004</v>
      </c>
      <c r="S183" s="176">
        <v>0</v>
      </c>
      <c r="T183" s="177">
        <f>S183*H183</f>
        <v>0</v>
      </c>
      <c r="AR183" s="18" t="s">
        <v>6003</v>
      </c>
      <c r="AT183" s="18" t="s">
        <v>4015</v>
      </c>
      <c r="AU183" s="18" t="s">
        <v>5990</v>
      </c>
      <c r="AY183" s="18" t="s">
        <v>4012</v>
      </c>
      <c r="BE183" s="178">
        <f>IF(N183="základní",J183,0)</f>
        <v>0</v>
      </c>
      <c r="BF183" s="178">
        <f>IF(N183="snížená",J183,0)</f>
        <v>0</v>
      </c>
      <c r="BG183" s="178">
        <f>IF(N183="zákl. přenesená",J183,0)</f>
        <v>0</v>
      </c>
      <c r="BH183" s="178">
        <f>IF(N183="sníž. přenesená",J183,0)</f>
        <v>0</v>
      </c>
      <c r="BI183" s="178">
        <f>IF(N183="nulová",J183,0)</f>
        <v>0</v>
      </c>
      <c r="BJ183" s="18" t="s">
        <v>5934</v>
      </c>
      <c r="BK183" s="178">
        <f>ROUND(I183*H183,2)</f>
        <v>0</v>
      </c>
      <c r="BL183" s="18" t="s">
        <v>6003</v>
      </c>
      <c r="BM183" s="18" t="s">
        <v>582</v>
      </c>
    </row>
    <row r="184" spans="2:65" s="12" customFormat="1">
      <c r="B184" s="186"/>
      <c r="D184" s="195" t="s">
        <v>402</v>
      </c>
      <c r="E184" s="194" t="s">
        <v>5915</v>
      </c>
      <c r="F184" s="207" t="s">
        <v>583</v>
      </c>
      <c r="H184" s="208">
        <v>5.1749999999999998</v>
      </c>
      <c r="I184" s="190"/>
      <c r="L184" s="186"/>
      <c r="M184" s="191"/>
      <c r="N184" s="192"/>
      <c r="O184" s="192"/>
      <c r="P184" s="192"/>
      <c r="Q184" s="192"/>
      <c r="R184" s="192"/>
      <c r="S184" s="192"/>
      <c r="T184" s="193"/>
      <c r="AT184" s="194" t="s">
        <v>402</v>
      </c>
      <c r="AU184" s="194" t="s">
        <v>5990</v>
      </c>
      <c r="AV184" s="12" t="s">
        <v>5990</v>
      </c>
      <c r="AW184" s="12" t="s">
        <v>5947</v>
      </c>
      <c r="AX184" s="12" t="s">
        <v>5983</v>
      </c>
      <c r="AY184" s="194" t="s">
        <v>4012</v>
      </c>
    </row>
    <row r="185" spans="2:65" s="12" customFormat="1" ht="27">
      <c r="B185" s="186"/>
      <c r="D185" s="195" t="s">
        <v>402</v>
      </c>
      <c r="E185" s="194" t="s">
        <v>5915</v>
      </c>
      <c r="F185" s="207" t="s">
        <v>584</v>
      </c>
      <c r="H185" s="208">
        <v>173.05199999999999</v>
      </c>
      <c r="I185" s="190"/>
      <c r="L185" s="186"/>
      <c r="M185" s="191"/>
      <c r="N185" s="192"/>
      <c r="O185" s="192"/>
      <c r="P185" s="192"/>
      <c r="Q185" s="192"/>
      <c r="R185" s="192"/>
      <c r="S185" s="192"/>
      <c r="T185" s="193"/>
      <c r="AT185" s="194" t="s">
        <v>402</v>
      </c>
      <c r="AU185" s="194" t="s">
        <v>5990</v>
      </c>
      <c r="AV185" s="12" t="s">
        <v>5990</v>
      </c>
      <c r="AW185" s="12" t="s">
        <v>5947</v>
      </c>
      <c r="AX185" s="12" t="s">
        <v>5983</v>
      </c>
      <c r="AY185" s="194" t="s">
        <v>4012</v>
      </c>
    </row>
    <row r="186" spans="2:65" s="12" customFormat="1">
      <c r="B186" s="186"/>
      <c r="D186" s="195" t="s">
        <v>402</v>
      </c>
      <c r="E186" s="194" t="s">
        <v>5915</v>
      </c>
      <c r="F186" s="207" t="s">
        <v>585</v>
      </c>
      <c r="H186" s="208">
        <v>35.311999999999998</v>
      </c>
      <c r="I186" s="190"/>
      <c r="L186" s="186"/>
      <c r="M186" s="191"/>
      <c r="N186" s="192"/>
      <c r="O186" s="192"/>
      <c r="P186" s="192"/>
      <c r="Q186" s="192"/>
      <c r="R186" s="192"/>
      <c r="S186" s="192"/>
      <c r="T186" s="193"/>
      <c r="AT186" s="194" t="s">
        <v>402</v>
      </c>
      <c r="AU186" s="194" t="s">
        <v>5990</v>
      </c>
      <c r="AV186" s="12" t="s">
        <v>5990</v>
      </c>
      <c r="AW186" s="12" t="s">
        <v>5947</v>
      </c>
      <c r="AX186" s="12" t="s">
        <v>5983</v>
      </c>
      <c r="AY186" s="194" t="s">
        <v>4012</v>
      </c>
    </row>
    <row r="187" spans="2:65" s="12" customFormat="1">
      <c r="B187" s="186"/>
      <c r="D187" s="195" t="s">
        <v>402</v>
      </c>
      <c r="E187" s="194" t="s">
        <v>5915</v>
      </c>
      <c r="F187" s="207" t="s">
        <v>586</v>
      </c>
      <c r="H187" s="208">
        <v>46.325000000000003</v>
      </c>
      <c r="I187" s="190"/>
      <c r="L187" s="186"/>
      <c r="M187" s="191"/>
      <c r="N187" s="192"/>
      <c r="O187" s="192"/>
      <c r="P187" s="192"/>
      <c r="Q187" s="192"/>
      <c r="R187" s="192"/>
      <c r="S187" s="192"/>
      <c r="T187" s="193"/>
      <c r="AT187" s="194" t="s">
        <v>402</v>
      </c>
      <c r="AU187" s="194" t="s">
        <v>5990</v>
      </c>
      <c r="AV187" s="12" t="s">
        <v>5990</v>
      </c>
      <c r="AW187" s="12" t="s">
        <v>5947</v>
      </c>
      <c r="AX187" s="12" t="s">
        <v>5983</v>
      </c>
      <c r="AY187" s="194" t="s">
        <v>4012</v>
      </c>
    </row>
    <row r="188" spans="2:65" s="12" customFormat="1">
      <c r="B188" s="186"/>
      <c r="D188" s="195" t="s">
        <v>402</v>
      </c>
      <c r="E188" s="194" t="s">
        <v>5915</v>
      </c>
      <c r="F188" s="207" t="s">
        <v>587</v>
      </c>
      <c r="H188" s="208">
        <v>77.207999999999998</v>
      </c>
      <c r="I188" s="190"/>
      <c r="L188" s="186"/>
      <c r="M188" s="191"/>
      <c r="N188" s="192"/>
      <c r="O188" s="192"/>
      <c r="P188" s="192"/>
      <c r="Q188" s="192"/>
      <c r="R188" s="192"/>
      <c r="S188" s="192"/>
      <c r="T188" s="193"/>
      <c r="AT188" s="194" t="s">
        <v>402</v>
      </c>
      <c r="AU188" s="194" t="s">
        <v>5990</v>
      </c>
      <c r="AV188" s="12" t="s">
        <v>5990</v>
      </c>
      <c r="AW188" s="12" t="s">
        <v>5947</v>
      </c>
      <c r="AX188" s="12" t="s">
        <v>5983</v>
      </c>
      <c r="AY188" s="194" t="s">
        <v>4012</v>
      </c>
    </row>
    <row r="189" spans="2:65" s="12" customFormat="1">
      <c r="B189" s="186"/>
      <c r="D189" s="195" t="s">
        <v>402</v>
      </c>
      <c r="E189" s="194" t="s">
        <v>5915</v>
      </c>
      <c r="F189" s="207" t="s">
        <v>588</v>
      </c>
      <c r="H189" s="208">
        <v>5.577</v>
      </c>
      <c r="I189" s="190"/>
      <c r="L189" s="186"/>
      <c r="M189" s="191"/>
      <c r="N189" s="192"/>
      <c r="O189" s="192"/>
      <c r="P189" s="192"/>
      <c r="Q189" s="192"/>
      <c r="R189" s="192"/>
      <c r="S189" s="192"/>
      <c r="T189" s="193"/>
      <c r="AT189" s="194" t="s">
        <v>402</v>
      </c>
      <c r="AU189" s="194" t="s">
        <v>5990</v>
      </c>
      <c r="AV189" s="12" t="s">
        <v>5990</v>
      </c>
      <c r="AW189" s="12" t="s">
        <v>5947</v>
      </c>
      <c r="AX189" s="12" t="s">
        <v>5983</v>
      </c>
      <c r="AY189" s="194" t="s">
        <v>4012</v>
      </c>
    </row>
    <row r="190" spans="2:65" s="12" customFormat="1">
      <c r="B190" s="186"/>
      <c r="D190" s="195" t="s">
        <v>402</v>
      </c>
      <c r="E190" s="194" t="s">
        <v>5915</v>
      </c>
      <c r="F190" s="207" t="s">
        <v>589</v>
      </c>
      <c r="H190" s="208">
        <v>24.75</v>
      </c>
      <c r="I190" s="190"/>
      <c r="L190" s="186"/>
      <c r="M190" s="191"/>
      <c r="N190" s="192"/>
      <c r="O190" s="192"/>
      <c r="P190" s="192"/>
      <c r="Q190" s="192"/>
      <c r="R190" s="192"/>
      <c r="S190" s="192"/>
      <c r="T190" s="193"/>
      <c r="AT190" s="194" t="s">
        <v>402</v>
      </c>
      <c r="AU190" s="194" t="s">
        <v>5990</v>
      </c>
      <c r="AV190" s="12" t="s">
        <v>5990</v>
      </c>
      <c r="AW190" s="12" t="s">
        <v>5947</v>
      </c>
      <c r="AX190" s="12" t="s">
        <v>5983</v>
      </c>
      <c r="AY190" s="194" t="s">
        <v>4012</v>
      </c>
    </row>
    <row r="191" spans="2:65" s="13" customFormat="1">
      <c r="B191" s="209"/>
      <c r="D191" s="179" t="s">
        <v>402</v>
      </c>
      <c r="E191" s="210" t="s">
        <v>5915</v>
      </c>
      <c r="F191" s="211" t="s">
        <v>476</v>
      </c>
      <c r="H191" s="212">
        <v>367.399</v>
      </c>
      <c r="I191" s="213"/>
      <c r="L191" s="209"/>
      <c r="M191" s="214"/>
      <c r="N191" s="215"/>
      <c r="O191" s="215"/>
      <c r="P191" s="215"/>
      <c r="Q191" s="215"/>
      <c r="R191" s="215"/>
      <c r="S191" s="215"/>
      <c r="T191" s="216"/>
      <c r="AT191" s="217" t="s">
        <v>402</v>
      </c>
      <c r="AU191" s="217" t="s">
        <v>5990</v>
      </c>
      <c r="AV191" s="13" t="s">
        <v>6003</v>
      </c>
      <c r="AW191" s="13" t="s">
        <v>5947</v>
      </c>
      <c r="AX191" s="13" t="s">
        <v>5934</v>
      </c>
      <c r="AY191" s="217" t="s">
        <v>4012</v>
      </c>
    </row>
    <row r="192" spans="2:65" s="1" customFormat="1" ht="31.5" customHeight="1">
      <c r="B192" s="166"/>
      <c r="C192" s="167" t="s">
        <v>590</v>
      </c>
      <c r="D192" s="167" t="s">
        <v>4015</v>
      </c>
      <c r="E192" s="168" t="s">
        <v>591</v>
      </c>
      <c r="F192" s="169" t="s">
        <v>592</v>
      </c>
      <c r="G192" s="170" t="s">
        <v>426</v>
      </c>
      <c r="H192" s="171">
        <v>1329.9849999999999</v>
      </c>
      <c r="I192" s="172"/>
      <c r="J192" s="173">
        <f>ROUND(I192*H192,2)</f>
        <v>0</v>
      </c>
      <c r="K192" s="169" t="s">
        <v>593</v>
      </c>
      <c r="L192" s="35"/>
      <c r="M192" s="174" t="s">
        <v>5915</v>
      </c>
      <c r="N192" s="175" t="s">
        <v>5954</v>
      </c>
      <c r="O192" s="36"/>
      <c r="P192" s="176">
        <f>O192*H192</f>
        <v>0</v>
      </c>
      <c r="Q192" s="176">
        <v>2.65E-3</v>
      </c>
      <c r="R192" s="176">
        <f>Q192*H192</f>
        <v>3.5244602499999997</v>
      </c>
      <c r="S192" s="176">
        <v>0</v>
      </c>
      <c r="T192" s="177">
        <f>S192*H192</f>
        <v>0</v>
      </c>
      <c r="AR192" s="18" t="s">
        <v>6003</v>
      </c>
      <c r="AT192" s="18" t="s">
        <v>4015</v>
      </c>
      <c r="AU192" s="18" t="s">
        <v>5990</v>
      </c>
      <c r="AY192" s="18" t="s">
        <v>4012</v>
      </c>
      <c r="BE192" s="178">
        <f>IF(N192="základní",J192,0)</f>
        <v>0</v>
      </c>
      <c r="BF192" s="178">
        <f>IF(N192="snížená",J192,0)</f>
        <v>0</v>
      </c>
      <c r="BG192" s="178">
        <f>IF(N192="zákl. přenesená",J192,0)</f>
        <v>0</v>
      </c>
      <c r="BH192" s="178">
        <f>IF(N192="sníž. přenesená",J192,0)</f>
        <v>0</v>
      </c>
      <c r="BI192" s="178">
        <f>IF(N192="nulová",J192,0)</f>
        <v>0</v>
      </c>
      <c r="BJ192" s="18" t="s">
        <v>5934</v>
      </c>
      <c r="BK192" s="178">
        <f>ROUND(I192*H192,2)</f>
        <v>0</v>
      </c>
      <c r="BL192" s="18" t="s">
        <v>6003</v>
      </c>
      <c r="BM192" s="18" t="s">
        <v>594</v>
      </c>
    </row>
    <row r="193" spans="2:65" s="12" customFormat="1">
      <c r="B193" s="186"/>
      <c r="D193" s="195" t="s">
        <v>402</v>
      </c>
      <c r="E193" s="194" t="s">
        <v>5915</v>
      </c>
      <c r="F193" s="207" t="s">
        <v>595</v>
      </c>
      <c r="H193" s="208">
        <v>818.5</v>
      </c>
      <c r="I193" s="190"/>
      <c r="L193" s="186"/>
      <c r="M193" s="191"/>
      <c r="N193" s="192"/>
      <c r="O193" s="192"/>
      <c r="P193" s="192"/>
      <c r="Q193" s="192"/>
      <c r="R193" s="192"/>
      <c r="S193" s="192"/>
      <c r="T193" s="193"/>
      <c r="AT193" s="194" t="s">
        <v>402</v>
      </c>
      <c r="AU193" s="194" t="s">
        <v>5990</v>
      </c>
      <c r="AV193" s="12" t="s">
        <v>5990</v>
      </c>
      <c r="AW193" s="12" t="s">
        <v>5947</v>
      </c>
      <c r="AX193" s="12" t="s">
        <v>5983</v>
      </c>
      <c r="AY193" s="194" t="s">
        <v>4012</v>
      </c>
    </row>
    <row r="194" spans="2:65" s="12" customFormat="1">
      <c r="B194" s="186"/>
      <c r="D194" s="195" t="s">
        <v>402</v>
      </c>
      <c r="E194" s="194" t="s">
        <v>5915</v>
      </c>
      <c r="F194" s="207" t="s">
        <v>596</v>
      </c>
      <c r="H194" s="208">
        <v>136.94499999999999</v>
      </c>
      <c r="I194" s="190"/>
      <c r="L194" s="186"/>
      <c r="M194" s="191"/>
      <c r="N194" s="192"/>
      <c r="O194" s="192"/>
      <c r="P194" s="192"/>
      <c r="Q194" s="192"/>
      <c r="R194" s="192"/>
      <c r="S194" s="192"/>
      <c r="T194" s="193"/>
      <c r="AT194" s="194" t="s">
        <v>402</v>
      </c>
      <c r="AU194" s="194" t="s">
        <v>5990</v>
      </c>
      <c r="AV194" s="12" t="s">
        <v>5990</v>
      </c>
      <c r="AW194" s="12" t="s">
        <v>5947</v>
      </c>
      <c r="AX194" s="12" t="s">
        <v>5983</v>
      </c>
      <c r="AY194" s="194" t="s">
        <v>4012</v>
      </c>
    </row>
    <row r="195" spans="2:65" s="12" customFormat="1">
      <c r="B195" s="186"/>
      <c r="D195" s="195" t="s">
        <v>402</v>
      </c>
      <c r="E195" s="194" t="s">
        <v>5915</v>
      </c>
      <c r="F195" s="207" t="s">
        <v>597</v>
      </c>
      <c r="H195" s="208">
        <v>231.4</v>
      </c>
      <c r="I195" s="190"/>
      <c r="L195" s="186"/>
      <c r="M195" s="191"/>
      <c r="N195" s="192"/>
      <c r="O195" s="192"/>
      <c r="P195" s="192"/>
      <c r="Q195" s="192"/>
      <c r="R195" s="192"/>
      <c r="S195" s="192"/>
      <c r="T195" s="193"/>
      <c r="AT195" s="194" t="s">
        <v>402</v>
      </c>
      <c r="AU195" s="194" t="s">
        <v>5990</v>
      </c>
      <c r="AV195" s="12" t="s">
        <v>5990</v>
      </c>
      <c r="AW195" s="12" t="s">
        <v>5947</v>
      </c>
      <c r="AX195" s="12" t="s">
        <v>5983</v>
      </c>
      <c r="AY195" s="194" t="s">
        <v>4012</v>
      </c>
    </row>
    <row r="196" spans="2:65" s="12" customFormat="1">
      <c r="B196" s="186"/>
      <c r="D196" s="195" t="s">
        <v>402</v>
      </c>
      <c r="E196" s="194" t="s">
        <v>5915</v>
      </c>
      <c r="F196" s="207" t="s">
        <v>598</v>
      </c>
      <c r="H196" s="208">
        <v>24.7</v>
      </c>
      <c r="I196" s="190"/>
      <c r="L196" s="186"/>
      <c r="M196" s="191"/>
      <c r="N196" s="192"/>
      <c r="O196" s="192"/>
      <c r="P196" s="192"/>
      <c r="Q196" s="192"/>
      <c r="R196" s="192"/>
      <c r="S196" s="192"/>
      <c r="T196" s="193"/>
      <c r="AT196" s="194" t="s">
        <v>402</v>
      </c>
      <c r="AU196" s="194" t="s">
        <v>5990</v>
      </c>
      <c r="AV196" s="12" t="s">
        <v>5990</v>
      </c>
      <c r="AW196" s="12" t="s">
        <v>5947</v>
      </c>
      <c r="AX196" s="12" t="s">
        <v>5983</v>
      </c>
      <c r="AY196" s="194" t="s">
        <v>4012</v>
      </c>
    </row>
    <row r="197" spans="2:65" s="12" customFormat="1">
      <c r="B197" s="186"/>
      <c r="D197" s="195" t="s">
        <v>402</v>
      </c>
      <c r="E197" s="194" t="s">
        <v>5915</v>
      </c>
      <c r="F197" s="207" t="s">
        <v>599</v>
      </c>
      <c r="H197" s="208">
        <v>29.64</v>
      </c>
      <c r="I197" s="190"/>
      <c r="L197" s="186"/>
      <c r="M197" s="191"/>
      <c r="N197" s="192"/>
      <c r="O197" s="192"/>
      <c r="P197" s="192"/>
      <c r="Q197" s="192"/>
      <c r="R197" s="192"/>
      <c r="S197" s="192"/>
      <c r="T197" s="193"/>
      <c r="AT197" s="194" t="s">
        <v>402</v>
      </c>
      <c r="AU197" s="194" t="s">
        <v>5990</v>
      </c>
      <c r="AV197" s="12" t="s">
        <v>5990</v>
      </c>
      <c r="AW197" s="12" t="s">
        <v>5947</v>
      </c>
      <c r="AX197" s="12" t="s">
        <v>5983</v>
      </c>
      <c r="AY197" s="194" t="s">
        <v>4012</v>
      </c>
    </row>
    <row r="198" spans="2:65" s="12" customFormat="1">
      <c r="B198" s="186"/>
      <c r="D198" s="179" t="s">
        <v>402</v>
      </c>
      <c r="E198" s="187" t="s">
        <v>5915</v>
      </c>
      <c r="F198" s="188" t="s">
        <v>600</v>
      </c>
      <c r="H198" s="189">
        <v>88.8</v>
      </c>
      <c r="I198" s="190"/>
      <c r="L198" s="186"/>
      <c r="M198" s="191"/>
      <c r="N198" s="192"/>
      <c r="O198" s="192"/>
      <c r="P198" s="192"/>
      <c r="Q198" s="192"/>
      <c r="R198" s="192"/>
      <c r="S198" s="192"/>
      <c r="T198" s="193"/>
      <c r="AT198" s="194" t="s">
        <v>402</v>
      </c>
      <c r="AU198" s="194" t="s">
        <v>5990</v>
      </c>
      <c r="AV198" s="12" t="s">
        <v>5990</v>
      </c>
      <c r="AW198" s="12" t="s">
        <v>5947</v>
      </c>
      <c r="AX198" s="12" t="s">
        <v>5983</v>
      </c>
      <c r="AY198" s="194" t="s">
        <v>4012</v>
      </c>
    </row>
    <row r="199" spans="2:65" s="1" customFormat="1" ht="31.5" customHeight="1">
      <c r="B199" s="166"/>
      <c r="C199" s="167" t="s">
        <v>601</v>
      </c>
      <c r="D199" s="167" t="s">
        <v>4015</v>
      </c>
      <c r="E199" s="168" t="s">
        <v>602</v>
      </c>
      <c r="F199" s="169" t="s">
        <v>603</v>
      </c>
      <c r="G199" s="170" t="s">
        <v>426</v>
      </c>
      <c r="H199" s="171">
        <v>1329.9849999999999</v>
      </c>
      <c r="I199" s="172"/>
      <c r="J199" s="173">
        <f>ROUND(I199*H199,2)</f>
        <v>0</v>
      </c>
      <c r="K199" s="169" t="s">
        <v>593</v>
      </c>
      <c r="L199" s="35"/>
      <c r="M199" s="174" t="s">
        <v>5915</v>
      </c>
      <c r="N199" s="175" t="s">
        <v>5954</v>
      </c>
      <c r="O199" s="36"/>
      <c r="P199" s="176">
        <f>O199*H199</f>
        <v>0</v>
      </c>
      <c r="Q199" s="176">
        <v>0</v>
      </c>
      <c r="R199" s="176">
        <f>Q199*H199</f>
        <v>0</v>
      </c>
      <c r="S199" s="176">
        <v>0</v>
      </c>
      <c r="T199" s="177">
        <f>S199*H199</f>
        <v>0</v>
      </c>
      <c r="AR199" s="18" t="s">
        <v>6003</v>
      </c>
      <c r="AT199" s="18" t="s">
        <v>4015</v>
      </c>
      <c r="AU199" s="18" t="s">
        <v>5990</v>
      </c>
      <c r="AY199" s="18" t="s">
        <v>4012</v>
      </c>
      <c r="BE199" s="178">
        <f>IF(N199="základní",J199,0)</f>
        <v>0</v>
      </c>
      <c r="BF199" s="178">
        <f>IF(N199="snížená",J199,0)</f>
        <v>0</v>
      </c>
      <c r="BG199" s="178">
        <f>IF(N199="zákl. přenesená",J199,0)</f>
        <v>0</v>
      </c>
      <c r="BH199" s="178">
        <f>IF(N199="sníž. přenesená",J199,0)</f>
        <v>0</v>
      </c>
      <c r="BI199" s="178">
        <f>IF(N199="nulová",J199,0)</f>
        <v>0</v>
      </c>
      <c r="BJ199" s="18" t="s">
        <v>5934</v>
      </c>
      <c r="BK199" s="178">
        <f>ROUND(I199*H199,2)</f>
        <v>0</v>
      </c>
      <c r="BL199" s="18" t="s">
        <v>6003</v>
      </c>
      <c r="BM199" s="18" t="s">
        <v>604</v>
      </c>
    </row>
    <row r="200" spans="2:65" s="1" customFormat="1" ht="22.5" customHeight="1">
      <c r="B200" s="166"/>
      <c r="C200" s="167" t="s">
        <v>605</v>
      </c>
      <c r="D200" s="167" t="s">
        <v>4015</v>
      </c>
      <c r="E200" s="168" t="s">
        <v>606</v>
      </c>
      <c r="F200" s="169" t="s">
        <v>607</v>
      </c>
      <c r="G200" s="170" t="s">
        <v>450</v>
      </c>
      <c r="H200" s="171">
        <v>47.064</v>
      </c>
      <c r="I200" s="172"/>
      <c r="J200" s="173">
        <f>ROUND(I200*H200,2)</f>
        <v>0</v>
      </c>
      <c r="K200" s="169" t="s">
        <v>593</v>
      </c>
      <c r="L200" s="35"/>
      <c r="M200" s="174" t="s">
        <v>5915</v>
      </c>
      <c r="N200" s="175" t="s">
        <v>5954</v>
      </c>
      <c r="O200" s="36"/>
      <c r="P200" s="176">
        <f>O200*H200</f>
        <v>0</v>
      </c>
      <c r="Q200" s="176">
        <v>1.10951</v>
      </c>
      <c r="R200" s="176">
        <f>Q200*H200</f>
        <v>52.217978639999998</v>
      </c>
      <c r="S200" s="176">
        <v>0</v>
      </c>
      <c r="T200" s="177">
        <f>S200*H200</f>
        <v>0</v>
      </c>
      <c r="AR200" s="18" t="s">
        <v>6003</v>
      </c>
      <c r="AT200" s="18" t="s">
        <v>4015</v>
      </c>
      <c r="AU200" s="18" t="s">
        <v>5990</v>
      </c>
      <c r="AY200" s="18" t="s">
        <v>4012</v>
      </c>
      <c r="BE200" s="178">
        <f>IF(N200="základní",J200,0)</f>
        <v>0</v>
      </c>
      <c r="BF200" s="178">
        <f>IF(N200="snížená",J200,0)</f>
        <v>0</v>
      </c>
      <c r="BG200" s="178">
        <f>IF(N200="zákl. přenesená",J200,0)</f>
        <v>0</v>
      </c>
      <c r="BH200" s="178">
        <f>IF(N200="sníž. přenesená",J200,0)</f>
        <v>0</v>
      </c>
      <c r="BI200" s="178">
        <f>IF(N200="nulová",J200,0)</f>
        <v>0</v>
      </c>
      <c r="BJ200" s="18" t="s">
        <v>5934</v>
      </c>
      <c r="BK200" s="178">
        <f>ROUND(I200*H200,2)</f>
        <v>0</v>
      </c>
      <c r="BL200" s="18" t="s">
        <v>6003</v>
      </c>
      <c r="BM200" s="18" t="s">
        <v>608</v>
      </c>
    </row>
    <row r="201" spans="2:65" s="12" customFormat="1">
      <c r="B201" s="186"/>
      <c r="D201" s="195" t="s">
        <v>402</v>
      </c>
      <c r="E201" s="194" t="s">
        <v>5915</v>
      </c>
      <c r="F201" s="207" t="s">
        <v>609</v>
      </c>
      <c r="H201" s="208">
        <v>47.064</v>
      </c>
      <c r="I201" s="190"/>
      <c r="L201" s="186"/>
      <c r="M201" s="191"/>
      <c r="N201" s="192"/>
      <c r="O201" s="192"/>
      <c r="P201" s="192"/>
      <c r="Q201" s="192"/>
      <c r="R201" s="192"/>
      <c r="S201" s="192"/>
      <c r="T201" s="193"/>
      <c r="AT201" s="194" t="s">
        <v>402</v>
      </c>
      <c r="AU201" s="194" t="s">
        <v>5990</v>
      </c>
      <c r="AV201" s="12" t="s">
        <v>5990</v>
      </c>
      <c r="AW201" s="12" t="s">
        <v>5947</v>
      </c>
      <c r="AX201" s="12" t="s">
        <v>5934</v>
      </c>
      <c r="AY201" s="194" t="s">
        <v>4012</v>
      </c>
    </row>
    <row r="202" spans="2:65" s="11" customFormat="1" ht="29.85" customHeight="1">
      <c r="B202" s="152"/>
      <c r="D202" s="163" t="s">
        <v>5982</v>
      </c>
      <c r="E202" s="164" t="s">
        <v>6003</v>
      </c>
      <c r="F202" s="164" t="s">
        <v>610</v>
      </c>
      <c r="I202" s="155"/>
      <c r="J202" s="165">
        <f>BK202</f>
        <v>0</v>
      </c>
      <c r="L202" s="152"/>
      <c r="M202" s="157"/>
      <c r="N202" s="158"/>
      <c r="O202" s="158"/>
      <c r="P202" s="159">
        <f>SUM(P203:P226)</f>
        <v>0</v>
      </c>
      <c r="Q202" s="158"/>
      <c r="R202" s="159">
        <f>SUM(R203:R226)</f>
        <v>48.685171120000007</v>
      </c>
      <c r="S202" s="158"/>
      <c r="T202" s="160">
        <f>SUM(T203:T226)</f>
        <v>0</v>
      </c>
      <c r="AR202" s="153" t="s">
        <v>5934</v>
      </c>
      <c r="AT202" s="161" t="s">
        <v>5982</v>
      </c>
      <c r="AU202" s="161" t="s">
        <v>5934</v>
      </c>
      <c r="AY202" s="153" t="s">
        <v>4012</v>
      </c>
      <c r="BK202" s="162">
        <f>SUM(BK203:BK226)</f>
        <v>0</v>
      </c>
    </row>
    <row r="203" spans="2:65" s="1" customFormat="1" ht="22.5" customHeight="1">
      <c r="B203" s="166"/>
      <c r="C203" s="167" t="s">
        <v>611</v>
      </c>
      <c r="D203" s="167" t="s">
        <v>4015</v>
      </c>
      <c r="E203" s="168" t="s">
        <v>612</v>
      </c>
      <c r="F203" s="169" t="s">
        <v>613</v>
      </c>
      <c r="G203" s="170" t="s">
        <v>450</v>
      </c>
      <c r="H203" s="171">
        <v>8.6530000000000005</v>
      </c>
      <c r="I203" s="172"/>
      <c r="J203" s="173">
        <f>ROUND(I203*H203,2)</f>
        <v>0</v>
      </c>
      <c r="K203" s="169" t="s">
        <v>392</v>
      </c>
      <c r="L203" s="35"/>
      <c r="M203" s="174" t="s">
        <v>5915</v>
      </c>
      <c r="N203" s="175" t="s">
        <v>5954</v>
      </c>
      <c r="O203" s="36"/>
      <c r="P203" s="176">
        <f>O203*H203</f>
        <v>0</v>
      </c>
      <c r="Q203" s="176">
        <v>1.221E-2</v>
      </c>
      <c r="R203" s="176">
        <f>Q203*H203</f>
        <v>0.10565313000000001</v>
      </c>
      <c r="S203" s="176">
        <v>0</v>
      </c>
      <c r="T203" s="177">
        <f>S203*H203</f>
        <v>0</v>
      </c>
      <c r="AR203" s="18" t="s">
        <v>6003</v>
      </c>
      <c r="AT203" s="18" t="s">
        <v>4015</v>
      </c>
      <c r="AU203" s="18" t="s">
        <v>5990</v>
      </c>
      <c r="AY203" s="18" t="s">
        <v>4012</v>
      </c>
      <c r="BE203" s="178">
        <f>IF(N203="základní",J203,0)</f>
        <v>0</v>
      </c>
      <c r="BF203" s="178">
        <f>IF(N203="snížená",J203,0)</f>
        <v>0</v>
      </c>
      <c r="BG203" s="178">
        <f>IF(N203="zákl. přenesená",J203,0)</f>
        <v>0</v>
      </c>
      <c r="BH203" s="178">
        <f>IF(N203="sníž. přenesená",J203,0)</f>
        <v>0</v>
      </c>
      <c r="BI203" s="178">
        <f>IF(N203="nulová",J203,0)</f>
        <v>0</v>
      </c>
      <c r="BJ203" s="18" t="s">
        <v>5934</v>
      </c>
      <c r="BK203" s="178">
        <f>ROUND(I203*H203,2)</f>
        <v>0</v>
      </c>
      <c r="BL203" s="18" t="s">
        <v>6003</v>
      </c>
      <c r="BM203" s="18" t="s">
        <v>614</v>
      </c>
    </row>
    <row r="204" spans="2:65" s="1" customFormat="1" ht="40.5">
      <c r="B204" s="35"/>
      <c r="D204" s="179" t="s">
        <v>4021</v>
      </c>
      <c r="F204" s="180" t="s">
        <v>615</v>
      </c>
      <c r="I204" s="181"/>
      <c r="L204" s="35"/>
      <c r="M204" s="64"/>
      <c r="N204" s="36"/>
      <c r="O204" s="36"/>
      <c r="P204" s="36"/>
      <c r="Q204" s="36"/>
      <c r="R204" s="36"/>
      <c r="S204" s="36"/>
      <c r="T204" s="65"/>
      <c r="AT204" s="18" t="s">
        <v>4021</v>
      </c>
      <c r="AU204" s="18" t="s">
        <v>5990</v>
      </c>
    </row>
    <row r="205" spans="2:65" s="1" customFormat="1" ht="22.5" customHeight="1">
      <c r="B205" s="166"/>
      <c r="C205" s="197" t="s">
        <v>616</v>
      </c>
      <c r="D205" s="197" t="s">
        <v>447</v>
      </c>
      <c r="E205" s="198" t="s">
        <v>617</v>
      </c>
      <c r="F205" s="199" t="s">
        <v>618</v>
      </c>
      <c r="G205" s="200" t="s">
        <v>450</v>
      </c>
      <c r="H205" s="201">
        <v>0.17599999999999999</v>
      </c>
      <c r="I205" s="202"/>
      <c r="J205" s="203">
        <f>ROUND(I205*H205,2)</f>
        <v>0</v>
      </c>
      <c r="K205" s="199" t="s">
        <v>392</v>
      </c>
      <c r="L205" s="204"/>
      <c r="M205" s="205" t="s">
        <v>5915</v>
      </c>
      <c r="N205" s="206" t="s">
        <v>5954</v>
      </c>
      <c r="O205" s="36"/>
      <c r="P205" s="176">
        <f>O205*H205</f>
        <v>0</v>
      </c>
      <c r="Q205" s="176">
        <v>1</v>
      </c>
      <c r="R205" s="176">
        <f>Q205*H205</f>
        <v>0.17599999999999999</v>
      </c>
      <c r="S205" s="176">
        <v>0</v>
      </c>
      <c r="T205" s="177">
        <f>S205*H205</f>
        <v>0</v>
      </c>
      <c r="AR205" s="18" t="s">
        <v>6015</v>
      </c>
      <c r="AT205" s="18" t="s">
        <v>447</v>
      </c>
      <c r="AU205" s="18" t="s">
        <v>5990</v>
      </c>
      <c r="AY205" s="18" t="s">
        <v>4012</v>
      </c>
      <c r="BE205" s="178">
        <f>IF(N205="základní",J205,0)</f>
        <v>0</v>
      </c>
      <c r="BF205" s="178">
        <f>IF(N205="snížená",J205,0)</f>
        <v>0</v>
      </c>
      <c r="BG205" s="178">
        <f>IF(N205="zákl. přenesená",J205,0)</f>
        <v>0</v>
      </c>
      <c r="BH205" s="178">
        <f>IF(N205="sníž. přenesená",J205,0)</f>
        <v>0</v>
      </c>
      <c r="BI205" s="178">
        <f>IF(N205="nulová",J205,0)</f>
        <v>0</v>
      </c>
      <c r="BJ205" s="18" t="s">
        <v>5934</v>
      </c>
      <c r="BK205" s="178">
        <f>ROUND(I205*H205,2)</f>
        <v>0</v>
      </c>
      <c r="BL205" s="18" t="s">
        <v>6003</v>
      </c>
      <c r="BM205" s="18" t="s">
        <v>619</v>
      </c>
    </row>
    <row r="206" spans="2:65" s="1" customFormat="1" ht="27">
      <c r="B206" s="35"/>
      <c r="D206" s="195" t="s">
        <v>4021</v>
      </c>
      <c r="F206" s="196" t="s">
        <v>620</v>
      </c>
      <c r="I206" s="181"/>
      <c r="L206" s="35"/>
      <c r="M206" s="64"/>
      <c r="N206" s="36"/>
      <c r="O206" s="36"/>
      <c r="P206" s="36"/>
      <c r="Q206" s="36"/>
      <c r="R206" s="36"/>
      <c r="S206" s="36"/>
      <c r="T206" s="65"/>
      <c r="AT206" s="18" t="s">
        <v>4021</v>
      </c>
      <c r="AU206" s="18" t="s">
        <v>5990</v>
      </c>
    </row>
    <row r="207" spans="2:65" s="12" customFormat="1">
      <c r="B207" s="186"/>
      <c r="D207" s="179" t="s">
        <v>402</v>
      </c>
      <c r="E207" s="187" t="s">
        <v>5915</v>
      </c>
      <c r="F207" s="188" t="s">
        <v>621</v>
      </c>
      <c r="H207" s="189">
        <v>0.17599999999999999</v>
      </c>
      <c r="I207" s="190"/>
      <c r="L207" s="186"/>
      <c r="M207" s="191"/>
      <c r="N207" s="192"/>
      <c r="O207" s="192"/>
      <c r="P207" s="192"/>
      <c r="Q207" s="192"/>
      <c r="R207" s="192"/>
      <c r="S207" s="192"/>
      <c r="T207" s="193"/>
      <c r="AT207" s="194" t="s">
        <v>402</v>
      </c>
      <c r="AU207" s="194" t="s">
        <v>5990</v>
      </c>
      <c r="AV207" s="12" t="s">
        <v>5990</v>
      </c>
      <c r="AW207" s="12" t="s">
        <v>5947</v>
      </c>
      <c r="AX207" s="12" t="s">
        <v>5934</v>
      </c>
      <c r="AY207" s="194" t="s">
        <v>4012</v>
      </c>
    </row>
    <row r="208" spans="2:65" s="1" customFormat="1" ht="22.5" customHeight="1">
      <c r="B208" s="166"/>
      <c r="C208" s="197" t="s">
        <v>622</v>
      </c>
      <c r="D208" s="197" t="s">
        <v>447</v>
      </c>
      <c r="E208" s="198" t="s">
        <v>623</v>
      </c>
      <c r="F208" s="199" t="s">
        <v>624</v>
      </c>
      <c r="G208" s="200" t="s">
        <v>450</v>
      </c>
      <c r="H208" s="201">
        <v>8.4770000000000003</v>
      </c>
      <c r="I208" s="202"/>
      <c r="J208" s="203">
        <f>ROUND(I208*H208,2)</f>
        <v>0</v>
      </c>
      <c r="K208" s="199" t="s">
        <v>392</v>
      </c>
      <c r="L208" s="204"/>
      <c r="M208" s="205" t="s">
        <v>5915</v>
      </c>
      <c r="N208" s="206" t="s">
        <v>5954</v>
      </c>
      <c r="O208" s="36"/>
      <c r="P208" s="176">
        <f>O208*H208</f>
        <v>0</v>
      </c>
      <c r="Q208" s="176">
        <v>1</v>
      </c>
      <c r="R208" s="176">
        <f>Q208*H208</f>
        <v>8.4770000000000003</v>
      </c>
      <c r="S208" s="176">
        <v>0</v>
      </c>
      <c r="T208" s="177">
        <f>S208*H208</f>
        <v>0</v>
      </c>
      <c r="AR208" s="18" t="s">
        <v>6015</v>
      </c>
      <c r="AT208" s="18" t="s">
        <v>447</v>
      </c>
      <c r="AU208" s="18" t="s">
        <v>5990</v>
      </c>
      <c r="AY208" s="18" t="s">
        <v>4012</v>
      </c>
      <c r="BE208" s="178">
        <f>IF(N208="základní",J208,0)</f>
        <v>0</v>
      </c>
      <c r="BF208" s="178">
        <f>IF(N208="snížená",J208,0)</f>
        <v>0</v>
      </c>
      <c r="BG208" s="178">
        <f>IF(N208="zákl. přenesená",J208,0)</f>
        <v>0</v>
      </c>
      <c r="BH208" s="178">
        <f>IF(N208="sníž. přenesená",J208,0)</f>
        <v>0</v>
      </c>
      <c r="BI208" s="178">
        <f>IF(N208="nulová",J208,0)</f>
        <v>0</v>
      </c>
      <c r="BJ208" s="18" t="s">
        <v>5934</v>
      </c>
      <c r="BK208" s="178">
        <f>ROUND(I208*H208,2)</f>
        <v>0</v>
      </c>
      <c r="BL208" s="18" t="s">
        <v>6003</v>
      </c>
      <c r="BM208" s="18" t="s">
        <v>625</v>
      </c>
    </row>
    <row r="209" spans="2:65" s="1" customFormat="1" ht="27">
      <c r="B209" s="35"/>
      <c r="D209" s="195" t="s">
        <v>4021</v>
      </c>
      <c r="F209" s="196" t="s">
        <v>626</v>
      </c>
      <c r="I209" s="181"/>
      <c r="L209" s="35"/>
      <c r="M209" s="64"/>
      <c r="N209" s="36"/>
      <c r="O209" s="36"/>
      <c r="P209" s="36"/>
      <c r="Q209" s="36"/>
      <c r="R209" s="36"/>
      <c r="S209" s="36"/>
      <c r="T209" s="65"/>
      <c r="AT209" s="18" t="s">
        <v>4021</v>
      </c>
      <c r="AU209" s="18" t="s">
        <v>5990</v>
      </c>
    </row>
    <row r="210" spans="2:65" s="12" customFormat="1">
      <c r="B210" s="186"/>
      <c r="D210" s="195" t="s">
        <v>402</v>
      </c>
      <c r="E210" s="194" t="s">
        <v>5915</v>
      </c>
      <c r="F210" s="207" t="s">
        <v>627</v>
      </c>
      <c r="H210" s="208">
        <v>7.3609999999999998</v>
      </c>
      <c r="I210" s="190"/>
      <c r="L210" s="186"/>
      <c r="M210" s="191"/>
      <c r="N210" s="192"/>
      <c r="O210" s="192"/>
      <c r="P210" s="192"/>
      <c r="Q210" s="192"/>
      <c r="R210" s="192"/>
      <c r="S210" s="192"/>
      <c r="T210" s="193"/>
      <c r="AT210" s="194" t="s">
        <v>402</v>
      </c>
      <c r="AU210" s="194" t="s">
        <v>5990</v>
      </c>
      <c r="AV210" s="12" t="s">
        <v>5990</v>
      </c>
      <c r="AW210" s="12" t="s">
        <v>5947</v>
      </c>
      <c r="AX210" s="12" t="s">
        <v>5983</v>
      </c>
      <c r="AY210" s="194" t="s">
        <v>4012</v>
      </c>
    </row>
    <row r="211" spans="2:65" s="12" customFormat="1">
      <c r="B211" s="186"/>
      <c r="D211" s="179" t="s">
        <v>402</v>
      </c>
      <c r="E211" s="187" t="s">
        <v>5915</v>
      </c>
      <c r="F211" s="188" t="s">
        <v>628</v>
      </c>
      <c r="H211" s="189">
        <v>1.1160000000000001</v>
      </c>
      <c r="I211" s="190"/>
      <c r="L211" s="186"/>
      <c r="M211" s="191"/>
      <c r="N211" s="192"/>
      <c r="O211" s="192"/>
      <c r="P211" s="192"/>
      <c r="Q211" s="192"/>
      <c r="R211" s="192"/>
      <c r="S211" s="192"/>
      <c r="T211" s="193"/>
      <c r="AT211" s="194" t="s">
        <v>402</v>
      </c>
      <c r="AU211" s="194" t="s">
        <v>5990</v>
      </c>
      <c r="AV211" s="12" t="s">
        <v>5990</v>
      </c>
      <c r="AW211" s="12" t="s">
        <v>5947</v>
      </c>
      <c r="AX211" s="12" t="s">
        <v>5983</v>
      </c>
      <c r="AY211" s="194" t="s">
        <v>4012</v>
      </c>
    </row>
    <row r="212" spans="2:65" s="1" customFormat="1" ht="22.5" customHeight="1">
      <c r="B212" s="166"/>
      <c r="C212" s="167" t="s">
        <v>629</v>
      </c>
      <c r="D212" s="167" t="s">
        <v>4015</v>
      </c>
      <c r="E212" s="168" t="s">
        <v>630</v>
      </c>
      <c r="F212" s="169" t="s">
        <v>631</v>
      </c>
      <c r="G212" s="170" t="s">
        <v>400</v>
      </c>
      <c r="H212" s="171">
        <v>15.426</v>
      </c>
      <c r="I212" s="172"/>
      <c r="J212" s="173">
        <f>ROUND(I212*H212,2)</f>
        <v>0</v>
      </c>
      <c r="K212" s="169" t="s">
        <v>392</v>
      </c>
      <c r="L212" s="35"/>
      <c r="M212" s="174" t="s">
        <v>5915</v>
      </c>
      <c r="N212" s="175" t="s">
        <v>5954</v>
      </c>
      <c r="O212" s="36"/>
      <c r="P212" s="176">
        <f>O212*H212</f>
        <v>0</v>
      </c>
      <c r="Q212" s="176">
        <v>2.4533700000000001</v>
      </c>
      <c r="R212" s="176">
        <f>Q212*H212</f>
        <v>37.845685620000005</v>
      </c>
      <c r="S212" s="176">
        <v>0</v>
      </c>
      <c r="T212" s="177">
        <f>S212*H212</f>
        <v>0</v>
      </c>
      <c r="AR212" s="18" t="s">
        <v>6003</v>
      </c>
      <c r="AT212" s="18" t="s">
        <v>4015</v>
      </c>
      <c r="AU212" s="18" t="s">
        <v>5990</v>
      </c>
      <c r="AY212" s="18" t="s">
        <v>4012</v>
      </c>
      <c r="BE212" s="178">
        <f>IF(N212="základní",J212,0)</f>
        <v>0</v>
      </c>
      <c r="BF212" s="178">
        <f>IF(N212="snížená",J212,0)</f>
        <v>0</v>
      </c>
      <c r="BG212" s="178">
        <f>IF(N212="zákl. přenesená",J212,0)</f>
        <v>0</v>
      </c>
      <c r="BH212" s="178">
        <f>IF(N212="sníž. přenesená",J212,0)</f>
        <v>0</v>
      </c>
      <c r="BI212" s="178">
        <f>IF(N212="nulová",J212,0)</f>
        <v>0</v>
      </c>
      <c r="BJ212" s="18" t="s">
        <v>5934</v>
      </c>
      <c r="BK212" s="178">
        <f>ROUND(I212*H212,2)</f>
        <v>0</v>
      </c>
      <c r="BL212" s="18" t="s">
        <v>6003</v>
      </c>
      <c r="BM212" s="18" t="s">
        <v>632</v>
      </c>
    </row>
    <row r="213" spans="2:65" s="12" customFormat="1">
      <c r="B213" s="186"/>
      <c r="D213" s="195" t="s">
        <v>402</v>
      </c>
      <c r="E213" s="194" t="s">
        <v>5915</v>
      </c>
      <c r="F213" s="207" t="s">
        <v>633</v>
      </c>
      <c r="H213" s="208">
        <v>13.913</v>
      </c>
      <c r="I213" s="190"/>
      <c r="L213" s="186"/>
      <c r="M213" s="191"/>
      <c r="N213" s="192"/>
      <c r="O213" s="192"/>
      <c r="P213" s="192"/>
      <c r="Q213" s="192"/>
      <c r="R213" s="192"/>
      <c r="S213" s="192"/>
      <c r="T213" s="193"/>
      <c r="AT213" s="194" t="s">
        <v>402</v>
      </c>
      <c r="AU213" s="194" t="s">
        <v>5990</v>
      </c>
      <c r="AV213" s="12" t="s">
        <v>5990</v>
      </c>
      <c r="AW213" s="12" t="s">
        <v>5947</v>
      </c>
      <c r="AX213" s="12" t="s">
        <v>5983</v>
      </c>
      <c r="AY213" s="194" t="s">
        <v>4012</v>
      </c>
    </row>
    <row r="214" spans="2:65" s="12" customFormat="1">
      <c r="B214" s="186"/>
      <c r="D214" s="195" t="s">
        <v>402</v>
      </c>
      <c r="E214" s="194" t="s">
        <v>5915</v>
      </c>
      <c r="F214" s="207" t="s">
        <v>634</v>
      </c>
      <c r="H214" s="208">
        <v>1.5129999999999999</v>
      </c>
      <c r="I214" s="190"/>
      <c r="L214" s="186"/>
      <c r="M214" s="191"/>
      <c r="N214" s="192"/>
      <c r="O214" s="192"/>
      <c r="P214" s="192"/>
      <c r="Q214" s="192"/>
      <c r="R214" s="192"/>
      <c r="S214" s="192"/>
      <c r="T214" s="193"/>
      <c r="AT214" s="194" t="s">
        <v>402</v>
      </c>
      <c r="AU214" s="194" t="s">
        <v>5990</v>
      </c>
      <c r="AV214" s="12" t="s">
        <v>5990</v>
      </c>
      <c r="AW214" s="12" t="s">
        <v>5947</v>
      </c>
      <c r="AX214" s="12" t="s">
        <v>5983</v>
      </c>
      <c r="AY214" s="194" t="s">
        <v>4012</v>
      </c>
    </row>
    <row r="215" spans="2:65" s="13" customFormat="1">
      <c r="B215" s="209"/>
      <c r="D215" s="179" t="s">
        <v>402</v>
      </c>
      <c r="E215" s="210" t="s">
        <v>5915</v>
      </c>
      <c r="F215" s="211" t="s">
        <v>476</v>
      </c>
      <c r="H215" s="212">
        <v>15.426</v>
      </c>
      <c r="I215" s="213"/>
      <c r="L215" s="209"/>
      <c r="M215" s="214"/>
      <c r="N215" s="215"/>
      <c r="O215" s="215"/>
      <c r="P215" s="215"/>
      <c r="Q215" s="215"/>
      <c r="R215" s="215"/>
      <c r="S215" s="215"/>
      <c r="T215" s="216"/>
      <c r="AT215" s="217" t="s">
        <v>402</v>
      </c>
      <c r="AU215" s="217" t="s">
        <v>5990</v>
      </c>
      <c r="AV215" s="13" t="s">
        <v>6003</v>
      </c>
      <c r="AW215" s="13" t="s">
        <v>5947</v>
      </c>
      <c r="AX215" s="13" t="s">
        <v>5934</v>
      </c>
      <c r="AY215" s="217" t="s">
        <v>4012</v>
      </c>
    </row>
    <row r="216" spans="2:65" s="1" customFormat="1" ht="22.5" customHeight="1">
      <c r="B216" s="166"/>
      <c r="C216" s="167" t="s">
        <v>635</v>
      </c>
      <c r="D216" s="167" t="s">
        <v>4015</v>
      </c>
      <c r="E216" s="168" t="s">
        <v>636</v>
      </c>
      <c r="F216" s="169" t="s">
        <v>637</v>
      </c>
      <c r="G216" s="170" t="s">
        <v>450</v>
      </c>
      <c r="H216" s="171">
        <v>1.851</v>
      </c>
      <c r="I216" s="172"/>
      <c r="J216" s="173">
        <f>ROUND(I216*H216,2)</f>
        <v>0</v>
      </c>
      <c r="K216" s="169" t="s">
        <v>392</v>
      </c>
      <c r="L216" s="35"/>
      <c r="M216" s="174" t="s">
        <v>5915</v>
      </c>
      <c r="N216" s="175" t="s">
        <v>5954</v>
      </c>
      <c r="O216" s="36"/>
      <c r="P216" s="176">
        <f>O216*H216</f>
        <v>0</v>
      </c>
      <c r="Q216" s="176">
        <v>1.04887</v>
      </c>
      <c r="R216" s="176">
        <f>Q216*H216</f>
        <v>1.9414583699999999</v>
      </c>
      <c r="S216" s="176">
        <v>0</v>
      </c>
      <c r="T216" s="177">
        <f>S216*H216</f>
        <v>0</v>
      </c>
      <c r="AR216" s="18" t="s">
        <v>6003</v>
      </c>
      <c r="AT216" s="18" t="s">
        <v>4015</v>
      </c>
      <c r="AU216" s="18" t="s">
        <v>5990</v>
      </c>
      <c r="AY216" s="18" t="s">
        <v>4012</v>
      </c>
      <c r="BE216" s="178">
        <f>IF(N216="základní",J216,0)</f>
        <v>0</v>
      </c>
      <c r="BF216" s="178">
        <f>IF(N216="snížená",J216,0)</f>
        <v>0</v>
      </c>
      <c r="BG216" s="178">
        <f>IF(N216="zákl. přenesená",J216,0)</f>
        <v>0</v>
      </c>
      <c r="BH216" s="178">
        <f>IF(N216="sníž. přenesená",J216,0)</f>
        <v>0</v>
      </c>
      <c r="BI216" s="178">
        <f>IF(N216="nulová",J216,0)</f>
        <v>0</v>
      </c>
      <c r="BJ216" s="18" t="s">
        <v>5934</v>
      </c>
      <c r="BK216" s="178">
        <f>ROUND(I216*H216,2)</f>
        <v>0</v>
      </c>
      <c r="BL216" s="18" t="s">
        <v>6003</v>
      </c>
      <c r="BM216" s="18" t="s">
        <v>638</v>
      </c>
    </row>
    <row r="217" spans="2:65" s="12" customFormat="1">
      <c r="B217" s="186"/>
      <c r="D217" s="179" t="s">
        <v>402</v>
      </c>
      <c r="E217" s="187" t="s">
        <v>5915</v>
      </c>
      <c r="F217" s="188" t="s">
        <v>639</v>
      </c>
      <c r="H217" s="189">
        <v>1.851</v>
      </c>
      <c r="I217" s="190"/>
      <c r="L217" s="186"/>
      <c r="M217" s="191"/>
      <c r="N217" s="192"/>
      <c r="O217" s="192"/>
      <c r="P217" s="192"/>
      <c r="Q217" s="192"/>
      <c r="R217" s="192"/>
      <c r="S217" s="192"/>
      <c r="T217" s="193"/>
      <c r="AT217" s="194" t="s">
        <v>402</v>
      </c>
      <c r="AU217" s="194" t="s">
        <v>5990</v>
      </c>
      <c r="AV217" s="12" t="s">
        <v>5990</v>
      </c>
      <c r="AW217" s="12" t="s">
        <v>5947</v>
      </c>
      <c r="AX217" s="12" t="s">
        <v>5934</v>
      </c>
      <c r="AY217" s="194" t="s">
        <v>4012</v>
      </c>
    </row>
    <row r="218" spans="2:65" s="1" customFormat="1" ht="22.5" customHeight="1">
      <c r="B218" s="166"/>
      <c r="C218" s="167" t="s">
        <v>640</v>
      </c>
      <c r="D218" s="167" t="s">
        <v>4015</v>
      </c>
      <c r="E218" s="168" t="s">
        <v>641</v>
      </c>
      <c r="F218" s="169" t="s">
        <v>642</v>
      </c>
      <c r="G218" s="170" t="s">
        <v>426</v>
      </c>
      <c r="H218" s="171">
        <v>8.1</v>
      </c>
      <c r="I218" s="172"/>
      <c r="J218" s="173">
        <f>ROUND(I218*H218,2)</f>
        <v>0</v>
      </c>
      <c r="K218" s="169" t="s">
        <v>392</v>
      </c>
      <c r="L218" s="35"/>
      <c r="M218" s="174" t="s">
        <v>5915</v>
      </c>
      <c r="N218" s="175" t="s">
        <v>5954</v>
      </c>
      <c r="O218" s="36"/>
      <c r="P218" s="176">
        <f>O218*H218</f>
        <v>0</v>
      </c>
      <c r="Q218" s="176">
        <v>1.282E-2</v>
      </c>
      <c r="R218" s="176">
        <f>Q218*H218</f>
        <v>0.10384199999999999</v>
      </c>
      <c r="S218" s="176">
        <v>0</v>
      </c>
      <c r="T218" s="177">
        <f>S218*H218</f>
        <v>0</v>
      </c>
      <c r="AR218" s="18" t="s">
        <v>6003</v>
      </c>
      <c r="AT218" s="18" t="s">
        <v>4015</v>
      </c>
      <c r="AU218" s="18" t="s">
        <v>5990</v>
      </c>
      <c r="AY218" s="18" t="s">
        <v>4012</v>
      </c>
      <c r="BE218" s="178">
        <f>IF(N218="základní",J218,0)</f>
        <v>0</v>
      </c>
      <c r="BF218" s="178">
        <f>IF(N218="snížená",J218,0)</f>
        <v>0</v>
      </c>
      <c r="BG218" s="178">
        <f>IF(N218="zákl. přenesená",J218,0)</f>
        <v>0</v>
      </c>
      <c r="BH218" s="178">
        <f>IF(N218="sníž. přenesená",J218,0)</f>
        <v>0</v>
      </c>
      <c r="BI218" s="178">
        <f>IF(N218="nulová",J218,0)</f>
        <v>0</v>
      </c>
      <c r="BJ218" s="18" t="s">
        <v>5934</v>
      </c>
      <c r="BK218" s="178">
        <f>ROUND(I218*H218,2)</f>
        <v>0</v>
      </c>
      <c r="BL218" s="18" t="s">
        <v>6003</v>
      </c>
      <c r="BM218" s="18" t="s">
        <v>643</v>
      </c>
    </row>
    <row r="219" spans="2:65" s="12" customFormat="1">
      <c r="B219" s="186"/>
      <c r="D219" s="179" t="s">
        <v>402</v>
      </c>
      <c r="E219" s="187" t="s">
        <v>5915</v>
      </c>
      <c r="F219" s="188" t="s">
        <v>644</v>
      </c>
      <c r="H219" s="189">
        <v>8.1</v>
      </c>
      <c r="I219" s="190"/>
      <c r="L219" s="186"/>
      <c r="M219" s="191"/>
      <c r="N219" s="192"/>
      <c r="O219" s="192"/>
      <c r="P219" s="192"/>
      <c r="Q219" s="192"/>
      <c r="R219" s="192"/>
      <c r="S219" s="192"/>
      <c r="T219" s="193"/>
      <c r="AT219" s="194" t="s">
        <v>402</v>
      </c>
      <c r="AU219" s="194" t="s">
        <v>5990</v>
      </c>
      <c r="AV219" s="12" t="s">
        <v>5990</v>
      </c>
      <c r="AW219" s="12" t="s">
        <v>5947</v>
      </c>
      <c r="AX219" s="12" t="s">
        <v>5934</v>
      </c>
      <c r="AY219" s="194" t="s">
        <v>4012</v>
      </c>
    </row>
    <row r="220" spans="2:65" s="1" customFormat="1" ht="22.5" customHeight="1">
      <c r="B220" s="166"/>
      <c r="C220" s="167" t="s">
        <v>645</v>
      </c>
      <c r="D220" s="167" t="s">
        <v>4015</v>
      </c>
      <c r="E220" s="168" t="s">
        <v>646</v>
      </c>
      <c r="F220" s="169" t="s">
        <v>647</v>
      </c>
      <c r="G220" s="170" t="s">
        <v>426</v>
      </c>
      <c r="H220" s="171">
        <v>8.1</v>
      </c>
      <c r="I220" s="172"/>
      <c r="J220" s="173">
        <f>ROUND(I220*H220,2)</f>
        <v>0</v>
      </c>
      <c r="K220" s="169" t="s">
        <v>392</v>
      </c>
      <c r="L220" s="35"/>
      <c r="M220" s="174" t="s">
        <v>5915</v>
      </c>
      <c r="N220" s="175" t="s">
        <v>5954</v>
      </c>
      <c r="O220" s="36"/>
      <c r="P220" s="176">
        <f>O220*H220</f>
        <v>0</v>
      </c>
      <c r="Q220" s="176">
        <v>0</v>
      </c>
      <c r="R220" s="176">
        <f>Q220*H220</f>
        <v>0</v>
      </c>
      <c r="S220" s="176">
        <v>0</v>
      </c>
      <c r="T220" s="177">
        <f>S220*H220</f>
        <v>0</v>
      </c>
      <c r="AR220" s="18" t="s">
        <v>6003</v>
      </c>
      <c r="AT220" s="18" t="s">
        <v>4015</v>
      </c>
      <c r="AU220" s="18" t="s">
        <v>5990</v>
      </c>
      <c r="AY220" s="18" t="s">
        <v>4012</v>
      </c>
      <c r="BE220" s="178">
        <f>IF(N220="základní",J220,0)</f>
        <v>0</v>
      </c>
      <c r="BF220" s="178">
        <f>IF(N220="snížená",J220,0)</f>
        <v>0</v>
      </c>
      <c r="BG220" s="178">
        <f>IF(N220="zákl. přenesená",J220,0)</f>
        <v>0</v>
      </c>
      <c r="BH220" s="178">
        <f>IF(N220="sníž. přenesená",J220,0)</f>
        <v>0</v>
      </c>
      <c r="BI220" s="178">
        <f>IF(N220="nulová",J220,0)</f>
        <v>0</v>
      </c>
      <c r="BJ220" s="18" t="s">
        <v>5934</v>
      </c>
      <c r="BK220" s="178">
        <f>ROUND(I220*H220,2)</f>
        <v>0</v>
      </c>
      <c r="BL220" s="18" t="s">
        <v>6003</v>
      </c>
      <c r="BM220" s="18" t="s">
        <v>648</v>
      </c>
    </row>
    <row r="221" spans="2:65" s="1" customFormat="1" ht="22.5" customHeight="1">
      <c r="B221" s="166"/>
      <c r="C221" s="167" t="s">
        <v>649</v>
      </c>
      <c r="D221" s="167" t="s">
        <v>4015</v>
      </c>
      <c r="E221" s="168" t="s">
        <v>650</v>
      </c>
      <c r="F221" s="169" t="s">
        <v>651</v>
      </c>
      <c r="G221" s="170" t="s">
        <v>426</v>
      </c>
      <c r="H221" s="171">
        <v>5.4</v>
      </c>
      <c r="I221" s="172"/>
      <c r="J221" s="173">
        <f>ROUND(I221*H221,2)</f>
        <v>0</v>
      </c>
      <c r="K221" s="169" t="s">
        <v>392</v>
      </c>
      <c r="L221" s="35"/>
      <c r="M221" s="174" t="s">
        <v>5915</v>
      </c>
      <c r="N221" s="175" t="s">
        <v>5954</v>
      </c>
      <c r="O221" s="36"/>
      <c r="P221" s="176">
        <f>O221*H221</f>
        <v>0</v>
      </c>
      <c r="Q221" s="176">
        <v>6.5799999999999999E-3</v>
      </c>
      <c r="R221" s="176">
        <f>Q221*H221</f>
        <v>3.5532000000000001E-2</v>
      </c>
      <c r="S221" s="176">
        <v>0</v>
      </c>
      <c r="T221" s="177">
        <f>S221*H221</f>
        <v>0</v>
      </c>
      <c r="AR221" s="18" t="s">
        <v>6003</v>
      </c>
      <c r="AT221" s="18" t="s">
        <v>4015</v>
      </c>
      <c r="AU221" s="18" t="s">
        <v>5990</v>
      </c>
      <c r="AY221" s="18" t="s">
        <v>4012</v>
      </c>
      <c r="BE221" s="178">
        <f>IF(N221="základní",J221,0)</f>
        <v>0</v>
      </c>
      <c r="BF221" s="178">
        <f>IF(N221="snížená",J221,0)</f>
        <v>0</v>
      </c>
      <c r="BG221" s="178">
        <f>IF(N221="zákl. přenesená",J221,0)</f>
        <v>0</v>
      </c>
      <c r="BH221" s="178">
        <f>IF(N221="sníž. přenesená",J221,0)</f>
        <v>0</v>
      </c>
      <c r="BI221" s="178">
        <f>IF(N221="nulová",J221,0)</f>
        <v>0</v>
      </c>
      <c r="BJ221" s="18" t="s">
        <v>5934</v>
      </c>
      <c r="BK221" s="178">
        <f>ROUND(I221*H221,2)</f>
        <v>0</v>
      </c>
      <c r="BL221" s="18" t="s">
        <v>6003</v>
      </c>
      <c r="BM221" s="18" t="s">
        <v>652</v>
      </c>
    </row>
    <row r="222" spans="2:65" s="12" customFormat="1">
      <c r="B222" s="186"/>
      <c r="D222" s="179" t="s">
        <v>402</v>
      </c>
      <c r="E222" s="187" t="s">
        <v>5915</v>
      </c>
      <c r="F222" s="188" t="s">
        <v>653</v>
      </c>
      <c r="H222" s="189">
        <v>5.4</v>
      </c>
      <c r="I222" s="190"/>
      <c r="L222" s="186"/>
      <c r="M222" s="191"/>
      <c r="N222" s="192"/>
      <c r="O222" s="192"/>
      <c r="P222" s="192"/>
      <c r="Q222" s="192"/>
      <c r="R222" s="192"/>
      <c r="S222" s="192"/>
      <c r="T222" s="193"/>
      <c r="AT222" s="194" t="s">
        <v>402</v>
      </c>
      <c r="AU222" s="194" t="s">
        <v>5990</v>
      </c>
      <c r="AV222" s="12" t="s">
        <v>5990</v>
      </c>
      <c r="AW222" s="12" t="s">
        <v>5947</v>
      </c>
      <c r="AX222" s="12" t="s">
        <v>5934</v>
      </c>
      <c r="AY222" s="194" t="s">
        <v>4012</v>
      </c>
    </row>
    <row r="223" spans="2:65" s="1" customFormat="1" ht="22.5" customHeight="1">
      <c r="B223" s="166"/>
      <c r="C223" s="167" t="s">
        <v>654</v>
      </c>
      <c r="D223" s="167" t="s">
        <v>4015</v>
      </c>
      <c r="E223" s="168" t="s">
        <v>655</v>
      </c>
      <c r="F223" s="169" t="s">
        <v>656</v>
      </c>
      <c r="G223" s="170" t="s">
        <v>426</v>
      </c>
      <c r="H223" s="171">
        <v>5.4</v>
      </c>
      <c r="I223" s="172"/>
      <c r="J223" s="173">
        <f>ROUND(I223*H223,2)</f>
        <v>0</v>
      </c>
      <c r="K223" s="169" t="s">
        <v>392</v>
      </c>
      <c r="L223" s="35"/>
      <c r="M223" s="174" t="s">
        <v>5915</v>
      </c>
      <c r="N223" s="175" t="s">
        <v>5954</v>
      </c>
      <c r="O223" s="36"/>
      <c r="P223" s="176">
        <f>O223*H223</f>
        <v>0</v>
      </c>
      <c r="Q223" s="176">
        <v>0</v>
      </c>
      <c r="R223" s="176">
        <f>Q223*H223</f>
        <v>0</v>
      </c>
      <c r="S223" s="176">
        <v>0</v>
      </c>
      <c r="T223" s="177">
        <f>S223*H223</f>
        <v>0</v>
      </c>
      <c r="AR223" s="18" t="s">
        <v>6003</v>
      </c>
      <c r="AT223" s="18" t="s">
        <v>4015</v>
      </c>
      <c r="AU223" s="18" t="s">
        <v>5990</v>
      </c>
      <c r="AY223" s="18" t="s">
        <v>4012</v>
      </c>
      <c r="BE223" s="178">
        <f>IF(N223="základní",J223,0)</f>
        <v>0</v>
      </c>
      <c r="BF223" s="178">
        <f>IF(N223="snížená",J223,0)</f>
        <v>0</v>
      </c>
      <c r="BG223" s="178">
        <f>IF(N223="zákl. přenesená",J223,0)</f>
        <v>0</v>
      </c>
      <c r="BH223" s="178">
        <f>IF(N223="sníž. přenesená",J223,0)</f>
        <v>0</v>
      </c>
      <c r="BI223" s="178">
        <f>IF(N223="nulová",J223,0)</f>
        <v>0</v>
      </c>
      <c r="BJ223" s="18" t="s">
        <v>5934</v>
      </c>
      <c r="BK223" s="178">
        <f>ROUND(I223*H223,2)</f>
        <v>0</v>
      </c>
      <c r="BL223" s="18" t="s">
        <v>6003</v>
      </c>
      <c r="BM223" s="18" t="s">
        <v>657</v>
      </c>
    </row>
    <row r="224" spans="2:65" s="1" customFormat="1" ht="22.5" customHeight="1">
      <c r="B224" s="166"/>
      <c r="C224" s="167" t="s">
        <v>658</v>
      </c>
      <c r="D224" s="167" t="s">
        <v>4015</v>
      </c>
      <c r="E224" s="168" t="s">
        <v>659</v>
      </c>
      <c r="F224" s="169" t="s">
        <v>660</v>
      </c>
      <c r="G224" s="170" t="s">
        <v>426</v>
      </c>
      <c r="H224" s="171">
        <v>220</v>
      </c>
      <c r="I224" s="172"/>
      <c r="J224" s="173">
        <f>ROUND(I224*H224,2)</f>
        <v>0</v>
      </c>
      <c r="K224" s="169" t="s">
        <v>392</v>
      </c>
      <c r="L224" s="35"/>
      <c r="M224" s="174" t="s">
        <v>5915</v>
      </c>
      <c r="N224" s="175" t="s">
        <v>5954</v>
      </c>
      <c r="O224" s="36"/>
      <c r="P224" s="176">
        <f>O224*H224</f>
        <v>0</v>
      </c>
      <c r="Q224" s="176">
        <v>0</v>
      </c>
      <c r="R224" s="176">
        <f>Q224*H224</f>
        <v>0</v>
      </c>
      <c r="S224" s="176">
        <v>0</v>
      </c>
      <c r="T224" s="177">
        <f>S224*H224</f>
        <v>0</v>
      </c>
      <c r="AR224" s="18" t="s">
        <v>6003</v>
      </c>
      <c r="AT224" s="18" t="s">
        <v>4015</v>
      </c>
      <c r="AU224" s="18" t="s">
        <v>5990</v>
      </c>
      <c r="AY224" s="18" t="s">
        <v>4012</v>
      </c>
      <c r="BE224" s="178">
        <f>IF(N224="základní",J224,0)</f>
        <v>0</v>
      </c>
      <c r="BF224" s="178">
        <f>IF(N224="snížená",J224,0)</f>
        <v>0</v>
      </c>
      <c r="BG224" s="178">
        <f>IF(N224="zákl. přenesená",J224,0)</f>
        <v>0</v>
      </c>
      <c r="BH224" s="178">
        <f>IF(N224="sníž. přenesená",J224,0)</f>
        <v>0</v>
      </c>
      <c r="BI224" s="178">
        <f>IF(N224="nulová",J224,0)</f>
        <v>0</v>
      </c>
      <c r="BJ224" s="18" t="s">
        <v>5934</v>
      </c>
      <c r="BK224" s="178">
        <f>ROUND(I224*H224,2)</f>
        <v>0</v>
      </c>
      <c r="BL224" s="18" t="s">
        <v>6003</v>
      </c>
      <c r="BM224" s="18" t="s">
        <v>661</v>
      </c>
    </row>
    <row r="225" spans="2:65" s="12" customFormat="1">
      <c r="B225" s="186"/>
      <c r="D225" s="179" t="s">
        <v>402</v>
      </c>
      <c r="E225" s="187" t="s">
        <v>5915</v>
      </c>
      <c r="F225" s="188" t="s">
        <v>662</v>
      </c>
      <c r="H225" s="189">
        <v>220</v>
      </c>
      <c r="I225" s="190"/>
      <c r="L225" s="186"/>
      <c r="M225" s="191"/>
      <c r="N225" s="192"/>
      <c r="O225" s="192"/>
      <c r="P225" s="192"/>
      <c r="Q225" s="192"/>
      <c r="R225" s="192"/>
      <c r="S225" s="192"/>
      <c r="T225" s="193"/>
      <c r="AT225" s="194" t="s">
        <v>402</v>
      </c>
      <c r="AU225" s="194" t="s">
        <v>5990</v>
      </c>
      <c r="AV225" s="12" t="s">
        <v>5990</v>
      </c>
      <c r="AW225" s="12" t="s">
        <v>5947</v>
      </c>
      <c r="AX225" s="12" t="s">
        <v>5934</v>
      </c>
      <c r="AY225" s="194" t="s">
        <v>4012</v>
      </c>
    </row>
    <row r="226" spans="2:65" s="1" customFormat="1" ht="22.5" customHeight="1">
      <c r="B226" s="166"/>
      <c r="C226" s="197" t="s">
        <v>663</v>
      </c>
      <c r="D226" s="197" t="s">
        <v>447</v>
      </c>
      <c r="E226" s="198" t="s">
        <v>664</v>
      </c>
      <c r="F226" s="199" t="s">
        <v>665</v>
      </c>
      <c r="G226" s="200" t="s">
        <v>426</v>
      </c>
      <c r="H226" s="201">
        <v>220</v>
      </c>
      <c r="I226" s="202"/>
      <c r="J226" s="203">
        <f>ROUND(I226*H226,2)</f>
        <v>0</v>
      </c>
      <c r="K226" s="199" t="s">
        <v>5915</v>
      </c>
      <c r="L226" s="204"/>
      <c r="M226" s="205" t="s">
        <v>5915</v>
      </c>
      <c r="N226" s="206" t="s">
        <v>5954</v>
      </c>
      <c r="O226" s="36"/>
      <c r="P226" s="176">
        <f>O226*H226</f>
        <v>0</v>
      </c>
      <c r="Q226" s="176">
        <v>0</v>
      </c>
      <c r="R226" s="176">
        <f>Q226*H226</f>
        <v>0</v>
      </c>
      <c r="S226" s="176">
        <v>0</v>
      </c>
      <c r="T226" s="177">
        <f>S226*H226</f>
        <v>0</v>
      </c>
      <c r="AR226" s="18" t="s">
        <v>6015</v>
      </c>
      <c r="AT226" s="18" t="s">
        <v>447</v>
      </c>
      <c r="AU226" s="18" t="s">
        <v>5990</v>
      </c>
      <c r="AY226" s="18" t="s">
        <v>4012</v>
      </c>
      <c r="BE226" s="178">
        <f>IF(N226="základní",J226,0)</f>
        <v>0</v>
      </c>
      <c r="BF226" s="178">
        <f>IF(N226="snížená",J226,0)</f>
        <v>0</v>
      </c>
      <c r="BG226" s="178">
        <f>IF(N226="zákl. přenesená",J226,0)</f>
        <v>0</v>
      </c>
      <c r="BH226" s="178">
        <f>IF(N226="sníž. přenesená",J226,0)</f>
        <v>0</v>
      </c>
      <c r="BI226" s="178">
        <f>IF(N226="nulová",J226,0)</f>
        <v>0</v>
      </c>
      <c r="BJ226" s="18" t="s">
        <v>5934</v>
      </c>
      <c r="BK226" s="178">
        <f>ROUND(I226*H226,2)</f>
        <v>0</v>
      </c>
      <c r="BL226" s="18" t="s">
        <v>6003</v>
      </c>
      <c r="BM226" s="18" t="s">
        <v>666</v>
      </c>
    </row>
    <row r="227" spans="2:65" s="11" customFormat="1" ht="29.85" customHeight="1">
      <c r="B227" s="152"/>
      <c r="D227" s="163" t="s">
        <v>5982</v>
      </c>
      <c r="E227" s="164" t="s">
        <v>6006</v>
      </c>
      <c r="F227" s="164" t="s">
        <v>667</v>
      </c>
      <c r="I227" s="155"/>
      <c r="J227" s="165">
        <f>BK227</f>
        <v>0</v>
      </c>
      <c r="L227" s="152"/>
      <c r="M227" s="157"/>
      <c r="N227" s="158"/>
      <c r="O227" s="158"/>
      <c r="P227" s="159">
        <f>SUM(P228:P230)</f>
        <v>0</v>
      </c>
      <c r="Q227" s="158"/>
      <c r="R227" s="159">
        <f>SUM(R228:R230)</f>
        <v>1.306875</v>
      </c>
      <c r="S227" s="158"/>
      <c r="T227" s="160">
        <f>SUM(T228:T230)</f>
        <v>0</v>
      </c>
      <c r="AR227" s="153" t="s">
        <v>5934</v>
      </c>
      <c r="AT227" s="161" t="s">
        <v>5982</v>
      </c>
      <c r="AU227" s="161" t="s">
        <v>5934</v>
      </c>
      <c r="AY227" s="153" t="s">
        <v>4012</v>
      </c>
      <c r="BK227" s="162">
        <f>SUM(BK228:BK230)</f>
        <v>0</v>
      </c>
    </row>
    <row r="228" spans="2:65" s="1" customFormat="1" ht="22.5" customHeight="1">
      <c r="B228" s="166"/>
      <c r="C228" s="167" t="s">
        <v>668</v>
      </c>
      <c r="D228" s="167" t="s">
        <v>4015</v>
      </c>
      <c r="E228" s="168" t="s">
        <v>669</v>
      </c>
      <c r="F228" s="169" t="s">
        <v>670</v>
      </c>
      <c r="G228" s="170" t="s">
        <v>426</v>
      </c>
      <c r="H228" s="171">
        <v>7.5</v>
      </c>
      <c r="I228" s="172"/>
      <c r="J228" s="173">
        <f>ROUND(I228*H228,2)</f>
        <v>0</v>
      </c>
      <c r="K228" s="169" t="s">
        <v>392</v>
      </c>
      <c r="L228" s="35"/>
      <c r="M228" s="174" t="s">
        <v>5915</v>
      </c>
      <c r="N228" s="175" t="s">
        <v>5954</v>
      </c>
      <c r="O228" s="36"/>
      <c r="P228" s="176">
        <f>O228*H228</f>
        <v>0</v>
      </c>
      <c r="Q228" s="176">
        <v>8.4250000000000005E-2</v>
      </c>
      <c r="R228" s="176">
        <f>Q228*H228</f>
        <v>0.63187500000000008</v>
      </c>
      <c r="S228" s="176">
        <v>0</v>
      </c>
      <c r="T228" s="177">
        <f>S228*H228</f>
        <v>0</v>
      </c>
      <c r="AR228" s="18" t="s">
        <v>6003</v>
      </c>
      <c r="AT228" s="18" t="s">
        <v>4015</v>
      </c>
      <c r="AU228" s="18" t="s">
        <v>5990</v>
      </c>
      <c r="AY228" s="18" t="s">
        <v>4012</v>
      </c>
      <c r="BE228" s="178">
        <f>IF(N228="základní",J228,0)</f>
        <v>0</v>
      </c>
      <c r="BF228" s="178">
        <f>IF(N228="snížená",J228,0)</f>
        <v>0</v>
      </c>
      <c r="BG228" s="178">
        <f>IF(N228="zákl. přenesená",J228,0)</f>
        <v>0</v>
      </c>
      <c r="BH228" s="178">
        <f>IF(N228="sníž. přenesená",J228,0)</f>
        <v>0</v>
      </c>
      <c r="BI228" s="178">
        <f>IF(N228="nulová",J228,0)</f>
        <v>0</v>
      </c>
      <c r="BJ228" s="18" t="s">
        <v>5934</v>
      </c>
      <c r="BK228" s="178">
        <f>ROUND(I228*H228,2)</f>
        <v>0</v>
      </c>
      <c r="BL228" s="18" t="s">
        <v>6003</v>
      </c>
      <c r="BM228" s="18" t="s">
        <v>671</v>
      </c>
    </row>
    <row r="229" spans="2:65" s="12" customFormat="1">
      <c r="B229" s="186"/>
      <c r="D229" s="179" t="s">
        <v>402</v>
      </c>
      <c r="E229" s="187" t="s">
        <v>5915</v>
      </c>
      <c r="F229" s="188" t="s">
        <v>672</v>
      </c>
      <c r="H229" s="189">
        <v>7.5</v>
      </c>
      <c r="I229" s="190"/>
      <c r="L229" s="186"/>
      <c r="M229" s="191"/>
      <c r="N229" s="192"/>
      <c r="O229" s="192"/>
      <c r="P229" s="192"/>
      <c r="Q229" s="192"/>
      <c r="R229" s="192"/>
      <c r="S229" s="192"/>
      <c r="T229" s="193"/>
      <c r="AT229" s="194" t="s">
        <v>402</v>
      </c>
      <c r="AU229" s="194" t="s">
        <v>5990</v>
      </c>
      <c r="AV229" s="12" t="s">
        <v>5990</v>
      </c>
      <c r="AW229" s="12" t="s">
        <v>5947</v>
      </c>
      <c r="AX229" s="12" t="s">
        <v>5934</v>
      </c>
      <c r="AY229" s="194" t="s">
        <v>4012</v>
      </c>
    </row>
    <row r="230" spans="2:65" s="1" customFormat="1" ht="22.5" customHeight="1">
      <c r="B230" s="166"/>
      <c r="C230" s="197" t="s">
        <v>673</v>
      </c>
      <c r="D230" s="197" t="s">
        <v>447</v>
      </c>
      <c r="E230" s="198" t="s">
        <v>674</v>
      </c>
      <c r="F230" s="199" t="s">
        <v>675</v>
      </c>
      <c r="G230" s="200" t="s">
        <v>426</v>
      </c>
      <c r="H230" s="201">
        <v>7.5</v>
      </c>
      <c r="I230" s="202"/>
      <c r="J230" s="203">
        <f>ROUND(I230*H230,2)</f>
        <v>0</v>
      </c>
      <c r="K230" s="199" t="s">
        <v>392</v>
      </c>
      <c r="L230" s="204"/>
      <c r="M230" s="205" t="s">
        <v>5915</v>
      </c>
      <c r="N230" s="206" t="s">
        <v>5954</v>
      </c>
      <c r="O230" s="36"/>
      <c r="P230" s="176">
        <f>O230*H230</f>
        <v>0</v>
      </c>
      <c r="Q230" s="176">
        <v>0.09</v>
      </c>
      <c r="R230" s="176">
        <f>Q230*H230</f>
        <v>0.67499999999999993</v>
      </c>
      <c r="S230" s="176">
        <v>0</v>
      </c>
      <c r="T230" s="177">
        <f>S230*H230</f>
        <v>0</v>
      </c>
      <c r="AR230" s="18" t="s">
        <v>6015</v>
      </c>
      <c r="AT230" s="18" t="s">
        <v>447</v>
      </c>
      <c r="AU230" s="18" t="s">
        <v>5990</v>
      </c>
      <c r="AY230" s="18" t="s">
        <v>4012</v>
      </c>
      <c r="BE230" s="178">
        <f>IF(N230="základní",J230,0)</f>
        <v>0</v>
      </c>
      <c r="BF230" s="178">
        <f>IF(N230="snížená",J230,0)</f>
        <v>0</v>
      </c>
      <c r="BG230" s="178">
        <f>IF(N230="zákl. přenesená",J230,0)</f>
        <v>0</v>
      </c>
      <c r="BH230" s="178">
        <f>IF(N230="sníž. přenesená",J230,0)</f>
        <v>0</v>
      </c>
      <c r="BI230" s="178">
        <f>IF(N230="nulová",J230,0)</f>
        <v>0</v>
      </c>
      <c r="BJ230" s="18" t="s">
        <v>5934</v>
      </c>
      <c r="BK230" s="178">
        <f>ROUND(I230*H230,2)</f>
        <v>0</v>
      </c>
      <c r="BL230" s="18" t="s">
        <v>6003</v>
      </c>
      <c r="BM230" s="18" t="s">
        <v>676</v>
      </c>
    </row>
    <row r="231" spans="2:65" s="11" customFormat="1" ht="29.85" customHeight="1">
      <c r="B231" s="152"/>
      <c r="D231" s="163" t="s">
        <v>5982</v>
      </c>
      <c r="E231" s="164" t="s">
        <v>6009</v>
      </c>
      <c r="F231" s="164" t="s">
        <v>677</v>
      </c>
      <c r="I231" s="155"/>
      <c r="J231" s="165">
        <f>BK231</f>
        <v>0</v>
      </c>
      <c r="L231" s="152"/>
      <c r="M231" s="157"/>
      <c r="N231" s="158"/>
      <c r="O231" s="158"/>
      <c r="P231" s="159">
        <f>SUM(P232:P237)</f>
        <v>0</v>
      </c>
      <c r="Q231" s="158"/>
      <c r="R231" s="159">
        <f>SUM(R232:R237)</f>
        <v>55.013700799999988</v>
      </c>
      <c r="S231" s="158"/>
      <c r="T231" s="160">
        <f>SUM(T232:T237)</f>
        <v>0</v>
      </c>
      <c r="AR231" s="153" t="s">
        <v>5934</v>
      </c>
      <c r="AT231" s="161" t="s">
        <v>5982</v>
      </c>
      <c r="AU231" s="161" t="s">
        <v>5934</v>
      </c>
      <c r="AY231" s="153" t="s">
        <v>4012</v>
      </c>
      <c r="BK231" s="162">
        <f>SUM(BK232:BK237)</f>
        <v>0</v>
      </c>
    </row>
    <row r="232" spans="2:65" s="1" customFormat="1" ht="22.5" customHeight="1">
      <c r="B232" s="166"/>
      <c r="C232" s="167" t="s">
        <v>678</v>
      </c>
      <c r="D232" s="167" t="s">
        <v>4015</v>
      </c>
      <c r="E232" s="168" t="s">
        <v>679</v>
      </c>
      <c r="F232" s="169" t="s">
        <v>680</v>
      </c>
      <c r="G232" s="170" t="s">
        <v>400</v>
      </c>
      <c r="H232" s="171">
        <v>23.63</v>
      </c>
      <c r="I232" s="172"/>
      <c r="J232" s="173">
        <f>ROUND(I232*H232,2)</f>
        <v>0</v>
      </c>
      <c r="K232" s="169" t="s">
        <v>392</v>
      </c>
      <c r="L232" s="35"/>
      <c r="M232" s="174" t="s">
        <v>5915</v>
      </c>
      <c r="N232" s="175" t="s">
        <v>5954</v>
      </c>
      <c r="O232" s="36"/>
      <c r="P232" s="176">
        <f>O232*H232</f>
        <v>0</v>
      </c>
      <c r="Q232" s="176">
        <v>2.2563399999999998</v>
      </c>
      <c r="R232" s="176">
        <f>Q232*H232</f>
        <v>53.317314199999991</v>
      </c>
      <c r="S232" s="176">
        <v>0</v>
      </c>
      <c r="T232" s="177">
        <f>S232*H232</f>
        <v>0</v>
      </c>
      <c r="AR232" s="18" t="s">
        <v>6003</v>
      </c>
      <c r="AT232" s="18" t="s">
        <v>4015</v>
      </c>
      <c r="AU232" s="18" t="s">
        <v>5990</v>
      </c>
      <c r="AY232" s="18" t="s">
        <v>4012</v>
      </c>
      <c r="BE232" s="178">
        <f>IF(N232="základní",J232,0)</f>
        <v>0</v>
      </c>
      <c r="BF232" s="178">
        <f>IF(N232="snížená",J232,0)</f>
        <v>0</v>
      </c>
      <c r="BG232" s="178">
        <f>IF(N232="zákl. přenesená",J232,0)</f>
        <v>0</v>
      </c>
      <c r="BH232" s="178">
        <f>IF(N232="sníž. přenesená",J232,0)</f>
        <v>0</v>
      </c>
      <c r="BI232" s="178">
        <f>IF(N232="nulová",J232,0)</f>
        <v>0</v>
      </c>
      <c r="BJ232" s="18" t="s">
        <v>5934</v>
      </c>
      <c r="BK232" s="178">
        <f>ROUND(I232*H232,2)</f>
        <v>0</v>
      </c>
      <c r="BL232" s="18" t="s">
        <v>6003</v>
      </c>
      <c r="BM232" s="18" t="s">
        <v>681</v>
      </c>
    </row>
    <row r="233" spans="2:65" s="12" customFormat="1">
      <c r="B233" s="186"/>
      <c r="D233" s="179" t="s">
        <v>402</v>
      </c>
      <c r="E233" s="187" t="s">
        <v>5915</v>
      </c>
      <c r="F233" s="188" t="s">
        <v>682</v>
      </c>
      <c r="H233" s="189">
        <v>23.63</v>
      </c>
      <c r="I233" s="190"/>
      <c r="L233" s="186"/>
      <c r="M233" s="191"/>
      <c r="N233" s="192"/>
      <c r="O233" s="192"/>
      <c r="P233" s="192"/>
      <c r="Q233" s="192"/>
      <c r="R233" s="192"/>
      <c r="S233" s="192"/>
      <c r="T233" s="193"/>
      <c r="AT233" s="194" t="s">
        <v>402</v>
      </c>
      <c r="AU233" s="194" t="s">
        <v>5990</v>
      </c>
      <c r="AV233" s="12" t="s">
        <v>5990</v>
      </c>
      <c r="AW233" s="12" t="s">
        <v>5947</v>
      </c>
      <c r="AX233" s="12" t="s">
        <v>5934</v>
      </c>
      <c r="AY233" s="194" t="s">
        <v>4012</v>
      </c>
    </row>
    <row r="234" spans="2:65" s="1" customFormat="1" ht="22.5" customHeight="1">
      <c r="B234" s="166"/>
      <c r="C234" s="167" t="s">
        <v>683</v>
      </c>
      <c r="D234" s="167" t="s">
        <v>4015</v>
      </c>
      <c r="E234" s="168" t="s">
        <v>684</v>
      </c>
      <c r="F234" s="169" t="s">
        <v>685</v>
      </c>
      <c r="G234" s="170" t="s">
        <v>450</v>
      </c>
      <c r="H234" s="171">
        <v>1.61</v>
      </c>
      <c r="I234" s="172"/>
      <c r="J234" s="173">
        <f>ROUND(I234*H234,2)</f>
        <v>0</v>
      </c>
      <c r="K234" s="169" t="s">
        <v>686</v>
      </c>
      <c r="L234" s="35"/>
      <c r="M234" s="174" t="s">
        <v>5915</v>
      </c>
      <c r="N234" s="175" t="s">
        <v>5954</v>
      </c>
      <c r="O234" s="36"/>
      <c r="P234" s="176">
        <f>O234*H234</f>
        <v>0</v>
      </c>
      <c r="Q234" s="176">
        <v>1.0530600000000001</v>
      </c>
      <c r="R234" s="176">
        <f>Q234*H234</f>
        <v>1.6954266000000002</v>
      </c>
      <c r="S234" s="176">
        <v>0</v>
      </c>
      <c r="T234" s="177">
        <f>S234*H234</f>
        <v>0</v>
      </c>
      <c r="AR234" s="18" t="s">
        <v>6003</v>
      </c>
      <c r="AT234" s="18" t="s">
        <v>4015</v>
      </c>
      <c r="AU234" s="18" t="s">
        <v>5990</v>
      </c>
      <c r="AY234" s="18" t="s">
        <v>4012</v>
      </c>
      <c r="BE234" s="178">
        <f>IF(N234="základní",J234,0)</f>
        <v>0</v>
      </c>
      <c r="BF234" s="178">
        <f>IF(N234="snížená",J234,0)</f>
        <v>0</v>
      </c>
      <c r="BG234" s="178">
        <f>IF(N234="zákl. přenesená",J234,0)</f>
        <v>0</v>
      </c>
      <c r="BH234" s="178">
        <f>IF(N234="sníž. přenesená",J234,0)</f>
        <v>0</v>
      </c>
      <c r="BI234" s="178">
        <f>IF(N234="nulová",J234,0)</f>
        <v>0</v>
      </c>
      <c r="BJ234" s="18" t="s">
        <v>5934</v>
      </c>
      <c r="BK234" s="178">
        <f>ROUND(I234*H234,2)</f>
        <v>0</v>
      </c>
      <c r="BL234" s="18" t="s">
        <v>6003</v>
      </c>
      <c r="BM234" s="18" t="s">
        <v>687</v>
      </c>
    </row>
    <row r="235" spans="2:65" s="1" customFormat="1" ht="22.5" customHeight="1">
      <c r="B235" s="166"/>
      <c r="C235" s="167" t="s">
        <v>688</v>
      </c>
      <c r="D235" s="167" t="s">
        <v>4015</v>
      </c>
      <c r="E235" s="168" t="s">
        <v>689</v>
      </c>
      <c r="F235" s="169" t="s">
        <v>690</v>
      </c>
      <c r="G235" s="170" t="s">
        <v>568</v>
      </c>
      <c r="H235" s="171">
        <v>1</v>
      </c>
      <c r="I235" s="172"/>
      <c r="J235" s="173">
        <f>ROUND(I235*H235,2)</f>
        <v>0</v>
      </c>
      <c r="K235" s="169" t="s">
        <v>5915</v>
      </c>
      <c r="L235" s="35"/>
      <c r="M235" s="174" t="s">
        <v>5915</v>
      </c>
      <c r="N235" s="175" t="s">
        <v>5954</v>
      </c>
      <c r="O235" s="36"/>
      <c r="P235" s="176">
        <f>O235*H235</f>
        <v>0</v>
      </c>
      <c r="Q235" s="176">
        <v>9.6000000000000002E-4</v>
      </c>
      <c r="R235" s="176">
        <f>Q235*H235</f>
        <v>9.6000000000000002E-4</v>
      </c>
      <c r="S235" s="176">
        <v>0</v>
      </c>
      <c r="T235" s="177">
        <f>S235*H235</f>
        <v>0</v>
      </c>
      <c r="AR235" s="18" t="s">
        <v>6003</v>
      </c>
      <c r="AT235" s="18" t="s">
        <v>4015</v>
      </c>
      <c r="AU235" s="18" t="s">
        <v>5990</v>
      </c>
      <c r="AY235" s="18" t="s">
        <v>4012</v>
      </c>
      <c r="BE235" s="178">
        <f>IF(N235="základní",J235,0)</f>
        <v>0</v>
      </c>
      <c r="BF235" s="178">
        <f>IF(N235="snížená",J235,0)</f>
        <v>0</v>
      </c>
      <c r="BG235" s="178">
        <f>IF(N235="zákl. přenesená",J235,0)</f>
        <v>0</v>
      </c>
      <c r="BH235" s="178">
        <f>IF(N235="sníž. přenesená",J235,0)</f>
        <v>0</v>
      </c>
      <c r="BI235" s="178">
        <f>IF(N235="nulová",J235,0)</f>
        <v>0</v>
      </c>
      <c r="BJ235" s="18" t="s">
        <v>5934</v>
      </c>
      <c r="BK235" s="178">
        <f>ROUND(I235*H235,2)</f>
        <v>0</v>
      </c>
      <c r="BL235" s="18" t="s">
        <v>6003</v>
      </c>
      <c r="BM235" s="18" t="s">
        <v>691</v>
      </c>
    </row>
    <row r="236" spans="2:65" s="1" customFormat="1" ht="22.5" customHeight="1">
      <c r="B236" s="166"/>
      <c r="C236" s="197" t="s">
        <v>692</v>
      </c>
      <c r="D236" s="197" t="s">
        <v>447</v>
      </c>
      <c r="E236" s="198" t="s">
        <v>693</v>
      </c>
      <c r="F236" s="199" t="s">
        <v>694</v>
      </c>
      <c r="G236" s="200" t="s">
        <v>568</v>
      </c>
      <c r="H236" s="201">
        <v>1</v>
      </c>
      <c r="I236" s="202"/>
      <c r="J236" s="203">
        <f>ROUND(I236*H236,2)</f>
        <v>0</v>
      </c>
      <c r="K236" s="199" t="s">
        <v>5915</v>
      </c>
      <c r="L236" s="204"/>
      <c r="M236" s="205" t="s">
        <v>5915</v>
      </c>
      <c r="N236" s="206" t="s">
        <v>5954</v>
      </c>
      <c r="O236" s="36"/>
      <c r="P236" s="176">
        <f>O236*H236</f>
        <v>0</v>
      </c>
      <c r="Q236" s="176">
        <v>0</v>
      </c>
      <c r="R236" s="176">
        <f>Q236*H236</f>
        <v>0</v>
      </c>
      <c r="S236" s="176">
        <v>0</v>
      </c>
      <c r="T236" s="177">
        <f>S236*H236</f>
        <v>0</v>
      </c>
      <c r="AR236" s="18" t="s">
        <v>6015</v>
      </c>
      <c r="AT236" s="18" t="s">
        <v>447</v>
      </c>
      <c r="AU236" s="18" t="s">
        <v>5990</v>
      </c>
      <c r="AY236" s="18" t="s">
        <v>4012</v>
      </c>
      <c r="BE236" s="178">
        <f>IF(N236="základní",J236,0)</f>
        <v>0</v>
      </c>
      <c r="BF236" s="178">
        <f>IF(N236="snížená",J236,0)</f>
        <v>0</v>
      </c>
      <c r="BG236" s="178">
        <f>IF(N236="zákl. přenesená",J236,0)</f>
        <v>0</v>
      </c>
      <c r="BH236" s="178">
        <f>IF(N236="sníž. přenesená",J236,0)</f>
        <v>0</v>
      </c>
      <c r="BI236" s="178">
        <f>IF(N236="nulová",J236,0)</f>
        <v>0</v>
      </c>
      <c r="BJ236" s="18" t="s">
        <v>5934</v>
      </c>
      <c r="BK236" s="178">
        <f>ROUND(I236*H236,2)</f>
        <v>0</v>
      </c>
      <c r="BL236" s="18" t="s">
        <v>6003</v>
      </c>
      <c r="BM236" s="18" t="s">
        <v>695</v>
      </c>
    </row>
    <row r="237" spans="2:65" s="1" customFormat="1" ht="22.5" customHeight="1">
      <c r="B237" s="166"/>
      <c r="C237" s="197" t="s">
        <v>696</v>
      </c>
      <c r="D237" s="197" t="s">
        <v>447</v>
      </c>
      <c r="E237" s="198" t="s">
        <v>697</v>
      </c>
      <c r="F237" s="199" t="s">
        <v>698</v>
      </c>
      <c r="G237" s="200" t="s">
        <v>568</v>
      </c>
      <c r="H237" s="201">
        <v>1</v>
      </c>
      <c r="I237" s="202"/>
      <c r="J237" s="203">
        <f>ROUND(I237*H237,2)</f>
        <v>0</v>
      </c>
      <c r="K237" s="199" t="s">
        <v>5915</v>
      </c>
      <c r="L237" s="204"/>
      <c r="M237" s="205" t="s">
        <v>5915</v>
      </c>
      <c r="N237" s="206" t="s">
        <v>5954</v>
      </c>
      <c r="O237" s="36"/>
      <c r="P237" s="176">
        <f>O237*H237</f>
        <v>0</v>
      </c>
      <c r="Q237" s="176">
        <v>0</v>
      </c>
      <c r="R237" s="176">
        <f>Q237*H237</f>
        <v>0</v>
      </c>
      <c r="S237" s="176">
        <v>0</v>
      </c>
      <c r="T237" s="177">
        <f>S237*H237</f>
        <v>0</v>
      </c>
      <c r="AR237" s="18" t="s">
        <v>6015</v>
      </c>
      <c r="AT237" s="18" t="s">
        <v>447</v>
      </c>
      <c r="AU237" s="18" t="s">
        <v>5990</v>
      </c>
      <c r="AY237" s="18" t="s">
        <v>4012</v>
      </c>
      <c r="BE237" s="178">
        <f>IF(N237="základní",J237,0)</f>
        <v>0</v>
      </c>
      <c r="BF237" s="178">
        <f>IF(N237="snížená",J237,0)</f>
        <v>0</v>
      </c>
      <c r="BG237" s="178">
        <f>IF(N237="zákl. přenesená",J237,0)</f>
        <v>0</v>
      </c>
      <c r="BH237" s="178">
        <f>IF(N237="sníž. přenesená",J237,0)</f>
        <v>0</v>
      </c>
      <c r="BI237" s="178">
        <f>IF(N237="nulová",J237,0)</f>
        <v>0</v>
      </c>
      <c r="BJ237" s="18" t="s">
        <v>5934</v>
      </c>
      <c r="BK237" s="178">
        <f>ROUND(I237*H237,2)</f>
        <v>0</v>
      </c>
      <c r="BL237" s="18" t="s">
        <v>6003</v>
      </c>
      <c r="BM237" s="18" t="s">
        <v>699</v>
      </c>
    </row>
    <row r="238" spans="2:65" s="11" customFormat="1" ht="29.85" customHeight="1">
      <c r="B238" s="152"/>
      <c r="D238" s="163" t="s">
        <v>5982</v>
      </c>
      <c r="E238" s="164" t="s">
        <v>3973</v>
      </c>
      <c r="F238" s="164" t="s">
        <v>700</v>
      </c>
      <c r="I238" s="155"/>
      <c r="J238" s="165">
        <f>BK238</f>
        <v>0</v>
      </c>
      <c r="L238" s="152"/>
      <c r="M238" s="157"/>
      <c r="N238" s="158"/>
      <c r="O238" s="158"/>
      <c r="P238" s="159">
        <f>P239+SUM(P240:P252)</f>
        <v>0</v>
      </c>
      <c r="Q238" s="158"/>
      <c r="R238" s="159">
        <f>R239+SUM(R240:R252)</f>
        <v>4.15883</v>
      </c>
      <c r="S238" s="158"/>
      <c r="T238" s="160">
        <f>T239+SUM(T240:T252)</f>
        <v>0</v>
      </c>
      <c r="AR238" s="153" t="s">
        <v>5934</v>
      </c>
      <c r="AT238" s="161" t="s">
        <v>5982</v>
      </c>
      <c r="AU238" s="161" t="s">
        <v>5934</v>
      </c>
      <c r="AY238" s="153" t="s">
        <v>4012</v>
      </c>
      <c r="BK238" s="162">
        <f>BK239+SUM(BK240:BK252)</f>
        <v>0</v>
      </c>
    </row>
    <row r="239" spans="2:65" s="1" customFormat="1" ht="22.5" customHeight="1">
      <c r="B239" s="166"/>
      <c r="C239" s="167" t="s">
        <v>701</v>
      </c>
      <c r="D239" s="167" t="s">
        <v>4015</v>
      </c>
      <c r="E239" s="168" t="s">
        <v>702</v>
      </c>
      <c r="F239" s="169" t="s">
        <v>703</v>
      </c>
      <c r="G239" s="170" t="s">
        <v>459</v>
      </c>
      <c r="H239" s="171">
        <v>70.900000000000006</v>
      </c>
      <c r="I239" s="172"/>
      <c r="J239" s="173">
        <f>ROUND(I239*H239,2)</f>
        <v>0</v>
      </c>
      <c r="K239" s="169" t="s">
        <v>392</v>
      </c>
      <c r="L239" s="35"/>
      <c r="M239" s="174" t="s">
        <v>5915</v>
      </c>
      <c r="N239" s="175" t="s">
        <v>5954</v>
      </c>
      <c r="O239" s="36"/>
      <c r="P239" s="176">
        <f>O239*H239</f>
        <v>0</v>
      </c>
      <c r="Q239" s="176">
        <v>2.35E-2</v>
      </c>
      <c r="R239" s="176">
        <f>Q239*H239</f>
        <v>1.6661500000000002</v>
      </c>
      <c r="S239" s="176">
        <v>0</v>
      </c>
      <c r="T239" s="177">
        <f>S239*H239</f>
        <v>0</v>
      </c>
      <c r="AR239" s="18" t="s">
        <v>6003</v>
      </c>
      <c r="AT239" s="18" t="s">
        <v>4015</v>
      </c>
      <c r="AU239" s="18" t="s">
        <v>5990</v>
      </c>
      <c r="AY239" s="18" t="s">
        <v>4012</v>
      </c>
      <c r="BE239" s="178">
        <f>IF(N239="základní",J239,0)</f>
        <v>0</v>
      </c>
      <c r="BF239" s="178">
        <f>IF(N239="snížená",J239,0)</f>
        <v>0</v>
      </c>
      <c r="BG239" s="178">
        <f>IF(N239="zákl. přenesená",J239,0)</f>
        <v>0</v>
      </c>
      <c r="BH239" s="178">
        <f>IF(N239="sníž. přenesená",J239,0)</f>
        <v>0</v>
      </c>
      <c r="BI239" s="178">
        <f>IF(N239="nulová",J239,0)</f>
        <v>0</v>
      </c>
      <c r="BJ239" s="18" t="s">
        <v>5934</v>
      </c>
      <c r="BK239" s="178">
        <f>ROUND(I239*H239,2)</f>
        <v>0</v>
      </c>
      <c r="BL239" s="18" t="s">
        <v>6003</v>
      </c>
      <c r="BM239" s="18" t="s">
        <v>704</v>
      </c>
    </row>
    <row r="240" spans="2:65" s="1" customFormat="1" ht="27">
      <c r="B240" s="35"/>
      <c r="D240" s="195" t="s">
        <v>4021</v>
      </c>
      <c r="F240" s="196" t="s">
        <v>705</v>
      </c>
      <c r="I240" s="181"/>
      <c r="L240" s="35"/>
      <c r="M240" s="64"/>
      <c r="N240" s="36"/>
      <c r="O240" s="36"/>
      <c r="P240" s="36"/>
      <c r="Q240" s="36"/>
      <c r="R240" s="36"/>
      <c r="S240" s="36"/>
      <c r="T240" s="65"/>
      <c r="AT240" s="18" t="s">
        <v>4021</v>
      </c>
      <c r="AU240" s="18" t="s">
        <v>5990</v>
      </c>
    </row>
    <row r="241" spans="2:65" s="12" customFormat="1">
      <c r="B241" s="186"/>
      <c r="D241" s="179" t="s">
        <v>402</v>
      </c>
      <c r="E241" s="187" t="s">
        <v>5915</v>
      </c>
      <c r="F241" s="188" t="s">
        <v>706</v>
      </c>
      <c r="H241" s="189">
        <v>70.900000000000006</v>
      </c>
      <c r="I241" s="190"/>
      <c r="L241" s="186"/>
      <c r="M241" s="191"/>
      <c r="N241" s="192"/>
      <c r="O241" s="192"/>
      <c r="P241" s="192"/>
      <c r="Q241" s="192"/>
      <c r="R241" s="192"/>
      <c r="S241" s="192"/>
      <c r="T241" s="193"/>
      <c r="AT241" s="194" t="s">
        <v>402</v>
      </c>
      <c r="AU241" s="194" t="s">
        <v>5990</v>
      </c>
      <c r="AV241" s="12" t="s">
        <v>5990</v>
      </c>
      <c r="AW241" s="12" t="s">
        <v>5947</v>
      </c>
      <c r="AX241" s="12" t="s">
        <v>5934</v>
      </c>
      <c r="AY241" s="194" t="s">
        <v>4012</v>
      </c>
    </row>
    <row r="242" spans="2:65" s="1" customFormat="1" ht="22.5" customHeight="1">
      <c r="B242" s="166"/>
      <c r="C242" s="167" t="s">
        <v>707</v>
      </c>
      <c r="D242" s="167" t="s">
        <v>4015</v>
      </c>
      <c r="E242" s="168" t="s">
        <v>708</v>
      </c>
      <c r="F242" s="169" t="s">
        <v>709</v>
      </c>
      <c r="G242" s="170" t="s">
        <v>459</v>
      </c>
      <c r="H242" s="171">
        <v>69.599999999999994</v>
      </c>
      <c r="I242" s="172"/>
      <c r="J242" s="173">
        <f>ROUND(I242*H242,2)</f>
        <v>0</v>
      </c>
      <c r="K242" s="169" t="s">
        <v>392</v>
      </c>
      <c r="L242" s="35"/>
      <c r="M242" s="174" t="s">
        <v>5915</v>
      </c>
      <c r="N242" s="175" t="s">
        <v>5954</v>
      </c>
      <c r="O242" s="36"/>
      <c r="P242" s="176">
        <f>O242*H242</f>
        <v>0</v>
      </c>
      <c r="Q242" s="176">
        <v>2.35E-2</v>
      </c>
      <c r="R242" s="176">
        <f>Q242*H242</f>
        <v>1.6355999999999999</v>
      </c>
      <c r="S242" s="176">
        <v>0</v>
      </c>
      <c r="T242" s="177">
        <f>S242*H242</f>
        <v>0</v>
      </c>
      <c r="AR242" s="18" t="s">
        <v>6003</v>
      </c>
      <c r="AT242" s="18" t="s">
        <v>4015</v>
      </c>
      <c r="AU242" s="18" t="s">
        <v>5990</v>
      </c>
      <c r="AY242" s="18" t="s">
        <v>4012</v>
      </c>
      <c r="BE242" s="178">
        <f>IF(N242="základní",J242,0)</f>
        <v>0</v>
      </c>
      <c r="BF242" s="178">
        <f>IF(N242="snížená",J242,0)</f>
        <v>0</v>
      </c>
      <c r="BG242" s="178">
        <f>IF(N242="zákl. přenesená",J242,0)</f>
        <v>0</v>
      </c>
      <c r="BH242" s="178">
        <f>IF(N242="sníž. přenesená",J242,0)</f>
        <v>0</v>
      </c>
      <c r="BI242" s="178">
        <f>IF(N242="nulová",J242,0)</f>
        <v>0</v>
      </c>
      <c r="BJ242" s="18" t="s">
        <v>5934</v>
      </c>
      <c r="BK242" s="178">
        <f>ROUND(I242*H242,2)</f>
        <v>0</v>
      </c>
      <c r="BL242" s="18" t="s">
        <v>6003</v>
      </c>
      <c r="BM242" s="18" t="s">
        <v>710</v>
      </c>
    </row>
    <row r="243" spans="2:65" s="1" customFormat="1" ht="27">
      <c r="B243" s="35"/>
      <c r="D243" s="195" t="s">
        <v>4021</v>
      </c>
      <c r="F243" s="196" t="s">
        <v>705</v>
      </c>
      <c r="I243" s="181"/>
      <c r="L243" s="35"/>
      <c r="M243" s="64"/>
      <c r="N243" s="36"/>
      <c r="O243" s="36"/>
      <c r="P243" s="36"/>
      <c r="Q243" s="36"/>
      <c r="R243" s="36"/>
      <c r="S243" s="36"/>
      <c r="T243" s="65"/>
      <c r="AT243" s="18" t="s">
        <v>4021</v>
      </c>
      <c r="AU243" s="18" t="s">
        <v>5990</v>
      </c>
    </row>
    <row r="244" spans="2:65" s="12" customFormat="1">
      <c r="B244" s="186"/>
      <c r="D244" s="179" t="s">
        <v>402</v>
      </c>
      <c r="E244" s="187" t="s">
        <v>5915</v>
      </c>
      <c r="F244" s="188" t="s">
        <v>711</v>
      </c>
      <c r="H244" s="189">
        <v>69.599999999999994</v>
      </c>
      <c r="I244" s="190"/>
      <c r="L244" s="186"/>
      <c r="M244" s="191"/>
      <c r="N244" s="192"/>
      <c r="O244" s="192"/>
      <c r="P244" s="192"/>
      <c r="Q244" s="192"/>
      <c r="R244" s="192"/>
      <c r="S244" s="192"/>
      <c r="T244" s="193"/>
      <c r="AT244" s="194" t="s">
        <v>402</v>
      </c>
      <c r="AU244" s="194" t="s">
        <v>5990</v>
      </c>
      <c r="AV244" s="12" t="s">
        <v>5990</v>
      </c>
      <c r="AW244" s="12" t="s">
        <v>5947</v>
      </c>
      <c r="AX244" s="12" t="s">
        <v>5934</v>
      </c>
      <c r="AY244" s="194" t="s">
        <v>4012</v>
      </c>
    </row>
    <row r="245" spans="2:65" s="1" customFormat="1" ht="22.5" customHeight="1">
      <c r="B245" s="166"/>
      <c r="C245" s="167" t="s">
        <v>712</v>
      </c>
      <c r="D245" s="167" t="s">
        <v>4015</v>
      </c>
      <c r="E245" s="168" t="s">
        <v>713</v>
      </c>
      <c r="F245" s="169" t="s">
        <v>714</v>
      </c>
      <c r="G245" s="170" t="s">
        <v>400</v>
      </c>
      <c r="H245" s="171">
        <v>275</v>
      </c>
      <c r="I245" s="172"/>
      <c r="J245" s="173">
        <f>ROUND(I245*H245,2)</f>
        <v>0</v>
      </c>
      <c r="K245" s="169" t="s">
        <v>392</v>
      </c>
      <c r="L245" s="35"/>
      <c r="M245" s="174" t="s">
        <v>5915</v>
      </c>
      <c r="N245" s="175" t="s">
        <v>5954</v>
      </c>
      <c r="O245" s="36"/>
      <c r="P245" s="176">
        <f>O245*H245</f>
        <v>0</v>
      </c>
      <c r="Q245" s="176">
        <v>0</v>
      </c>
      <c r="R245" s="176">
        <f>Q245*H245</f>
        <v>0</v>
      </c>
      <c r="S245" s="176">
        <v>0</v>
      </c>
      <c r="T245" s="177">
        <f>S245*H245</f>
        <v>0</v>
      </c>
      <c r="AR245" s="18" t="s">
        <v>6003</v>
      </c>
      <c r="AT245" s="18" t="s">
        <v>4015</v>
      </c>
      <c r="AU245" s="18" t="s">
        <v>5990</v>
      </c>
      <c r="AY245" s="18" t="s">
        <v>4012</v>
      </c>
      <c r="BE245" s="178">
        <f>IF(N245="základní",J245,0)</f>
        <v>0</v>
      </c>
      <c r="BF245" s="178">
        <f>IF(N245="snížená",J245,0)</f>
        <v>0</v>
      </c>
      <c r="BG245" s="178">
        <f>IF(N245="zákl. přenesená",J245,0)</f>
        <v>0</v>
      </c>
      <c r="BH245" s="178">
        <f>IF(N245="sníž. přenesená",J245,0)</f>
        <v>0</v>
      </c>
      <c r="BI245" s="178">
        <f>IF(N245="nulová",J245,0)</f>
        <v>0</v>
      </c>
      <c r="BJ245" s="18" t="s">
        <v>5934</v>
      </c>
      <c r="BK245" s="178">
        <f>ROUND(I245*H245,2)</f>
        <v>0</v>
      </c>
      <c r="BL245" s="18" t="s">
        <v>6003</v>
      </c>
      <c r="BM245" s="18" t="s">
        <v>715</v>
      </c>
    </row>
    <row r="246" spans="2:65" s="12" customFormat="1">
      <c r="B246" s="186"/>
      <c r="D246" s="179" t="s">
        <v>402</v>
      </c>
      <c r="E246" s="187" t="s">
        <v>5915</v>
      </c>
      <c r="F246" s="188" t="s">
        <v>716</v>
      </c>
      <c r="H246" s="189">
        <v>275</v>
      </c>
      <c r="I246" s="190"/>
      <c r="L246" s="186"/>
      <c r="M246" s="191"/>
      <c r="N246" s="192"/>
      <c r="O246" s="192"/>
      <c r="P246" s="192"/>
      <c r="Q246" s="192"/>
      <c r="R246" s="192"/>
      <c r="S246" s="192"/>
      <c r="T246" s="193"/>
      <c r="AT246" s="194" t="s">
        <v>402</v>
      </c>
      <c r="AU246" s="194" t="s">
        <v>5990</v>
      </c>
      <c r="AV246" s="12" t="s">
        <v>5990</v>
      </c>
      <c r="AW246" s="12" t="s">
        <v>5947</v>
      </c>
      <c r="AX246" s="12" t="s">
        <v>5934</v>
      </c>
      <c r="AY246" s="194" t="s">
        <v>4012</v>
      </c>
    </row>
    <row r="247" spans="2:65" s="1" customFormat="1" ht="22.5" customHeight="1">
      <c r="B247" s="166"/>
      <c r="C247" s="197" t="s">
        <v>717</v>
      </c>
      <c r="D247" s="197" t="s">
        <v>447</v>
      </c>
      <c r="E247" s="198" t="s">
        <v>718</v>
      </c>
      <c r="F247" s="199" t="s">
        <v>719</v>
      </c>
      <c r="G247" s="200" t="s">
        <v>400</v>
      </c>
      <c r="H247" s="201">
        <v>275</v>
      </c>
      <c r="I247" s="202"/>
      <c r="J247" s="203">
        <f>ROUND(I247*H247,2)</f>
        <v>0</v>
      </c>
      <c r="K247" s="199" t="s">
        <v>392</v>
      </c>
      <c r="L247" s="204"/>
      <c r="M247" s="205" t="s">
        <v>5915</v>
      </c>
      <c r="N247" s="206" t="s">
        <v>5954</v>
      </c>
      <c r="O247" s="36"/>
      <c r="P247" s="176">
        <f>O247*H247</f>
        <v>0</v>
      </c>
      <c r="Q247" s="176">
        <v>0</v>
      </c>
      <c r="R247" s="176">
        <f>Q247*H247</f>
        <v>0</v>
      </c>
      <c r="S247" s="176">
        <v>0</v>
      </c>
      <c r="T247" s="177">
        <f>S247*H247</f>
        <v>0</v>
      </c>
      <c r="AR247" s="18" t="s">
        <v>6015</v>
      </c>
      <c r="AT247" s="18" t="s">
        <v>447</v>
      </c>
      <c r="AU247" s="18" t="s">
        <v>5990</v>
      </c>
      <c r="AY247" s="18" t="s">
        <v>4012</v>
      </c>
      <c r="BE247" s="178">
        <f>IF(N247="základní",J247,0)</f>
        <v>0</v>
      </c>
      <c r="BF247" s="178">
        <f>IF(N247="snížená",J247,0)</f>
        <v>0</v>
      </c>
      <c r="BG247" s="178">
        <f>IF(N247="zákl. přenesená",J247,0)</f>
        <v>0</v>
      </c>
      <c r="BH247" s="178">
        <f>IF(N247="sníž. přenesená",J247,0)</f>
        <v>0</v>
      </c>
      <c r="BI247" s="178">
        <f>IF(N247="nulová",J247,0)</f>
        <v>0</v>
      </c>
      <c r="BJ247" s="18" t="s">
        <v>5934</v>
      </c>
      <c r="BK247" s="178">
        <f>ROUND(I247*H247,2)</f>
        <v>0</v>
      </c>
      <c r="BL247" s="18" t="s">
        <v>6003</v>
      </c>
      <c r="BM247" s="18" t="s">
        <v>720</v>
      </c>
    </row>
    <row r="248" spans="2:65" s="1" customFormat="1" ht="22.5" customHeight="1">
      <c r="B248" s="166"/>
      <c r="C248" s="167" t="s">
        <v>721</v>
      </c>
      <c r="D248" s="167" t="s">
        <v>4015</v>
      </c>
      <c r="E248" s="168" t="s">
        <v>722</v>
      </c>
      <c r="F248" s="169" t="s">
        <v>723</v>
      </c>
      <c r="G248" s="170" t="s">
        <v>568</v>
      </c>
      <c r="H248" s="171">
        <v>2</v>
      </c>
      <c r="I248" s="172"/>
      <c r="J248" s="173">
        <f>ROUND(I248*H248,2)</f>
        <v>0</v>
      </c>
      <c r="K248" s="169" t="s">
        <v>392</v>
      </c>
      <c r="L248" s="35"/>
      <c r="M248" s="174" t="s">
        <v>5915</v>
      </c>
      <c r="N248" s="175" t="s">
        <v>5954</v>
      </c>
      <c r="O248" s="36"/>
      <c r="P248" s="176">
        <f>O248*H248</f>
        <v>0</v>
      </c>
      <c r="Q248" s="176">
        <v>4.5900000000000003E-3</v>
      </c>
      <c r="R248" s="176">
        <f>Q248*H248</f>
        <v>9.1800000000000007E-3</v>
      </c>
      <c r="S248" s="176">
        <v>0</v>
      </c>
      <c r="T248" s="177">
        <f>S248*H248</f>
        <v>0</v>
      </c>
      <c r="AR248" s="18" t="s">
        <v>6003</v>
      </c>
      <c r="AT248" s="18" t="s">
        <v>4015</v>
      </c>
      <c r="AU248" s="18" t="s">
        <v>5990</v>
      </c>
      <c r="AY248" s="18" t="s">
        <v>4012</v>
      </c>
      <c r="BE248" s="178">
        <f>IF(N248="základní",J248,0)</f>
        <v>0</v>
      </c>
      <c r="BF248" s="178">
        <f>IF(N248="snížená",J248,0)</f>
        <v>0</v>
      </c>
      <c r="BG248" s="178">
        <f>IF(N248="zákl. přenesená",J248,0)</f>
        <v>0</v>
      </c>
      <c r="BH248" s="178">
        <f>IF(N248="sníž. přenesená",J248,0)</f>
        <v>0</v>
      </c>
      <c r="BI248" s="178">
        <f>IF(N248="nulová",J248,0)</f>
        <v>0</v>
      </c>
      <c r="BJ248" s="18" t="s">
        <v>5934</v>
      </c>
      <c r="BK248" s="178">
        <f>ROUND(I248*H248,2)</f>
        <v>0</v>
      </c>
      <c r="BL248" s="18" t="s">
        <v>6003</v>
      </c>
      <c r="BM248" s="18" t="s">
        <v>724</v>
      </c>
    </row>
    <row r="249" spans="2:65" s="1" customFormat="1" ht="22.5" customHeight="1">
      <c r="B249" s="166"/>
      <c r="C249" s="197" t="s">
        <v>725</v>
      </c>
      <c r="D249" s="197" t="s">
        <v>447</v>
      </c>
      <c r="E249" s="198" t="s">
        <v>726</v>
      </c>
      <c r="F249" s="199" t="s">
        <v>727</v>
      </c>
      <c r="G249" s="200" t="s">
        <v>568</v>
      </c>
      <c r="H249" s="201">
        <v>2</v>
      </c>
      <c r="I249" s="202"/>
      <c r="J249" s="203">
        <f>ROUND(I249*H249,2)</f>
        <v>0</v>
      </c>
      <c r="K249" s="199" t="s">
        <v>5915</v>
      </c>
      <c r="L249" s="204"/>
      <c r="M249" s="205" t="s">
        <v>5915</v>
      </c>
      <c r="N249" s="206" t="s">
        <v>5954</v>
      </c>
      <c r="O249" s="36"/>
      <c r="P249" s="176">
        <f>O249*H249</f>
        <v>0</v>
      </c>
      <c r="Q249" s="176">
        <v>0.19600000000000001</v>
      </c>
      <c r="R249" s="176">
        <f>Q249*H249</f>
        <v>0.39200000000000002</v>
      </c>
      <c r="S249" s="176">
        <v>0</v>
      </c>
      <c r="T249" s="177">
        <f>S249*H249</f>
        <v>0</v>
      </c>
      <c r="AR249" s="18" t="s">
        <v>6015</v>
      </c>
      <c r="AT249" s="18" t="s">
        <v>447</v>
      </c>
      <c r="AU249" s="18" t="s">
        <v>5990</v>
      </c>
      <c r="AY249" s="18" t="s">
        <v>4012</v>
      </c>
      <c r="BE249" s="178">
        <f>IF(N249="základní",J249,0)</f>
        <v>0</v>
      </c>
      <c r="BF249" s="178">
        <f>IF(N249="snížená",J249,0)</f>
        <v>0</v>
      </c>
      <c r="BG249" s="178">
        <f>IF(N249="zákl. přenesená",J249,0)</f>
        <v>0</v>
      </c>
      <c r="BH249" s="178">
        <f>IF(N249="sníž. přenesená",J249,0)</f>
        <v>0</v>
      </c>
      <c r="BI249" s="178">
        <f>IF(N249="nulová",J249,0)</f>
        <v>0</v>
      </c>
      <c r="BJ249" s="18" t="s">
        <v>5934</v>
      </c>
      <c r="BK249" s="178">
        <f>ROUND(I249*H249,2)</f>
        <v>0</v>
      </c>
      <c r="BL249" s="18" t="s">
        <v>6003</v>
      </c>
      <c r="BM249" s="18" t="s">
        <v>728</v>
      </c>
    </row>
    <row r="250" spans="2:65" s="1" customFormat="1" ht="31.5" customHeight="1">
      <c r="B250" s="166"/>
      <c r="C250" s="167" t="s">
        <v>729</v>
      </c>
      <c r="D250" s="167" t="s">
        <v>4015</v>
      </c>
      <c r="E250" s="168" t="s">
        <v>730</v>
      </c>
      <c r="F250" s="169" t="s">
        <v>731</v>
      </c>
      <c r="G250" s="170" t="s">
        <v>459</v>
      </c>
      <c r="H250" s="171">
        <v>10</v>
      </c>
      <c r="I250" s="172"/>
      <c r="J250" s="173">
        <f>ROUND(I250*H250,2)</f>
        <v>0</v>
      </c>
      <c r="K250" s="169" t="s">
        <v>392</v>
      </c>
      <c r="L250" s="35"/>
      <c r="M250" s="174" t="s">
        <v>5915</v>
      </c>
      <c r="N250" s="175" t="s">
        <v>5954</v>
      </c>
      <c r="O250" s="36"/>
      <c r="P250" s="176">
        <f>O250*H250</f>
        <v>0</v>
      </c>
      <c r="Q250" s="176">
        <v>4.5589999999999999E-2</v>
      </c>
      <c r="R250" s="176">
        <f>Q250*H250</f>
        <v>0.45589999999999997</v>
      </c>
      <c r="S250" s="176">
        <v>0</v>
      </c>
      <c r="T250" s="177">
        <f>S250*H250</f>
        <v>0</v>
      </c>
      <c r="AR250" s="18" t="s">
        <v>6003</v>
      </c>
      <c r="AT250" s="18" t="s">
        <v>4015</v>
      </c>
      <c r="AU250" s="18" t="s">
        <v>5990</v>
      </c>
      <c r="AY250" s="18" t="s">
        <v>4012</v>
      </c>
      <c r="BE250" s="178">
        <f>IF(N250="základní",J250,0)</f>
        <v>0</v>
      </c>
      <c r="BF250" s="178">
        <f>IF(N250="snížená",J250,0)</f>
        <v>0</v>
      </c>
      <c r="BG250" s="178">
        <f>IF(N250="zákl. přenesená",J250,0)</f>
        <v>0</v>
      </c>
      <c r="BH250" s="178">
        <f>IF(N250="sníž. přenesená",J250,0)</f>
        <v>0</v>
      </c>
      <c r="BI250" s="178">
        <f>IF(N250="nulová",J250,0)</f>
        <v>0</v>
      </c>
      <c r="BJ250" s="18" t="s">
        <v>5934</v>
      </c>
      <c r="BK250" s="178">
        <f>ROUND(I250*H250,2)</f>
        <v>0</v>
      </c>
      <c r="BL250" s="18" t="s">
        <v>6003</v>
      </c>
      <c r="BM250" s="18" t="s">
        <v>732</v>
      </c>
    </row>
    <row r="251" spans="2:65" s="1" customFormat="1" ht="22.5" customHeight="1">
      <c r="B251" s="166"/>
      <c r="C251" s="167" t="s">
        <v>733</v>
      </c>
      <c r="D251" s="167" t="s">
        <v>4015</v>
      </c>
      <c r="E251" s="168" t="s">
        <v>734</v>
      </c>
      <c r="F251" s="169" t="s">
        <v>735</v>
      </c>
      <c r="G251" s="170" t="s">
        <v>459</v>
      </c>
      <c r="H251" s="171">
        <v>70.900000000000006</v>
      </c>
      <c r="I251" s="172"/>
      <c r="J251" s="173">
        <f>ROUND(I251*H251,2)</f>
        <v>0</v>
      </c>
      <c r="K251" s="169" t="s">
        <v>5915</v>
      </c>
      <c r="L251" s="35"/>
      <c r="M251" s="174" t="s">
        <v>5915</v>
      </c>
      <c r="N251" s="175" t="s">
        <v>5954</v>
      </c>
      <c r="O251" s="36"/>
      <c r="P251" s="176">
        <f>O251*H251</f>
        <v>0</v>
      </c>
      <c r="Q251" s="176">
        <v>0</v>
      </c>
      <c r="R251" s="176">
        <f>Q251*H251</f>
        <v>0</v>
      </c>
      <c r="S251" s="176">
        <v>0</v>
      </c>
      <c r="T251" s="177">
        <f>S251*H251</f>
        <v>0</v>
      </c>
      <c r="AR251" s="18" t="s">
        <v>6003</v>
      </c>
      <c r="AT251" s="18" t="s">
        <v>4015</v>
      </c>
      <c r="AU251" s="18" t="s">
        <v>5990</v>
      </c>
      <c r="AY251" s="18" t="s">
        <v>4012</v>
      </c>
      <c r="BE251" s="178">
        <f>IF(N251="základní",J251,0)</f>
        <v>0</v>
      </c>
      <c r="BF251" s="178">
        <f>IF(N251="snížená",J251,0)</f>
        <v>0</v>
      </c>
      <c r="BG251" s="178">
        <f>IF(N251="zákl. přenesená",J251,0)</f>
        <v>0</v>
      </c>
      <c r="BH251" s="178">
        <f>IF(N251="sníž. přenesená",J251,0)</f>
        <v>0</v>
      </c>
      <c r="BI251" s="178">
        <f>IF(N251="nulová",J251,0)</f>
        <v>0</v>
      </c>
      <c r="BJ251" s="18" t="s">
        <v>5934</v>
      </c>
      <c r="BK251" s="178">
        <f>ROUND(I251*H251,2)</f>
        <v>0</v>
      </c>
      <c r="BL251" s="18" t="s">
        <v>6003</v>
      </c>
      <c r="BM251" s="18" t="s">
        <v>736</v>
      </c>
    </row>
    <row r="252" spans="2:65" s="11" customFormat="1" ht="22.35" customHeight="1">
      <c r="B252" s="152"/>
      <c r="D252" s="163" t="s">
        <v>5982</v>
      </c>
      <c r="E252" s="164" t="s">
        <v>737</v>
      </c>
      <c r="F252" s="164" t="s">
        <v>738</v>
      </c>
      <c r="I252" s="155"/>
      <c r="J252" s="165">
        <f>BK252</f>
        <v>0</v>
      </c>
      <c r="L252" s="152"/>
      <c r="M252" s="157"/>
      <c r="N252" s="158"/>
      <c r="O252" s="158"/>
      <c r="P252" s="159">
        <f>P253</f>
        <v>0</v>
      </c>
      <c r="Q252" s="158"/>
      <c r="R252" s="159">
        <f>R253</f>
        <v>0</v>
      </c>
      <c r="S252" s="158"/>
      <c r="T252" s="160">
        <f>T253</f>
        <v>0</v>
      </c>
      <c r="AR252" s="153" t="s">
        <v>5934</v>
      </c>
      <c r="AT252" s="161" t="s">
        <v>5982</v>
      </c>
      <c r="AU252" s="161" t="s">
        <v>5990</v>
      </c>
      <c r="AY252" s="153" t="s">
        <v>4012</v>
      </c>
      <c r="BK252" s="162">
        <f>BK253</f>
        <v>0</v>
      </c>
    </row>
    <row r="253" spans="2:65" s="1" customFormat="1" ht="22.5" customHeight="1">
      <c r="B253" s="166"/>
      <c r="C253" s="167" t="s">
        <v>739</v>
      </c>
      <c r="D253" s="167" t="s">
        <v>4015</v>
      </c>
      <c r="E253" s="168" t="s">
        <v>740</v>
      </c>
      <c r="F253" s="169" t="s">
        <v>741</v>
      </c>
      <c r="G253" s="170" t="s">
        <v>450</v>
      </c>
      <c r="H253" s="171">
        <v>1704.7249999999999</v>
      </c>
      <c r="I253" s="172"/>
      <c r="J253" s="173">
        <f>ROUND(I253*H253,2)</f>
        <v>0</v>
      </c>
      <c r="K253" s="169" t="s">
        <v>593</v>
      </c>
      <c r="L253" s="35"/>
      <c r="M253" s="174" t="s">
        <v>5915</v>
      </c>
      <c r="N253" s="175" t="s">
        <v>5954</v>
      </c>
      <c r="O253" s="36"/>
      <c r="P253" s="176">
        <f>O253*H253</f>
        <v>0</v>
      </c>
      <c r="Q253" s="176">
        <v>0</v>
      </c>
      <c r="R253" s="176">
        <f>Q253*H253</f>
        <v>0</v>
      </c>
      <c r="S253" s="176">
        <v>0</v>
      </c>
      <c r="T253" s="177">
        <f>S253*H253</f>
        <v>0</v>
      </c>
      <c r="AR253" s="18" t="s">
        <v>6003</v>
      </c>
      <c r="AT253" s="18" t="s">
        <v>4015</v>
      </c>
      <c r="AU253" s="18" t="s">
        <v>6000</v>
      </c>
      <c r="AY253" s="18" t="s">
        <v>4012</v>
      </c>
      <c r="BE253" s="178">
        <f>IF(N253="základní",J253,0)</f>
        <v>0</v>
      </c>
      <c r="BF253" s="178">
        <f>IF(N253="snížená",J253,0)</f>
        <v>0</v>
      </c>
      <c r="BG253" s="178">
        <f>IF(N253="zákl. přenesená",J253,0)</f>
        <v>0</v>
      </c>
      <c r="BH253" s="178">
        <f>IF(N253="sníž. přenesená",J253,0)</f>
        <v>0</v>
      </c>
      <c r="BI253" s="178">
        <f>IF(N253="nulová",J253,0)</f>
        <v>0</v>
      </c>
      <c r="BJ253" s="18" t="s">
        <v>5934</v>
      </c>
      <c r="BK253" s="178">
        <f>ROUND(I253*H253,2)</f>
        <v>0</v>
      </c>
      <c r="BL253" s="18" t="s">
        <v>6003</v>
      </c>
      <c r="BM253" s="18" t="s">
        <v>742</v>
      </c>
    </row>
    <row r="254" spans="2:65" s="11" customFormat="1" ht="37.35" customHeight="1">
      <c r="B254" s="152"/>
      <c r="D254" s="153" t="s">
        <v>5982</v>
      </c>
      <c r="E254" s="154" t="s">
        <v>743</v>
      </c>
      <c r="F254" s="154" t="s">
        <v>744</v>
      </c>
      <c r="I254" s="155"/>
      <c r="J254" s="156">
        <f>BK254</f>
        <v>0</v>
      </c>
      <c r="L254" s="152"/>
      <c r="M254" s="157"/>
      <c r="N254" s="158"/>
      <c r="O254" s="158"/>
      <c r="P254" s="159">
        <f>P255+P276+P285+P299+P302</f>
        <v>0</v>
      </c>
      <c r="Q254" s="158"/>
      <c r="R254" s="159">
        <f>R255+R276+R285+R299+R302</f>
        <v>7.1999815900000002</v>
      </c>
      <c r="S254" s="158"/>
      <c r="T254" s="160">
        <f>T255+T276+T285+T299+T302</f>
        <v>0</v>
      </c>
      <c r="AR254" s="153" t="s">
        <v>5990</v>
      </c>
      <c r="AT254" s="161" t="s">
        <v>5982</v>
      </c>
      <c r="AU254" s="161" t="s">
        <v>5983</v>
      </c>
      <c r="AY254" s="153" t="s">
        <v>4012</v>
      </c>
      <c r="BK254" s="162">
        <f>BK255+BK276+BK285+BK299+BK302</f>
        <v>0</v>
      </c>
    </row>
    <row r="255" spans="2:65" s="11" customFormat="1" ht="19.899999999999999" customHeight="1">
      <c r="B255" s="152"/>
      <c r="D255" s="163" t="s">
        <v>5982</v>
      </c>
      <c r="E255" s="164" t="s">
        <v>745</v>
      </c>
      <c r="F255" s="164" t="s">
        <v>746</v>
      </c>
      <c r="I255" s="155"/>
      <c r="J255" s="165">
        <f>BK255</f>
        <v>0</v>
      </c>
      <c r="L255" s="152"/>
      <c r="M255" s="157"/>
      <c r="N255" s="158"/>
      <c r="O255" s="158"/>
      <c r="P255" s="159">
        <f>SUM(P256:P275)</f>
        <v>0</v>
      </c>
      <c r="Q255" s="158"/>
      <c r="R255" s="159">
        <f>SUM(R256:R275)</f>
        <v>3.7833280999999999</v>
      </c>
      <c r="S255" s="158"/>
      <c r="T255" s="160">
        <f>SUM(T256:T275)</f>
        <v>0</v>
      </c>
      <c r="AR255" s="153" t="s">
        <v>5990</v>
      </c>
      <c r="AT255" s="161" t="s">
        <v>5982</v>
      </c>
      <c r="AU255" s="161" t="s">
        <v>5934</v>
      </c>
      <c r="AY255" s="153" t="s">
        <v>4012</v>
      </c>
      <c r="BK255" s="162">
        <f>SUM(BK256:BK275)</f>
        <v>0</v>
      </c>
    </row>
    <row r="256" spans="2:65" s="1" customFormat="1" ht="22.5" customHeight="1">
      <c r="B256" s="166"/>
      <c r="C256" s="167" t="s">
        <v>747</v>
      </c>
      <c r="D256" s="167" t="s">
        <v>4015</v>
      </c>
      <c r="E256" s="168" t="s">
        <v>748</v>
      </c>
      <c r="F256" s="169" t="s">
        <v>749</v>
      </c>
      <c r="G256" s="170" t="s">
        <v>426</v>
      </c>
      <c r="H256" s="171">
        <v>160.38999999999999</v>
      </c>
      <c r="I256" s="172"/>
      <c r="J256" s="173">
        <f>ROUND(I256*H256,2)</f>
        <v>0</v>
      </c>
      <c r="K256" s="169" t="s">
        <v>392</v>
      </c>
      <c r="L256" s="35"/>
      <c r="M256" s="174" t="s">
        <v>5915</v>
      </c>
      <c r="N256" s="175" t="s">
        <v>5954</v>
      </c>
      <c r="O256" s="36"/>
      <c r="P256" s="176">
        <f>O256*H256</f>
        <v>0</v>
      </c>
      <c r="Q256" s="176">
        <v>0</v>
      </c>
      <c r="R256" s="176">
        <f>Q256*H256</f>
        <v>0</v>
      </c>
      <c r="S256" s="176">
        <v>0</v>
      </c>
      <c r="T256" s="177">
        <f>S256*H256</f>
        <v>0</v>
      </c>
      <c r="AR256" s="18" t="s">
        <v>3964</v>
      </c>
      <c r="AT256" s="18" t="s">
        <v>4015</v>
      </c>
      <c r="AU256" s="18" t="s">
        <v>5990</v>
      </c>
      <c r="AY256" s="18" t="s">
        <v>4012</v>
      </c>
      <c r="BE256" s="178">
        <f>IF(N256="základní",J256,0)</f>
        <v>0</v>
      </c>
      <c r="BF256" s="178">
        <f>IF(N256="snížená",J256,0)</f>
        <v>0</v>
      </c>
      <c r="BG256" s="178">
        <f>IF(N256="zákl. přenesená",J256,0)</f>
        <v>0</v>
      </c>
      <c r="BH256" s="178">
        <f>IF(N256="sníž. přenesená",J256,0)</f>
        <v>0</v>
      </c>
      <c r="BI256" s="178">
        <f>IF(N256="nulová",J256,0)</f>
        <v>0</v>
      </c>
      <c r="BJ256" s="18" t="s">
        <v>5934</v>
      </c>
      <c r="BK256" s="178">
        <f>ROUND(I256*H256,2)</f>
        <v>0</v>
      </c>
      <c r="BL256" s="18" t="s">
        <v>3964</v>
      </c>
      <c r="BM256" s="18" t="s">
        <v>750</v>
      </c>
    </row>
    <row r="257" spans="2:65" s="12" customFormat="1">
      <c r="B257" s="186"/>
      <c r="D257" s="195" t="s">
        <v>402</v>
      </c>
      <c r="E257" s="194" t="s">
        <v>5915</v>
      </c>
      <c r="F257" s="207" t="s">
        <v>751</v>
      </c>
      <c r="H257" s="208">
        <v>137.25</v>
      </c>
      <c r="I257" s="190"/>
      <c r="L257" s="186"/>
      <c r="M257" s="191"/>
      <c r="N257" s="192"/>
      <c r="O257" s="192"/>
      <c r="P257" s="192"/>
      <c r="Q257" s="192"/>
      <c r="R257" s="192"/>
      <c r="S257" s="192"/>
      <c r="T257" s="193"/>
      <c r="AT257" s="194" t="s">
        <v>402</v>
      </c>
      <c r="AU257" s="194" t="s">
        <v>5990</v>
      </c>
      <c r="AV257" s="12" t="s">
        <v>5990</v>
      </c>
      <c r="AW257" s="12" t="s">
        <v>5947</v>
      </c>
      <c r="AX257" s="12" t="s">
        <v>5983</v>
      </c>
      <c r="AY257" s="194" t="s">
        <v>4012</v>
      </c>
    </row>
    <row r="258" spans="2:65" s="12" customFormat="1">
      <c r="B258" s="186"/>
      <c r="D258" s="195" t="s">
        <v>402</v>
      </c>
      <c r="E258" s="194" t="s">
        <v>5915</v>
      </c>
      <c r="F258" s="207" t="s">
        <v>752</v>
      </c>
      <c r="H258" s="208">
        <v>23.14</v>
      </c>
      <c r="I258" s="190"/>
      <c r="L258" s="186"/>
      <c r="M258" s="191"/>
      <c r="N258" s="192"/>
      <c r="O258" s="192"/>
      <c r="P258" s="192"/>
      <c r="Q258" s="192"/>
      <c r="R258" s="192"/>
      <c r="S258" s="192"/>
      <c r="T258" s="193"/>
      <c r="AT258" s="194" t="s">
        <v>402</v>
      </c>
      <c r="AU258" s="194" t="s">
        <v>5990</v>
      </c>
      <c r="AV258" s="12" t="s">
        <v>5990</v>
      </c>
      <c r="AW258" s="12" t="s">
        <v>5947</v>
      </c>
      <c r="AX258" s="12" t="s">
        <v>5983</v>
      </c>
      <c r="AY258" s="194" t="s">
        <v>4012</v>
      </c>
    </row>
    <row r="259" spans="2:65" s="13" customFormat="1">
      <c r="B259" s="209"/>
      <c r="D259" s="179" t="s">
        <v>402</v>
      </c>
      <c r="E259" s="210" t="s">
        <v>5915</v>
      </c>
      <c r="F259" s="211" t="s">
        <v>476</v>
      </c>
      <c r="H259" s="212">
        <v>160.38999999999999</v>
      </c>
      <c r="I259" s="213"/>
      <c r="L259" s="209"/>
      <c r="M259" s="214"/>
      <c r="N259" s="215"/>
      <c r="O259" s="215"/>
      <c r="P259" s="215"/>
      <c r="Q259" s="215"/>
      <c r="R259" s="215"/>
      <c r="S259" s="215"/>
      <c r="T259" s="216"/>
      <c r="AT259" s="217" t="s">
        <v>402</v>
      </c>
      <c r="AU259" s="217" t="s">
        <v>5990</v>
      </c>
      <c r="AV259" s="13" t="s">
        <v>6003</v>
      </c>
      <c r="AW259" s="13" t="s">
        <v>5947</v>
      </c>
      <c r="AX259" s="13" t="s">
        <v>5934</v>
      </c>
      <c r="AY259" s="217" t="s">
        <v>4012</v>
      </c>
    </row>
    <row r="260" spans="2:65" s="1" customFormat="1" ht="22.5" customHeight="1">
      <c r="B260" s="166"/>
      <c r="C260" s="167" t="s">
        <v>753</v>
      </c>
      <c r="D260" s="167" t="s">
        <v>4015</v>
      </c>
      <c r="E260" s="168" t="s">
        <v>754</v>
      </c>
      <c r="F260" s="169" t="s">
        <v>755</v>
      </c>
      <c r="G260" s="170" t="s">
        <v>426</v>
      </c>
      <c r="H260" s="171">
        <v>493.63499999999999</v>
      </c>
      <c r="I260" s="172"/>
      <c r="J260" s="173">
        <f>ROUND(I260*H260,2)</f>
        <v>0</v>
      </c>
      <c r="K260" s="169" t="s">
        <v>392</v>
      </c>
      <c r="L260" s="35"/>
      <c r="M260" s="174" t="s">
        <v>5915</v>
      </c>
      <c r="N260" s="175" t="s">
        <v>5954</v>
      </c>
      <c r="O260" s="36"/>
      <c r="P260" s="176">
        <f>O260*H260</f>
        <v>0</v>
      </c>
      <c r="Q260" s="176">
        <v>0</v>
      </c>
      <c r="R260" s="176">
        <f>Q260*H260</f>
        <v>0</v>
      </c>
      <c r="S260" s="176">
        <v>0</v>
      </c>
      <c r="T260" s="177">
        <f>S260*H260</f>
        <v>0</v>
      </c>
      <c r="AR260" s="18" t="s">
        <v>3964</v>
      </c>
      <c r="AT260" s="18" t="s">
        <v>4015</v>
      </c>
      <c r="AU260" s="18" t="s">
        <v>5990</v>
      </c>
      <c r="AY260" s="18" t="s">
        <v>4012</v>
      </c>
      <c r="BE260" s="178">
        <f>IF(N260="základní",J260,0)</f>
        <v>0</v>
      </c>
      <c r="BF260" s="178">
        <f>IF(N260="snížená",J260,0)</f>
        <v>0</v>
      </c>
      <c r="BG260" s="178">
        <f>IF(N260="zákl. přenesená",J260,0)</f>
        <v>0</v>
      </c>
      <c r="BH260" s="178">
        <f>IF(N260="sníž. přenesená",J260,0)</f>
        <v>0</v>
      </c>
      <c r="BI260" s="178">
        <f>IF(N260="nulová",J260,0)</f>
        <v>0</v>
      </c>
      <c r="BJ260" s="18" t="s">
        <v>5934</v>
      </c>
      <c r="BK260" s="178">
        <f>ROUND(I260*H260,2)</f>
        <v>0</v>
      </c>
      <c r="BL260" s="18" t="s">
        <v>3964</v>
      </c>
      <c r="BM260" s="18" t="s">
        <v>756</v>
      </c>
    </row>
    <row r="261" spans="2:65" s="12" customFormat="1">
      <c r="B261" s="186"/>
      <c r="D261" s="195" t="s">
        <v>402</v>
      </c>
      <c r="E261" s="194" t="s">
        <v>5915</v>
      </c>
      <c r="F261" s="207" t="s">
        <v>757</v>
      </c>
      <c r="H261" s="208">
        <v>379.71499999999997</v>
      </c>
      <c r="I261" s="190"/>
      <c r="L261" s="186"/>
      <c r="M261" s="191"/>
      <c r="N261" s="192"/>
      <c r="O261" s="192"/>
      <c r="P261" s="192"/>
      <c r="Q261" s="192"/>
      <c r="R261" s="192"/>
      <c r="S261" s="192"/>
      <c r="T261" s="193"/>
      <c r="AT261" s="194" t="s">
        <v>402</v>
      </c>
      <c r="AU261" s="194" t="s">
        <v>5990</v>
      </c>
      <c r="AV261" s="12" t="s">
        <v>5990</v>
      </c>
      <c r="AW261" s="12" t="s">
        <v>5947</v>
      </c>
      <c r="AX261" s="12" t="s">
        <v>5983</v>
      </c>
      <c r="AY261" s="194" t="s">
        <v>4012</v>
      </c>
    </row>
    <row r="262" spans="2:65" s="12" customFormat="1">
      <c r="B262" s="186"/>
      <c r="D262" s="179" t="s">
        <v>402</v>
      </c>
      <c r="E262" s="187" t="s">
        <v>5915</v>
      </c>
      <c r="F262" s="188" t="s">
        <v>758</v>
      </c>
      <c r="H262" s="189">
        <v>113.92</v>
      </c>
      <c r="I262" s="190"/>
      <c r="L262" s="186"/>
      <c r="M262" s="191"/>
      <c r="N262" s="192"/>
      <c r="O262" s="192"/>
      <c r="P262" s="192"/>
      <c r="Q262" s="192"/>
      <c r="R262" s="192"/>
      <c r="S262" s="192"/>
      <c r="T262" s="193"/>
      <c r="AT262" s="194" t="s">
        <v>402</v>
      </c>
      <c r="AU262" s="194" t="s">
        <v>5990</v>
      </c>
      <c r="AV262" s="12" t="s">
        <v>5990</v>
      </c>
      <c r="AW262" s="12" t="s">
        <v>5947</v>
      </c>
      <c r="AX262" s="12" t="s">
        <v>5983</v>
      </c>
      <c r="AY262" s="194" t="s">
        <v>4012</v>
      </c>
    </row>
    <row r="263" spans="2:65" s="1" customFormat="1" ht="22.5" customHeight="1">
      <c r="B263" s="166"/>
      <c r="C263" s="197" t="s">
        <v>759</v>
      </c>
      <c r="D263" s="197" t="s">
        <v>447</v>
      </c>
      <c r="E263" s="198" t="s">
        <v>760</v>
      </c>
      <c r="F263" s="199" t="s">
        <v>761</v>
      </c>
      <c r="G263" s="200" t="s">
        <v>450</v>
      </c>
      <c r="H263" s="201">
        <v>0.19600000000000001</v>
      </c>
      <c r="I263" s="202"/>
      <c r="J263" s="203">
        <f>ROUND(I263*H263,2)</f>
        <v>0</v>
      </c>
      <c r="K263" s="199" t="s">
        <v>392</v>
      </c>
      <c r="L263" s="204"/>
      <c r="M263" s="205" t="s">
        <v>5915</v>
      </c>
      <c r="N263" s="206" t="s">
        <v>5954</v>
      </c>
      <c r="O263" s="36"/>
      <c r="P263" s="176">
        <f>O263*H263</f>
        <v>0</v>
      </c>
      <c r="Q263" s="176">
        <v>1</v>
      </c>
      <c r="R263" s="176">
        <f>Q263*H263</f>
        <v>0.19600000000000001</v>
      </c>
      <c r="S263" s="176">
        <v>0</v>
      </c>
      <c r="T263" s="177">
        <f>S263*H263</f>
        <v>0</v>
      </c>
      <c r="AR263" s="18" t="s">
        <v>526</v>
      </c>
      <c r="AT263" s="18" t="s">
        <v>447</v>
      </c>
      <c r="AU263" s="18" t="s">
        <v>5990</v>
      </c>
      <c r="AY263" s="18" t="s">
        <v>4012</v>
      </c>
      <c r="BE263" s="178">
        <f>IF(N263="základní",J263,0)</f>
        <v>0</v>
      </c>
      <c r="BF263" s="178">
        <f>IF(N263="snížená",J263,0)</f>
        <v>0</v>
      </c>
      <c r="BG263" s="178">
        <f>IF(N263="zákl. přenesená",J263,0)</f>
        <v>0</v>
      </c>
      <c r="BH263" s="178">
        <f>IF(N263="sníž. přenesená",J263,0)</f>
        <v>0</v>
      </c>
      <c r="BI263" s="178">
        <f>IF(N263="nulová",J263,0)</f>
        <v>0</v>
      </c>
      <c r="BJ263" s="18" t="s">
        <v>5934</v>
      </c>
      <c r="BK263" s="178">
        <f>ROUND(I263*H263,2)</f>
        <v>0</v>
      </c>
      <c r="BL263" s="18" t="s">
        <v>3964</v>
      </c>
      <c r="BM263" s="18" t="s">
        <v>762</v>
      </c>
    </row>
    <row r="264" spans="2:65" s="1" customFormat="1" ht="27">
      <c r="B264" s="35"/>
      <c r="D264" s="195" t="s">
        <v>4021</v>
      </c>
      <c r="F264" s="196" t="s">
        <v>763</v>
      </c>
      <c r="I264" s="181"/>
      <c r="L264" s="35"/>
      <c r="M264" s="64"/>
      <c r="N264" s="36"/>
      <c r="O264" s="36"/>
      <c r="P264" s="36"/>
      <c r="Q264" s="36"/>
      <c r="R264" s="36"/>
      <c r="S264" s="36"/>
      <c r="T264" s="65"/>
      <c r="AT264" s="18" t="s">
        <v>4021</v>
      </c>
      <c r="AU264" s="18" t="s">
        <v>5990</v>
      </c>
    </row>
    <row r="265" spans="2:65" s="12" customFormat="1">
      <c r="B265" s="186"/>
      <c r="D265" s="179" t="s">
        <v>402</v>
      </c>
      <c r="F265" s="188" t="s">
        <v>764</v>
      </c>
      <c r="H265" s="189">
        <v>0.19600000000000001</v>
      </c>
      <c r="I265" s="190"/>
      <c r="L265" s="186"/>
      <c r="M265" s="191"/>
      <c r="N265" s="192"/>
      <c r="O265" s="192"/>
      <c r="P265" s="192"/>
      <c r="Q265" s="192"/>
      <c r="R265" s="192"/>
      <c r="S265" s="192"/>
      <c r="T265" s="193"/>
      <c r="AT265" s="194" t="s">
        <v>402</v>
      </c>
      <c r="AU265" s="194" t="s">
        <v>5990</v>
      </c>
      <c r="AV265" s="12" t="s">
        <v>5990</v>
      </c>
      <c r="AW265" s="12" t="s">
        <v>5916</v>
      </c>
      <c r="AX265" s="12" t="s">
        <v>5934</v>
      </c>
      <c r="AY265" s="194" t="s">
        <v>4012</v>
      </c>
    </row>
    <row r="266" spans="2:65" s="1" customFormat="1" ht="22.5" customHeight="1">
      <c r="B266" s="166"/>
      <c r="C266" s="167" t="s">
        <v>765</v>
      </c>
      <c r="D266" s="167" t="s">
        <v>4015</v>
      </c>
      <c r="E266" s="168" t="s">
        <v>766</v>
      </c>
      <c r="F266" s="169" t="s">
        <v>767</v>
      </c>
      <c r="G266" s="170" t="s">
        <v>426</v>
      </c>
      <c r="H266" s="171">
        <v>320.77999999999997</v>
      </c>
      <c r="I266" s="172"/>
      <c r="J266" s="173">
        <f>ROUND(I266*H266,2)</f>
        <v>0</v>
      </c>
      <c r="K266" s="169" t="s">
        <v>392</v>
      </c>
      <c r="L266" s="35"/>
      <c r="M266" s="174" t="s">
        <v>5915</v>
      </c>
      <c r="N266" s="175" t="s">
        <v>5954</v>
      </c>
      <c r="O266" s="36"/>
      <c r="P266" s="176">
        <f>O266*H266</f>
        <v>0</v>
      </c>
      <c r="Q266" s="176">
        <v>0</v>
      </c>
      <c r="R266" s="176">
        <f>Q266*H266</f>
        <v>0</v>
      </c>
      <c r="S266" s="176">
        <v>0</v>
      </c>
      <c r="T266" s="177">
        <f>S266*H266</f>
        <v>0</v>
      </c>
      <c r="AR266" s="18" t="s">
        <v>3964</v>
      </c>
      <c r="AT266" s="18" t="s">
        <v>4015</v>
      </c>
      <c r="AU266" s="18" t="s">
        <v>5990</v>
      </c>
      <c r="AY266" s="18" t="s">
        <v>4012</v>
      </c>
      <c r="BE266" s="178">
        <f>IF(N266="základní",J266,0)</f>
        <v>0</v>
      </c>
      <c r="BF266" s="178">
        <f>IF(N266="snížená",J266,0)</f>
        <v>0</v>
      </c>
      <c r="BG266" s="178">
        <f>IF(N266="zákl. přenesená",J266,0)</f>
        <v>0</v>
      </c>
      <c r="BH266" s="178">
        <f>IF(N266="sníž. přenesená",J266,0)</f>
        <v>0</v>
      </c>
      <c r="BI266" s="178">
        <f>IF(N266="nulová",J266,0)</f>
        <v>0</v>
      </c>
      <c r="BJ266" s="18" t="s">
        <v>5934</v>
      </c>
      <c r="BK266" s="178">
        <f>ROUND(I266*H266,2)</f>
        <v>0</v>
      </c>
      <c r="BL266" s="18" t="s">
        <v>3964</v>
      </c>
      <c r="BM266" s="18" t="s">
        <v>768</v>
      </c>
    </row>
    <row r="267" spans="2:65" s="12" customFormat="1">
      <c r="B267" s="186"/>
      <c r="D267" s="179" t="s">
        <v>402</v>
      </c>
      <c r="F267" s="188" t="s">
        <v>769</v>
      </c>
      <c r="H267" s="189">
        <v>320.77999999999997</v>
      </c>
      <c r="I267" s="190"/>
      <c r="L267" s="186"/>
      <c r="M267" s="191"/>
      <c r="N267" s="192"/>
      <c r="O267" s="192"/>
      <c r="P267" s="192"/>
      <c r="Q267" s="192"/>
      <c r="R267" s="192"/>
      <c r="S267" s="192"/>
      <c r="T267" s="193"/>
      <c r="AT267" s="194" t="s">
        <v>402</v>
      </c>
      <c r="AU267" s="194" t="s">
        <v>5990</v>
      </c>
      <c r="AV267" s="12" t="s">
        <v>5990</v>
      </c>
      <c r="AW267" s="12" t="s">
        <v>5916</v>
      </c>
      <c r="AX267" s="12" t="s">
        <v>5934</v>
      </c>
      <c r="AY267" s="194" t="s">
        <v>4012</v>
      </c>
    </row>
    <row r="268" spans="2:65" s="1" customFormat="1" ht="22.5" customHeight="1">
      <c r="B268" s="166"/>
      <c r="C268" s="167" t="s">
        <v>770</v>
      </c>
      <c r="D268" s="167" t="s">
        <v>4015</v>
      </c>
      <c r="E268" s="168" t="s">
        <v>771</v>
      </c>
      <c r="F268" s="169" t="s">
        <v>772</v>
      </c>
      <c r="G268" s="170" t="s">
        <v>426</v>
      </c>
      <c r="H268" s="171">
        <v>493.63499999999999</v>
      </c>
      <c r="I268" s="172"/>
      <c r="J268" s="173">
        <f>ROUND(I268*H268,2)</f>
        <v>0</v>
      </c>
      <c r="K268" s="169" t="s">
        <v>392</v>
      </c>
      <c r="L268" s="35"/>
      <c r="M268" s="174" t="s">
        <v>5915</v>
      </c>
      <c r="N268" s="175" t="s">
        <v>5954</v>
      </c>
      <c r="O268" s="36"/>
      <c r="P268" s="176">
        <f>O268*H268</f>
        <v>0</v>
      </c>
      <c r="Q268" s="176">
        <v>0</v>
      </c>
      <c r="R268" s="176">
        <f>Q268*H268</f>
        <v>0</v>
      </c>
      <c r="S268" s="176">
        <v>0</v>
      </c>
      <c r="T268" s="177">
        <f>S268*H268</f>
        <v>0</v>
      </c>
      <c r="AR268" s="18" t="s">
        <v>3964</v>
      </c>
      <c r="AT268" s="18" t="s">
        <v>4015</v>
      </c>
      <c r="AU268" s="18" t="s">
        <v>5990</v>
      </c>
      <c r="AY268" s="18" t="s">
        <v>4012</v>
      </c>
      <c r="BE268" s="178">
        <f>IF(N268="základní",J268,0)</f>
        <v>0</v>
      </c>
      <c r="BF268" s="178">
        <f>IF(N268="snížená",J268,0)</f>
        <v>0</v>
      </c>
      <c r="BG268" s="178">
        <f>IF(N268="zákl. přenesená",J268,0)</f>
        <v>0</v>
      </c>
      <c r="BH268" s="178">
        <f>IF(N268="sníž. přenesená",J268,0)</f>
        <v>0</v>
      </c>
      <c r="BI268" s="178">
        <f>IF(N268="nulová",J268,0)</f>
        <v>0</v>
      </c>
      <c r="BJ268" s="18" t="s">
        <v>5934</v>
      </c>
      <c r="BK268" s="178">
        <f>ROUND(I268*H268,2)</f>
        <v>0</v>
      </c>
      <c r="BL268" s="18" t="s">
        <v>3964</v>
      </c>
      <c r="BM268" s="18" t="s">
        <v>773</v>
      </c>
    </row>
    <row r="269" spans="2:65" s="1" customFormat="1" ht="22.5" customHeight="1">
      <c r="B269" s="166"/>
      <c r="C269" s="197" t="s">
        <v>774</v>
      </c>
      <c r="D269" s="197" t="s">
        <v>447</v>
      </c>
      <c r="E269" s="198" t="s">
        <v>775</v>
      </c>
      <c r="F269" s="199" t="s">
        <v>776</v>
      </c>
      <c r="G269" s="200" t="s">
        <v>777</v>
      </c>
      <c r="H269" s="201">
        <v>392.41500000000002</v>
      </c>
      <c r="I269" s="202"/>
      <c r="J269" s="203">
        <f>ROUND(I269*H269,2)</f>
        <v>0</v>
      </c>
      <c r="K269" s="199" t="s">
        <v>392</v>
      </c>
      <c r="L269" s="204"/>
      <c r="M269" s="205" t="s">
        <v>5915</v>
      </c>
      <c r="N269" s="206" t="s">
        <v>5954</v>
      </c>
      <c r="O269" s="36"/>
      <c r="P269" s="176">
        <f>O269*H269</f>
        <v>0</v>
      </c>
      <c r="Q269" s="176">
        <v>1E-3</v>
      </c>
      <c r="R269" s="176">
        <f>Q269*H269</f>
        <v>0.39241500000000001</v>
      </c>
      <c r="S269" s="176">
        <v>0</v>
      </c>
      <c r="T269" s="177">
        <f>S269*H269</f>
        <v>0</v>
      </c>
      <c r="AR269" s="18" t="s">
        <v>526</v>
      </c>
      <c r="AT269" s="18" t="s">
        <v>447</v>
      </c>
      <c r="AU269" s="18" t="s">
        <v>5990</v>
      </c>
      <c r="AY269" s="18" t="s">
        <v>4012</v>
      </c>
      <c r="BE269" s="178">
        <f>IF(N269="základní",J269,0)</f>
        <v>0</v>
      </c>
      <c r="BF269" s="178">
        <f>IF(N269="snížená",J269,0)</f>
        <v>0</v>
      </c>
      <c r="BG269" s="178">
        <f>IF(N269="zákl. přenesená",J269,0)</f>
        <v>0</v>
      </c>
      <c r="BH269" s="178">
        <f>IF(N269="sníž. přenesená",J269,0)</f>
        <v>0</v>
      </c>
      <c r="BI269" s="178">
        <f>IF(N269="nulová",J269,0)</f>
        <v>0</v>
      </c>
      <c r="BJ269" s="18" t="s">
        <v>5934</v>
      </c>
      <c r="BK269" s="178">
        <f>ROUND(I269*H269,2)</f>
        <v>0</v>
      </c>
      <c r="BL269" s="18" t="s">
        <v>3964</v>
      </c>
      <c r="BM269" s="18" t="s">
        <v>778</v>
      </c>
    </row>
    <row r="270" spans="2:65" s="12" customFormat="1">
      <c r="B270" s="186"/>
      <c r="D270" s="179" t="s">
        <v>402</v>
      </c>
      <c r="F270" s="188" t="s">
        <v>779</v>
      </c>
      <c r="H270" s="189">
        <v>392.41500000000002</v>
      </c>
      <c r="I270" s="190"/>
      <c r="L270" s="186"/>
      <c r="M270" s="191"/>
      <c r="N270" s="192"/>
      <c r="O270" s="192"/>
      <c r="P270" s="192"/>
      <c r="Q270" s="192"/>
      <c r="R270" s="192"/>
      <c r="S270" s="192"/>
      <c r="T270" s="193"/>
      <c r="AT270" s="194" t="s">
        <v>402</v>
      </c>
      <c r="AU270" s="194" t="s">
        <v>5990</v>
      </c>
      <c r="AV270" s="12" t="s">
        <v>5990</v>
      </c>
      <c r="AW270" s="12" t="s">
        <v>5916</v>
      </c>
      <c r="AX270" s="12" t="s">
        <v>5934</v>
      </c>
      <c r="AY270" s="194" t="s">
        <v>4012</v>
      </c>
    </row>
    <row r="271" spans="2:65" s="1" customFormat="1" ht="22.5" customHeight="1">
      <c r="B271" s="166"/>
      <c r="C271" s="167" t="s">
        <v>780</v>
      </c>
      <c r="D271" s="167" t="s">
        <v>4015</v>
      </c>
      <c r="E271" s="168" t="s">
        <v>781</v>
      </c>
      <c r="F271" s="169" t="s">
        <v>782</v>
      </c>
      <c r="G271" s="170" t="s">
        <v>426</v>
      </c>
      <c r="H271" s="171">
        <v>160.38999999999999</v>
      </c>
      <c r="I271" s="172"/>
      <c r="J271" s="173">
        <f>ROUND(I271*H271,2)</f>
        <v>0</v>
      </c>
      <c r="K271" s="169" t="s">
        <v>392</v>
      </c>
      <c r="L271" s="35"/>
      <c r="M271" s="174" t="s">
        <v>5915</v>
      </c>
      <c r="N271" s="175" t="s">
        <v>5954</v>
      </c>
      <c r="O271" s="36"/>
      <c r="P271" s="176">
        <f>O271*H271</f>
        <v>0</v>
      </c>
      <c r="Q271" s="176">
        <v>4.0000000000000002E-4</v>
      </c>
      <c r="R271" s="176">
        <f>Q271*H271</f>
        <v>6.4155999999999991E-2</v>
      </c>
      <c r="S271" s="176">
        <v>0</v>
      </c>
      <c r="T271" s="177">
        <f>S271*H271</f>
        <v>0</v>
      </c>
      <c r="AR271" s="18" t="s">
        <v>3964</v>
      </c>
      <c r="AT271" s="18" t="s">
        <v>4015</v>
      </c>
      <c r="AU271" s="18" t="s">
        <v>5990</v>
      </c>
      <c r="AY271" s="18" t="s">
        <v>4012</v>
      </c>
      <c r="BE271" s="178">
        <f>IF(N271="základní",J271,0)</f>
        <v>0</v>
      </c>
      <c r="BF271" s="178">
        <f>IF(N271="snížená",J271,0)</f>
        <v>0</v>
      </c>
      <c r="BG271" s="178">
        <f>IF(N271="zákl. přenesená",J271,0)</f>
        <v>0</v>
      </c>
      <c r="BH271" s="178">
        <f>IF(N271="sníž. přenesená",J271,0)</f>
        <v>0</v>
      </c>
      <c r="BI271" s="178">
        <f>IF(N271="nulová",J271,0)</f>
        <v>0</v>
      </c>
      <c r="BJ271" s="18" t="s">
        <v>5934</v>
      </c>
      <c r="BK271" s="178">
        <f>ROUND(I271*H271,2)</f>
        <v>0</v>
      </c>
      <c r="BL271" s="18" t="s">
        <v>3964</v>
      </c>
      <c r="BM271" s="18" t="s">
        <v>783</v>
      </c>
    </row>
    <row r="272" spans="2:65" s="1" customFormat="1" ht="22.5" customHeight="1">
      <c r="B272" s="166"/>
      <c r="C272" s="167" t="s">
        <v>784</v>
      </c>
      <c r="D272" s="167" t="s">
        <v>4015</v>
      </c>
      <c r="E272" s="168" t="s">
        <v>785</v>
      </c>
      <c r="F272" s="169" t="s">
        <v>786</v>
      </c>
      <c r="G272" s="170" t="s">
        <v>426</v>
      </c>
      <c r="H272" s="171">
        <v>493.63499999999999</v>
      </c>
      <c r="I272" s="172"/>
      <c r="J272" s="173">
        <f>ROUND(I272*H272,2)</f>
        <v>0</v>
      </c>
      <c r="K272" s="169" t="s">
        <v>392</v>
      </c>
      <c r="L272" s="35"/>
      <c r="M272" s="174" t="s">
        <v>5915</v>
      </c>
      <c r="N272" s="175" t="s">
        <v>5954</v>
      </c>
      <c r="O272" s="36"/>
      <c r="P272" s="176">
        <f>O272*H272</f>
        <v>0</v>
      </c>
      <c r="Q272" s="176">
        <v>4.0000000000000002E-4</v>
      </c>
      <c r="R272" s="176">
        <f>Q272*H272</f>
        <v>0.19745400000000002</v>
      </c>
      <c r="S272" s="176">
        <v>0</v>
      </c>
      <c r="T272" s="177">
        <f>S272*H272</f>
        <v>0</v>
      </c>
      <c r="AR272" s="18" t="s">
        <v>3964</v>
      </c>
      <c r="AT272" s="18" t="s">
        <v>4015</v>
      </c>
      <c r="AU272" s="18" t="s">
        <v>5990</v>
      </c>
      <c r="AY272" s="18" t="s">
        <v>4012</v>
      </c>
      <c r="BE272" s="178">
        <f>IF(N272="základní",J272,0)</f>
        <v>0</v>
      </c>
      <c r="BF272" s="178">
        <f>IF(N272="snížená",J272,0)</f>
        <v>0</v>
      </c>
      <c r="BG272" s="178">
        <f>IF(N272="zákl. přenesená",J272,0)</f>
        <v>0</v>
      </c>
      <c r="BH272" s="178">
        <f>IF(N272="sníž. přenesená",J272,0)</f>
        <v>0</v>
      </c>
      <c r="BI272" s="178">
        <f>IF(N272="nulová",J272,0)</f>
        <v>0</v>
      </c>
      <c r="BJ272" s="18" t="s">
        <v>5934</v>
      </c>
      <c r="BK272" s="178">
        <f>ROUND(I272*H272,2)</f>
        <v>0</v>
      </c>
      <c r="BL272" s="18" t="s">
        <v>3964</v>
      </c>
      <c r="BM272" s="18" t="s">
        <v>787</v>
      </c>
    </row>
    <row r="273" spans="2:65" s="1" customFormat="1" ht="22.5" customHeight="1">
      <c r="B273" s="166"/>
      <c r="C273" s="197" t="s">
        <v>788</v>
      </c>
      <c r="D273" s="197" t="s">
        <v>447</v>
      </c>
      <c r="E273" s="198" t="s">
        <v>789</v>
      </c>
      <c r="F273" s="199" t="s">
        <v>790</v>
      </c>
      <c r="G273" s="200" t="s">
        <v>426</v>
      </c>
      <c r="H273" s="201">
        <v>752.12900000000002</v>
      </c>
      <c r="I273" s="202"/>
      <c r="J273" s="203">
        <f>ROUND(I273*H273,2)</f>
        <v>0</v>
      </c>
      <c r="K273" s="199" t="s">
        <v>5915</v>
      </c>
      <c r="L273" s="204"/>
      <c r="M273" s="205" t="s">
        <v>5915</v>
      </c>
      <c r="N273" s="206" t="s">
        <v>5954</v>
      </c>
      <c r="O273" s="36"/>
      <c r="P273" s="176">
        <f>O273*H273</f>
        <v>0</v>
      </c>
      <c r="Q273" s="176">
        <v>3.8999999999999998E-3</v>
      </c>
      <c r="R273" s="176">
        <f>Q273*H273</f>
        <v>2.9333030999999998</v>
      </c>
      <c r="S273" s="176">
        <v>0</v>
      </c>
      <c r="T273" s="177">
        <f>S273*H273</f>
        <v>0</v>
      </c>
      <c r="AR273" s="18" t="s">
        <v>526</v>
      </c>
      <c r="AT273" s="18" t="s">
        <v>447</v>
      </c>
      <c r="AU273" s="18" t="s">
        <v>5990</v>
      </c>
      <c r="AY273" s="18" t="s">
        <v>4012</v>
      </c>
      <c r="BE273" s="178">
        <f>IF(N273="základní",J273,0)</f>
        <v>0</v>
      </c>
      <c r="BF273" s="178">
        <f>IF(N273="snížená",J273,0)</f>
        <v>0</v>
      </c>
      <c r="BG273" s="178">
        <f>IF(N273="zákl. přenesená",J273,0)</f>
        <v>0</v>
      </c>
      <c r="BH273" s="178">
        <f>IF(N273="sníž. přenesená",J273,0)</f>
        <v>0</v>
      </c>
      <c r="BI273" s="178">
        <f>IF(N273="nulová",J273,0)</f>
        <v>0</v>
      </c>
      <c r="BJ273" s="18" t="s">
        <v>5934</v>
      </c>
      <c r="BK273" s="178">
        <f>ROUND(I273*H273,2)</f>
        <v>0</v>
      </c>
      <c r="BL273" s="18" t="s">
        <v>3964</v>
      </c>
      <c r="BM273" s="18" t="s">
        <v>791</v>
      </c>
    </row>
    <row r="274" spans="2:65" s="12" customFormat="1">
      <c r="B274" s="186"/>
      <c r="D274" s="179" t="s">
        <v>402</v>
      </c>
      <c r="F274" s="188" t="s">
        <v>792</v>
      </c>
      <c r="H274" s="189">
        <v>752.12900000000002</v>
      </c>
      <c r="I274" s="190"/>
      <c r="L274" s="186"/>
      <c r="M274" s="191"/>
      <c r="N274" s="192"/>
      <c r="O274" s="192"/>
      <c r="P274" s="192"/>
      <c r="Q274" s="192"/>
      <c r="R274" s="192"/>
      <c r="S274" s="192"/>
      <c r="T274" s="193"/>
      <c r="AT274" s="194" t="s">
        <v>402</v>
      </c>
      <c r="AU274" s="194" t="s">
        <v>5990</v>
      </c>
      <c r="AV274" s="12" t="s">
        <v>5990</v>
      </c>
      <c r="AW274" s="12" t="s">
        <v>5916</v>
      </c>
      <c r="AX274" s="12" t="s">
        <v>5934</v>
      </c>
      <c r="AY274" s="194" t="s">
        <v>4012</v>
      </c>
    </row>
    <row r="275" spans="2:65" s="1" customFormat="1" ht="22.5" customHeight="1">
      <c r="B275" s="166"/>
      <c r="C275" s="167" t="s">
        <v>793</v>
      </c>
      <c r="D275" s="167" t="s">
        <v>4015</v>
      </c>
      <c r="E275" s="168" t="s">
        <v>794</v>
      </c>
      <c r="F275" s="169" t="s">
        <v>795</v>
      </c>
      <c r="G275" s="170" t="s">
        <v>450</v>
      </c>
      <c r="H275" s="171">
        <v>3.7829999999999999</v>
      </c>
      <c r="I275" s="172"/>
      <c r="J275" s="173">
        <f>ROUND(I275*H275,2)</f>
        <v>0</v>
      </c>
      <c r="K275" s="169" t="s">
        <v>392</v>
      </c>
      <c r="L275" s="35"/>
      <c r="M275" s="174" t="s">
        <v>5915</v>
      </c>
      <c r="N275" s="175" t="s">
        <v>5954</v>
      </c>
      <c r="O275" s="36"/>
      <c r="P275" s="176">
        <f>O275*H275</f>
        <v>0</v>
      </c>
      <c r="Q275" s="176">
        <v>0</v>
      </c>
      <c r="R275" s="176">
        <f>Q275*H275</f>
        <v>0</v>
      </c>
      <c r="S275" s="176">
        <v>0</v>
      </c>
      <c r="T275" s="177">
        <f>S275*H275</f>
        <v>0</v>
      </c>
      <c r="AR275" s="18" t="s">
        <v>3964</v>
      </c>
      <c r="AT275" s="18" t="s">
        <v>4015</v>
      </c>
      <c r="AU275" s="18" t="s">
        <v>5990</v>
      </c>
      <c r="AY275" s="18" t="s">
        <v>4012</v>
      </c>
      <c r="BE275" s="178">
        <f>IF(N275="základní",J275,0)</f>
        <v>0</v>
      </c>
      <c r="BF275" s="178">
        <f>IF(N275="snížená",J275,0)</f>
        <v>0</v>
      </c>
      <c r="BG275" s="178">
        <f>IF(N275="zákl. přenesená",J275,0)</f>
        <v>0</v>
      </c>
      <c r="BH275" s="178">
        <f>IF(N275="sníž. přenesená",J275,0)</f>
        <v>0</v>
      </c>
      <c r="BI275" s="178">
        <f>IF(N275="nulová",J275,0)</f>
        <v>0</v>
      </c>
      <c r="BJ275" s="18" t="s">
        <v>5934</v>
      </c>
      <c r="BK275" s="178">
        <f>ROUND(I275*H275,2)</f>
        <v>0</v>
      </c>
      <c r="BL275" s="18" t="s">
        <v>3964</v>
      </c>
      <c r="BM275" s="18" t="s">
        <v>796</v>
      </c>
    </row>
    <row r="276" spans="2:65" s="11" customFormat="1" ht="29.85" customHeight="1">
      <c r="B276" s="152"/>
      <c r="D276" s="163" t="s">
        <v>5982</v>
      </c>
      <c r="E276" s="164" t="s">
        <v>797</v>
      </c>
      <c r="F276" s="164" t="s">
        <v>798</v>
      </c>
      <c r="I276" s="155"/>
      <c r="J276" s="165">
        <f>BK276</f>
        <v>0</v>
      </c>
      <c r="L276" s="152"/>
      <c r="M276" s="157"/>
      <c r="N276" s="158"/>
      <c r="O276" s="158"/>
      <c r="P276" s="159">
        <f>SUM(P277:P284)</f>
        <v>0</v>
      </c>
      <c r="Q276" s="158"/>
      <c r="R276" s="159">
        <f>SUM(R277:R284)</f>
        <v>0.41568316</v>
      </c>
      <c r="S276" s="158"/>
      <c r="T276" s="160">
        <f>SUM(T277:T284)</f>
        <v>0</v>
      </c>
      <c r="AR276" s="153" t="s">
        <v>5990</v>
      </c>
      <c r="AT276" s="161" t="s">
        <v>5982</v>
      </c>
      <c r="AU276" s="161" t="s">
        <v>5934</v>
      </c>
      <c r="AY276" s="153" t="s">
        <v>4012</v>
      </c>
      <c r="BK276" s="162">
        <f>SUM(BK277:BK284)</f>
        <v>0</v>
      </c>
    </row>
    <row r="277" spans="2:65" s="1" customFormat="1" ht="22.5" customHeight="1">
      <c r="B277" s="166"/>
      <c r="C277" s="167" t="s">
        <v>799</v>
      </c>
      <c r="D277" s="167" t="s">
        <v>4015</v>
      </c>
      <c r="E277" s="168" t="s">
        <v>800</v>
      </c>
      <c r="F277" s="169" t="s">
        <v>801</v>
      </c>
      <c r="G277" s="170" t="s">
        <v>426</v>
      </c>
      <c r="H277" s="171">
        <v>131.27500000000001</v>
      </c>
      <c r="I277" s="172"/>
      <c r="J277" s="173">
        <f>ROUND(I277*H277,2)</f>
        <v>0</v>
      </c>
      <c r="K277" s="169" t="s">
        <v>392</v>
      </c>
      <c r="L277" s="35"/>
      <c r="M277" s="174" t="s">
        <v>5915</v>
      </c>
      <c r="N277" s="175" t="s">
        <v>5954</v>
      </c>
      <c r="O277" s="36"/>
      <c r="P277" s="176">
        <f>O277*H277</f>
        <v>0</v>
      </c>
      <c r="Q277" s="176">
        <v>7.2000000000000005E-4</v>
      </c>
      <c r="R277" s="176">
        <f>Q277*H277</f>
        <v>9.4518000000000005E-2</v>
      </c>
      <c r="S277" s="176">
        <v>0</v>
      </c>
      <c r="T277" s="177">
        <f>S277*H277</f>
        <v>0</v>
      </c>
      <c r="AR277" s="18" t="s">
        <v>3964</v>
      </c>
      <c r="AT277" s="18" t="s">
        <v>4015</v>
      </c>
      <c r="AU277" s="18" t="s">
        <v>5990</v>
      </c>
      <c r="AY277" s="18" t="s">
        <v>4012</v>
      </c>
      <c r="BE277" s="178">
        <f>IF(N277="základní",J277,0)</f>
        <v>0</v>
      </c>
      <c r="BF277" s="178">
        <f>IF(N277="snížená",J277,0)</f>
        <v>0</v>
      </c>
      <c r="BG277" s="178">
        <f>IF(N277="zákl. přenesená",J277,0)</f>
        <v>0</v>
      </c>
      <c r="BH277" s="178">
        <f>IF(N277="sníž. přenesená",J277,0)</f>
        <v>0</v>
      </c>
      <c r="BI277" s="178">
        <f>IF(N277="nulová",J277,0)</f>
        <v>0</v>
      </c>
      <c r="BJ277" s="18" t="s">
        <v>5934</v>
      </c>
      <c r="BK277" s="178">
        <f>ROUND(I277*H277,2)</f>
        <v>0</v>
      </c>
      <c r="BL277" s="18" t="s">
        <v>3964</v>
      </c>
      <c r="BM277" s="18" t="s">
        <v>802</v>
      </c>
    </row>
    <row r="278" spans="2:65" s="12" customFormat="1">
      <c r="B278" s="186"/>
      <c r="D278" s="179" t="s">
        <v>402</v>
      </c>
      <c r="E278" s="187" t="s">
        <v>5915</v>
      </c>
      <c r="F278" s="188" t="s">
        <v>803</v>
      </c>
      <c r="H278" s="189">
        <v>131.27500000000001</v>
      </c>
      <c r="I278" s="190"/>
      <c r="L278" s="186"/>
      <c r="M278" s="191"/>
      <c r="N278" s="192"/>
      <c r="O278" s="192"/>
      <c r="P278" s="192"/>
      <c r="Q278" s="192"/>
      <c r="R278" s="192"/>
      <c r="S278" s="192"/>
      <c r="T278" s="193"/>
      <c r="AT278" s="194" t="s">
        <v>402</v>
      </c>
      <c r="AU278" s="194" t="s">
        <v>5990</v>
      </c>
      <c r="AV278" s="12" t="s">
        <v>5990</v>
      </c>
      <c r="AW278" s="12" t="s">
        <v>5947</v>
      </c>
      <c r="AX278" s="12" t="s">
        <v>5934</v>
      </c>
      <c r="AY278" s="194" t="s">
        <v>4012</v>
      </c>
    </row>
    <row r="279" spans="2:65" s="1" customFormat="1" ht="22.5" customHeight="1">
      <c r="B279" s="166"/>
      <c r="C279" s="197" t="s">
        <v>804</v>
      </c>
      <c r="D279" s="197" t="s">
        <v>447</v>
      </c>
      <c r="E279" s="198" t="s">
        <v>805</v>
      </c>
      <c r="F279" s="199" t="s">
        <v>806</v>
      </c>
      <c r="G279" s="200" t="s">
        <v>426</v>
      </c>
      <c r="H279" s="201">
        <v>144.40299999999999</v>
      </c>
      <c r="I279" s="202"/>
      <c r="J279" s="203">
        <f>ROUND(I279*H279,2)</f>
        <v>0</v>
      </c>
      <c r="K279" s="199" t="s">
        <v>392</v>
      </c>
      <c r="L279" s="204"/>
      <c r="M279" s="205" t="s">
        <v>5915</v>
      </c>
      <c r="N279" s="206" t="s">
        <v>5954</v>
      </c>
      <c r="O279" s="36"/>
      <c r="P279" s="176">
        <f>O279*H279</f>
        <v>0</v>
      </c>
      <c r="Q279" s="176">
        <v>1.9E-3</v>
      </c>
      <c r="R279" s="176">
        <f>Q279*H279</f>
        <v>0.27436569999999999</v>
      </c>
      <c r="S279" s="176">
        <v>0</v>
      </c>
      <c r="T279" s="177">
        <f>S279*H279</f>
        <v>0</v>
      </c>
      <c r="AR279" s="18" t="s">
        <v>526</v>
      </c>
      <c r="AT279" s="18" t="s">
        <v>447</v>
      </c>
      <c r="AU279" s="18" t="s">
        <v>5990</v>
      </c>
      <c r="AY279" s="18" t="s">
        <v>4012</v>
      </c>
      <c r="BE279" s="178">
        <f>IF(N279="základní",J279,0)</f>
        <v>0</v>
      </c>
      <c r="BF279" s="178">
        <f>IF(N279="snížená",J279,0)</f>
        <v>0</v>
      </c>
      <c r="BG279" s="178">
        <f>IF(N279="zákl. přenesená",J279,0)</f>
        <v>0</v>
      </c>
      <c r="BH279" s="178">
        <f>IF(N279="sníž. přenesená",J279,0)</f>
        <v>0</v>
      </c>
      <c r="BI279" s="178">
        <f>IF(N279="nulová",J279,0)</f>
        <v>0</v>
      </c>
      <c r="BJ279" s="18" t="s">
        <v>5934</v>
      </c>
      <c r="BK279" s="178">
        <f>ROUND(I279*H279,2)</f>
        <v>0</v>
      </c>
      <c r="BL279" s="18" t="s">
        <v>3964</v>
      </c>
      <c r="BM279" s="18" t="s">
        <v>807</v>
      </c>
    </row>
    <row r="280" spans="2:65" s="12" customFormat="1">
      <c r="B280" s="186"/>
      <c r="D280" s="179" t="s">
        <v>402</v>
      </c>
      <c r="F280" s="188" t="s">
        <v>808</v>
      </c>
      <c r="H280" s="189">
        <v>144.40299999999999</v>
      </c>
      <c r="I280" s="190"/>
      <c r="L280" s="186"/>
      <c r="M280" s="191"/>
      <c r="N280" s="192"/>
      <c r="O280" s="192"/>
      <c r="P280" s="192"/>
      <c r="Q280" s="192"/>
      <c r="R280" s="192"/>
      <c r="S280" s="192"/>
      <c r="T280" s="193"/>
      <c r="AT280" s="194" t="s">
        <v>402</v>
      </c>
      <c r="AU280" s="194" t="s">
        <v>5990</v>
      </c>
      <c r="AV280" s="12" t="s">
        <v>5990</v>
      </c>
      <c r="AW280" s="12" t="s">
        <v>5916</v>
      </c>
      <c r="AX280" s="12" t="s">
        <v>5934</v>
      </c>
      <c r="AY280" s="194" t="s">
        <v>4012</v>
      </c>
    </row>
    <row r="281" spans="2:65" s="1" customFormat="1" ht="22.5" customHeight="1">
      <c r="B281" s="166"/>
      <c r="C281" s="167" t="s">
        <v>809</v>
      </c>
      <c r="D281" s="167" t="s">
        <v>4015</v>
      </c>
      <c r="E281" s="168" t="s">
        <v>810</v>
      </c>
      <c r="F281" s="169" t="s">
        <v>811</v>
      </c>
      <c r="G281" s="170" t="s">
        <v>426</v>
      </c>
      <c r="H281" s="171">
        <v>131.27500000000001</v>
      </c>
      <c r="I281" s="172"/>
      <c r="J281" s="173">
        <f>ROUND(I281*H281,2)</f>
        <v>0</v>
      </c>
      <c r="K281" s="169" t="s">
        <v>392</v>
      </c>
      <c r="L281" s="35"/>
      <c r="M281" s="174" t="s">
        <v>5915</v>
      </c>
      <c r="N281" s="175" t="s">
        <v>5954</v>
      </c>
      <c r="O281" s="36"/>
      <c r="P281" s="176">
        <f>O281*H281</f>
        <v>0</v>
      </c>
      <c r="Q281" s="176">
        <v>0</v>
      </c>
      <c r="R281" s="176">
        <f>Q281*H281</f>
        <v>0</v>
      </c>
      <c r="S281" s="176">
        <v>0</v>
      </c>
      <c r="T281" s="177">
        <f>S281*H281</f>
        <v>0</v>
      </c>
      <c r="AR281" s="18" t="s">
        <v>3964</v>
      </c>
      <c r="AT281" s="18" t="s">
        <v>4015</v>
      </c>
      <c r="AU281" s="18" t="s">
        <v>5990</v>
      </c>
      <c r="AY281" s="18" t="s">
        <v>4012</v>
      </c>
      <c r="BE281" s="178">
        <f>IF(N281="základní",J281,0)</f>
        <v>0</v>
      </c>
      <c r="BF281" s="178">
        <f>IF(N281="snížená",J281,0)</f>
        <v>0</v>
      </c>
      <c r="BG281" s="178">
        <f>IF(N281="zákl. přenesená",J281,0)</f>
        <v>0</v>
      </c>
      <c r="BH281" s="178">
        <f>IF(N281="sníž. přenesená",J281,0)</f>
        <v>0</v>
      </c>
      <c r="BI281" s="178">
        <f>IF(N281="nulová",J281,0)</f>
        <v>0</v>
      </c>
      <c r="BJ281" s="18" t="s">
        <v>5934</v>
      </c>
      <c r="BK281" s="178">
        <f>ROUND(I281*H281,2)</f>
        <v>0</v>
      </c>
      <c r="BL281" s="18" t="s">
        <v>3964</v>
      </c>
      <c r="BM281" s="18" t="s">
        <v>812</v>
      </c>
    </row>
    <row r="282" spans="2:65" s="1" customFormat="1" ht="22.5" customHeight="1">
      <c r="B282" s="166"/>
      <c r="C282" s="197" t="s">
        <v>813</v>
      </c>
      <c r="D282" s="197" t="s">
        <v>447</v>
      </c>
      <c r="E282" s="198" t="s">
        <v>814</v>
      </c>
      <c r="F282" s="199" t="s">
        <v>815</v>
      </c>
      <c r="G282" s="200" t="s">
        <v>426</v>
      </c>
      <c r="H282" s="201">
        <v>150.96600000000001</v>
      </c>
      <c r="I282" s="202"/>
      <c r="J282" s="203">
        <f>ROUND(I282*H282,2)</f>
        <v>0</v>
      </c>
      <c r="K282" s="199" t="s">
        <v>392</v>
      </c>
      <c r="L282" s="204"/>
      <c r="M282" s="205" t="s">
        <v>5915</v>
      </c>
      <c r="N282" s="206" t="s">
        <v>5954</v>
      </c>
      <c r="O282" s="36"/>
      <c r="P282" s="176">
        <f>O282*H282</f>
        <v>0</v>
      </c>
      <c r="Q282" s="176">
        <v>3.1E-4</v>
      </c>
      <c r="R282" s="176">
        <f>Q282*H282</f>
        <v>4.6799460000000001E-2</v>
      </c>
      <c r="S282" s="176">
        <v>0</v>
      </c>
      <c r="T282" s="177">
        <f>S282*H282</f>
        <v>0</v>
      </c>
      <c r="AR282" s="18" t="s">
        <v>526</v>
      </c>
      <c r="AT282" s="18" t="s">
        <v>447</v>
      </c>
      <c r="AU282" s="18" t="s">
        <v>5990</v>
      </c>
      <c r="AY282" s="18" t="s">
        <v>4012</v>
      </c>
      <c r="BE282" s="178">
        <f>IF(N282="základní",J282,0)</f>
        <v>0</v>
      </c>
      <c r="BF282" s="178">
        <f>IF(N282="snížená",J282,0)</f>
        <v>0</v>
      </c>
      <c r="BG282" s="178">
        <f>IF(N282="zákl. přenesená",J282,0)</f>
        <v>0</v>
      </c>
      <c r="BH282" s="178">
        <f>IF(N282="sníž. přenesená",J282,0)</f>
        <v>0</v>
      </c>
      <c r="BI282" s="178">
        <f>IF(N282="nulová",J282,0)</f>
        <v>0</v>
      </c>
      <c r="BJ282" s="18" t="s">
        <v>5934</v>
      </c>
      <c r="BK282" s="178">
        <f>ROUND(I282*H282,2)</f>
        <v>0</v>
      </c>
      <c r="BL282" s="18" t="s">
        <v>3964</v>
      </c>
      <c r="BM282" s="18" t="s">
        <v>816</v>
      </c>
    </row>
    <row r="283" spans="2:65" s="12" customFormat="1">
      <c r="B283" s="186"/>
      <c r="D283" s="179" t="s">
        <v>402</v>
      </c>
      <c r="F283" s="188" t="s">
        <v>817</v>
      </c>
      <c r="H283" s="189">
        <v>150.96600000000001</v>
      </c>
      <c r="I283" s="190"/>
      <c r="L283" s="186"/>
      <c r="M283" s="191"/>
      <c r="N283" s="192"/>
      <c r="O283" s="192"/>
      <c r="P283" s="192"/>
      <c r="Q283" s="192"/>
      <c r="R283" s="192"/>
      <c r="S283" s="192"/>
      <c r="T283" s="193"/>
      <c r="AT283" s="194" t="s">
        <v>402</v>
      </c>
      <c r="AU283" s="194" t="s">
        <v>5990</v>
      </c>
      <c r="AV283" s="12" t="s">
        <v>5990</v>
      </c>
      <c r="AW283" s="12" t="s">
        <v>5916</v>
      </c>
      <c r="AX283" s="12" t="s">
        <v>5934</v>
      </c>
      <c r="AY283" s="194" t="s">
        <v>4012</v>
      </c>
    </row>
    <row r="284" spans="2:65" s="1" customFormat="1" ht="22.5" customHeight="1">
      <c r="B284" s="166"/>
      <c r="C284" s="167" t="s">
        <v>818</v>
      </c>
      <c r="D284" s="167" t="s">
        <v>4015</v>
      </c>
      <c r="E284" s="168" t="s">
        <v>819</v>
      </c>
      <c r="F284" s="169" t="s">
        <v>820</v>
      </c>
      <c r="G284" s="170" t="s">
        <v>450</v>
      </c>
      <c r="H284" s="171">
        <v>0.41599999999999998</v>
      </c>
      <c r="I284" s="172"/>
      <c r="J284" s="173">
        <f>ROUND(I284*H284,2)</f>
        <v>0</v>
      </c>
      <c r="K284" s="169" t="s">
        <v>392</v>
      </c>
      <c r="L284" s="35"/>
      <c r="M284" s="174" t="s">
        <v>5915</v>
      </c>
      <c r="N284" s="175" t="s">
        <v>5954</v>
      </c>
      <c r="O284" s="36"/>
      <c r="P284" s="176">
        <f>O284*H284</f>
        <v>0</v>
      </c>
      <c r="Q284" s="176">
        <v>0</v>
      </c>
      <c r="R284" s="176">
        <f>Q284*H284</f>
        <v>0</v>
      </c>
      <c r="S284" s="176">
        <v>0</v>
      </c>
      <c r="T284" s="177">
        <f>S284*H284</f>
        <v>0</v>
      </c>
      <c r="AR284" s="18" t="s">
        <v>3964</v>
      </c>
      <c r="AT284" s="18" t="s">
        <v>4015</v>
      </c>
      <c r="AU284" s="18" t="s">
        <v>5990</v>
      </c>
      <c r="AY284" s="18" t="s">
        <v>4012</v>
      </c>
      <c r="BE284" s="178">
        <f>IF(N284="základní",J284,0)</f>
        <v>0</v>
      </c>
      <c r="BF284" s="178">
        <f>IF(N284="snížená",J284,0)</f>
        <v>0</v>
      </c>
      <c r="BG284" s="178">
        <f>IF(N284="zákl. přenesená",J284,0)</f>
        <v>0</v>
      </c>
      <c r="BH284" s="178">
        <f>IF(N284="sníž. přenesená",J284,0)</f>
        <v>0</v>
      </c>
      <c r="BI284" s="178">
        <f>IF(N284="nulová",J284,0)</f>
        <v>0</v>
      </c>
      <c r="BJ284" s="18" t="s">
        <v>5934</v>
      </c>
      <c r="BK284" s="178">
        <f>ROUND(I284*H284,2)</f>
        <v>0</v>
      </c>
      <c r="BL284" s="18" t="s">
        <v>3964</v>
      </c>
      <c r="BM284" s="18" t="s">
        <v>821</v>
      </c>
    </row>
    <row r="285" spans="2:65" s="11" customFormat="1" ht="29.85" customHeight="1">
      <c r="B285" s="152"/>
      <c r="D285" s="163" t="s">
        <v>5982</v>
      </c>
      <c r="E285" s="164" t="s">
        <v>822</v>
      </c>
      <c r="F285" s="164" t="s">
        <v>823</v>
      </c>
      <c r="I285" s="155"/>
      <c r="J285" s="165">
        <f>BK285</f>
        <v>0</v>
      </c>
      <c r="L285" s="152"/>
      <c r="M285" s="157"/>
      <c r="N285" s="158"/>
      <c r="O285" s="158"/>
      <c r="P285" s="159">
        <f>SUM(P286:P298)</f>
        <v>0</v>
      </c>
      <c r="Q285" s="158"/>
      <c r="R285" s="159">
        <f>SUM(R286:R298)</f>
        <v>2.6581923300000003</v>
      </c>
      <c r="S285" s="158"/>
      <c r="T285" s="160">
        <f>SUM(T286:T298)</f>
        <v>0</v>
      </c>
      <c r="AR285" s="153" t="s">
        <v>5990</v>
      </c>
      <c r="AT285" s="161" t="s">
        <v>5982</v>
      </c>
      <c r="AU285" s="161" t="s">
        <v>5934</v>
      </c>
      <c r="AY285" s="153" t="s">
        <v>4012</v>
      </c>
      <c r="BK285" s="162">
        <f>SUM(BK286:BK298)</f>
        <v>0</v>
      </c>
    </row>
    <row r="286" spans="2:65" s="1" customFormat="1" ht="22.5" customHeight="1">
      <c r="B286" s="166"/>
      <c r="C286" s="167" t="s">
        <v>824</v>
      </c>
      <c r="D286" s="167" t="s">
        <v>4015</v>
      </c>
      <c r="E286" s="168" t="s">
        <v>825</v>
      </c>
      <c r="F286" s="169" t="s">
        <v>826</v>
      </c>
      <c r="G286" s="170" t="s">
        <v>426</v>
      </c>
      <c r="H286" s="171">
        <v>262.55</v>
      </c>
      <c r="I286" s="172"/>
      <c r="J286" s="173">
        <f>ROUND(I286*H286,2)</f>
        <v>0</v>
      </c>
      <c r="K286" s="169" t="s">
        <v>392</v>
      </c>
      <c r="L286" s="35"/>
      <c r="M286" s="174" t="s">
        <v>5915</v>
      </c>
      <c r="N286" s="175" t="s">
        <v>5954</v>
      </c>
      <c r="O286" s="36"/>
      <c r="P286" s="176">
        <f>O286*H286</f>
        <v>0</v>
      </c>
      <c r="Q286" s="176">
        <v>0</v>
      </c>
      <c r="R286" s="176">
        <f>Q286*H286</f>
        <v>0</v>
      </c>
      <c r="S286" s="176">
        <v>0</v>
      </c>
      <c r="T286" s="177">
        <f>S286*H286</f>
        <v>0</v>
      </c>
      <c r="AR286" s="18" t="s">
        <v>3964</v>
      </c>
      <c r="AT286" s="18" t="s">
        <v>4015</v>
      </c>
      <c r="AU286" s="18" t="s">
        <v>5990</v>
      </c>
      <c r="AY286" s="18" t="s">
        <v>4012</v>
      </c>
      <c r="BE286" s="178">
        <f>IF(N286="základní",J286,0)</f>
        <v>0</v>
      </c>
      <c r="BF286" s="178">
        <f>IF(N286="snížená",J286,0)</f>
        <v>0</v>
      </c>
      <c r="BG286" s="178">
        <f>IF(N286="zákl. přenesená",J286,0)</f>
        <v>0</v>
      </c>
      <c r="BH286" s="178">
        <f>IF(N286="sníž. přenesená",J286,0)</f>
        <v>0</v>
      </c>
      <c r="BI286" s="178">
        <f>IF(N286="nulová",J286,0)</f>
        <v>0</v>
      </c>
      <c r="BJ286" s="18" t="s">
        <v>5934</v>
      </c>
      <c r="BK286" s="178">
        <f>ROUND(I286*H286,2)</f>
        <v>0</v>
      </c>
      <c r="BL286" s="18" t="s">
        <v>3964</v>
      </c>
      <c r="BM286" s="18" t="s">
        <v>827</v>
      </c>
    </row>
    <row r="287" spans="2:65" s="12" customFormat="1">
      <c r="B287" s="186"/>
      <c r="D287" s="195" t="s">
        <v>402</v>
      </c>
      <c r="E287" s="194" t="s">
        <v>5915</v>
      </c>
      <c r="F287" s="207" t="s">
        <v>828</v>
      </c>
      <c r="H287" s="208">
        <v>131.27500000000001</v>
      </c>
      <c r="I287" s="190"/>
      <c r="L287" s="186"/>
      <c r="M287" s="191"/>
      <c r="N287" s="192"/>
      <c r="O287" s="192"/>
      <c r="P287" s="192"/>
      <c r="Q287" s="192"/>
      <c r="R287" s="192"/>
      <c r="S287" s="192"/>
      <c r="T287" s="193"/>
      <c r="AT287" s="194" t="s">
        <v>402</v>
      </c>
      <c r="AU287" s="194" t="s">
        <v>5990</v>
      </c>
      <c r="AV287" s="12" t="s">
        <v>5990</v>
      </c>
      <c r="AW287" s="12" t="s">
        <v>5947</v>
      </c>
      <c r="AX287" s="12" t="s">
        <v>5934</v>
      </c>
      <c r="AY287" s="194" t="s">
        <v>4012</v>
      </c>
    </row>
    <row r="288" spans="2:65" s="12" customFormat="1">
      <c r="B288" s="186"/>
      <c r="D288" s="179" t="s">
        <v>402</v>
      </c>
      <c r="F288" s="188" t="s">
        <v>829</v>
      </c>
      <c r="H288" s="189">
        <v>262.55</v>
      </c>
      <c r="I288" s="190"/>
      <c r="L288" s="186"/>
      <c r="M288" s="191"/>
      <c r="N288" s="192"/>
      <c r="O288" s="192"/>
      <c r="P288" s="192"/>
      <c r="Q288" s="192"/>
      <c r="R288" s="192"/>
      <c r="S288" s="192"/>
      <c r="T288" s="193"/>
      <c r="AT288" s="194" t="s">
        <v>402</v>
      </c>
      <c r="AU288" s="194" t="s">
        <v>5990</v>
      </c>
      <c r="AV288" s="12" t="s">
        <v>5990</v>
      </c>
      <c r="AW288" s="12" t="s">
        <v>5916</v>
      </c>
      <c r="AX288" s="12" t="s">
        <v>5934</v>
      </c>
      <c r="AY288" s="194" t="s">
        <v>4012</v>
      </c>
    </row>
    <row r="289" spans="2:65" s="1" customFormat="1" ht="22.5" customHeight="1">
      <c r="B289" s="166"/>
      <c r="C289" s="197" t="s">
        <v>830</v>
      </c>
      <c r="D289" s="197" t="s">
        <v>447</v>
      </c>
      <c r="E289" s="198" t="s">
        <v>831</v>
      </c>
      <c r="F289" s="199" t="s">
        <v>832</v>
      </c>
      <c r="G289" s="200" t="s">
        <v>426</v>
      </c>
      <c r="H289" s="201">
        <v>275.678</v>
      </c>
      <c r="I289" s="202"/>
      <c r="J289" s="203">
        <f>ROUND(I289*H289,2)</f>
        <v>0</v>
      </c>
      <c r="K289" s="199" t="s">
        <v>392</v>
      </c>
      <c r="L289" s="204"/>
      <c r="M289" s="205" t="s">
        <v>5915</v>
      </c>
      <c r="N289" s="206" t="s">
        <v>5954</v>
      </c>
      <c r="O289" s="36"/>
      <c r="P289" s="176">
        <f>O289*H289</f>
        <v>0</v>
      </c>
      <c r="Q289" s="176">
        <v>9.4999999999999998E-3</v>
      </c>
      <c r="R289" s="176">
        <f>Q289*H289</f>
        <v>2.618941</v>
      </c>
      <c r="S289" s="176">
        <v>0</v>
      </c>
      <c r="T289" s="177">
        <f>S289*H289</f>
        <v>0</v>
      </c>
      <c r="AR289" s="18" t="s">
        <v>526</v>
      </c>
      <c r="AT289" s="18" t="s">
        <v>447</v>
      </c>
      <c r="AU289" s="18" t="s">
        <v>5990</v>
      </c>
      <c r="AY289" s="18" t="s">
        <v>4012</v>
      </c>
      <c r="BE289" s="178">
        <f>IF(N289="základní",J289,0)</f>
        <v>0</v>
      </c>
      <c r="BF289" s="178">
        <f>IF(N289="snížená",J289,0)</f>
        <v>0</v>
      </c>
      <c r="BG289" s="178">
        <f>IF(N289="zákl. přenesená",J289,0)</f>
        <v>0</v>
      </c>
      <c r="BH289" s="178">
        <f>IF(N289="sníž. přenesená",J289,0)</f>
        <v>0</v>
      </c>
      <c r="BI289" s="178">
        <f>IF(N289="nulová",J289,0)</f>
        <v>0</v>
      </c>
      <c r="BJ289" s="18" t="s">
        <v>5934</v>
      </c>
      <c r="BK289" s="178">
        <f>ROUND(I289*H289,2)</f>
        <v>0</v>
      </c>
      <c r="BL289" s="18" t="s">
        <v>3964</v>
      </c>
      <c r="BM289" s="18" t="s">
        <v>833</v>
      </c>
    </row>
    <row r="290" spans="2:65" s="1" customFormat="1" ht="27">
      <c r="B290" s="35"/>
      <c r="D290" s="195" t="s">
        <v>4021</v>
      </c>
      <c r="F290" s="196" t="s">
        <v>834</v>
      </c>
      <c r="I290" s="181"/>
      <c r="L290" s="35"/>
      <c r="M290" s="64"/>
      <c r="N290" s="36"/>
      <c r="O290" s="36"/>
      <c r="P290" s="36"/>
      <c r="Q290" s="36"/>
      <c r="R290" s="36"/>
      <c r="S290" s="36"/>
      <c r="T290" s="65"/>
      <c r="AT290" s="18" t="s">
        <v>4021</v>
      </c>
      <c r="AU290" s="18" t="s">
        <v>5990</v>
      </c>
    </row>
    <row r="291" spans="2:65" s="12" customFormat="1">
      <c r="B291" s="186"/>
      <c r="D291" s="179" t="s">
        <v>402</v>
      </c>
      <c r="F291" s="188" t="s">
        <v>835</v>
      </c>
      <c r="H291" s="189">
        <v>275.678</v>
      </c>
      <c r="I291" s="190"/>
      <c r="L291" s="186"/>
      <c r="M291" s="191"/>
      <c r="N291" s="192"/>
      <c r="O291" s="192"/>
      <c r="P291" s="192"/>
      <c r="Q291" s="192"/>
      <c r="R291" s="192"/>
      <c r="S291" s="192"/>
      <c r="T291" s="193"/>
      <c r="AT291" s="194" t="s">
        <v>402</v>
      </c>
      <c r="AU291" s="194" t="s">
        <v>5990</v>
      </c>
      <c r="AV291" s="12" t="s">
        <v>5990</v>
      </c>
      <c r="AW291" s="12" t="s">
        <v>5916</v>
      </c>
      <c r="AX291" s="12" t="s">
        <v>5934</v>
      </c>
      <c r="AY291" s="194" t="s">
        <v>4012</v>
      </c>
    </row>
    <row r="292" spans="2:65" s="1" customFormat="1" ht="22.5" customHeight="1">
      <c r="B292" s="166"/>
      <c r="C292" s="167" t="s">
        <v>836</v>
      </c>
      <c r="D292" s="167" t="s">
        <v>4015</v>
      </c>
      <c r="E292" s="168" t="s">
        <v>837</v>
      </c>
      <c r="F292" s="169" t="s">
        <v>2768</v>
      </c>
      <c r="G292" s="170" t="s">
        <v>426</v>
      </c>
      <c r="H292" s="171">
        <v>144.40299999999999</v>
      </c>
      <c r="I292" s="172"/>
      <c r="J292" s="173">
        <f>ROUND(I292*H292,2)</f>
        <v>0</v>
      </c>
      <c r="K292" s="169" t="s">
        <v>392</v>
      </c>
      <c r="L292" s="35"/>
      <c r="M292" s="174" t="s">
        <v>5915</v>
      </c>
      <c r="N292" s="175" t="s">
        <v>5954</v>
      </c>
      <c r="O292" s="36"/>
      <c r="P292" s="176">
        <f>O292*H292</f>
        <v>0</v>
      </c>
      <c r="Q292" s="176">
        <v>4.0000000000000003E-5</v>
      </c>
      <c r="R292" s="176">
        <f>Q292*H292</f>
        <v>5.77612E-3</v>
      </c>
      <c r="S292" s="176">
        <v>0</v>
      </c>
      <c r="T292" s="177">
        <f>S292*H292</f>
        <v>0</v>
      </c>
      <c r="AR292" s="18" t="s">
        <v>3964</v>
      </c>
      <c r="AT292" s="18" t="s">
        <v>4015</v>
      </c>
      <c r="AU292" s="18" t="s">
        <v>5990</v>
      </c>
      <c r="AY292" s="18" t="s">
        <v>4012</v>
      </c>
      <c r="BE292" s="178">
        <f>IF(N292="základní",J292,0)</f>
        <v>0</v>
      </c>
      <c r="BF292" s="178">
        <f>IF(N292="snížená",J292,0)</f>
        <v>0</v>
      </c>
      <c r="BG292" s="178">
        <f>IF(N292="zákl. přenesená",J292,0)</f>
        <v>0</v>
      </c>
      <c r="BH292" s="178">
        <f>IF(N292="sníž. přenesená",J292,0)</f>
        <v>0</v>
      </c>
      <c r="BI292" s="178">
        <f>IF(N292="nulová",J292,0)</f>
        <v>0</v>
      </c>
      <c r="BJ292" s="18" t="s">
        <v>5934</v>
      </c>
      <c r="BK292" s="178">
        <f>ROUND(I292*H292,2)</f>
        <v>0</v>
      </c>
      <c r="BL292" s="18" t="s">
        <v>3964</v>
      </c>
      <c r="BM292" s="18" t="s">
        <v>2769</v>
      </c>
    </row>
    <row r="293" spans="2:65" s="12" customFormat="1">
      <c r="B293" s="186"/>
      <c r="D293" s="195" t="s">
        <v>402</v>
      </c>
      <c r="E293" s="194" t="s">
        <v>5915</v>
      </c>
      <c r="F293" s="207" t="s">
        <v>828</v>
      </c>
      <c r="H293" s="208">
        <v>131.27500000000001</v>
      </c>
      <c r="I293" s="190"/>
      <c r="L293" s="186"/>
      <c r="M293" s="191"/>
      <c r="N293" s="192"/>
      <c r="O293" s="192"/>
      <c r="P293" s="192"/>
      <c r="Q293" s="192"/>
      <c r="R293" s="192"/>
      <c r="S293" s="192"/>
      <c r="T293" s="193"/>
      <c r="AT293" s="194" t="s">
        <v>402</v>
      </c>
      <c r="AU293" s="194" t="s">
        <v>5990</v>
      </c>
      <c r="AV293" s="12" t="s">
        <v>5990</v>
      </c>
      <c r="AW293" s="12" t="s">
        <v>5947</v>
      </c>
      <c r="AX293" s="12" t="s">
        <v>5934</v>
      </c>
      <c r="AY293" s="194" t="s">
        <v>4012</v>
      </c>
    </row>
    <row r="294" spans="2:65" s="12" customFormat="1">
      <c r="B294" s="186"/>
      <c r="D294" s="179" t="s">
        <v>402</v>
      </c>
      <c r="F294" s="188" t="s">
        <v>808</v>
      </c>
      <c r="H294" s="189">
        <v>144.40299999999999</v>
      </c>
      <c r="I294" s="190"/>
      <c r="L294" s="186"/>
      <c r="M294" s="191"/>
      <c r="N294" s="192"/>
      <c r="O294" s="192"/>
      <c r="P294" s="192"/>
      <c r="Q294" s="192"/>
      <c r="R294" s="192"/>
      <c r="S294" s="192"/>
      <c r="T294" s="193"/>
      <c r="AT294" s="194" t="s">
        <v>402</v>
      </c>
      <c r="AU294" s="194" t="s">
        <v>5990</v>
      </c>
      <c r="AV294" s="12" t="s">
        <v>5990</v>
      </c>
      <c r="AW294" s="12" t="s">
        <v>5916</v>
      </c>
      <c r="AX294" s="12" t="s">
        <v>5934</v>
      </c>
      <c r="AY294" s="194" t="s">
        <v>4012</v>
      </c>
    </row>
    <row r="295" spans="2:65" s="1" customFormat="1" ht="22.5" customHeight="1">
      <c r="B295" s="166"/>
      <c r="C295" s="197" t="s">
        <v>2770</v>
      </c>
      <c r="D295" s="197" t="s">
        <v>447</v>
      </c>
      <c r="E295" s="198" t="s">
        <v>2771</v>
      </c>
      <c r="F295" s="199" t="s">
        <v>2772</v>
      </c>
      <c r="G295" s="200" t="s">
        <v>426</v>
      </c>
      <c r="H295" s="201">
        <v>196.91300000000001</v>
      </c>
      <c r="I295" s="202"/>
      <c r="J295" s="203">
        <f>ROUND(I295*H295,2)</f>
        <v>0</v>
      </c>
      <c r="K295" s="199" t="s">
        <v>392</v>
      </c>
      <c r="L295" s="204"/>
      <c r="M295" s="205" t="s">
        <v>5915</v>
      </c>
      <c r="N295" s="206" t="s">
        <v>5954</v>
      </c>
      <c r="O295" s="36"/>
      <c r="P295" s="176">
        <f>O295*H295</f>
        <v>0</v>
      </c>
      <c r="Q295" s="176">
        <v>1.7000000000000001E-4</v>
      </c>
      <c r="R295" s="176">
        <f>Q295*H295</f>
        <v>3.3475210000000005E-2</v>
      </c>
      <c r="S295" s="176">
        <v>0</v>
      </c>
      <c r="T295" s="177">
        <f>S295*H295</f>
        <v>0</v>
      </c>
      <c r="AR295" s="18" t="s">
        <v>526</v>
      </c>
      <c r="AT295" s="18" t="s">
        <v>447</v>
      </c>
      <c r="AU295" s="18" t="s">
        <v>5990</v>
      </c>
      <c r="AY295" s="18" t="s">
        <v>4012</v>
      </c>
      <c r="BE295" s="178">
        <f>IF(N295="základní",J295,0)</f>
        <v>0</v>
      </c>
      <c r="BF295" s="178">
        <f>IF(N295="snížená",J295,0)</f>
        <v>0</v>
      </c>
      <c r="BG295" s="178">
        <f>IF(N295="zákl. přenesená",J295,0)</f>
        <v>0</v>
      </c>
      <c r="BH295" s="178">
        <f>IF(N295="sníž. přenesená",J295,0)</f>
        <v>0</v>
      </c>
      <c r="BI295" s="178">
        <f>IF(N295="nulová",J295,0)</f>
        <v>0</v>
      </c>
      <c r="BJ295" s="18" t="s">
        <v>5934</v>
      </c>
      <c r="BK295" s="178">
        <f>ROUND(I295*H295,2)</f>
        <v>0</v>
      </c>
      <c r="BL295" s="18" t="s">
        <v>3964</v>
      </c>
      <c r="BM295" s="18" t="s">
        <v>2773</v>
      </c>
    </row>
    <row r="296" spans="2:65" s="1" customFormat="1" ht="27">
      <c r="B296" s="35"/>
      <c r="D296" s="195" t="s">
        <v>4021</v>
      </c>
      <c r="F296" s="196" t="s">
        <v>2774</v>
      </c>
      <c r="I296" s="181"/>
      <c r="L296" s="35"/>
      <c r="M296" s="64"/>
      <c r="N296" s="36"/>
      <c r="O296" s="36"/>
      <c r="P296" s="36"/>
      <c r="Q296" s="36"/>
      <c r="R296" s="36"/>
      <c r="S296" s="36"/>
      <c r="T296" s="65"/>
      <c r="AT296" s="18" t="s">
        <v>4021</v>
      </c>
      <c r="AU296" s="18" t="s">
        <v>5990</v>
      </c>
    </row>
    <row r="297" spans="2:65" s="12" customFormat="1">
      <c r="B297" s="186"/>
      <c r="D297" s="179" t="s">
        <v>402</v>
      </c>
      <c r="F297" s="188" t="s">
        <v>2775</v>
      </c>
      <c r="H297" s="189">
        <v>196.91300000000001</v>
      </c>
      <c r="I297" s="190"/>
      <c r="L297" s="186"/>
      <c r="M297" s="191"/>
      <c r="N297" s="192"/>
      <c r="O297" s="192"/>
      <c r="P297" s="192"/>
      <c r="Q297" s="192"/>
      <c r="R297" s="192"/>
      <c r="S297" s="192"/>
      <c r="T297" s="193"/>
      <c r="AT297" s="194" t="s">
        <v>402</v>
      </c>
      <c r="AU297" s="194" t="s">
        <v>5990</v>
      </c>
      <c r="AV297" s="12" t="s">
        <v>5990</v>
      </c>
      <c r="AW297" s="12" t="s">
        <v>5916</v>
      </c>
      <c r="AX297" s="12" t="s">
        <v>5934</v>
      </c>
      <c r="AY297" s="194" t="s">
        <v>4012</v>
      </c>
    </row>
    <row r="298" spans="2:65" s="1" customFormat="1" ht="22.5" customHeight="1">
      <c r="B298" s="166"/>
      <c r="C298" s="167" t="s">
        <v>2776</v>
      </c>
      <c r="D298" s="167" t="s">
        <v>4015</v>
      </c>
      <c r="E298" s="168" t="s">
        <v>2777</v>
      </c>
      <c r="F298" s="169" t="s">
        <v>2778</v>
      </c>
      <c r="G298" s="170" t="s">
        <v>450</v>
      </c>
      <c r="H298" s="171">
        <v>2.6579999999999999</v>
      </c>
      <c r="I298" s="172"/>
      <c r="J298" s="173">
        <f>ROUND(I298*H298,2)</f>
        <v>0</v>
      </c>
      <c r="K298" s="169" t="s">
        <v>2779</v>
      </c>
      <c r="L298" s="35"/>
      <c r="M298" s="174" t="s">
        <v>5915</v>
      </c>
      <c r="N298" s="175" t="s">
        <v>5954</v>
      </c>
      <c r="O298" s="36"/>
      <c r="P298" s="176">
        <f>O298*H298</f>
        <v>0</v>
      </c>
      <c r="Q298" s="176">
        <v>0</v>
      </c>
      <c r="R298" s="176">
        <f>Q298*H298</f>
        <v>0</v>
      </c>
      <c r="S298" s="176">
        <v>0</v>
      </c>
      <c r="T298" s="177">
        <f>S298*H298</f>
        <v>0</v>
      </c>
      <c r="AR298" s="18" t="s">
        <v>3964</v>
      </c>
      <c r="AT298" s="18" t="s">
        <v>4015</v>
      </c>
      <c r="AU298" s="18" t="s">
        <v>5990</v>
      </c>
      <c r="AY298" s="18" t="s">
        <v>4012</v>
      </c>
      <c r="BE298" s="178">
        <f>IF(N298="základní",J298,0)</f>
        <v>0</v>
      </c>
      <c r="BF298" s="178">
        <f>IF(N298="snížená",J298,0)</f>
        <v>0</v>
      </c>
      <c r="BG298" s="178">
        <f>IF(N298="zákl. přenesená",J298,0)</f>
        <v>0</v>
      </c>
      <c r="BH298" s="178">
        <f>IF(N298="sníž. přenesená",J298,0)</f>
        <v>0</v>
      </c>
      <c r="BI298" s="178">
        <f>IF(N298="nulová",J298,0)</f>
        <v>0</v>
      </c>
      <c r="BJ298" s="18" t="s">
        <v>5934</v>
      </c>
      <c r="BK298" s="178">
        <f>ROUND(I298*H298,2)</f>
        <v>0</v>
      </c>
      <c r="BL298" s="18" t="s">
        <v>3964</v>
      </c>
      <c r="BM298" s="18" t="s">
        <v>2780</v>
      </c>
    </row>
    <row r="299" spans="2:65" s="11" customFormat="1" ht="29.85" customHeight="1">
      <c r="B299" s="152"/>
      <c r="D299" s="163" t="s">
        <v>5982</v>
      </c>
      <c r="E299" s="164" t="s">
        <v>2781</v>
      </c>
      <c r="F299" s="164" t="s">
        <v>2782</v>
      </c>
      <c r="I299" s="155"/>
      <c r="J299" s="165">
        <f>BK299</f>
        <v>0</v>
      </c>
      <c r="L299" s="152"/>
      <c r="M299" s="157"/>
      <c r="N299" s="158"/>
      <c r="O299" s="158"/>
      <c r="P299" s="159">
        <f>SUM(P300:P301)</f>
        <v>0</v>
      </c>
      <c r="Q299" s="158"/>
      <c r="R299" s="159">
        <f>SUM(R300:R301)</f>
        <v>0.33982399999999996</v>
      </c>
      <c r="S299" s="158"/>
      <c r="T299" s="160">
        <f>SUM(T300:T301)</f>
        <v>0</v>
      </c>
      <c r="AR299" s="153" t="s">
        <v>5990</v>
      </c>
      <c r="AT299" s="161" t="s">
        <v>5982</v>
      </c>
      <c r="AU299" s="161" t="s">
        <v>5934</v>
      </c>
      <c r="AY299" s="153" t="s">
        <v>4012</v>
      </c>
      <c r="BK299" s="162">
        <f>SUM(BK300:BK301)</f>
        <v>0</v>
      </c>
    </row>
    <row r="300" spans="2:65" s="1" customFormat="1" ht="31.5" customHeight="1">
      <c r="B300" s="166"/>
      <c r="C300" s="167" t="s">
        <v>2783</v>
      </c>
      <c r="D300" s="167" t="s">
        <v>4015</v>
      </c>
      <c r="E300" s="168" t="s">
        <v>2784</v>
      </c>
      <c r="F300" s="169" t="s">
        <v>2785</v>
      </c>
      <c r="G300" s="170" t="s">
        <v>459</v>
      </c>
      <c r="H300" s="171">
        <v>57.1</v>
      </c>
      <c r="I300" s="172"/>
      <c r="J300" s="173">
        <f>ROUND(I300*H300,2)</f>
        <v>0</v>
      </c>
      <c r="K300" s="169" t="s">
        <v>686</v>
      </c>
      <c r="L300" s="35"/>
      <c r="M300" s="174" t="s">
        <v>5915</v>
      </c>
      <c r="N300" s="175" t="s">
        <v>5954</v>
      </c>
      <c r="O300" s="36"/>
      <c r="P300" s="176">
        <f>O300*H300</f>
        <v>0</v>
      </c>
      <c r="Q300" s="176">
        <v>5.8399999999999997E-3</v>
      </c>
      <c r="R300" s="176">
        <f>Q300*H300</f>
        <v>0.33346399999999998</v>
      </c>
      <c r="S300" s="176">
        <v>0</v>
      </c>
      <c r="T300" s="177">
        <f>S300*H300</f>
        <v>0</v>
      </c>
      <c r="AR300" s="18" t="s">
        <v>3964</v>
      </c>
      <c r="AT300" s="18" t="s">
        <v>4015</v>
      </c>
      <c r="AU300" s="18" t="s">
        <v>5990</v>
      </c>
      <c r="AY300" s="18" t="s">
        <v>4012</v>
      </c>
      <c r="BE300" s="178">
        <f>IF(N300="základní",J300,0)</f>
        <v>0</v>
      </c>
      <c r="BF300" s="178">
        <f>IF(N300="snížená",J300,0)</f>
        <v>0</v>
      </c>
      <c r="BG300" s="178">
        <f>IF(N300="zákl. přenesená",J300,0)</f>
        <v>0</v>
      </c>
      <c r="BH300" s="178">
        <f>IF(N300="sníž. přenesená",J300,0)</f>
        <v>0</v>
      </c>
      <c r="BI300" s="178">
        <f>IF(N300="nulová",J300,0)</f>
        <v>0</v>
      </c>
      <c r="BJ300" s="18" t="s">
        <v>5934</v>
      </c>
      <c r="BK300" s="178">
        <f>ROUND(I300*H300,2)</f>
        <v>0</v>
      </c>
      <c r="BL300" s="18" t="s">
        <v>3964</v>
      </c>
      <c r="BM300" s="18" t="s">
        <v>2786</v>
      </c>
    </row>
    <row r="301" spans="2:65" s="1" customFormat="1" ht="31.5" customHeight="1">
      <c r="B301" s="166"/>
      <c r="C301" s="167" t="s">
        <v>2787</v>
      </c>
      <c r="D301" s="167" t="s">
        <v>4015</v>
      </c>
      <c r="E301" s="168" t="s">
        <v>2788</v>
      </c>
      <c r="F301" s="169" t="s">
        <v>2789</v>
      </c>
      <c r="G301" s="170" t="s">
        <v>459</v>
      </c>
      <c r="H301" s="171">
        <v>3</v>
      </c>
      <c r="I301" s="172"/>
      <c r="J301" s="173">
        <f>ROUND(I301*H301,2)</f>
        <v>0</v>
      </c>
      <c r="K301" s="169" t="s">
        <v>392</v>
      </c>
      <c r="L301" s="35"/>
      <c r="M301" s="174" t="s">
        <v>5915</v>
      </c>
      <c r="N301" s="175" t="s">
        <v>5954</v>
      </c>
      <c r="O301" s="36"/>
      <c r="P301" s="176">
        <f>O301*H301</f>
        <v>0</v>
      </c>
      <c r="Q301" s="176">
        <v>2.1199999999999999E-3</v>
      </c>
      <c r="R301" s="176">
        <f>Q301*H301</f>
        <v>6.3599999999999993E-3</v>
      </c>
      <c r="S301" s="176">
        <v>0</v>
      </c>
      <c r="T301" s="177">
        <f>S301*H301</f>
        <v>0</v>
      </c>
      <c r="AR301" s="18" t="s">
        <v>3964</v>
      </c>
      <c r="AT301" s="18" t="s">
        <v>4015</v>
      </c>
      <c r="AU301" s="18" t="s">
        <v>5990</v>
      </c>
      <c r="AY301" s="18" t="s">
        <v>4012</v>
      </c>
      <c r="BE301" s="178">
        <f>IF(N301="základní",J301,0)</f>
        <v>0</v>
      </c>
      <c r="BF301" s="178">
        <f>IF(N301="snížená",J301,0)</f>
        <v>0</v>
      </c>
      <c r="BG301" s="178">
        <f>IF(N301="zákl. přenesená",J301,0)</f>
        <v>0</v>
      </c>
      <c r="BH301" s="178">
        <f>IF(N301="sníž. přenesená",J301,0)</f>
        <v>0</v>
      </c>
      <c r="BI301" s="178">
        <f>IF(N301="nulová",J301,0)</f>
        <v>0</v>
      </c>
      <c r="BJ301" s="18" t="s">
        <v>5934</v>
      </c>
      <c r="BK301" s="178">
        <f>ROUND(I301*H301,2)</f>
        <v>0</v>
      </c>
      <c r="BL301" s="18" t="s">
        <v>3964</v>
      </c>
      <c r="BM301" s="18" t="s">
        <v>2790</v>
      </c>
    </row>
    <row r="302" spans="2:65" s="11" customFormat="1" ht="29.85" customHeight="1">
      <c r="B302" s="152"/>
      <c r="D302" s="163" t="s">
        <v>5982</v>
      </c>
      <c r="E302" s="164" t="s">
        <v>2791</v>
      </c>
      <c r="F302" s="164" t="s">
        <v>2792</v>
      </c>
      <c r="I302" s="155"/>
      <c r="J302" s="165">
        <f>BK302</f>
        <v>0</v>
      </c>
      <c r="L302" s="152"/>
      <c r="M302" s="157"/>
      <c r="N302" s="158"/>
      <c r="O302" s="158"/>
      <c r="P302" s="159">
        <f>SUM(P303:P316)</f>
        <v>0</v>
      </c>
      <c r="Q302" s="158"/>
      <c r="R302" s="159">
        <f>SUM(R303:R316)</f>
        <v>2.954E-3</v>
      </c>
      <c r="S302" s="158"/>
      <c r="T302" s="160">
        <f>SUM(T303:T316)</f>
        <v>0</v>
      </c>
      <c r="AR302" s="153" t="s">
        <v>5990</v>
      </c>
      <c r="AT302" s="161" t="s">
        <v>5982</v>
      </c>
      <c r="AU302" s="161" t="s">
        <v>5934</v>
      </c>
      <c r="AY302" s="153" t="s">
        <v>4012</v>
      </c>
      <c r="BK302" s="162">
        <f>SUM(BK303:BK316)</f>
        <v>0</v>
      </c>
    </row>
    <row r="303" spans="2:65" s="1" customFormat="1" ht="22.5" customHeight="1">
      <c r="B303" s="166"/>
      <c r="C303" s="167" t="s">
        <v>2793</v>
      </c>
      <c r="D303" s="167" t="s">
        <v>4015</v>
      </c>
      <c r="E303" s="168" t="s">
        <v>2794</v>
      </c>
      <c r="F303" s="169" t="s">
        <v>2795</v>
      </c>
      <c r="G303" s="170" t="s">
        <v>459</v>
      </c>
      <c r="H303" s="171">
        <v>45.9</v>
      </c>
      <c r="I303" s="172"/>
      <c r="J303" s="173">
        <f>ROUND(I303*H303,2)</f>
        <v>0</v>
      </c>
      <c r="K303" s="169" t="s">
        <v>392</v>
      </c>
      <c r="L303" s="35"/>
      <c r="M303" s="174" t="s">
        <v>5915</v>
      </c>
      <c r="N303" s="175" t="s">
        <v>5954</v>
      </c>
      <c r="O303" s="36"/>
      <c r="P303" s="176">
        <f>O303*H303</f>
        <v>0</v>
      </c>
      <c r="Q303" s="176">
        <v>6.0000000000000002E-5</v>
      </c>
      <c r="R303" s="176">
        <f>Q303*H303</f>
        <v>2.7539999999999999E-3</v>
      </c>
      <c r="S303" s="176">
        <v>0</v>
      </c>
      <c r="T303" s="177">
        <f>S303*H303</f>
        <v>0</v>
      </c>
      <c r="AR303" s="18" t="s">
        <v>3964</v>
      </c>
      <c r="AT303" s="18" t="s">
        <v>4015</v>
      </c>
      <c r="AU303" s="18" t="s">
        <v>5990</v>
      </c>
      <c r="AY303" s="18" t="s">
        <v>4012</v>
      </c>
      <c r="BE303" s="178">
        <f>IF(N303="základní",J303,0)</f>
        <v>0</v>
      </c>
      <c r="BF303" s="178">
        <f>IF(N303="snížená",J303,0)</f>
        <v>0</v>
      </c>
      <c r="BG303" s="178">
        <f>IF(N303="zákl. přenesená",J303,0)</f>
        <v>0</v>
      </c>
      <c r="BH303" s="178">
        <f>IF(N303="sníž. přenesená",J303,0)</f>
        <v>0</v>
      </c>
      <c r="BI303" s="178">
        <f>IF(N303="nulová",J303,0)</f>
        <v>0</v>
      </c>
      <c r="BJ303" s="18" t="s">
        <v>5934</v>
      </c>
      <c r="BK303" s="178">
        <f>ROUND(I303*H303,2)</f>
        <v>0</v>
      </c>
      <c r="BL303" s="18" t="s">
        <v>3964</v>
      </c>
      <c r="BM303" s="18" t="s">
        <v>2796</v>
      </c>
    </row>
    <row r="304" spans="2:65" s="12" customFormat="1">
      <c r="B304" s="186"/>
      <c r="D304" s="195" t="s">
        <v>402</v>
      </c>
      <c r="E304" s="194" t="s">
        <v>5915</v>
      </c>
      <c r="F304" s="207" t="s">
        <v>2797</v>
      </c>
      <c r="H304" s="208">
        <v>35.200000000000003</v>
      </c>
      <c r="I304" s="190"/>
      <c r="L304" s="186"/>
      <c r="M304" s="191"/>
      <c r="N304" s="192"/>
      <c r="O304" s="192"/>
      <c r="P304" s="192"/>
      <c r="Q304" s="192"/>
      <c r="R304" s="192"/>
      <c r="S304" s="192"/>
      <c r="T304" s="193"/>
      <c r="AT304" s="194" t="s">
        <v>402</v>
      </c>
      <c r="AU304" s="194" t="s">
        <v>5990</v>
      </c>
      <c r="AV304" s="12" t="s">
        <v>5990</v>
      </c>
      <c r="AW304" s="12" t="s">
        <v>5947</v>
      </c>
      <c r="AX304" s="12" t="s">
        <v>5983</v>
      </c>
      <c r="AY304" s="194" t="s">
        <v>4012</v>
      </c>
    </row>
    <row r="305" spans="2:65" s="12" customFormat="1">
      <c r="B305" s="186"/>
      <c r="D305" s="195" t="s">
        <v>402</v>
      </c>
      <c r="E305" s="194" t="s">
        <v>5915</v>
      </c>
      <c r="F305" s="207" t="s">
        <v>2798</v>
      </c>
      <c r="H305" s="208">
        <v>10.7</v>
      </c>
      <c r="I305" s="190"/>
      <c r="L305" s="186"/>
      <c r="M305" s="191"/>
      <c r="N305" s="192"/>
      <c r="O305" s="192"/>
      <c r="P305" s="192"/>
      <c r="Q305" s="192"/>
      <c r="R305" s="192"/>
      <c r="S305" s="192"/>
      <c r="T305" s="193"/>
      <c r="AT305" s="194" t="s">
        <v>402</v>
      </c>
      <c r="AU305" s="194" t="s">
        <v>5990</v>
      </c>
      <c r="AV305" s="12" t="s">
        <v>5990</v>
      </c>
      <c r="AW305" s="12" t="s">
        <v>5947</v>
      </c>
      <c r="AX305" s="12" t="s">
        <v>5983</v>
      </c>
      <c r="AY305" s="194" t="s">
        <v>4012</v>
      </c>
    </row>
    <row r="306" spans="2:65" s="13" customFormat="1">
      <c r="B306" s="209"/>
      <c r="D306" s="179" t="s">
        <v>402</v>
      </c>
      <c r="E306" s="210" t="s">
        <v>5915</v>
      </c>
      <c r="F306" s="211" t="s">
        <v>476</v>
      </c>
      <c r="H306" s="212">
        <v>45.9</v>
      </c>
      <c r="I306" s="213"/>
      <c r="L306" s="209"/>
      <c r="M306" s="214"/>
      <c r="N306" s="215"/>
      <c r="O306" s="215"/>
      <c r="P306" s="215"/>
      <c r="Q306" s="215"/>
      <c r="R306" s="215"/>
      <c r="S306" s="215"/>
      <c r="T306" s="216"/>
      <c r="AT306" s="217" t="s">
        <v>402</v>
      </c>
      <c r="AU306" s="217" t="s">
        <v>5990</v>
      </c>
      <c r="AV306" s="13" t="s">
        <v>6003</v>
      </c>
      <c r="AW306" s="13" t="s">
        <v>5947</v>
      </c>
      <c r="AX306" s="13" t="s">
        <v>5934</v>
      </c>
      <c r="AY306" s="217" t="s">
        <v>4012</v>
      </c>
    </row>
    <row r="307" spans="2:65" s="1" customFormat="1" ht="22.5" customHeight="1">
      <c r="B307" s="166"/>
      <c r="C307" s="197" t="s">
        <v>2799</v>
      </c>
      <c r="D307" s="197" t="s">
        <v>447</v>
      </c>
      <c r="E307" s="198" t="s">
        <v>2800</v>
      </c>
      <c r="F307" s="199" t="s">
        <v>2801</v>
      </c>
      <c r="G307" s="200" t="s">
        <v>459</v>
      </c>
      <c r="H307" s="201">
        <v>45.9</v>
      </c>
      <c r="I307" s="202"/>
      <c r="J307" s="203">
        <f>ROUND(I307*H307,2)</f>
        <v>0</v>
      </c>
      <c r="K307" s="199" t="s">
        <v>5915</v>
      </c>
      <c r="L307" s="204"/>
      <c r="M307" s="205" t="s">
        <v>5915</v>
      </c>
      <c r="N307" s="206" t="s">
        <v>5954</v>
      </c>
      <c r="O307" s="36"/>
      <c r="P307" s="176">
        <f>O307*H307</f>
        <v>0</v>
      </c>
      <c r="Q307" s="176">
        <v>0</v>
      </c>
      <c r="R307" s="176">
        <f>Q307*H307</f>
        <v>0</v>
      </c>
      <c r="S307" s="176">
        <v>0</v>
      </c>
      <c r="T307" s="177">
        <f>S307*H307</f>
        <v>0</v>
      </c>
      <c r="AR307" s="18" t="s">
        <v>526</v>
      </c>
      <c r="AT307" s="18" t="s">
        <v>447</v>
      </c>
      <c r="AU307" s="18" t="s">
        <v>5990</v>
      </c>
      <c r="AY307" s="18" t="s">
        <v>4012</v>
      </c>
      <c r="BE307" s="178">
        <f>IF(N307="základní",J307,0)</f>
        <v>0</v>
      </c>
      <c r="BF307" s="178">
        <f>IF(N307="snížená",J307,0)</f>
        <v>0</v>
      </c>
      <c r="BG307" s="178">
        <f>IF(N307="zákl. přenesená",J307,0)</f>
        <v>0</v>
      </c>
      <c r="BH307" s="178">
        <f>IF(N307="sníž. přenesená",J307,0)</f>
        <v>0</v>
      </c>
      <c r="BI307" s="178">
        <f>IF(N307="nulová",J307,0)</f>
        <v>0</v>
      </c>
      <c r="BJ307" s="18" t="s">
        <v>5934</v>
      </c>
      <c r="BK307" s="178">
        <f>ROUND(I307*H307,2)</f>
        <v>0</v>
      </c>
      <c r="BL307" s="18" t="s">
        <v>3964</v>
      </c>
      <c r="BM307" s="18" t="s">
        <v>2802</v>
      </c>
    </row>
    <row r="308" spans="2:65" s="12" customFormat="1">
      <c r="B308" s="186"/>
      <c r="D308" s="195" t="s">
        <v>402</v>
      </c>
      <c r="E308" s="194" t="s">
        <v>5915</v>
      </c>
      <c r="F308" s="207" t="s">
        <v>2797</v>
      </c>
      <c r="H308" s="208">
        <v>35.200000000000003</v>
      </c>
      <c r="I308" s="190"/>
      <c r="L308" s="186"/>
      <c r="M308" s="191"/>
      <c r="N308" s="192"/>
      <c r="O308" s="192"/>
      <c r="P308" s="192"/>
      <c r="Q308" s="192"/>
      <c r="R308" s="192"/>
      <c r="S308" s="192"/>
      <c r="T308" s="193"/>
      <c r="AT308" s="194" t="s">
        <v>402</v>
      </c>
      <c r="AU308" s="194" t="s">
        <v>5990</v>
      </c>
      <c r="AV308" s="12" t="s">
        <v>5990</v>
      </c>
      <c r="AW308" s="12" t="s">
        <v>5947</v>
      </c>
      <c r="AX308" s="12" t="s">
        <v>5983</v>
      </c>
      <c r="AY308" s="194" t="s">
        <v>4012</v>
      </c>
    </row>
    <row r="309" spans="2:65" s="12" customFormat="1">
      <c r="B309" s="186"/>
      <c r="D309" s="195" t="s">
        <v>402</v>
      </c>
      <c r="E309" s="194" t="s">
        <v>5915</v>
      </c>
      <c r="F309" s="207" t="s">
        <v>2803</v>
      </c>
      <c r="H309" s="208">
        <v>10.7</v>
      </c>
      <c r="I309" s="190"/>
      <c r="L309" s="186"/>
      <c r="M309" s="191"/>
      <c r="N309" s="192"/>
      <c r="O309" s="192"/>
      <c r="P309" s="192"/>
      <c r="Q309" s="192"/>
      <c r="R309" s="192"/>
      <c r="S309" s="192"/>
      <c r="T309" s="193"/>
      <c r="AT309" s="194" t="s">
        <v>402</v>
      </c>
      <c r="AU309" s="194" t="s">
        <v>5990</v>
      </c>
      <c r="AV309" s="12" t="s">
        <v>5990</v>
      </c>
      <c r="AW309" s="12" t="s">
        <v>5947</v>
      </c>
      <c r="AX309" s="12" t="s">
        <v>5983</v>
      </c>
      <c r="AY309" s="194" t="s">
        <v>4012</v>
      </c>
    </row>
    <row r="310" spans="2:65" s="13" customFormat="1">
      <c r="B310" s="209"/>
      <c r="D310" s="179" t="s">
        <v>402</v>
      </c>
      <c r="E310" s="210" t="s">
        <v>5915</v>
      </c>
      <c r="F310" s="211" t="s">
        <v>476</v>
      </c>
      <c r="H310" s="212">
        <v>45.9</v>
      </c>
      <c r="I310" s="213"/>
      <c r="L310" s="209"/>
      <c r="M310" s="214"/>
      <c r="N310" s="215"/>
      <c r="O310" s="215"/>
      <c r="P310" s="215"/>
      <c r="Q310" s="215"/>
      <c r="R310" s="215"/>
      <c r="S310" s="215"/>
      <c r="T310" s="216"/>
      <c r="AT310" s="217" t="s">
        <v>402</v>
      </c>
      <c r="AU310" s="217" t="s">
        <v>5990</v>
      </c>
      <c r="AV310" s="13" t="s">
        <v>6003</v>
      </c>
      <c r="AW310" s="13" t="s">
        <v>5947</v>
      </c>
      <c r="AX310" s="13" t="s">
        <v>5934</v>
      </c>
      <c r="AY310" s="217" t="s">
        <v>4012</v>
      </c>
    </row>
    <row r="311" spans="2:65" s="1" customFormat="1" ht="22.5" customHeight="1">
      <c r="B311" s="166"/>
      <c r="C311" s="167" t="s">
        <v>2804</v>
      </c>
      <c r="D311" s="167" t="s">
        <v>4015</v>
      </c>
      <c r="E311" s="168" t="s">
        <v>2805</v>
      </c>
      <c r="F311" s="169" t="s">
        <v>2806</v>
      </c>
      <c r="G311" s="170" t="s">
        <v>459</v>
      </c>
      <c r="H311" s="171">
        <v>12.6</v>
      </c>
      <c r="I311" s="172"/>
      <c r="J311" s="173">
        <f>ROUND(I311*H311,2)</f>
        <v>0</v>
      </c>
      <c r="K311" s="169" t="s">
        <v>392</v>
      </c>
      <c r="L311" s="35"/>
      <c r="M311" s="174" t="s">
        <v>5915</v>
      </c>
      <c r="N311" s="175" t="s">
        <v>5954</v>
      </c>
      <c r="O311" s="36"/>
      <c r="P311" s="176">
        <f>O311*H311</f>
        <v>0</v>
      </c>
      <c r="Q311" s="176">
        <v>0</v>
      </c>
      <c r="R311" s="176">
        <f>Q311*H311</f>
        <v>0</v>
      </c>
      <c r="S311" s="176">
        <v>0</v>
      </c>
      <c r="T311" s="177">
        <f>S311*H311</f>
        <v>0</v>
      </c>
      <c r="AR311" s="18" t="s">
        <v>3964</v>
      </c>
      <c r="AT311" s="18" t="s">
        <v>4015</v>
      </c>
      <c r="AU311" s="18" t="s">
        <v>5990</v>
      </c>
      <c r="AY311" s="18" t="s">
        <v>4012</v>
      </c>
      <c r="BE311" s="178">
        <f>IF(N311="základní",J311,0)</f>
        <v>0</v>
      </c>
      <c r="BF311" s="178">
        <f>IF(N311="snížená",J311,0)</f>
        <v>0</v>
      </c>
      <c r="BG311" s="178">
        <f>IF(N311="zákl. přenesená",J311,0)</f>
        <v>0</v>
      </c>
      <c r="BH311" s="178">
        <f>IF(N311="sníž. přenesená",J311,0)</f>
        <v>0</v>
      </c>
      <c r="BI311" s="178">
        <f>IF(N311="nulová",J311,0)</f>
        <v>0</v>
      </c>
      <c r="BJ311" s="18" t="s">
        <v>5934</v>
      </c>
      <c r="BK311" s="178">
        <f>ROUND(I311*H311,2)</f>
        <v>0</v>
      </c>
      <c r="BL311" s="18" t="s">
        <v>3964</v>
      </c>
      <c r="BM311" s="18" t="s">
        <v>2807</v>
      </c>
    </row>
    <row r="312" spans="2:65" s="1" customFormat="1" ht="22.5" customHeight="1">
      <c r="B312" s="166"/>
      <c r="C312" s="197" t="s">
        <v>2808</v>
      </c>
      <c r="D312" s="197" t="s">
        <v>447</v>
      </c>
      <c r="E312" s="198" t="s">
        <v>2809</v>
      </c>
      <c r="F312" s="199" t="s">
        <v>2810</v>
      </c>
      <c r="G312" s="200" t="s">
        <v>459</v>
      </c>
      <c r="H312" s="201">
        <v>12.6</v>
      </c>
      <c r="I312" s="202"/>
      <c r="J312" s="203">
        <f>ROUND(I312*H312,2)</f>
        <v>0</v>
      </c>
      <c r="K312" s="199" t="s">
        <v>5915</v>
      </c>
      <c r="L312" s="204"/>
      <c r="M312" s="205" t="s">
        <v>5915</v>
      </c>
      <c r="N312" s="206" t="s">
        <v>5954</v>
      </c>
      <c r="O312" s="36"/>
      <c r="P312" s="176">
        <f>O312*H312</f>
        <v>0</v>
      </c>
      <c r="Q312" s="176">
        <v>0</v>
      </c>
      <c r="R312" s="176">
        <f>Q312*H312</f>
        <v>0</v>
      </c>
      <c r="S312" s="176">
        <v>0</v>
      </c>
      <c r="T312" s="177">
        <f>S312*H312</f>
        <v>0</v>
      </c>
      <c r="AR312" s="18" t="s">
        <v>526</v>
      </c>
      <c r="AT312" s="18" t="s">
        <v>447</v>
      </c>
      <c r="AU312" s="18" t="s">
        <v>5990</v>
      </c>
      <c r="AY312" s="18" t="s">
        <v>4012</v>
      </c>
      <c r="BE312" s="178">
        <f>IF(N312="základní",J312,0)</f>
        <v>0</v>
      </c>
      <c r="BF312" s="178">
        <f>IF(N312="snížená",J312,0)</f>
        <v>0</v>
      </c>
      <c r="BG312" s="178">
        <f>IF(N312="zákl. přenesená",J312,0)</f>
        <v>0</v>
      </c>
      <c r="BH312" s="178">
        <f>IF(N312="sníž. přenesená",J312,0)</f>
        <v>0</v>
      </c>
      <c r="BI312" s="178">
        <f>IF(N312="nulová",J312,0)</f>
        <v>0</v>
      </c>
      <c r="BJ312" s="18" t="s">
        <v>5934</v>
      </c>
      <c r="BK312" s="178">
        <f>ROUND(I312*H312,2)</f>
        <v>0</v>
      </c>
      <c r="BL312" s="18" t="s">
        <v>3964</v>
      </c>
      <c r="BM312" s="18" t="s">
        <v>2811</v>
      </c>
    </row>
    <row r="313" spans="2:65" s="12" customFormat="1">
      <c r="B313" s="186"/>
      <c r="D313" s="179" t="s">
        <v>402</v>
      </c>
      <c r="E313" s="187" t="s">
        <v>5915</v>
      </c>
      <c r="F313" s="188" t="s">
        <v>2812</v>
      </c>
      <c r="H313" s="189">
        <v>12.6</v>
      </c>
      <c r="I313" s="190"/>
      <c r="L313" s="186"/>
      <c r="M313" s="191"/>
      <c r="N313" s="192"/>
      <c r="O313" s="192"/>
      <c r="P313" s="192"/>
      <c r="Q313" s="192"/>
      <c r="R313" s="192"/>
      <c r="S313" s="192"/>
      <c r="T313" s="193"/>
      <c r="AT313" s="194" t="s">
        <v>402</v>
      </c>
      <c r="AU313" s="194" t="s">
        <v>5990</v>
      </c>
      <c r="AV313" s="12" t="s">
        <v>5990</v>
      </c>
      <c r="AW313" s="12" t="s">
        <v>5947</v>
      </c>
      <c r="AX313" s="12" t="s">
        <v>5934</v>
      </c>
      <c r="AY313" s="194" t="s">
        <v>4012</v>
      </c>
    </row>
    <row r="314" spans="2:65" s="1" customFormat="1" ht="22.5" customHeight="1">
      <c r="B314" s="166"/>
      <c r="C314" s="167" t="s">
        <v>737</v>
      </c>
      <c r="D314" s="167" t="s">
        <v>4015</v>
      </c>
      <c r="E314" s="168" t="s">
        <v>2813</v>
      </c>
      <c r="F314" s="169" t="s">
        <v>2814</v>
      </c>
      <c r="G314" s="170" t="s">
        <v>459</v>
      </c>
      <c r="H314" s="171">
        <v>4</v>
      </c>
      <c r="I314" s="172"/>
      <c r="J314" s="173">
        <f>ROUND(I314*H314,2)</f>
        <v>0</v>
      </c>
      <c r="K314" s="169" t="s">
        <v>392</v>
      </c>
      <c r="L314" s="35"/>
      <c r="M314" s="174" t="s">
        <v>5915</v>
      </c>
      <c r="N314" s="175" t="s">
        <v>5954</v>
      </c>
      <c r="O314" s="36"/>
      <c r="P314" s="176">
        <f>O314*H314</f>
        <v>0</v>
      </c>
      <c r="Q314" s="176">
        <v>5.0000000000000002E-5</v>
      </c>
      <c r="R314" s="176">
        <f>Q314*H314</f>
        <v>2.0000000000000001E-4</v>
      </c>
      <c r="S314" s="176">
        <v>0</v>
      </c>
      <c r="T314" s="177">
        <f>S314*H314</f>
        <v>0</v>
      </c>
      <c r="AR314" s="18" t="s">
        <v>3964</v>
      </c>
      <c r="AT314" s="18" t="s">
        <v>4015</v>
      </c>
      <c r="AU314" s="18" t="s">
        <v>5990</v>
      </c>
      <c r="AY314" s="18" t="s">
        <v>4012</v>
      </c>
      <c r="BE314" s="178">
        <f>IF(N314="základní",J314,0)</f>
        <v>0</v>
      </c>
      <c r="BF314" s="178">
        <f>IF(N314="snížená",J314,0)</f>
        <v>0</v>
      </c>
      <c r="BG314" s="178">
        <f>IF(N314="zákl. přenesená",J314,0)</f>
        <v>0</v>
      </c>
      <c r="BH314" s="178">
        <f>IF(N314="sníž. přenesená",J314,0)</f>
        <v>0</v>
      </c>
      <c r="BI314" s="178">
        <f>IF(N314="nulová",J314,0)</f>
        <v>0</v>
      </c>
      <c r="BJ314" s="18" t="s">
        <v>5934</v>
      </c>
      <c r="BK314" s="178">
        <f>ROUND(I314*H314,2)</f>
        <v>0</v>
      </c>
      <c r="BL314" s="18" t="s">
        <v>3964</v>
      </c>
      <c r="BM314" s="18" t="s">
        <v>2815</v>
      </c>
    </row>
    <row r="315" spans="2:65" s="1" customFormat="1" ht="22.5" customHeight="1">
      <c r="B315" s="166"/>
      <c r="C315" s="197" t="s">
        <v>5940</v>
      </c>
      <c r="D315" s="197" t="s">
        <v>447</v>
      </c>
      <c r="E315" s="198" t="s">
        <v>2816</v>
      </c>
      <c r="F315" s="199" t="s">
        <v>2817</v>
      </c>
      <c r="G315" s="200" t="s">
        <v>459</v>
      </c>
      <c r="H315" s="201">
        <v>4</v>
      </c>
      <c r="I315" s="202"/>
      <c r="J315" s="203">
        <f>ROUND(I315*H315,2)</f>
        <v>0</v>
      </c>
      <c r="K315" s="199" t="s">
        <v>5915</v>
      </c>
      <c r="L315" s="204"/>
      <c r="M315" s="205" t="s">
        <v>5915</v>
      </c>
      <c r="N315" s="206" t="s">
        <v>5954</v>
      </c>
      <c r="O315" s="36"/>
      <c r="P315" s="176">
        <f>O315*H315</f>
        <v>0</v>
      </c>
      <c r="Q315" s="176">
        <v>0</v>
      </c>
      <c r="R315" s="176">
        <f>Q315*H315</f>
        <v>0</v>
      </c>
      <c r="S315" s="176">
        <v>0</v>
      </c>
      <c r="T315" s="177">
        <f>S315*H315</f>
        <v>0</v>
      </c>
      <c r="AR315" s="18" t="s">
        <v>526</v>
      </c>
      <c r="AT315" s="18" t="s">
        <v>447</v>
      </c>
      <c r="AU315" s="18" t="s">
        <v>5990</v>
      </c>
      <c r="AY315" s="18" t="s">
        <v>4012</v>
      </c>
      <c r="BE315" s="178">
        <f>IF(N315="základní",J315,0)</f>
        <v>0</v>
      </c>
      <c r="BF315" s="178">
        <f>IF(N315="snížená",J315,0)</f>
        <v>0</v>
      </c>
      <c r="BG315" s="178">
        <f>IF(N315="zákl. přenesená",J315,0)</f>
        <v>0</v>
      </c>
      <c r="BH315" s="178">
        <f>IF(N315="sníž. přenesená",J315,0)</f>
        <v>0</v>
      </c>
      <c r="BI315" s="178">
        <f>IF(N315="nulová",J315,0)</f>
        <v>0</v>
      </c>
      <c r="BJ315" s="18" t="s">
        <v>5934</v>
      </c>
      <c r="BK315" s="178">
        <f>ROUND(I315*H315,2)</f>
        <v>0</v>
      </c>
      <c r="BL315" s="18" t="s">
        <v>3964</v>
      </c>
      <c r="BM315" s="18" t="s">
        <v>2818</v>
      </c>
    </row>
    <row r="316" spans="2:65" s="1" customFormat="1" ht="22.5" customHeight="1">
      <c r="B316" s="166"/>
      <c r="C316" s="167" t="s">
        <v>2819</v>
      </c>
      <c r="D316" s="167" t="s">
        <v>4015</v>
      </c>
      <c r="E316" s="168" t="s">
        <v>2820</v>
      </c>
      <c r="F316" s="169" t="s">
        <v>2821</v>
      </c>
      <c r="G316" s="170" t="s">
        <v>4018</v>
      </c>
      <c r="H316" s="171">
        <v>1</v>
      </c>
      <c r="I316" s="172"/>
      <c r="J316" s="173">
        <f>ROUND(I316*H316,2)</f>
        <v>0</v>
      </c>
      <c r="K316" s="169" t="s">
        <v>5915</v>
      </c>
      <c r="L316" s="35"/>
      <c r="M316" s="174" t="s">
        <v>5915</v>
      </c>
      <c r="N316" s="182" t="s">
        <v>5954</v>
      </c>
      <c r="O316" s="183"/>
      <c r="P316" s="184">
        <f>O316*H316</f>
        <v>0</v>
      </c>
      <c r="Q316" s="184">
        <v>0</v>
      </c>
      <c r="R316" s="184">
        <f>Q316*H316</f>
        <v>0</v>
      </c>
      <c r="S316" s="184">
        <v>0</v>
      </c>
      <c r="T316" s="185">
        <f>S316*H316</f>
        <v>0</v>
      </c>
      <c r="AR316" s="18" t="s">
        <v>3964</v>
      </c>
      <c r="AT316" s="18" t="s">
        <v>4015</v>
      </c>
      <c r="AU316" s="18" t="s">
        <v>5990</v>
      </c>
      <c r="AY316" s="18" t="s">
        <v>4012</v>
      </c>
      <c r="BE316" s="178">
        <f>IF(N316="základní",J316,0)</f>
        <v>0</v>
      </c>
      <c r="BF316" s="178">
        <f>IF(N316="snížená",J316,0)</f>
        <v>0</v>
      </c>
      <c r="BG316" s="178">
        <f>IF(N316="zákl. přenesená",J316,0)</f>
        <v>0</v>
      </c>
      <c r="BH316" s="178">
        <f>IF(N316="sníž. přenesená",J316,0)</f>
        <v>0</v>
      </c>
      <c r="BI316" s="178">
        <f>IF(N316="nulová",J316,0)</f>
        <v>0</v>
      </c>
      <c r="BJ316" s="18" t="s">
        <v>5934</v>
      </c>
      <c r="BK316" s="178">
        <f>ROUND(I316*H316,2)</f>
        <v>0</v>
      </c>
      <c r="BL316" s="18" t="s">
        <v>3964</v>
      </c>
      <c r="BM316" s="18" t="s">
        <v>2822</v>
      </c>
    </row>
    <row r="317" spans="2:65" s="1" customFormat="1" ht="6.95" customHeight="1">
      <c r="B317" s="50"/>
      <c r="C317" s="51"/>
      <c r="D317" s="51"/>
      <c r="E317" s="51"/>
      <c r="F317" s="51"/>
      <c r="G317" s="51"/>
      <c r="H317" s="51"/>
      <c r="I317" s="120"/>
      <c r="J317" s="51"/>
      <c r="K317" s="51"/>
      <c r="L317" s="35"/>
    </row>
  </sheetData>
  <autoFilter ref="C96:K96"/>
  <mergeCells count="12">
    <mergeCell ref="E47:H47"/>
    <mergeCell ref="E85:H85"/>
    <mergeCell ref="G1:H1"/>
    <mergeCell ref="L2:V2"/>
    <mergeCell ref="E49:H49"/>
    <mergeCell ref="E51:H51"/>
    <mergeCell ref="E87:H87"/>
    <mergeCell ref="E89:H89"/>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90"/>
  <sheetViews>
    <sheetView showGridLines="0" workbookViewId="0">
      <pane ySplit="1" topLeftCell="A79" activePane="bottomLeft" state="frozen"/>
      <selection pane="bottomLeft" activeCell="I93" sqref="I93"/>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5997</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2361</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2823</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ROUND(J90,2)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ROUND(SUM(BE90:BE189), 2)</f>
        <v>0</v>
      </c>
      <c r="G32" s="36"/>
      <c r="H32" s="36"/>
      <c r="I32" s="115">
        <v>0.21</v>
      </c>
      <c r="J32" s="114">
        <f>ROUND(ROUND((SUM(BE90:BE189)), 2)*I32, 2)</f>
        <v>0</v>
      </c>
      <c r="K32" s="39"/>
    </row>
    <row r="33" spans="2:11" s="1" customFormat="1" ht="14.45" customHeight="1">
      <c r="B33" s="35"/>
      <c r="C33" s="36"/>
      <c r="D33" s="36"/>
      <c r="E33" s="43" t="s">
        <v>5955</v>
      </c>
      <c r="F33" s="114">
        <f>ROUND(SUM(BF90:BF189), 2)</f>
        <v>0</v>
      </c>
      <c r="G33" s="36"/>
      <c r="H33" s="36"/>
      <c r="I33" s="115">
        <v>0.15</v>
      </c>
      <c r="J33" s="114">
        <f>ROUND(ROUND((SUM(BF90:BF189)), 2)*I33, 2)</f>
        <v>0</v>
      </c>
      <c r="K33" s="39"/>
    </row>
    <row r="34" spans="2:11" s="1" customFormat="1" ht="14.45" hidden="1" customHeight="1">
      <c r="B34" s="35"/>
      <c r="C34" s="36"/>
      <c r="D34" s="36"/>
      <c r="E34" s="43" t="s">
        <v>5956</v>
      </c>
      <c r="F34" s="114">
        <f>ROUND(SUM(BG90:BG189), 2)</f>
        <v>0</v>
      </c>
      <c r="G34" s="36"/>
      <c r="H34" s="36"/>
      <c r="I34" s="115">
        <v>0.21</v>
      </c>
      <c r="J34" s="114">
        <v>0</v>
      </c>
      <c r="K34" s="39"/>
    </row>
    <row r="35" spans="2:11" s="1" customFormat="1" ht="14.45" hidden="1" customHeight="1">
      <c r="B35" s="35"/>
      <c r="C35" s="36"/>
      <c r="D35" s="36"/>
      <c r="E35" s="43" t="s">
        <v>5957</v>
      </c>
      <c r="F35" s="114">
        <f>ROUND(SUM(BH90:BH189), 2)</f>
        <v>0</v>
      </c>
      <c r="G35" s="36"/>
      <c r="H35" s="36"/>
      <c r="I35" s="115">
        <v>0.15</v>
      </c>
      <c r="J35" s="114">
        <v>0</v>
      </c>
      <c r="K35" s="39"/>
    </row>
    <row r="36" spans="2:11" s="1" customFormat="1" ht="14.45" hidden="1" customHeight="1">
      <c r="B36" s="35"/>
      <c r="C36" s="36"/>
      <c r="D36" s="36"/>
      <c r="E36" s="43" t="s">
        <v>5958</v>
      </c>
      <c r="F36" s="114">
        <f>ROUND(SUM(BI90:BI189),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2361</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2 - SO_01.2 Stavební úpravy provozní budovy - demolice stáv. kalového pole a oprava zbylých</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J90</f>
        <v>0</v>
      </c>
      <c r="K60" s="39"/>
      <c r="AU60" s="18" t="s">
        <v>3993</v>
      </c>
    </row>
    <row r="61" spans="2:47" s="8" customFormat="1" ht="24.95" customHeight="1">
      <c r="B61" s="127"/>
      <c r="C61" s="128"/>
      <c r="D61" s="129" t="s">
        <v>2364</v>
      </c>
      <c r="E61" s="130"/>
      <c r="F61" s="130"/>
      <c r="G61" s="130"/>
      <c r="H61" s="130"/>
      <c r="I61" s="131"/>
      <c r="J61" s="132">
        <f>J91</f>
        <v>0</v>
      </c>
      <c r="K61" s="133"/>
    </row>
    <row r="62" spans="2:47" s="9" customFormat="1" ht="19.899999999999999" customHeight="1">
      <c r="B62" s="134"/>
      <c r="C62" s="135"/>
      <c r="D62" s="136" t="s">
        <v>2365</v>
      </c>
      <c r="E62" s="137"/>
      <c r="F62" s="137"/>
      <c r="G62" s="137"/>
      <c r="H62" s="137"/>
      <c r="I62" s="138"/>
      <c r="J62" s="139">
        <f>J92</f>
        <v>0</v>
      </c>
      <c r="K62" s="140"/>
    </row>
    <row r="63" spans="2:47" s="9" customFormat="1" ht="19.899999999999999" customHeight="1">
      <c r="B63" s="134"/>
      <c r="C63" s="135"/>
      <c r="D63" s="136" t="s">
        <v>2366</v>
      </c>
      <c r="E63" s="137"/>
      <c r="F63" s="137"/>
      <c r="G63" s="137"/>
      <c r="H63" s="137"/>
      <c r="I63" s="138"/>
      <c r="J63" s="139">
        <f>J105</f>
        <v>0</v>
      </c>
      <c r="K63" s="140"/>
    </row>
    <row r="64" spans="2:47" s="9" customFormat="1" ht="19.899999999999999" customHeight="1">
      <c r="B64" s="134"/>
      <c r="C64" s="135"/>
      <c r="D64" s="136" t="s">
        <v>2367</v>
      </c>
      <c r="E64" s="137"/>
      <c r="F64" s="137"/>
      <c r="G64" s="137"/>
      <c r="H64" s="137"/>
      <c r="I64" s="138"/>
      <c r="J64" s="139">
        <f>J110</f>
        <v>0</v>
      </c>
      <c r="K64" s="140"/>
    </row>
    <row r="65" spans="2:12" s="9" customFormat="1" ht="19.899999999999999" customHeight="1">
      <c r="B65" s="134"/>
      <c r="C65" s="135"/>
      <c r="D65" s="136" t="s">
        <v>2371</v>
      </c>
      <c r="E65" s="137"/>
      <c r="F65" s="137"/>
      <c r="G65" s="137"/>
      <c r="H65" s="137"/>
      <c r="I65" s="138"/>
      <c r="J65" s="139">
        <f>J134</f>
        <v>0</v>
      </c>
      <c r="K65" s="140"/>
    </row>
    <row r="66" spans="2:12" s="9" customFormat="1" ht="19.899999999999999" customHeight="1">
      <c r="B66" s="134"/>
      <c r="C66" s="135"/>
      <c r="D66" s="136" t="s">
        <v>2824</v>
      </c>
      <c r="E66" s="137"/>
      <c r="F66" s="137"/>
      <c r="G66" s="137"/>
      <c r="H66" s="137"/>
      <c r="I66" s="138"/>
      <c r="J66" s="139">
        <f>J168</f>
        <v>0</v>
      </c>
      <c r="K66" s="140"/>
    </row>
    <row r="67" spans="2:12" s="8" customFormat="1" ht="24.95" customHeight="1">
      <c r="B67" s="127"/>
      <c r="C67" s="128"/>
      <c r="D67" s="129" t="s">
        <v>2373</v>
      </c>
      <c r="E67" s="130"/>
      <c r="F67" s="130"/>
      <c r="G67" s="130"/>
      <c r="H67" s="130"/>
      <c r="I67" s="131"/>
      <c r="J67" s="132">
        <f>J186</f>
        <v>0</v>
      </c>
      <c r="K67" s="133"/>
    </row>
    <row r="68" spans="2:12" s="9" customFormat="1" ht="19.899999999999999" customHeight="1">
      <c r="B68" s="134"/>
      <c r="C68" s="135"/>
      <c r="D68" s="136" t="s">
        <v>2378</v>
      </c>
      <c r="E68" s="137"/>
      <c r="F68" s="137"/>
      <c r="G68" s="137"/>
      <c r="H68" s="137"/>
      <c r="I68" s="138"/>
      <c r="J68" s="139">
        <f>J187</f>
        <v>0</v>
      </c>
      <c r="K68" s="140"/>
    </row>
    <row r="69" spans="2:12" s="1" customFormat="1" ht="21.75" customHeight="1">
      <c r="B69" s="35"/>
      <c r="C69" s="36"/>
      <c r="D69" s="36"/>
      <c r="E69" s="36"/>
      <c r="F69" s="36"/>
      <c r="G69" s="36"/>
      <c r="H69" s="36"/>
      <c r="I69" s="102"/>
      <c r="J69" s="36"/>
      <c r="K69" s="39"/>
    </row>
    <row r="70" spans="2:12" s="1" customFormat="1" ht="6.95" customHeight="1">
      <c r="B70" s="50"/>
      <c r="C70" s="51"/>
      <c r="D70" s="51"/>
      <c r="E70" s="51"/>
      <c r="F70" s="51"/>
      <c r="G70" s="51"/>
      <c r="H70" s="51"/>
      <c r="I70" s="120"/>
      <c r="J70" s="51"/>
      <c r="K70" s="52"/>
    </row>
    <row r="74" spans="2:12" s="1" customFormat="1" ht="6.95" customHeight="1">
      <c r="B74" s="53"/>
      <c r="C74" s="54"/>
      <c r="D74" s="54"/>
      <c r="E74" s="54"/>
      <c r="F74" s="54"/>
      <c r="G74" s="54"/>
      <c r="H74" s="54"/>
      <c r="I74" s="121"/>
      <c r="J74" s="54"/>
      <c r="K74" s="54"/>
      <c r="L74" s="35"/>
    </row>
    <row r="75" spans="2:12" s="1" customFormat="1" ht="36.950000000000003" customHeight="1">
      <c r="B75" s="35"/>
      <c r="C75" s="55" t="s">
        <v>3996</v>
      </c>
      <c r="L75" s="35"/>
    </row>
    <row r="76" spans="2:12" s="1" customFormat="1" ht="6.95" customHeight="1">
      <c r="B76" s="35"/>
      <c r="L76" s="35"/>
    </row>
    <row r="77" spans="2:12" s="1" customFormat="1" ht="14.45" customHeight="1">
      <c r="B77" s="35"/>
      <c r="C77" s="57" t="s">
        <v>5929</v>
      </c>
      <c r="L77" s="35"/>
    </row>
    <row r="78" spans="2:12" s="1" customFormat="1" ht="22.5" customHeight="1">
      <c r="B78" s="35"/>
      <c r="E78" s="1611" t="str">
        <f>E7</f>
        <v>Zajištění kvality vody pro skupinový vodovod Přelouč</v>
      </c>
      <c r="F78" s="1576"/>
      <c r="G78" s="1576"/>
      <c r="H78" s="1576"/>
      <c r="L78" s="35"/>
    </row>
    <row r="79" spans="2:12" ht="15">
      <c r="B79" s="22"/>
      <c r="C79" s="57" t="s">
        <v>3987</v>
      </c>
      <c r="L79" s="22"/>
    </row>
    <row r="80" spans="2:12" s="1" customFormat="1" ht="22.5" customHeight="1">
      <c r="B80" s="35"/>
      <c r="E80" s="1611" t="s">
        <v>2361</v>
      </c>
      <c r="F80" s="1576"/>
      <c r="G80" s="1576"/>
      <c r="H80" s="1576"/>
      <c r="L80" s="35"/>
    </row>
    <row r="81" spans="2:65" s="1" customFormat="1" ht="14.45" customHeight="1">
      <c r="B81" s="35"/>
      <c r="C81" s="57" t="s">
        <v>2362</v>
      </c>
      <c r="L81" s="35"/>
    </row>
    <row r="82" spans="2:65" s="1" customFormat="1" ht="23.25" customHeight="1">
      <c r="B82" s="35"/>
      <c r="E82" s="1595" t="str">
        <f>E11</f>
        <v>2 - SO_01.2 Stavební úpravy provozní budovy - demolice stáv. kalového pole a oprava zbylých</v>
      </c>
      <c r="F82" s="1576"/>
      <c r="G82" s="1576"/>
      <c r="H82" s="1576"/>
      <c r="L82" s="35"/>
    </row>
    <row r="83" spans="2:65" s="1" customFormat="1" ht="6.95" customHeight="1">
      <c r="B83" s="35"/>
      <c r="L83" s="35"/>
    </row>
    <row r="84" spans="2:65" s="1" customFormat="1" ht="18" customHeight="1">
      <c r="B84" s="35"/>
      <c r="C84" s="57" t="s">
        <v>5935</v>
      </c>
      <c r="F84" s="141" t="str">
        <f>F14</f>
        <v xml:space="preserve"> </v>
      </c>
      <c r="I84" s="142" t="s">
        <v>5937</v>
      </c>
      <c r="J84" s="61" t="str">
        <f>IF(J14="","",J14)</f>
        <v>27.10.2015</v>
      </c>
      <c r="L84" s="35"/>
    </row>
    <row r="85" spans="2:65" s="1" customFormat="1" ht="6.95" customHeight="1">
      <c r="B85" s="35"/>
      <c r="L85" s="35"/>
    </row>
    <row r="86" spans="2:65" s="1" customFormat="1" ht="15">
      <c r="B86" s="35"/>
      <c r="C86" s="57" t="s">
        <v>5941</v>
      </c>
      <c r="F86" s="141" t="str">
        <f>E17</f>
        <v xml:space="preserve"> </v>
      </c>
      <c r="I86" s="142" t="s">
        <v>5946</v>
      </c>
      <c r="J86" s="141" t="str">
        <f>E23</f>
        <v xml:space="preserve"> </v>
      </c>
      <c r="L86" s="35"/>
    </row>
    <row r="87" spans="2:65" s="1" customFormat="1" ht="14.45" customHeight="1">
      <c r="B87" s="35"/>
      <c r="C87" s="57" t="s">
        <v>5944</v>
      </c>
      <c r="F87" s="141" t="str">
        <f>IF(E20="","",E20)</f>
        <v/>
      </c>
      <c r="L87" s="35"/>
    </row>
    <row r="88" spans="2:65" s="1" customFormat="1" ht="10.35" customHeight="1">
      <c r="B88" s="35"/>
      <c r="L88" s="35"/>
    </row>
    <row r="89" spans="2:65" s="10" customFormat="1" ht="29.25" customHeight="1">
      <c r="B89" s="143"/>
      <c r="C89" s="144" t="s">
        <v>3997</v>
      </c>
      <c r="D89" s="145" t="s">
        <v>5968</v>
      </c>
      <c r="E89" s="145" t="s">
        <v>5964</v>
      </c>
      <c r="F89" s="145" t="s">
        <v>3998</v>
      </c>
      <c r="G89" s="145" t="s">
        <v>3999</v>
      </c>
      <c r="H89" s="145" t="s">
        <v>4000</v>
      </c>
      <c r="I89" s="146" t="s">
        <v>4001</v>
      </c>
      <c r="J89" s="145" t="s">
        <v>3991</v>
      </c>
      <c r="K89" s="147" t="s">
        <v>4002</v>
      </c>
      <c r="L89" s="143"/>
      <c r="M89" s="67" t="s">
        <v>4003</v>
      </c>
      <c r="N89" s="68" t="s">
        <v>5953</v>
      </c>
      <c r="O89" s="68" t="s">
        <v>4004</v>
      </c>
      <c r="P89" s="68" t="s">
        <v>4005</v>
      </c>
      <c r="Q89" s="68" t="s">
        <v>4006</v>
      </c>
      <c r="R89" s="68" t="s">
        <v>4007</v>
      </c>
      <c r="S89" s="68" t="s">
        <v>4008</v>
      </c>
      <c r="T89" s="69" t="s">
        <v>4009</v>
      </c>
    </row>
    <row r="90" spans="2:65" s="1" customFormat="1" ht="29.25" customHeight="1">
      <c r="B90" s="35"/>
      <c r="C90" s="71" t="s">
        <v>3992</v>
      </c>
      <c r="J90" s="148">
        <f>BK90</f>
        <v>0</v>
      </c>
      <c r="L90" s="35"/>
      <c r="M90" s="70"/>
      <c r="N90" s="62"/>
      <c r="O90" s="62"/>
      <c r="P90" s="149">
        <f>P91+P186</f>
        <v>0</v>
      </c>
      <c r="Q90" s="62"/>
      <c r="R90" s="149">
        <f>R91+R186</f>
        <v>731.16897968000012</v>
      </c>
      <c r="S90" s="62"/>
      <c r="T90" s="150">
        <f>T91+T186</f>
        <v>187.55710000000002</v>
      </c>
      <c r="AT90" s="18" t="s">
        <v>5982</v>
      </c>
      <c r="AU90" s="18" t="s">
        <v>3993</v>
      </c>
      <c r="BK90" s="151">
        <f>BK91+BK186</f>
        <v>0</v>
      </c>
    </row>
    <row r="91" spans="2:65" s="11" customFormat="1" ht="37.35" customHeight="1">
      <c r="B91" s="152"/>
      <c r="D91" s="153" t="s">
        <v>5982</v>
      </c>
      <c r="E91" s="154" t="s">
        <v>2379</v>
      </c>
      <c r="F91" s="154" t="s">
        <v>2380</v>
      </c>
      <c r="I91" s="155"/>
      <c r="J91" s="156">
        <f>BK91</f>
        <v>0</v>
      </c>
      <c r="L91" s="152"/>
      <c r="M91" s="157"/>
      <c r="N91" s="158"/>
      <c r="O91" s="158"/>
      <c r="P91" s="159">
        <f>P92+P105+P110+P134+P168</f>
        <v>0</v>
      </c>
      <c r="Q91" s="158"/>
      <c r="R91" s="159">
        <f>R92+R105+R110+R134+R168</f>
        <v>729.2659796800001</v>
      </c>
      <c r="S91" s="158"/>
      <c r="T91" s="160">
        <f>T92+T105+T110+T134+T168</f>
        <v>187.55710000000002</v>
      </c>
      <c r="AR91" s="153" t="s">
        <v>5934</v>
      </c>
      <c r="AT91" s="161" t="s">
        <v>5982</v>
      </c>
      <c r="AU91" s="161" t="s">
        <v>5983</v>
      </c>
      <c r="AY91" s="153" t="s">
        <v>4012</v>
      </c>
      <c r="BK91" s="162">
        <f>BK92+BK105+BK110+BK134+BK168</f>
        <v>0</v>
      </c>
    </row>
    <row r="92" spans="2:65" s="11" customFormat="1" ht="19.899999999999999" customHeight="1">
      <c r="B92" s="152"/>
      <c r="D92" s="163" t="s">
        <v>5982</v>
      </c>
      <c r="E92" s="164" t="s">
        <v>5934</v>
      </c>
      <c r="F92" s="164" t="s">
        <v>2381</v>
      </c>
      <c r="I92" s="155"/>
      <c r="J92" s="165">
        <f>BK92</f>
        <v>0</v>
      </c>
      <c r="L92" s="152"/>
      <c r="M92" s="157"/>
      <c r="N92" s="158"/>
      <c r="O92" s="158"/>
      <c r="P92" s="159">
        <f>SUM(P93:P104)</f>
        <v>0</v>
      </c>
      <c r="Q92" s="158"/>
      <c r="R92" s="159">
        <f>SUM(R93:R104)</f>
        <v>0</v>
      </c>
      <c r="S92" s="158"/>
      <c r="T92" s="160">
        <f>SUM(T93:T104)</f>
        <v>2.7647999999999997</v>
      </c>
      <c r="AR92" s="153" t="s">
        <v>5934</v>
      </c>
      <c r="AT92" s="161" t="s">
        <v>5982</v>
      </c>
      <c r="AU92" s="161" t="s">
        <v>5934</v>
      </c>
      <c r="AY92" s="153" t="s">
        <v>4012</v>
      </c>
      <c r="BK92" s="162">
        <f>SUM(BK93:BK104)</f>
        <v>0</v>
      </c>
    </row>
    <row r="93" spans="2:65" s="1" customFormat="1" ht="22.5" customHeight="1">
      <c r="B93" s="166"/>
      <c r="C93" s="167" t="s">
        <v>5934</v>
      </c>
      <c r="D93" s="167" t="s">
        <v>4015</v>
      </c>
      <c r="E93" s="168" t="s">
        <v>2825</v>
      </c>
      <c r="F93" s="169" t="s">
        <v>2826</v>
      </c>
      <c r="G93" s="170" t="s">
        <v>426</v>
      </c>
      <c r="H93" s="171">
        <v>5.76</v>
      </c>
      <c r="I93" s="172"/>
      <c r="J93" s="173">
        <f>ROUND(I93*H93,2)</f>
        <v>0</v>
      </c>
      <c r="K93" s="169" t="s">
        <v>392</v>
      </c>
      <c r="L93" s="35"/>
      <c r="M93" s="174" t="s">
        <v>5915</v>
      </c>
      <c r="N93" s="175" t="s">
        <v>5954</v>
      </c>
      <c r="O93" s="36"/>
      <c r="P93" s="176">
        <f>O93*H93</f>
        <v>0</v>
      </c>
      <c r="Q93" s="176">
        <v>0</v>
      </c>
      <c r="R93" s="176">
        <f>Q93*H93</f>
        <v>0</v>
      </c>
      <c r="S93" s="176">
        <v>0.48</v>
      </c>
      <c r="T93" s="177">
        <f>S93*H93</f>
        <v>2.7647999999999997</v>
      </c>
      <c r="AR93" s="18" t="s">
        <v>6003</v>
      </c>
      <c r="AT93" s="18" t="s">
        <v>4015</v>
      </c>
      <c r="AU93" s="18" t="s">
        <v>5990</v>
      </c>
      <c r="AY93" s="18" t="s">
        <v>4012</v>
      </c>
      <c r="BE93" s="178">
        <f>IF(N93="základní",J93,0)</f>
        <v>0</v>
      </c>
      <c r="BF93" s="178">
        <f>IF(N93="snížená",J93,0)</f>
        <v>0</v>
      </c>
      <c r="BG93" s="178">
        <f>IF(N93="zákl. přenesená",J93,0)</f>
        <v>0</v>
      </c>
      <c r="BH93" s="178">
        <f>IF(N93="sníž. přenesená",J93,0)</f>
        <v>0</v>
      </c>
      <c r="BI93" s="178">
        <f>IF(N93="nulová",J93,0)</f>
        <v>0</v>
      </c>
      <c r="BJ93" s="18" t="s">
        <v>5934</v>
      </c>
      <c r="BK93" s="178">
        <f>ROUND(I93*H93,2)</f>
        <v>0</v>
      </c>
      <c r="BL93" s="18" t="s">
        <v>6003</v>
      </c>
      <c r="BM93" s="18" t="s">
        <v>2827</v>
      </c>
    </row>
    <row r="94" spans="2:65" s="12" customFormat="1">
      <c r="B94" s="186"/>
      <c r="D94" s="179" t="s">
        <v>402</v>
      </c>
      <c r="E94" s="187" t="s">
        <v>5915</v>
      </c>
      <c r="F94" s="188" t="s">
        <v>2828</v>
      </c>
      <c r="H94" s="189">
        <v>5.76</v>
      </c>
      <c r="I94" s="190"/>
      <c r="L94" s="186"/>
      <c r="M94" s="191"/>
      <c r="N94" s="192"/>
      <c r="O94" s="192"/>
      <c r="P94" s="192"/>
      <c r="Q94" s="192"/>
      <c r="R94" s="192"/>
      <c r="S94" s="192"/>
      <c r="T94" s="193"/>
      <c r="AT94" s="194" t="s">
        <v>402</v>
      </c>
      <c r="AU94" s="194" t="s">
        <v>5990</v>
      </c>
      <c r="AV94" s="12" t="s">
        <v>5990</v>
      </c>
      <c r="AW94" s="12" t="s">
        <v>5947</v>
      </c>
      <c r="AX94" s="12" t="s">
        <v>5934</v>
      </c>
      <c r="AY94" s="194" t="s">
        <v>4012</v>
      </c>
    </row>
    <row r="95" spans="2:65" s="1" customFormat="1" ht="22.5" customHeight="1">
      <c r="B95" s="166"/>
      <c r="C95" s="167" t="s">
        <v>5990</v>
      </c>
      <c r="D95" s="167" t="s">
        <v>4015</v>
      </c>
      <c r="E95" s="168" t="s">
        <v>2829</v>
      </c>
      <c r="F95" s="169" t="s">
        <v>2830</v>
      </c>
      <c r="G95" s="170" t="s">
        <v>400</v>
      </c>
      <c r="H95" s="171">
        <v>228.96</v>
      </c>
      <c r="I95" s="172"/>
      <c r="J95" s="173">
        <f>ROUND(I95*H95,2)</f>
        <v>0</v>
      </c>
      <c r="K95" s="169" t="s">
        <v>5915</v>
      </c>
      <c r="L95" s="35"/>
      <c r="M95" s="174" t="s">
        <v>5915</v>
      </c>
      <c r="N95" s="175" t="s">
        <v>5954</v>
      </c>
      <c r="O95" s="36"/>
      <c r="P95" s="176">
        <f>O95*H95</f>
        <v>0</v>
      </c>
      <c r="Q95" s="176">
        <v>0</v>
      </c>
      <c r="R95" s="176">
        <f>Q95*H95</f>
        <v>0</v>
      </c>
      <c r="S95" s="176">
        <v>0</v>
      </c>
      <c r="T95" s="177">
        <f>S95*H95</f>
        <v>0</v>
      </c>
      <c r="AR95" s="18" t="s">
        <v>6003</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6003</v>
      </c>
      <c r="BM95" s="18" t="s">
        <v>2831</v>
      </c>
    </row>
    <row r="96" spans="2:65" s="1" customFormat="1" ht="40.5">
      <c r="B96" s="35"/>
      <c r="D96" s="195" t="s">
        <v>4021</v>
      </c>
      <c r="F96" s="196" t="s">
        <v>2832</v>
      </c>
      <c r="I96" s="181"/>
      <c r="L96" s="35"/>
      <c r="M96" s="64"/>
      <c r="N96" s="36"/>
      <c r="O96" s="36"/>
      <c r="P96" s="36"/>
      <c r="Q96" s="36"/>
      <c r="R96" s="36"/>
      <c r="S96" s="36"/>
      <c r="T96" s="65"/>
      <c r="AT96" s="18" t="s">
        <v>4021</v>
      </c>
      <c r="AU96" s="18" t="s">
        <v>5990</v>
      </c>
    </row>
    <row r="97" spans="2:65" s="12" customFormat="1">
      <c r="B97" s="186"/>
      <c r="D97" s="179" t="s">
        <v>402</v>
      </c>
      <c r="E97" s="187" t="s">
        <v>5915</v>
      </c>
      <c r="F97" s="188" t="s">
        <v>2833</v>
      </c>
      <c r="H97" s="189">
        <v>228.96</v>
      </c>
      <c r="I97" s="190"/>
      <c r="L97" s="186"/>
      <c r="M97" s="191"/>
      <c r="N97" s="192"/>
      <c r="O97" s="192"/>
      <c r="P97" s="192"/>
      <c r="Q97" s="192"/>
      <c r="R97" s="192"/>
      <c r="S97" s="192"/>
      <c r="T97" s="193"/>
      <c r="AT97" s="194" t="s">
        <v>402</v>
      </c>
      <c r="AU97" s="194" t="s">
        <v>5990</v>
      </c>
      <c r="AV97" s="12" t="s">
        <v>5990</v>
      </c>
      <c r="AW97" s="12" t="s">
        <v>5947</v>
      </c>
      <c r="AX97" s="12" t="s">
        <v>5934</v>
      </c>
      <c r="AY97" s="194" t="s">
        <v>4012</v>
      </c>
    </row>
    <row r="98" spans="2:65" s="1" customFormat="1" ht="22.5" customHeight="1">
      <c r="B98" s="166"/>
      <c r="C98" s="167" t="s">
        <v>6000</v>
      </c>
      <c r="D98" s="167" t="s">
        <v>4015</v>
      </c>
      <c r="E98" s="168" t="s">
        <v>2834</v>
      </c>
      <c r="F98" s="169" t="s">
        <v>2835</v>
      </c>
      <c r="G98" s="170" t="s">
        <v>400</v>
      </c>
      <c r="H98" s="171">
        <v>652.86</v>
      </c>
      <c r="I98" s="172"/>
      <c r="J98" s="173">
        <f>ROUND(I98*H98,2)</f>
        <v>0</v>
      </c>
      <c r="K98" s="169" t="s">
        <v>5915</v>
      </c>
      <c r="L98" s="35"/>
      <c r="M98" s="174" t="s">
        <v>5915</v>
      </c>
      <c r="N98" s="175" t="s">
        <v>5954</v>
      </c>
      <c r="O98" s="36"/>
      <c r="P98" s="176">
        <f>O98*H98</f>
        <v>0</v>
      </c>
      <c r="Q98" s="176">
        <v>0</v>
      </c>
      <c r="R98" s="176">
        <f>Q98*H98</f>
        <v>0</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2836</v>
      </c>
    </row>
    <row r="99" spans="2:65" s="1" customFormat="1" ht="40.5">
      <c r="B99" s="35"/>
      <c r="D99" s="195" t="s">
        <v>4021</v>
      </c>
      <c r="F99" s="196" t="s">
        <v>2837</v>
      </c>
      <c r="I99" s="181"/>
      <c r="L99" s="35"/>
      <c r="M99" s="64"/>
      <c r="N99" s="36"/>
      <c r="O99" s="36"/>
      <c r="P99" s="36"/>
      <c r="Q99" s="36"/>
      <c r="R99" s="36"/>
      <c r="S99" s="36"/>
      <c r="T99" s="65"/>
      <c r="AT99" s="18" t="s">
        <v>4021</v>
      </c>
      <c r="AU99" s="18" t="s">
        <v>5990</v>
      </c>
    </row>
    <row r="100" spans="2:65" s="12" customFormat="1">
      <c r="B100" s="186"/>
      <c r="D100" s="179" t="s">
        <v>402</v>
      </c>
      <c r="E100" s="187" t="s">
        <v>5915</v>
      </c>
      <c r="F100" s="188" t="s">
        <v>2838</v>
      </c>
      <c r="H100" s="189">
        <v>652.86</v>
      </c>
      <c r="I100" s="190"/>
      <c r="L100" s="186"/>
      <c r="M100" s="191"/>
      <c r="N100" s="192"/>
      <c r="O100" s="192"/>
      <c r="P100" s="192"/>
      <c r="Q100" s="192"/>
      <c r="R100" s="192"/>
      <c r="S100" s="192"/>
      <c r="T100" s="193"/>
      <c r="AT100" s="194" t="s">
        <v>402</v>
      </c>
      <c r="AU100" s="194" t="s">
        <v>5990</v>
      </c>
      <c r="AV100" s="12" t="s">
        <v>5990</v>
      </c>
      <c r="AW100" s="12" t="s">
        <v>5947</v>
      </c>
      <c r="AX100" s="12" t="s">
        <v>5934</v>
      </c>
      <c r="AY100" s="194" t="s">
        <v>4012</v>
      </c>
    </row>
    <row r="101" spans="2:65" s="1" customFormat="1" ht="22.5" customHeight="1">
      <c r="B101" s="166"/>
      <c r="C101" s="167" t="s">
        <v>6003</v>
      </c>
      <c r="D101" s="167" t="s">
        <v>4015</v>
      </c>
      <c r="E101" s="168" t="s">
        <v>2839</v>
      </c>
      <c r="F101" s="169" t="s">
        <v>2840</v>
      </c>
      <c r="G101" s="170" t="s">
        <v>400</v>
      </c>
      <c r="H101" s="171">
        <v>155.4</v>
      </c>
      <c r="I101" s="172"/>
      <c r="J101" s="173">
        <f>ROUND(I101*H101,2)</f>
        <v>0</v>
      </c>
      <c r="K101" s="169" t="s">
        <v>392</v>
      </c>
      <c r="L101" s="35"/>
      <c r="M101" s="174" t="s">
        <v>5915</v>
      </c>
      <c r="N101" s="175" t="s">
        <v>5954</v>
      </c>
      <c r="O101" s="36"/>
      <c r="P101" s="176">
        <f>O101*H101</f>
        <v>0</v>
      </c>
      <c r="Q101" s="176">
        <v>0</v>
      </c>
      <c r="R101" s="176">
        <f>Q101*H101</f>
        <v>0</v>
      </c>
      <c r="S101" s="176">
        <v>0</v>
      </c>
      <c r="T101" s="177">
        <f>S101*H101</f>
        <v>0</v>
      </c>
      <c r="AR101" s="18" t="s">
        <v>6003</v>
      </c>
      <c r="AT101" s="18" t="s">
        <v>4015</v>
      </c>
      <c r="AU101" s="18" t="s">
        <v>5990</v>
      </c>
      <c r="AY101" s="18" t="s">
        <v>4012</v>
      </c>
      <c r="BE101" s="178">
        <f>IF(N101="základní",J101,0)</f>
        <v>0</v>
      </c>
      <c r="BF101" s="178">
        <f>IF(N101="snížená",J101,0)</f>
        <v>0</v>
      </c>
      <c r="BG101" s="178">
        <f>IF(N101="zákl. přenesená",J101,0)</f>
        <v>0</v>
      </c>
      <c r="BH101" s="178">
        <f>IF(N101="sníž. přenesená",J101,0)</f>
        <v>0</v>
      </c>
      <c r="BI101" s="178">
        <f>IF(N101="nulová",J101,0)</f>
        <v>0</v>
      </c>
      <c r="BJ101" s="18" t="s">
        <v>5934</v>
      </c>
      <c r="BK101" s="178">
        <f>ROUND(I101*H101,2)</f>
        <v>0</v>
      </c>
      <c r="BL101" s="18" t="s">
        <v>6003</v>
      </c>
      <c r="BM101" s="18" t="s">
        <v>2841</v>
      </c>
    </row>
    <row r="102" spans="2:65" s="12" customFormat="1">
      <c r="B102" s="186"/>
      <c r="D102" s="195" t="s">
        <v>402</v>
      </c>
      <c r="E102" s="194" t="s">
        <v>5915</v>
      </c>
      <c r="F102" s="207" t="s">
        <v>2842</v>
      </c>
      <c r="H102" s="208">
        <v>124.8</v>
      </c>
      <c r="I102" s="190"/>
      <c r="L102" s="186"/>
      <c r="M102" s="191"/>
      <c r="N102" s="192"/>
      <c r="O102" s="192"/>
      <c r="P102" s="192"/>
      <c r="Q102" s="192"/>
      <c r="R102" s="192"/>
      <c r="S102" s="192"/>
      <c r="T102" s="193"/>
      <c r="AT102" s="194" t="s">
        <v>402</v>
      </c>
      <c r="AU102" s="194" t="s">
        <v>5990</v>
      </c>
      <c r="AV102" s="12" t="s">
        <v>5990</v>
      </c>
      <c r="AW102" s="12" t="s">
        <v>5947</v>
      </c>
      <c r="AX102" s="12" t="s">
        <v>5983</v>
      </c>
      <c r="AY102" s="194" t="s">
        <v>4012</v>
      </c>
    </row>
    <row r="103" spans="2:65" s="12" customFormat="1">
      <c r="B103" s="186"/>
      <c r="D103" s="179" t="s">
        <v>402</v>
      </c>
      <c r="E103" s="187" t="s">
        <v>5915</v>
      </c>
      <c r="F103" s="188" t="s">
        <v>2843</v>
      </c>
      <c r="H103" s="189">
        <v>30.6</v>
      </c>
      <c r="I103" s="190"/>
      <c r="L103" s="186"/>
      <c r="M103" s="191"/>
      <c r="N103" s="192"/>
      <c r="O103" s="192"/>
      <c r="P103" s="192"/>
      <c r="Q103" s="192"/>
      <c r="R103" s="192"/>
      <c r="S103" s="192"/>
      <c r="T103" s="193"/>
      <c r="AT103" s="194" t="s">
        <v>402</v>
      </c>
      <c r="AU103" s="194" t="s">
        <v>5990</v>
      </c>
      <c r="AV103" s="12" t="s">
        <v>5990</v>
      </c>
      <c r="AW103" s="12" t="s">
        <v>5947</v>
      </c>
      <c r="AX103" s="12" t="s">
        <v>5983</v>
      </c>
      <c r="AY103" s="194" t="s">
        <v>4012</v>
      </c>
    </row>
    <row r="104" spans="2:65" s="1" customFormat="1" ht="22.5" customHeight="1">
      <c r="B104" s="166"/>
      <c r="C104" s="167" t="s">
        <v>6006</v>
      </c>
      <c r="D104" s="167" t="s">
        <v>4015</v>
      </c>
      <c r="E104" s="168" t="s">
        <v>506</v>
      </c>
      <c r="F104" s="169" t="s">
        <v>507</v>
      </c>
      <c r="G104" s="170" t="s">
        <v>400</v>
      </c>
      <c r="H104" s="171">
        <v>155.4</v>
      </c>
      <c r="I104" s="172"/>
      <c r="J104" s="173">
        <f>ROUND(I104*H104,2)</f>
        <v>0</v>
      </c>
      <c r="K104" s="169" t="s">
        <v>392</v>
      </c>
      <c r="L104" s="35"/>
      <c r="M104" s="174" t="s">
        <v>5915</v>
      </c>
      <c r="N104" s="175" t="s">
        <v>5954</v>
      </c>
      <c r="O104" s="36"/>
      <c r="P104" s="176">
        <f>O104*H104</f>
        <v>0</v>
      </c>
      <c r="Q104" s="176">
        <v>0</v>
      </c>
      <c r="R104" s="176">
        <f>Q104*H104</f>
        <v>0</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2844</v>
      </c>
    </row>
    <row r="105" spans="2:65" s="11" customFormat="1" ht="29.85" customHeight="1">
      <c r="B105" s="152"/>
      <c r="D105" s="163" t="s">
        <v>5982</v>
      </c>
      <c r="E105" s="164" t="s">
        <v>5990</v>
      </c>
      <c r="F105" s="164" t="s">
        <v>510</v>
      </c>
      <c r="I105" s="155"/>
      <c r="J105" s="165">
        <f>BK105</f>
        <v>0</v>
      </c>
      <c r="L105" s="152"/>
      <c r="M105" s="157"/>
      <c r="N105" s="158"/>
      <c r="O105" s="158"/>
      <c r="P105" s="159">
        <f>SUM(P106:P109)</f>
        <v>0</v>
      </c>
      <c r="Q105" s="158"/>
      <c r="R105" s="159">
        <f>SUM(R106:R109)</f>
        <v>385.45197600000006</v>
      </c>
      <c r="S105" s="158"/>
      <c r="T105" s="160">
        <f>SUM(T106:T109)</f>
        <v>0</v>
      </c>
      <c r="AR105" s="153" t="s">
        <v>5934</v>
      </c>
      <c r="AT105" s="161" t="s">
        <v>5982</v>
      </c>
      <c r="AU105" s="161" t="s">
        <v>5934</v>
      </c>
      <c r="AY105" s="153" t="s">
        <v>4012</v>
      </c>
      <c r="BK105" s="162">
        <f>SUM(BK106:BK109)</f>
        <v>0</v>
      </c>
    </row>
    <row r="106" spans="2:65" s="1" customFormat="1" ht="22.5" customHeight="1">
      <c r="B106" s="166"/>
      <c r="C106" s="167" t="s">
        <v>6009</v>
      </c>
      <c r="D106" s="167" t="s">
        <v>4015</v>
      </c>
      <c r="E106" s="168" t="s">
        <v>2845</v>
      </c>
      <c r="F106" s="169" t="s">
        <v>2846</v>
      </c>
      <c r="G106" s="170" t="s">
        <v>400</v>
      </c>
      <c r="H106" s="171">
        <v>228.96</v>
      </c>
      <c r="I106" s="172"/>
      <c r="J106" s="173">
        <f>ROUND(I106*H106,2)</f>
        <v>0</v>
      </c>
      <c r="K106" s="169" t="s">
        <v>392</v>
      </c>
      <c r="L106" s="35"/>
      <c r="M106" s="174" t="s">
        <v>5915</v>
      </c>
      <c r="N106" s="175" t="s">
        <v>5954</v>
      </c>
      <c r="O106" s="36"/>
      <c r="P106" s="176">
        <f>O106*H106</f>
        <v>0</v>
      </c>
      <c r="Q106" s="176">
        <v>1.5948500000000001</v>
      </c>
      <c r="R106" s="176">
        <f>Q106*H106</f>
        <v>365.15685600000006</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2847</v>
      </c>
    </row>
    <row r="107" spans="2:65" s="1" customFormat="1" ht="22.5" customHeight="1">
      <c r="B107" s="166"/>
      <c r="C107" s="167" t="s">
        <v>6012</v>
      </c>
      <c r="D107" s="167" t="s">
        <v>4015</v>
      </c>
      <c r="E107" s="168" t="s">
        <v>2848</v>
      </c>
      <c r="F107" s="169" t="s">
        <v>2849</v>
      </c>
      <c r="G107" s="170" t="s">
        <v>459</v>
      </c>
      <c r="H107" s="171">
        <v>82.4</v>
      </c>
      <c r="I107" s="172"/>
      <c r="J107" s="173">
        <f>ROUND(I107*H107,2)</f>
        <v>0</v>
      </c>
      <c r="K107" s="169" t="s">
        <v>5915</v>
      </c>
      <c r="L107" s="35"/>
      <c r="M107" s="174" t="s">
        <v>5915</v>
      </c>
      <c r="N107" s="175" t="s">
        <v>5954</v>
      </c>
      <c r="O107" s="36"/>
      <c r="P107" s="176">
        <f>O107*H107</f>
        <v>0</v>
      </c>
      <c r="Q107" s="176">
        <v>0.24629999999999999</v>
      </c>
      <c r="R107" s="176">
        <f>Q107*H107</f>
        <v>20.295120000000001</v>
      </c>
      <c r="S107" s="176">
        <v>0</v>
      </c>
      <c r="T107" s="177">
        <f>S107*H107</f>
        <v>0</v>
      </c>
      <c r="AR107" s="18" t="s">
        <v>6003</v>
      </c>
      <c r="AT107" s="18" t="s">
        <v>4015</v>
      </c>
      <c r="AU107" s="18" t="s">
        <v>5990</v>
      </c>
      <c r="AY107" s="18" t="s">
        <v>4012</v>
      </c>
      <c r="BE107" s="178">
        <f>IF(N107="základní",J107,0)</f>
        <v>0</v>
      </c>
      <c r="BF107" s="178">
        <f>IF(N107="snížená",J107,0)</f>
        <v>0</v>
      </c>
      <c r="BG107" s="178">
        <f>IF(N107="zákl. přenesená",J107,0)</f>
        <v>0</v>
      </c>
      <c r="BH107" s="178">
        <f>IF(N107="sníž. přenesená",J107,0)</f>
        <v>0</v>
      </c>
      <c r="BI107" s="178">
        <f>IF(N107="nulová",J107,0)</f>
        <v>0</v>
      </c>
      <c r="BJ107" s="18" t="s">
        <v>5934</v>
      </c>
      <c r="BK107" s="178">
        <f>ROUND(I107*H107,2)</f>
        <v>0</v>
      </c>
      <c r="BL107" s="18" t="s">
        <v>6003</v>
      </c>
      <c r="BM107" s="18" t="s">
        <v>2850</v>
      </c>
    </row>
    <row r="108" spans="2:65" s="1" customFormat="1" ht="27">
      <c r="B108" s="35"/>
      <c r="D108" s="195" t="s">
        <v>4021</v>
      </c>
      <c r="F108" s="196" t="s">
        <v>2851</v>
      </c>
      <c r="I108" s="181"/>
      <c r="L108" s="35"/>
      <c r="M108" s="64"/>
      <c r="N108" s="36"/>
      <c r="O108" s="36"/>
      <c r="P108" s="36"/>
      <c r="Q108" s="36"/>
      <c r="R108" s="36"/>
      <c r="S108" s="36"/>
      <c r="T108" s="65"/>
      <c r="AT108" s="18" t="s">
        <v>4021</v>
      </c>
      <c r="AU108" s="18" t="s">
        <v>5990</v>
      </c>
    </row>
    <row r="109" spans="2:65" s="12" customFormat="1">
      <c r="B109" s="186"/>
      <c r="D109" s="195" t="s">
        <v>402</v>
      </c>
      <c r="E109" s="194" t="s">
        <v>5915</v>
      </c>
      <c r="F109" s="207" t="s">
        <v>2852</v>
      </c>
      <c r="H109" s="208">
        <v>82.4</v>
      </c>
      <c r="I109" s="190"/>
      <c r="L109" s="186"/>
      <c r="M109" s="191"/>
      <c r="N109" s="192"/>
      <c r="O109" s="192"/>
      <c r="P109" s="192"/>
      <c r="Q109" s="192"/>
      <c r="R109" s="192"/>
      <c r="S109" s="192"/>
      <c r="T109" s="193"/>
      <c r="AT109" s="194" t="s">
        <v>402</v>
      </c>
      <c r="AU109" s="194" t="s">
        <v>5990</v>
      </c>
      <c r="AV109" s="12" t="s">
        <v>5990</v>
      </c>
      <c r="AW109" s="12" t="s">
        <v>5947</v>
      </c>
      <c r="AX109" s="12" t="s">
        <v>5934</v>
      </c>
      <c r="AY109" s="194" t="s">
        <v>4012</v>
      </c>
    </row>
    <row r="110" spans="2:65" s="11" customFormat="1" ht="29.85" customHeight="1">
      <c r="B110" s="152"/>
      <c r="D110" s="163" t="s">
        <v>5982</v>
      </c>
      <c r="E110" s="164" t="s">
        <v>6000</v>
      </c>
      <c r="F110" s="164" t="s">
        <v>564</v>
      </c>
      <c r="I110" s="155"/>
      <c r="J110" s="165">
        <f>BK110</f>
        <v>0</v>
      </c>
      <c r="L110" s="152"/>
      <c r="M110" s="157"/>
      <c r="N110" s="158"/>
      <c r="O110" s="158"/>
      <c r="P110" s="159">
        <f>SUM(P111:P133)</f>
        <v>0</v>
      </c>
      <c r="Q110" s="158"/>
      <c r="R110" s="159">
        <f>SUM(R111:R133)</f>
        <v>332.15636008000001</v>
      </c>
      <c r="S110" s="158"/>
      <c r="T110" s="160">
        <f>SUM(T111:T133)</f>
        <v>0</v>
      </c>
      <c r="AR110" s="153" t="s">
        <v>5934</v>
      </c>
      <c r="AT110" s="161" t="s">
        <v>5982</v>
      </c>
      <c r="AU110" s="161" t="s">
        <v>5934</v>
      </c>
      <c r="AY110" s="153" t="s">
        <v>4012</v>
      </c>
      <c r="BK110" s="162">
        <f>SUM(BK111:BK133)</f>
        <v>0</v>
      </c>
    </row>
    <row r="111" spans="2:65" s="1" customFormat="1" ht="31.5" customHeight="1">
      <c r="B111" s="166"/>
      <c r="C111" s="167" t="s">
        <v>6015</v>
      </c>
      <c r="D111" s="167" t="s">
        <v>4015</v>
      </c>
      <c r="E111" s="168" t="s">
        <v>2853</v>
      </c>
      <c r="F111" s="169" t="s">
        <v>2854</v>
      </c>
      <c r="G111" s="170" t="s">
        <v>400</v>
      </c>
      <c r="H111" s="171">
        <v>129.79</v>
      </c>
      <c r="I111" s="172"/>
      <c r="J111" s="173">
        <f>ROUND(I111*H111,2)</f>
        <v>0</v>
      </c>
      <c r="K111" s="169" t="s">
        <v>593</v>
      </c>
      <c r="L111" s="35"/>
      <c r="M111" s="174" t="s">
        <v>5915</v>
      </c>
      <c r="N111" s="175" t="s">
        <v>5954</v>
      </c>
      <c r="O111" s="36"/>
      <c r="P111" s="176">
        <f>O111*H111</f>
        <v>0</v>
      </c>
      <c r="Q111" s="176">
        <v>2.3125900000000001</v>
      </c>
      <c r="R111" s="176">
        <f>Q111*H111</f>
        <v>300.15105610000001</v>
      </c>
      <c r="S111" s="176">
        <v>0</v>
      </c>
      <c r="T111" s="177">
        <f>S111*H111</f>
        <v>0</v>
      </c>
      <c r="AR111" s="18" t="s">
        <v>6003</v>
      </c>
      <c r="AT111" s="18" t="s">
        <v>4015</v>
      </c>
      <c r="AU111" s="18" t="s">
        <v>5990</v>
      </c>
      <c r="AY111" s="18" t="s">
        <v>4012</v>
      </c>
      <c r="BE111" s="178">
        <f>IF(N111="základní",J111,0)</f>
        <v>0</v>
      </c>
      <c r="BF111" s="178">
        <f>IF(N111="snížená",J111,0)</f>
        <v>0</v>
      </c>
      <c r="BG111" s="178">
        <f>IF(N111="zákl. přenesená",J111,0)</f>
        <v>0</v>
      </c>
      <c r="BH111" s="178">
        <f>IF(N111="sníž. přenesená",J111,0)</f>
        <v>0</v>
      </c>
      <c r="BI111" s="178">
        <f>IF(N111="nulová",J111,0)</f>
        <v>0</v>
      </c>
      <c r="BJ111" s="18" t="s">
        <v>5934</v>
      </c>
      <c r="BK111" s="178">
        <f>ROUND(I111*H111,2)</f>
        <v>0</v>
      </c>
      <c r="BL111" s="18" t="s">
        <v>6003</v>
      </c>
      <c r="BM111" s="18" t="s">
        <v>2855</v>
      </c>
    </row>
    <row r="112" spans="2:65" s="1" customFormat="1" ht="40.5">
      <c r="B112" s="35"/>
      <c r="D112" s="195" t="s">
        <v>4021</v>
      </c>
      <c r="F112" s="196" t="s">
        <v>2856</v>
      </c>
      <c r="I112" s="181"/>
      <c r="L112" s="35"/>
      <c r="M112" s="64"/>
      <c r="N112" s="36"/>
      <c r="O112" s="36"/>
      <c r="P112" s="36"/>
      <c r="Q112" s="36"/>
      <c r="R112" s="36"/>
      <c r="S112" s="36"/>
      <c r="T112" s="65"/>
      <c r="AT112" s="18" t="s">
        <v>4021</v>
      </c>
      <c r="AU112" s="18" t="s">
        <v>5990</v>
      </c>
    </row>
    <row r="113" spans="2:65" s="12" customFormat="1">
      <c r="B113" s="186"/>
      <c r="D113" s="195" t="s">
        <v>402</v>
      </c>
      <c r="E113" s="194" t="s">
        <v>5915</v>
      </c>
      <c r="F113" s="207" t="s">
        <v>2857</v>
      </c>
      <c r="H113" s="208">
        <v>45.918999999999997</v>
      </c>
      <c r="I113" s="190"/>
      <c r="L113" s="186"/>
      <c r="M113" s="191"/>
      <c r="N113" s="192"/>
      <c r="O113" s="192"/>
      <c r="P113" s="192"/>
      <c r="Q113" s="192"/>
      <c r="R113" s="192"/>
      <c r="S113" s="192"/>
      <c r="T113" s="193"/>
      <c r="AT113" s="194" t="s">
        <v>402</v>
      </c>
      <c r="AU113" s="194" t="s">
        <v>5990</v>
      </c>
      <c r="AV113" s="12" t="s">
        <v>5990</v>
      </c>
      <c r="AW113" s="12" t="s">
        <v>5947</v>
      </c>
      <c r="AX113" s="12" t="s">
        <v>5983</v>
      </c>
      <c r="AY113" s="194" t="s">
        <v>4012</v>
      </c>
    </row>
    <row r="114" spans="2:65" s="12" customFormat="1">
      <c r="B114" s="186"/>
      <c r="D114" s="195" t="s">
        <v>402</v>
      </c>
      <c r="E114" s="194" t="s">
        <v>5915</v>
      </c>
      <c r="F114" s="207" t="s">
        <v>2858</v>
      </c>
      <c r="H114" s="208">
        <v>1.139</v>
      </c>
      <c r="I114" s="190"/>
      <c r="L114" s="186"/>
      <c r="M114" s="191"/>
      <c r="N114" s="192"/>
      <c r="O114" s="192"/>
      <c r="P114" s="192"/>
      <c r="Q114" s="192"/>
      <c r="R114" s="192"/>
      <c r="S114" s="192"/>
      <c r="T114" s="193"/>
      <c r="AT114" s="194" t="s">
        <v>402</v>
      </c>
      <c r="AU114" s="194" t="s">
        <v>5990</v>
      </c>
      <c r="AV114" s="12" t="s">
        <v>5990</v>
      </c>
      <c r="AW114" s="12" t="s">
        <v>5947</v>
      </c>
      <c r="AX114" s="12" t="s">
        <v>5983</v>
      </c>
      <c r="AY114" s="194" t="s">
        <v>4012</v>
      </c>
    </row>
    <row r="115" spans="2:65" s="12" customFormat="1">
      <c r="B115" s="186"/>
      <c r="D115" s="195" t="s">
        <v>402</v>
      </c>
      <c r="E115" s="194" t="s">
        <v>5915</v>
      </c>
      <c r="F115" s="207" t="s">
        <v>2859</v>
      </c>
      <c r="H115" s="208">
        <v>20.033999999999999</v>
      </c>
      <c r="I115" s="190"/>
      <c r="L115" s="186"/>
      <c r="M115" s="191"/>
      <c r="N115" s="192"/>
      <c r="O115" s="192"/>
      <c r="P115" s="192"/>
      <c r="Q115" s="192"/>
      <c r="R115" s="192"/>
      <c r="S115" s="192"/>
      <c r="T115" s="193"/>
      <c r="AT115" s="194" t="s">
        <v>402</v>
      </c>
      <c r="AU115" s="194" t="s">
        <v>5990</v>
      </c>
      <c r="AV115" s="12" t="s">
        <v>5990</v>
      </c>
      <c r="AW115" s="12" t="s">
        <v>5947</v>
      </c>
      <c r="AX115" s="12" t="s">
        <v>5983</v>
      </c>
      <c r="AY115" s="194" t="s">
        <v>4012</v>
      </c>
    </row>
    <row r="116" spans="2:65" s="12" customFormat="1">
      <c r="B116" s="186"/>
      <c r="D116" s="195" t="s">
        <v>402</v>
      </c>
      <c r="E116" s="194" t="s">
        <v>5915</v>
      </c>
      <c r="F116" s="207" t="s">
        <v>2860</v>
      </c>
      <c r="H116" s="208">
        <v>52.415999999999997</v>
      </c>
      <c r="I116" s="190"/>
      <c r="L116" s="186"/>
      <c r="M116" s="191"/>
      <c r="N116" s="192"/>
      <c r="O116" s="192"/>
      <c r="P116" s="192"/>
      <c r="Q116" s="192"/>
      <c r="R116" s="192"/>
      <c r="S116" s="192"/>
      <c r="T116" s="193"/>
      <c r="AT116" s="194" t="s">
        <v>402</v>
      </c>
      <c r="AU116" s="194" t="s">
        <v>5990</v>
      </c>
      <c r="AV116" s="12" t="s">
        <v>5990</v>
      </c>
      <c r="AW116" s="12" t="s">
        <v>5947</v>
      </c>
      <c r="AX116" s="12" t="s">
        <v>5983</v>
      </c>
      <c r="AY116" s="194" t="s">
        <v>4012</v>
      </c>
    </row>
    <row r="117" spans="2:65" s="12" customFormat="1">
      <c r="B117" s="186"/>
      <c r="D117" s="179" t="s">
        <v>402</v>
      </c>
      <c r="E117" s="187" t="s">
        <v>5915</v>
      </c>
      <c r="F117" s="188" t="s">
        <v>2861</v>
      </c>
      <c r="H117" s="189">
        <v>10.282</v>
      </c>
      <c r="I117" s="190"/>
      <c r="L117" s="186"/>
      <c r="M117" s="191"/>
      <c r="N117" s="192"/>
      <c r="O117" s="192"/>
      <c r="P117" s="192"/>
      <c r="Q117" s="192"/>
      <c r="R117" s="192"/>
      <c r="S117" s="192"/>
      <c r="T117" s="193"/>
      <c r="AT117" s="194" t="s">
        <v>402</v>
      </c>
      <c r="AU117" s="194" t="s">
        <v>5990</v>
      </c>
      <c r="AV117" s="12" t="s">
        <v>5990</v>
      </c>
      <c r="AW117" s="12" t="s">
        <v>5947</v>
      </c>
      <c r="AX117" s="12" t="s">
        <v>5983</v>
      </c>
      <c r="AY117" s="194" t="s">
        <v>4012</v>
      </c>
    </row>
    <row r="118" spans="2:65" s="1" customFormat="1" ht="31.5" customHeight="1">
      <c r="B118" s="166"/>
      <c r="C118" s="167" t="s">
        <v>3973</v>
      </c>
      <c r="D118" s="167" t="s">
        <v>4015</v>
      </c>
      <c r="E118" s="168" t="s">
        <v>591</v>
      </c>
      <c r="F118" s="169" t="s">
        <v>592</v>
      </c>
      <c r="G118" s="170" t="s">
        <v>426</v>
      </c>
      <c r="H118" s="171">
        <v>472.75200000000001</v>
      </c>
      <c r="I118" s="172"/>
      <c r="J118" s="173">
        <f>ROUND(I118*H118,2)</f>
        <v>0</v>
      </c>
      <c r="K118" s="169" t="s">
        <v>593</v>
      </c>
      <c r="L118" s="35"/>
      <c r="M118" s="174" t="s">
        <v>5915</v>
      </c>
      <c r="N118" s="175" t="s">
        <v>5954</v>
      </c>
      <c r="O118" s="36"/>
      <c r="P118" s="176">
        <f>O118*H118</f>
        <v>0</v>
      </c>
      <c r="Q118" s="176">
        <v>2.65E-3</v>
      </c>
      <c r="R118" s="176">
        <f>Q118*H118</f>
        <v>1.2527927999999999</v>
      </c>
      <c r="S118" s="176">
        <v>0</v>
      </c>
      <c r="T118" s="177">
        <f>S118*H118</f>
        <v>0</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2862</v>
      </c>
    </row>
    <row r="119" spans="2:65" s="12" customFormat="1">
      <c r="B119" s="186"/>
      <c r="D119" s="195" t="s">
        <v>402</v>
      </c>
      <c r="E119" s="194" t="s">
        <v>5915</v>
      </c>
      <c r="F119" s="207" t="s">
        <v>2863</v>
      </c>
      <c r="H119" s="208">
        <v>95.4</v>
      </c>
      <c r="I119" s="190"/>
      <c r="L119" s="186"/>
      <c r="M119" s="191"/>
      <c r="N119" s="192"/>
      <c r="O119" s="192"/>
      <c r="P119" s="192"/>
      <c r="Q119" s="192"/>
      <c r="R119" s="192"/>
      <c r="S119" s="192"/>
      <c r="T119" s="193"/>
      <c r="AT119" s="194" t="s">
        <v>402</v>
      </c>
      <c r="AU119" s="194" t="s">
        <v>5990</v>
      </c>
      <c r="AV119" s="12" t="s">
        <v>5990</v>
      </c>
      <c r="AW119" s="12" t="s">
        <v>5947</v>
      </c>
      <c r="AX119" s="12" t="s">
        <v>5983</v>
      </c>
      <c r="AY119" s="194" t="s">
        <v>4012</v>
      </c>
    </row>
    <row r="120" spans="2:65" s="12" customFormat="1">
      <c r="B120" s="186"/>
      <c r="D120" s="195" t="s">
        <v>402</v>
      </c>
      <c r="E120" s="194" t="s">
        <v>5915</v>
      </c>
      <c r="F120" s="207" t="s">
        <v>2864</v>
      </c>
      <c r="H120" s="208">
        <v>249.6</v>
      </c>
      <c r="I120" s="190"/>
      <c r="L120" s="186"/>
      <c r="M120" s="191"/>
      <c r="N120" s="192"/>
      <c r="O120" s="192"/>
      <c r="P120" s="192"/>
      <c r="Q120" s="192"/>
      <c r="R120" s="192"/>
      <c r="S120" s="192"/>
      <c r="T120" s="193"/>
      <c r="AT120" s="194" t="s">
        <v>402</v>
      </c>
      <c r="AU120" s="194" t="s">
        <v>5990</v>
      </c>
      <c r="AV120" s="12" t="s">
        <v>5990</v>
      </c>
      <c r="AW120" s="12" t="s">
        <v>5947</v>
      </c>
      <c r="AX120" s="12" t="s">
        <v>5983</v>
      </c>
      <c r="AY120" s="194" t="s">
        <v>4012</v>
      </c>
    </row>
    <row r="121" spans="2:65" s="12" customFormat="1">
      <c r="B121" s="186"/>
      <c r="D121" s="195" t="s">
        <v>402</v>
      </c>
      <c r="E121" s="194" t="s">
        <v>5915</v>
      </c>
      <c r="F121" s="207" t="s">
        <v>2865</v>
      </c>
      <c r="H121" s="208">
        <v>48.96</v>
      </c>
      <c r="I121" s="190"/>
      <c r="L121" s="186"/>
      <c r="M121" s="191"/>
      <c r="N121" s="192"/>
      <c r="O121" s="192"/>
      <c r="P121" s="192"/>
      <c r="Q121" s="192"/>
      <c r="R121" s="192"/>
      <c r="S121" s="192"/>
      <c r="T121" s="193"/>
      <c r="AT121" s="194" t="s">
        <v>402</v>
      </c>
      <c r="AU121" s="194" t="s">
        <v>5990</v>
      </c>
      <c r="AV121" s="12" t="s">
        <v>5990</v>
      </c>
      <c r="AW121" s="12" t="s">
        <v>5947</v>
      </c>
      <c r="AX121" s="12" t="s">
        <v>5983</v>
      </c>
      <c r="AY121" s="194" t="s">
        <v>4012</v>
      </c>
    </row>
    <row r="122" spans="2:65" s="13" customFormat="1">
      <c r="B122" s="209"/>
      <c r="D122" s="195" t="s">
        <v>402</v>
      </c>
      <c r="E122" s="218" t="s">
        <v>5915</v>
      </c>
      <c r="F122" s="219" t="s">
        <v>476</v>
      </c>
      <c r="H122" s="220">
        <v>393.96</v>
      </c>
      <c r="I122" s="213"/>
      <c r="L122" s="209"/>
      <c r="M122" s="214"/>
      <c r="N122" s="215"/>
      <c r="O122" s="215"/>
      <c r="P122" s="215"/>
      <c r="Q122" s="215"/>
      <c r="R122" s="215"/>
      <c r="S122" s="215"/>
      <c r="T122" s="216"/>
      <c r="AT122" s="217" t="s">
        <v>402</v>
      </c>
      <c r="AU122" s="217" t="s">
        <v>5990</v>
      </c>
      <c r="AV122" s="13" t="s">
        <v>6003</v>
      </c>
      <c r="AW122" s="13" t="s">
        <v>5916</v>
      </c>
      <c r="AX122" s="13" t="s">
        <v>5934</v>
      </c>
      <c r="AY122" s="217" t="s">
        <v>4012</v>
      </c>
    </row>
    <row r="123" spans="2:65" s="12" customFormat="1">
      <c r="B123" s="186"/>
      <c r="D123" s="179" t="s">
        <v>402</v>
      </c>
      <c r="F123" s="188" t="s">
        <v>2866</v>
      </c>
      <c r="H123" s="189">
        <v>472.75200000000001</v>
      </c>
      <c r="I123" s="190"/>
      <c r="L123" s="186"/>
      <c r="M123" s="191"/>
      <c r="N123" s="192"/>
      <c r="O123" s="192"/>
      <c r="P123" s="192"/>
      <c r="Q123" s="192"/>
      <c r="R123" s="192"/>
      <c r="S123" s="192"/>
      <c r="T123" s="193"/>
      <c r="AT123" s="194" t="s">
        <v>402</v>
      </c>
      <c r="AU123" s="194" t="s">
        <v>5990</v>
      </c>
      <c r="AV123" s="12" t="s">
        <v>5990</v>
      </c>
      <c r="AW123" s="12" t="s">
        <v>5916</v>
      </c>
      <c r="AX123" s="12" t="s">
        <v>5934</v>
      </c>
      <c r="AY123" s="194" t="s">
        <v>4012</v>
      </c>
    </row>
    <row r="124" spans="2:65" s="1" customFormat="1" ht="31.5" customHeight="1">
      <c r="B124" s="166"/>
      <c r="C124" s="167" t="s">
        <v>5939</v>
      </c>
      <c r="D124" s="167" t="s">
        <v>4015</v>
      </c>
      <c r="E124" s="168" t="s">
        <v>602</v>
      </c>
      <c r="F124" s="169" t="s">
        <v>603</v>
      </c>
      <c r="G124" s="170" t="s">
        <v>426</v>
      </c>
      <c r="H124" s="171">
        <v>472.75200000000001</v>
      </c>
      <c r="I124" s="172"/>
      <c r="J124" s="173">
        <f>ROUND(I124*H124,2)</f>
        <v>0</v>
      </c>
      <c r="K124" s="169" t="s">
        <v>593</v>
      </c>
      <c r="L124" s="35"/>
      <c r="M124" s="174" t="s">
        <v>5915</v>
      </c>
      <c r="N124" s="175" t="s">
        <v>5954</v>
      </c>
      <c r="O124" s="36"/>
      <c r="P124" s="176">
        <f>O124*H124</f>
        <v>0</v>
      </c>
      <c r="Q124" s="176">
        <v>0</v>
      </c>
      <c r="R124" s="176">
        <f>Q124*H124</f>
        <v>0</v>
      </c>
      <c r="S124" s="176">
        <v>0</v>
      </c>
      <c r="T124" s="177">
        <f>S124*H124</f>
        <v>0</v>
      </c>
      <c r="AR124" s="18" t="s">
        <v>6003</v>
      </c>
      <c r="AT124" s="18" t="s">
        <v>4015</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2867</v>
      </c>
    </row>
    <row r="125" spans="2:65" s="1" customFormat="1" ht="27">
      <c r="B125" s="35"/>
      <c r="D125" s="179" t="s">
        <v>4021</v>
      </c>
      <c r="F125" s="180" t="s">
        <v>2868</v>
      </c>
      <c r="I125" s="181"/>
      <c r="L125" s="35"/>
      <c r="M125" s="64"/>
      <c r="N125" s="36"/>
      <c r="O125" s="36"/>
      <c r="P125" s="36"/>
      <c r="Q125" s="36"/>
      <c r="R125" s="36"/>
      <c r="S125" s="36"/>
      <c r="T125" s="65"/>
      <c r="AT125" s="18" t="s">
        <v>4021</v>
      </c>
      <c r="AU125" s="18" t="s">
        <v>5990</v>
      </c>
    </row>
    <row r="126" spans="2:65" s="1" customFormat="1" ht="22.5" customHeight="1">
      <c r="B126" s="166"/>
      <c r="C126" s="167" t="s">
        <v>3978</v>
      </c>
      <c r="D126" s="167" t="s">
        <v>4015</v>
      </c>
      <c r="E126" s="168" t="s">
        <v>2869</v>
      </c>
      <c r="F126" s="169" t="s">
        <v>2870</v>
      </c>
      <c r="G126" s="170" t="s">
        <v>450</v>
      </c>
      <c r="H126" s="171">
        <v>29.202999999999999</v>
      </c>
      <c r="I126" s="172"/>
      <c r="J126" s="173">
        <f>ROUND(I126*H126,2)</f>
        <v>0</v>
      </c>
      <c r="K126" s="169" t="s">
        <v>392</v>
      </c>
      <c r="L126" s="35"/>
      <c r="M126" s="174" t="s">
        <v>5915</v>
      </c>
      <c r="N126" s="175" t="s">
        <v>5954</v>
      </c>
      <c r="O126" s="36"/>
      <c r="P126" s="176">
        <f>O126*H126</f>
        <v>0</v>
      </c>
      <c r="Q126" s="176">
        <v>1.0530600000000001</v>
      </c>
      <c r="R126" s="176">
        <f>Q126*H126</f>
        <v>30.752511180000003</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2871</v>
      </c>
    </row>
    <row r="127" spans="2:65" s="12" customFormat="1">
      <c r="B127" s="186"/>
      <c r="D127" s="195" t="s">
        <v>402</v>
      </c>
      <c r="E127" s="194" t="s">
        <v>5915</v>
      </c>
      <c r="F127" s="207" t="s">
        <v>4553</v>
      </c>
      <c r="H127" s="208">
        <v>8.2650000000000006</v>
      </c>
      <c r="I127" s="190"/>
      <c r="L127" s="186"/>
      <c r="M127" s="191"/>
      <c r="N127" s="192"/>
      <c r="O127" s="192"/>
      <c r="P127" s="192"/>
      <c r="Q127" s="192"/>
      <c r="R127" s="192"/>
      <c r="S127" s="192"/>
      <c r="T127" s="193"/>
      <c r="AT127" s="194" t="s">
        <v>402</v>
      </c>
      <c r="AU127" s="194" t="s">
        <v>5990</v>
      </c>
      <c r="AV127" s="12" t="s">
        <v>5990</v>
      </c>
      <c r="AW127" s="12" t="s">
        <v>5947</v>
      </c>
      <c r="AX127" s="12" t="s">
        <v>5983</v>
      </c>
      <c r="AY127" s="194" t="s">
        <v>4012</v>
      </c>
    </row>
    <row r="128" spans="2:65" s="12" customFormat="1">
      <c r="B128" s="186"/>
      <c r="D128" s="195" t="s">
        <v>402</v>
      </c>
      <c r="E128" s="194" t="s">
        <v>5915</v>
      </c>
      <c r="F128" s="207" t="s">
        <v>4554</v>
      </c>
      <c r="H128" s="208">
        <v>0.20499999999999999</v>
      </c>
      <c r="I128" s="190"/>
      <c r="L128" s="186"/>
      <c r="M128" s="191"/>
      <c r="N128" s="192"/>
      <c r="O128" s="192"/>
      <c r="P128" s="192"/>
      <c r="Q128" s="192"/>
      <c r="R128" s="192"/>
      <c r="S128" s="192"/>
      <c r="T128" s="193"/>
      <c r="AT128" s="194" t="s">
        <v>402</v>
      </c>
      <c r="AU128" s="194" t="s">
        <v>5990</v>
      </c>
      <c r="AV128" s="12" t="s">
        <v>5990</v>
      </c>
      <c r="AW128" s="12" t="s">
        <v>5947</v>
      </c>
      <c r="AX128" s="12" t="s">
        <v>5983</v>
      </c>
      <c r="AY128" s="194" t="s">
        <v>4012</v>
      </c>
    </row>
    <row r="129" spans="2:65" s="12" customFormat="1">
      <c r="B129" s="186"/>
      <c r="D129" s="195" t="s">
        <v>402</v>
      </c>
      <c r="E129" s="194" t="s">
        <v>5915</v>
      </c>
      <c r="F129" s="207" t="s">
        <v>4555</v>
      </c>
      <c r="H129" s="208">
        <v>3.6059999999999999</v>
      </c>
      <c r="I129" s="190"/>
      <c r="L129" s="186"/>
      <c r="M129" s="191"/>
      <c r="N129" s="192"/>
      <c r="O129" s="192"/>
      <c r="P129" s="192"/>
      <c r="Q129" s="192"/>
      <c r="R129" s="192"/>
      <c r="S129" s="192"/>
      <c r="T129" s="193"/>
      <c r="AT129" s="194" t="s">
        <v>402</v>
      </c>
      <c r="AU129" s="194" t="s">
        <v>5990</v>
      </c>
      <c r="AV129" s="12" t="s">
        <v>5990</v>
      </c>
      <c r="AW129" s="12" t="s">
        <v>5947</v>
      </c>
      <c r="AX129" s="12" t="s">
        <v>5983</v>
      </c>
      <c r="AY129" s="194" t="s">
        <v>4012</v>
      </c>
    </row>
    <row r="130" spans="2:65" s="12" customFormat="1">
      <c r="B130" s="186"/>
      <c r="D130" s="195" t="s">
        <v>402</v>
      </c>
      <c r="E130" s="194" t="s">
        <v>5915</v>
      </c>
      <c r="F130" s="207" t="s">
        <v>4556</v>
      </c>
      <c r="H130" s="208">
        <v>9.4350000000000005</v>
      </c>
      <c r="I130" s="190"/>
      <c r="L130" s="186"/>
      <c r="M130" s="191"/>
      <c r="N130" s="192"/>
      <c r="O130" s="192"/>
      <c r="P130" s="192"/>
      <c r="Q130" s="192"/>
      <c r="R130" s="192"/>
      <c r="S130" s="192"/>
      <c r="T130" s="193"/>
      <c r="AT130" s="194" t="s">
        <v>402</v>
      </c>
      <c r="AU130" s="194" t="s">
        <v>5990</v>
      </c>
      <c r="AV130" s="12" t="s">
        <v>5990</v>
      </c>
      <c r="AW130" s="12" t="s">
        <v>5947</v>
      </c>
      <c r="AX130" s="12" t="s">
        <v>5983</v>
      </c>
      <c r="AY130" s="194" t="s">
        <v>4012</v>
      </c>
    </row>
    <row r="131" spans="2:65" s="12" customFormat="1">
      <c r="B131" s="186"/>
      <c r="D131" s="195" t="s">
        <v>402</v>
      </c>
      <c r="E131" s="194" t="s">
        <v>5915</v>
      </c>
      <c r="F131" s="207" t="s">
        <v>4557</v>
      </c>
      <c r="H131" s="208">
        <v>1.851</v>
      </c>
      <c r="I131" s="190"/>
      <c r="L131" s="186"/>
      <c r="M131" s="191"/>
      <c r="N131" s="192"/>
      <c r="O131" s="192"/>
      <c r="P131" s="192"/>
      <c r="Q131" s="192"/>
      <c r="R131" s="192"/>
      <c r="S131" s="192"/>
      <c r="T131" s="193"/>
      <c r="AT131" s="194" t="s">
        <v>402</v>
      </c>
      <c r="AU131" s="194" t="s">
        <v>5990</v>
      </c>
      <c r="AV131" s="12" t="s">
        <v>5990</v>
      </c>
      <c r="AW131" s="12" t="s">
        <v>5947</v>
      </c>
      <c r="AX131" s="12" t="s">
        <v>5983</v>
      </c>
      <c r="AY131" s="194" t="s">
        <v>4012</v>
      </c>
    </row>
    <row r="132" spans="2:65" s="13" customFormat="1">
      <c r="B132" s="209"/>
      <c r="D132" s="195" t="s">
        <v>402</v>
      </c>
      <c r="E132" s="218" t="s">
        <v>5915</v>
      </c>
      <c r="F132" s="219" t="s">
        <v>476</v>
      </c>
      <c r="H132" s="220">
        <v>23.361999999999998</v>
      </c>
      <c r="I132" s="213"/>
      <c r="L132" s="209"/>
      <c r="M132" s="214"/>
      <c r="N132" s="215"/>
      <c r="O132" s="215"/>
      <c r="P132" s="215"/>
      <c r="Q132" s="215"/>
      <c r="R132" s="215"/>
      <c r="S132" s="215"/>
      <c r="T132" s="216"/>
      <c r="AT132" s="217" t="s">
        <v>402</v>
      </c>
      <c r="AU132" s="217" t="s">
        <v>5990</v>
      </c>
      <c r="AV132" s="13" t="s">
        <v>6003</v>
      </c>
      <c r="AW132" s="13" t="s">
        <v>5916</v>
      </c>
      <c r="AX132" s="13" t="s">
        <v>5934</v>
      </c>
      <c r="AY132" s="217" t="s">
        <v>4012</v>
      </c>
    </row>
    <row r="133" spans="2:65" s="12" customFormat="1">
      <c r="B133" s="186"/>
      <c r="D133" s="195" t="s">
        <v>402</v>
      </c>
      <c r="F133" s="207" t="s">
        <v>4558</v>
      </c>
      <c r="H133" s="208">
        <v>29.202999999999999</v>
      </c>
      <c r="I133" s="190"/>
      <c r="L133" s="186"/>
      <c r="M133" s="191"/>
      <c r="N133" s="192"/>
      <c r="O133" s="192"/>
      <c r="P133" s="192"/>
      <c r="Q133" s="192"/>
      <c r="R133" s="192"/>
      <c r="S133" s="192"/>
      <c r="T133" s="193"/>
      <c r="AT133" s="194" t="s">
        <v>402</v>
      </c>
      <c r="AU133" s="194" t="s">
        <v>5990</v>
      </c>
      <c r="AV133" s="12" t="s">
        <v>5990</v>
      </c>
      <c r="AW133" s="12" t="s">
        <v>5916</v>
      </c>
      <c r="AX133" s="12" t="s">
        <v>5934</v>
      </c>
      <c r="AY133" s="194" t="s">
        <v>4012</v>
      </c>
    </row>
    <row r="134" spans="2:65" s="11" customFormat="1" ht="29.85" customHeight="1">
      <c r="B134" s="152"/>
      <c r="D134" s="163" t="s">
        <v>5982</v>
      </c>
      <c r="E134" s="164" t="s">
        <v>3973</v>
      </c>
      <c r="F134" s="164" t="s">
        <v>700</v>
      </c>
      <c r="I134" s="155"/>
      <c r="J134" s="165">
        <f>BK134</f>
        <v>0</v>
      </c>
      <c r="L134" s="152"/>
      <c r="M134" s="157"/>
      <c r="N134" s="158"/>
      <c r="O134" s="158"/>
      <c r="P134" s="159">
        <f>SUM(P135:P167)</f>
        <v>0</v>
      </c>
      <c r="Q134" s="158"/>
      <c r="R134" s="159">
        <f>SUM(R135:R167)</f>
        <v>11.6576436</v>
      </c>
      <c r="S134" s="158"/>
      <c r="T134" s="160">
        <f>SUM(T135:T167)</f>
        <v>184.79230000000001</v>
      </c>
      <c r="AR134" s="153" t="s">
        <v>5934</v>
      </c>
      <c r="AT134" s="161" t="s">
        <v>5982</v>
      </c>
      <c r="AU134" s="161" t="s">
        <v>5934</v>
      </c>
      <c r="AY134" s="153" t="s">
        <v>4012</v>
      </c>
      <c r="BK134" s="162">
        <f>SUM(BK135:BK167)</f>
        <v>0</v>
      </c>
    </row>
    <row r="135" spans="2:65" s="1" customFormat="1" ht="22.5" customHeight="1">
      <c r="B135" s="166"/>
      <c r="C135" s="167" t="s">
        <v>2327</v>
      </c>
      <c r="D135" s="167" t="s">
        <v>4015</v>
      </c>
      <c r="E135" s="168" t="s">
        <v>702</v>
      </c>
      <c r="F135" s="169" t="s">
        <v>703</v>
      </c>
      <c r="G135" s="170" t="s">
        <v>459</v>
      </c>
      <c r="H135" s="171">
        <v>72.3</v>
      </c>
      <c r="I135" s="172"/>
      <c r="J135" s="173">
        <f>ROUND(I135*H135,2)</f>
        <v>0</v>
      </c>
      <c r="K135" s="169" t="s">
        <v>392</v>
      </c>
      <c r="L135" s="35"/>
      <c r="M135" s="174" t="s">
        <v>5915</v>
      </c>
      <c r="N135" s="175" t="s">
        <v>5954</v>
      </c>
      <c r="O135" s="36"/>
      <c r="P135" s="176">
        <f>O135*H135</f>
        <v>0</v>
      </c>
      <c r="Q135" s="176">
        <v>2.35E-2</v>
      </c>
      <c r="R135" s="176">
        <f>Q135*H135</f>
        <v>1.6990499999999999</v>
      </c>
      <c r="S135" s="176">
        <v>0</v>
      </c>
      <c r="T135" s="177">
        <f>S135*H135</f>
        <v>0</v>
      </c>
      <c r="AR135" s="18" t="s">
        <v>6003</v>
      </c>
      <c r="AT135" s="18" t="s">
        <v>4015</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4559</v>
      </c>
    </row>
    <row r="136" spans="2:65" s="12" customFormat="1">
      <c r="B136" s="186"/>
      <c r="D136" s="179" t="s">
        <v>402</v>
      </c>
      <c r="E136" s="187" t="s">
        <v>5915</v>
      </c>
      <c r="F136" s="188" t="s">
        <v>4560</v>
      </c>
      <c r="H136" s="189">
        <v>72.3</v>
      </c>
      <c r="I136" s="190"/>
      <c r="L136" s="186"/>
      <c r="M136" s="191"/>
      <c r="N136" s="192"/>
      <c r="O136" s="192"/>
      <c r="P136" s="192"/>
      <c r="Q136" s="192"/>
      <c r="R136" s="192"/>
      <c r="S136" s="192"/>
      <c r="T136" s="193"/>
      <c r="AT136" s="194" t="s">
        <v>402</v>
      </c>
      <c r="AU136" s="194" t="s">
        <v>5990</v>
      </c>
      <c r="AV136" s="12" t="s">
        <v>5990</v>
      </c>
      <c r="AW136" s="12" t="s">
        <v>5947</v>
      </c>
      <c r="AX136" s="12" t="s">
        <v>5934</v>
      </c>
      <c r="AY136" s="194" t="s">
        <v>4012</v>
      </c>
    </row>
    <row r="137" spans="2:65" s="1" customFormat="1" ht="22.5" customHeight="1">
      <c r="B137" s="166"/>
      <c r="C137" s="167" t="s">
        <v>2329</v>
      </c>
      <c r="D137" s="167" t="s">
        <v>4015</v>
      </c>
      <c r="E137" s="168" t="s">
        <v>4561</v>
      </c>
      <c r="F137" s="169" t="s">
        <v>4562</v>
      </c>
      <c r="G137" s="170" t="s">
        <v>400</v>
      </c>
      <c r="H137" s="171">
        <v>50.6</v>
      </c>
      <c r="I137" s="172"/>
      <c r="J137" s="173">
        <f>ROUND(I137*H137,2)</f>
        <v>0</v>
      </c>
      <c r="K137" s="169" t="s">
        <v>392</v>
      </c>
      <c r="L137" s="35"/>
      <c r="M137" s="174" t="s">
        <v>5915</v>
      </c>
      <c r="N137" s="175" t="s">
        <v>5954</v>
      </c>
      <c r="O137" s="36"/>
      <c r="P137" s="176">
        <f>O137*H137</f>
        <v>0</v>
      </c>
      <c r="Q137" s="176">
        <v>0</v>
      </c>
      <c r="R137" s="176">
        <f>Q137*H137</f>
        <v>0</v>
      </c>
      <c r="S137" s="176">
        <v>2.4</v>
      </c>
      <c r="T137" s="177">
        <f>S137*H137</f>
        <v>121.44</v>
      </c>
      <c r="AR137" s="18" t="s">
        <v>6003</v>
      </c>
      <c r="AT137" s="18" t="s">
        <v>4015</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6003</v>
      </c>
      <c r="BM137" s="18" t="s">
        <v>4563</v>
      </c>
    </row>
    <row r="138" spans="2:65" s="12" customFormat="1">
      <c r="B138" s="186"/>
      <c r="D138" s="195" t="s">
        <v>402</v>
      </c>
      <c r="E138" s="194" t="s">
        <v>5915</v>
      </c>
      <c r="F138" s="207" t="s">
        <v>4564</v>
      </c>
      <c r="H138" s="208">
        <v>22.428000000000001</v>
      </c>
      <c r="I138" s="190"/>
      <c r="L138" s="186"/>
      <c r="M138" s="191"/>
      <c r="N138" s="192"/>
      <c r="O138" s="192"/>
      <c r="P138" s="192"/>
      <c r="Q138" s="192"/>
      <c r="R138" s="192"/>
      <c r="S138" s="192"/>
      <c r="T138" s="193"/>
      <c r="AT138" s="194" t="s">
        <v>402</v>
      </c>
      <c r="AU138" s="194" t="s">
        <v>5990</v>
      </c>
      <c r="AV138" s="12" t="s">
        <v>5990</v>
      </c>
      <c r="AW138" s="12" t="s">
        <v>5947</v>
      </c>
      <c r="AX138" s="12" t="s">
        <v>5983</v>
      </c>
      <c r="AY138" s="194" t="s">
        <v>4012</v>
      </c>
    </row>
    <row r="139" spans="2:65" s="12" customFormat="1">
      <c r="B139" s="186"/>
      <c r="D139" s="195" t="s">
        <v>402</v>
      </c>
      <c r="E139" s="194" t="s">
        <v>5915</v>
      </c>
      <c r="F139" s="207" t="s">
        <v>4565</v>
      </c>
      <c r="H139" s="208">
        <v>6.1559999999999997</v>
      </c>
      <c r="I139" s="190"/>
      <c r="L139" s="186"/>
      <c r="M139" s="191"/>
      <c r="N139" s="192"/>
      <c r="O139" s="192"/>
      <c r="P139" s="192"/>
      <c r="Q139" s="192"/>
      <c r="R139" s="192"/>
      <c r="S139" s="192"/>
      <c r="T139" s="193"/>
      <c r="AT139" s="194" t="s">
        <v>402</v>
      </c>
      <c r="AU139" s="194" t="s">
        <v>5990</v>
      </c>
      <c r="AV139" s="12" t="s">
        <v>5990</v>
      </c>
      <c r="AW139" s="12" t="s">
        <v>5947</v>
      </c>
      <c r="AX139" s="12" t="s">
        <v>5983</v>
      </c>
      <c r="AY139" s="194" t="s">
        <v>4012</v>
      </c>
    </row>
    <row r="140" spans="2:65" s="12" customFormat="1">
      <c r="B140" s="186"/>
      <c r="D140" s="195" t="s">
        <v>402</v>
      </c>
      <c r="E140" s="194" t="s">
        <v>5915</v>
      </c>
      <c r="F140" s="207" t="s">
        <v>4566</v>
      </c>
      <c r="H140" s="208">
        <v>13.596</v>
      </c>
      <c r="I140" s="190"/>
      <c r="L140" s="186"/>
      <c r="M140" s="191"/>
      <c r="N140" s="192"/>
      <c r="O140" s="192"/>
      <c r="P140" s="192"/>
      <c r="Q140" s="192"/>
      <c r="R140" s="192"/>
      <c r="S140" s="192"/>
      <c r="T140" s="193"/>
      <c r="AT140" s="194" t="s">
        <v>402</v>
      </c>
      <c r="AU140" s="194" t="s">
        <v>5990</v>
      </c>
      <c r="AV140" s="12" t="s">
        <v>5990</v>
      </c>
      <c r="AW140" s="12" t="s">
        <v>5947</v>
      </c>
      <c r="AX140" s="12" t="s">
        <v>5983</v>
      </c>
      <c r="AY140" s="194" t="s">
        <v>4012</v>
      </c>
    </row>
    <row r="141" spans="2:65" s="12" customFormat="1">
      <c r="B141" s="186"/>
      <c r="D141" s="179" t="s">
        <v>402</v>
      </c>
      <c r="E141" s="187" t="s">
        <v>5915</v>
      </c>
      <c r="F141" s="188" t="s">
        <v>4567</v>
      </c>
      <c r="H141" s="189">
        <v>8.42</v>
      </c>
      <c r="I141" s="190"/>
      <c r="L141" s="186"/>
      <c r="M141" s="191"/>
      <c r="N141" s="192"/>
      <c r="O141" s="192"/>
      <c r="P141" s="192"/>
      <c r="Q141" s="192"/>
      <c r="R141" s="192"/>
      <c r="S141" s="192"/>
      <c r="T141" s="193"/>
      <c r="AT141" s="194" t="s">
        <v>402</v>
      </c>
      <c r="AU141" s="194" t="s">
        <v>5990</v>
      </c>
      <c r="AV141" s="12" t="s">
        <v>5990</v>
      </c>
      <c r="AW141" s="12" t="s">
        <v>5947</v>
      </c>
      <c r="AX141" s="12" t="s">
        <v>5983</v>
      </c>
      <c r="AY141" s="194" t="s">
        <v>4012</v>
      </c>
    </row>
    <row r="142" spans="2:65" s="1" customFormat="1" ht="22.5" customHeight="1">
      <c r="B142" s="166"/>
      <c r="C142" s="167" t="s">
        <v>3959</v>
      </c>
      <c r="D142" s="167" t="s">
        <v>4015</v>
      </c>
      <c r="E142" s="168" t="s">
        <v>4568</v>
      </c>
      <c r="F142" s="169" t="s">
        <v>4569</v>
      </c>
      <c r="G142" s="170" t="s">
        <v>568</v>
      </c>
      <c r="H142" s="171">
        <v>90</v>
      </c>
      <c r="I142" s="172"/>
      <c r="J142" s="173">
        <f>ROUND(I142*H142,2)</f>
        <v>0</v>
      </c>
      <c r="K142" s="169" t="s">
        <v>5915</v>
      </c>
      <c r="L142" s="35"/>
      <c r="M142" s="174" t="s">
        <v>5915</v>
      </c>
      <c r="N142" s="175" t="s">
        <v>5954</v>
      </c>
      <c r="O142" s="36"/>
      <c r="P142" s="176">
        <f>O142*H142</f>
        <v>0</v>
      </c>
      <c r="Q142" s="176">
        <v>0</v>
      </c>
      <c r="R142" s="176">
        <f>Q142*H142</f>
        <v>0</v>
      </c>
      <c r="S142" s="176">
        <v>0</v>
      </c>
      <c r="T142" s="177">
        <f>S142*H142</f>
        <v>0</v>
      </c>
      <c r="AR142" s="18" t="s">
        <v>6003</v>
      </c>
      <c r="AT142" s="18" t="s">
        <v>4015</v>
      </c>
      <c r="AU142" s="18" t="s">
        <v>5990</v>
      </c>
      <c r="AY142" s="18" t="s">
        <v>4012</v>
      </c>
      <c r="BE142" s="178">
        <f>IF(N142="základní",J142,0)</f>
        <v>0</v>
      </c>
      <c r="BF142" s="178">
        <f>IF(N142="snížená",J142,0)</f>
        <v>0</v>
      </c>
      <c r="BG142" s="178">
        <f>IF(N142="zákl. přenesená",J142,0)</f>
        <v>0</v>
      </c>
      <c r="BH142" s="178">
        <f>IF(N142="sníž. přenesená",J142,0)</f>
        <v>0</v>
      </c>
      <c r="BI142" s="178">
        <f>IF(N142="nulová",J142,0)</f>
        <v>0</v>
      </c>
      <c r="BJ142" s="18" t="s">
        <v>5934</v>
      </c>
      <c r="BK142" s="178">
        <f>ROUND(I142*H142,2)</f>
        <v>0</v>
      </c>
      <c r="BL142" s="18" t="s">
        <v>6003</v>
      </c>
      <c r="BM142" s="18" t="s">
        <v>4570</v>
      </c>
    </row>
    <row r="143" spans="2:65" s="12" customFormat="1">
      <c r="B143" s="186"/>
      <c r="D143" s="179" t="s">
        <v>402</v>
      </c>
      <c r="E143" s="187" t="s">
        <v>5915</v>
      </c>
      <c r="F143" s="188" t="s">
        <v>4571</v>
      </c>
      <c r="H143" s="189">
        <v>90</v>
      </c>
      <c r="I143" s="190"/>
      <c r="L143" s="186"/>
      <c r="M143" s="191"/>
      <c r="N143" s="192"/>
      <c r="O143" s="192"/>
      <c r="P143" s="192"/>
      <c r="Q143" s="192"/>
      <c r="R143" s="192"/>
      <c r="S143" s="192"/>
      <c r="T143" s="193"/>
      <c r="AT143" s="194" t="s">
        <v>402</v>
      </c>
      <c r="AU143" s="194" t="s">
        <v>5990</v>
      </c>
      <c r="AV143" s="12" t="s">
        <v>5990</v>
      </c>
      <c r="AW143" s="12" t="s">
        <v>5947</v>
      </c>
      <c r="AX143" s="12" t="s">
        <v>5934</v>
      </c>
      <c r="AY143" s="194" t="s">
        <v>4012</v>
      </c>
    </row>
    <row r="144" spans="2:65" s="1" customFormat="1" ht="22.5" customHeight="1">
      <c r="B144" s="166"/>
      <c r="C144" s="167" t="s">
        <v>5921</v>
      </c>
      <c r="D144" s="167" t="s">
        <v>4015</v>
      </c>
      <c r="E144" s="168" t="s">
        <v>4572</v>
      </c>
      <c r="F144" s="169" t="s">
        <v>4573</v>
      </c>
      <c r="G144" s="170" t="s">
        <v>568</v>
      </c>
      <c r="H144" s="171">
        <v>2</v>
      </c>
      <c r="I144" s="172"/>
      <c r="J144" s="173">
        <f>ROUND(I144*H144,2)</f>
        <v>0</v>
      </c>
      <c r="K144" s="169" t="s">
        <v>392</v>
      </c>
      <c r="L144" s="35"/>
      <c r="M144" s="174" t="s">
        <v>5915</v>
      </c>
      <c r="N144" s="175" t="s">
        <v>5954</v>
      </c>
      <c r="O144" s="36"/>
      <c r="P144" s="176">
        <f>O144*H144</f>
        <v>0</v>
      </c>
      <c r="Q144" s="176">
        <v>0</v>
      </c>
      <c r="R144" s="176">
        <f>Q144*H144</f>
        <v>0</v>
      </c>
      <c r="S144" s="176">
        <v>4.4999999999999998E-2</v>
      </c>
      <c r="T144" s="177">
        <f>S144*H144</f>
        <v>0.09</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4574</v>
      </c>
    </row>
    <row r="145" spans="2:65" s="1" customFormat="1" ht="22.5" customHeight="1">
      <c r="B145" s="166"/>
      <c r="C145" s="167" t="s">
        <v>3964</v>
      </c>
      <c r="D145" s="167" t="s">
        <v>4015</v>
      </c>
      <c r="E145" s="168" t="s">
        <v>4575</v>
      </c>
      <c r="F145" s="169" t="s">
        <v>4576</v>
      </c>
      <c r="G145" s="170" t="s">
        <v>459</v>
      </c>
      <c r="H145" s="171">
        <v>8.1999999999999993</v>
      </c>
      <c r="I145" s="172"/>
      <c r="J145" s="173">
        <f>ROUND(I145*H145,2)</f>
        <v>0</v>
      </c>
      <c r="K145" s="169" t="s">
        <v>392</v>
      </c>
      <c r="L145" s="35"/>
      <c r="M145" s="174" t="s">
        <v>5915</v>
      </c>
      <c r="N145" s="175" t="s">
        <v>5954</v>
      </c>
      <c r="O145" s="36"/>
      <c r="P145" s="176">
        <f>O145*H145</f>
        <v>0</v>
      </c>
      <c r="Q145" s="176">
        <v>4.1700000000000001E-3</v>
      </c>
      <c r="R145" s="176">
        <f>Q145*H145</f>
        <v>3.4193999999999995E-2</v>
      </c>
      <c r="S145" s="176">
        <v>0.28299999999999997</v>
      </c>
      <c r="T145" s="177">
        <f>S145*H145</f>
        <v>2.3205999999999998</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4577</v>
      </c>
    </row>
    <row r="146" spans="2:65" s="1" customFormat="1" ht="22.5" customHeight="1">
      <c r="B146" s="166"/>
      <c r="C146" s="167" t="s">
        <v>2338</v>
      </c>
      <c r="D146" s="167" t="s">
        <v>4015</v>
      </c>
      <c r="E146" s="168" t="s">
        <v>4578</v>
      </c>
      <c r="F146" s="169" t="s">
        <v>4579</v>
      </c>
      <c r="G146" s="170" t="s">
        <v>459</v>
      </c>
      <c r="H146" s="171">
        <v>6.8</v>
      </c>
      <c r="I146" s="172"/>
      <c r="J146" s="173">
        <f>ROUND(I146*H146,2)</f>
        <v>0</v>
      </c>
      <c r="K146" s="169" t="s">
        <v>392</v>
      </c>
      <c r="L146" s="35"/>
      <c r="M146" s="174" t="s">
        <v>5915</v>
      </c>
      <c r="N146" s="175" t="s">
        <v>5954</v>
      </c>
      <c r="O146" s="36"/>
      <c r="P146" s="176">
        <f>O146*H146</f>
        <v>0</v>
      </c>
      <c r="Q146" s="176">
        <v>4.7699999999999999E-3</v>
      </c>
      <c r="R146" s="176">
        <f>Q146*H146</f>
        <v>3.2436E-2</v>
      </c>
      <c r="S146" s="176">
        <v>0.38400000000000001</v>
      </c>
      <c r="T146" s="177">
        <f>S146*H146</f>
        <v>2.6112000000000002</v>
      </c>
      <c r="AR146" s="18" t="s">
        <v>6003</v>
      </c>
      <c r="AT146" s="18" t="s">
        <v>4015</v>
      </c>
      <c r="AU146" s="18" t="s">
        <v>5990</v>
      </c>
      <c r="AY146" s="18" t="s">
        <v>4012</v>
      </c>
      <c r="BE146" s="178">
        <f>IF(N146="základní",J146,0)</f>
        <v>0</v>
      </c>
      <c r="BF146" s="178">
        <f>IF(N146="snížená",J146,0)</f>
        <v>0</v>
      </c>
      <c r="BG146" s="178">
        <f>IF(N146="zákl. přenesená",J146,0)</f>
        <v>0</v>
      </c>
      <c r="BH146" s="178">
        <f>IF(N146="sníž. přenesená",J146,0)</f>
        <v>0</v>
      </c>
      <c r="BI146" s="178">
        <f>IF(N146="nulová",J146,0)</f>
        <v>0</v>
      </c>
      <c r="BJ146" s="18" t="s">
        <v>5934</v>
      </c>
      <c r="BK146" s="178">
        <f>ROUND(I146*H146,2)</f>
        <v>0</v>
      </c>
      <c r="BL146" s="18" t="s">
        <v>6003</v>
      </c>
      <c r="BM146" s="18" t="s">
        <v>4580</v>
      </c>
    </row>
    <row r="147" spans="2:65" s="1" customFormat="1" ht="22.5" customHeight="1">
      <c r="B147" s="166"/>
      <c r="C147" s="167" t="s">
        <v>2341</v>
      </c>
      <c r="D147" s="167" t="s">
        <v>4015</v>
      </c>
      <c r="E147" s="168" t="s">
        <v>4581</v>
      </c>
      <c r="F147" s="169" t="s">
        <v>4582</v>
      </c>
      <c r="G147" s="170" t="s">
        <v>426</v>
      </c>
      <c r="H147" s="171">
        <v>777.74</v>
      </c>
      <c r="I147" s="172"/>
      <c r="J147" s="173">
        <f>ROUND(I147*H147,2)</f>
        <v>0</v>
      </c>
      <c r="K147" s="169" t="s">
        <v>593</v>
      </c>
      <c r="L147" s="35"/>
      <c r="M147" s="174" t="s">
        <v>5915</v>
      </c>
      <c r="N147" s="175" t="s">
        <v>5954</v>
      </c>
      <c r="O147" s="36"/>
      <c r="P147" s="176">
        <f>O147*H147</f>
        <v>0</v>
      </c>
      <c r="Q147" s="176">
        <v>0</v>
      </c>
      <c r="R147" s="176">
        <f>Q147*H147</f>
        <v>0</v>
      </c>
      <c r="S147" s="176">
        <v>7.4999999999999997E-2</v>
      </c>
      <c r="T147" s="177">
        <f>S147*H147</f>
        <v>58.330500000000001</v>
      </c>
      <c r="AR147" s="18" t="s">
        <v>6003</v>
      </c>
      <c r="AT147" s="18" t="s">
        <v>4015</v>
      </c>
      <c r="AU147" s="18" t="s">
        <v>5990</v>
      </c>
      <c r="AY147" s="18" t="s">
        <v>4012</v>
      </c>
      <c r="BE147" s="178">
        <f>IF(N147="základní",J147,0)</f>
        <v>0</v>
      </c>
      <c r="BF147" s="178">
        <f>IF(N147="snížená",J147,0)</f>
        <v>0</v>
      </c>
      <c r="BG147" s="178">
        <f>IF(N147="zákl. přenesená",J147,0)</f>
        <v>0</v>
      </c>
      <c r="BH147" s="178">
        <f>IF(N147="sníž. přenesená",J147,0)</f>
        <v>0</v>
      </c>
      <c r="BI147" s="178">
        <f>IF(N147="nulová",J147,0)</f>
        <v>0</v>
      </c>
      <c r="BJ147" s="18" t="s">
        <v>5934</v>
      </c>
      <c r="BK147" s="178">
        <f>ROUND(I147*H147,2)</f>
        <v>0</v>
      </c>
      <c r="BL147" s="18" t="s">
        <v>6003</v>
      </c>
      <c r="BM147" s="18" t="s">
        <v>4583</v>
      </c>
    </row>
    <row r="148" spans="2:65" s="12" customFormat="1">
      <c r="B148" s="186"/>
      <c r="D148" s="195" t="s">
        <v>402</v>
      </c>
      <c r="E148" s="194" t="s">
        <v>5915</v>
      </c>
      <c r="F148" s="207" t="s">
        <v>4584</v>
      </c>
      <c r="H148" s="208">
        <v>292.52</v>
      </c>
      <c r="I148" s="190"/>
      <c r="L148" s="186"/>
      <c r="M148" s="191"/>
      <c r="N148" s="192"/>
      <c r="O148" s="192"/>
      <c r="P148" s="192"/>
      <c r="Q148" s="192"/>
      <c r="R148" s="192"/>
      <c r="S148" s="192"/>
      <c r="T148" s="193"/>
      <c r="AT148" s="194" t="s">
        <v>402</v>
      </c>
      <c r="AU148" s="194" t="s">
        <v>5990</v>
      </c>
      <c r="AV148" s="12" t="s">
        <v>5990</v>
      </c>
      <c r="AW148" s="12" t="s">
        <v>5947</v>
      </c>
      <c r="AX148" s="12" t="s">
        <v>5983</v>
      </c>
      <c r="AY148" s="194" t="s">
        <v>4012</v>
      </c>
    </row>
    <row r="149" spans="2:65" s="12" customFormat="1">
      <c r="B149" s="186"/>
      <c r="D149" s="195" t="s">
        <v>402</v>
      </c>
      <c r="E149" s="194" t="s">
        <v>5915</v>
      </c>
      <c r="F149" s="207" t="s">
        <v>4585</v>
      </c>
      <c r="H149" s="208">
        <v>92.7</v>
      </c>
      <c r="I149" s="190"/>
      <c r="L149" s="186"/>
      <c r="M149" s="191"/>
      <c r="N149" s="192"/>
      <c r="O149" s="192"/>
      <c r="P149" s="192"/>
      <c r="Q149" s="192"/>
      <c r="R149" s="192"/>
      <c r="S149" s="192"/>
      <c r="T149" s="193"/>
      <c r="AT149" s="194" t="s">
        <v>402</v>
      </c>
      <c r="AU149" s="194" t="s">
        <v>5990</v>
      </c>
      <c r="AV149" s="12" t="s">
        <v>5990</v>
      </c>
      <c r="AW149" s="12" t="s">
        <v>5947</v>
      </c>
      <c r="AX149" s="12" t="s">
        <v>5983</v>
      </c>
      <c r="AY149" s="194" t="s">
        <v>4012</v>
      </c>
    </row>
    <row r="150" spans="2:65" s="12" customFormat="1">
      <c r="B150" s="186"/>
      <c r="D150" s="195" t="s">
        <v>402</v>
      </c>
      <c r="E150" s="194" t="s">
        <v>5915</v>
      </c>
      <c r="F150" s="207" t="s">
        <v>4586</v>
      </c>
      <c r="H150" s="208">
        <v>343.56</v>
      </c>
      <c r="I150" s="190"/>
      <c r="L150" s="186"/>
      <c r="M150" s="191"/>
      <c r="N150" s="192"/>
      <c r="O150" s="192"/>
      <c r="P150" s="192"/>
      <c r="Q150" s="192"/>
      <c r="R150" s="192"/>
      <c r="S150" s="192"/>
      <c r="T150" s="193"/>
      <c r="AT150" s="194" t="s">
        <v>402</v>
      </c>
      <c r="AU150" s="194" t="s">
        <v>5990</v>
      </c>
      <c r="AV150" s="12" t="s">
        <v>5990</v>
      </c>
      <c r="AW150" s="12" t="s">
        <v>5947</v>
      </c>
      <c r="AX150" s="12" t="s">
        <v>5983</v>
      </c>
      <c r="AY150" s="194" t="s">
        <v>4012</v>
      </c>
    </row>
    <row r="151" spans="2:65" s="12" customFormat="1">
      <c r="B151" s="186"/>
      <c r="D151" s="179" t="s">
        <v>402</v>
      </c>
      <c r="E151" s="187" t="s">
        <v>5915</v>
      </c>
      <c r="F151" s="188" t="s">
        <v>4587</v>
      </c>
      <c r="H151" s="189">
        <v>48.96</v>
      </c>
      <c r="I151" s="190"/>
      <c r="L151" s="186"/>
      <c r="M151" s="191"/>
      <c r="N151" s="192"/>
      <c r="O151" s="192"/>
      <c r="P151" s="192"/>
      <c r="Q151" s="192"/>
      <c r="R151" s="192"/>
      <c r="S151" s="192"/>
      <c r="T151" s="193"/>
      <c r="AT151" s="194" t="s">
        <v>402</v>
      </c>
      <c r="AU151" s="194" t="s">
        <v>5990</v>
      </c>
      <c r="AV151" s="12" t="s">
        <v>5990</v>
      </c>
      <c r="AW151" s="12" t="s">
        <v>5947</v>
      </c>
      <c r="AX151" s="12" t="s">
        <v>5983</v>
      </c>
      <c r="AY151" s="194" t="s">
        <v>4012</v>
      </c>
    </row>
    <row r="152" spans="2:65" s="1" customFormat="1" ht="22.5" customHeight="1">
      <c r="B152" s="166"/>
      <c r="C152" s="167" t="s">
        <v>2344</v>
      </c>
      <c r="D152" s="167" t="s">
        <v>4015</v>
      </c>
      <c r="E152" s="168" t="s">
        <v>4588</v>
      </c>
      <c r="F152" s="169" t="s">
        <v>4589</v>
      </c>
      <c r="G152" s="170" t="s">
        <v>426</v>
      </c>
      <c r="H152" s="171">
        <v>777.74</v>
      </c>
      <c r="I152" s="172"/>
      <c r="J152" s="173">
        <f>ROUND(I152*H152,2)</f>
        <v>0</v>
      </c>
      <c r="K152" s="169" t="s">
        <v>593</v>
      </c>
      <c r="L152" s="35"/>
      <c r="M152" s="174" t="s">
        <v>5915</v>
      </c>
      <c r="N152" s="175" t="s">
        <v>5954</v>
      </c>
      <c r="O152" s="36"/>
      <c r="P152" s="176">
        <f>O152*H152</f>
        <v>0</v>
      </c>
      <c r="Q152" s="176">
        <v>9.8999999999999999E-4</v>
      </c>
      <c r="R152" s="176">
        <f>Q152*H152</f>
        <v>0.76996260000000005</v>
      </c>
      <c r="S152" s="176">
        <v>0</v>
      </c>
      <c r="T152" s="177">
        <f>S152*H152</f>
        <v>0</v>
      </c>
      <c r="AR152" s="18" t="s">
        <v>6003</v>
      </c>
      <c r="AT152" s="18" t="s">
        <v>4015</v>
      </c>
      <c r="AU152" s="18" t="s">
        <v>5990</v>
      </c>
      <c r="AY152" s="18" t="s">
        <v>4012</v>
      </c>
      <c r="BE152" s="178">
        <f>IF(N152="základní",J152,0)</f>
        <v>0</v>
      </c>
      <c r="BF152" s="178">
        <f>IF(N152="snížená",J152,0)</f>
        <v>0</v>
      </c>
      <c r="BG152" s="178">
        <f>IF(N152="zákl. přenesená",J152,0)</f>
        <v>0</v>
      </c>
      <c r="BH152" s="178">
        <f>IF(N152="sníž. přenesená",J152,0)</f>
        <v>0</v>
      </c>
      <c r="BI152" s="178">
        <f>IF(N152="nulová",J152,0)</f>
        <v>0</v>
      </c>
      <c r="BJ152" s="18" t="s">
        <v>5934</v>
      </c>
      <c r="BK152" s="178">
        <f>ROUND(I152*H152,2)</f>
        <v>0</v>
      </c>
      <c r="BL152" s="18" t="s">
        <v>6003</v>
      </c>
      <c r="BM152" s="18" t="s">
        <v>4590</v>
      </c>
    </row>
    <row r="153" spans="2:65" s="1" customFormat="1" ht="27">
      <c r="B153" s="35"/>
      <c r="D153" s="179" t="s">
        <v>4021</v>
      </c>
      <c r="F153" s="180" t="s">
        <v>2868</v>
      </c>
      <c r="I153" s="181"/>
      <c r="L153" s="35"/>
      <c r="M153" s="64"/>
      <c r="N153" s="36"/>
      <c r="O153" s="36"/>
      <c r="P153" s="36"/>
      <c r="Q153" s="36"/>
      <c r="R153" s="36"/>
      <c r="S153" s="36"/>
      <c r="T153" s="65"/>
      <c r="AT153" s="18" t="s">
        <v>4021</v>
      </c>
      <c r="AU153" s="18" t="s">
        <v>5990</v>
      </c>
    </row>
    <row r="154" spans="2:65" s="1" customFormat="1" ht="22.5" customHeight="1">
      <c r="B154" s="166"/>
      <c r="C154" s="167" t="s">
        <v>2347</v>
      </c>
      <c r="D154" s="167" t="s">
        <v>4015</v>
      </c>
      <c r="E154" s="168" t="s">
        <v>4591</v>
      </c>
      <c r="F154" s="169" t="s">
        <v>4592</v>
      </c>
      <c r="G154" s="170" t="s">
        <v>426</v>
      </c>
      <c r="H154" s="171">
        <v>777.74</v>
      </c>
      <c r="I154" s="172"/>
      <c r="J154" s="173">
        <f>ROUND(I154*H154,2)</f>
        <v>0</v>
      </c>
      <c r="K154" s="169" t="s">
        <v>593</v>
      </c>
      <c r="L154" s="35"/>
      <c r="M154" s="174" t="s">
        <v>5915</v>
      </c>
      <c r="N154" s="175" t="s">
        <v>5954</v>
      </c>
      <c r="O154" s="36"/>
      <c r="P154" s="176">
        <f>O154*H154</f>
        <v>0</v>
      </c>
      <c r="Q154" s="176">
        <v>3.15E-3</v>
      </c>
      <c r="R154" s="176">
        <f>Q154*H154</f>
        <v>2.449881</v>
      </c>
      <c r="S154" s="176">
        <v>0</v>
      </c>
      <c r="T154" s="177">
        <f>S154*H154</f>
        <v>0</v>
      </c>
      <c r="AR154" s="18" t="s">
        <v>6003</v>
      </c>
      <c r="AT154" s="18" t="s">
        <v>4015</v>
      </c>
      <c r="AU154" s="18" t="s">
        <v>5990</v>
      </c>
      <c r="AY154" s="18" t="s">
        <v>4012</v>
      </c>
      <c r="BE154" s="178">
        <f>IF(N154="základní",J154,0)</f>
        <v>0</v>
      </c>
      <c r="BF154" s="178">
        <f>IF(N154="snížená",J154,0)</f>
        <v>0</v>
      </c>
      <c r="BG154" s="178">
        <f>IF(N154="zákl. přenesená",J154,0)</f>
        <v>0</v>
      </c>
      <c r="BH154" s="178">
        <f>IF(N154="sníž. přenesená",J154,0)</f>
        <v>0</v>
      </c>
      <c r="BI154" s="178">
        <f>IF(N154="nulová",J154,0)</f>
        <v>0</v>
      </c>
      <c r="BJ154" s="18" t="s">
        <v>5934</v>
      </c>
      <c r="BK154" s="178">
        <f>ROUND(I154*H154,2)</f>
        <v>0</v>
      </c>
      <c r="BL154" s="18" t="s">
        <v>6003</v>
      </c>
      <c r="BM154" s="18" t="s">
        <v>4593</v>
      </c>
    </row>
    <row r="155" spans="2:65" s="1" customFormat="1" ht="27">
      <c r="B155" s="35"/>
      <c r="D155" s="179" t="s">
        <v>4021</v>
      </c>
      <c r="F155" s="180" t="s">
        <v>2868</v>
      </c>
      <c r="I155" s="181"/>
      <c r="L155" s="35"/>
      <c r="M155" s="64"/>
      <c r="N155" s="36"/>
      <c r="O155" s="36"/>
      <c r="P155" s="36"/>
      <c r="Q155" s="36"/>
      <c r="R155" s="36"/>
      <c r="S155" s="36"/>
      <c r="T155" s="65"/>
      <c r="AT155" s="18" t="s">
        <v>4021</v>
      </c>
      <c r="AU155" s="18" t="s">
        <v>5990</v>
      </c>
    </row>
    <row r="156" spans="2:65" s="1" customFormat="1" ht="22.5" customHeight="1">
      <c r="B156" s="166"/>
      <c r="C156" s="167" t="s">
        <v>5920</v>
      </c>
      <c r="D156" s="167" t="s">
        <v>4015</v>
      </c>
      <c r="E156" s="168" t="s">
        <v>4594</v>
      </c>
      <c r="F156" s="169" t="s">
        <v>4595</v>
      </c>
      <c r="G156" s="170" t="s">
        <v>426</v>
      </c>
      <c r="H156" s="171">
        <v>777.74</v>
      </c>
      <c r="I156" s="172"/>
      <c r="J156" s="173">
        <f>ROUND(I156*H156,2)</f>
        <v>0</v>
      </c>
      <c r="K156" s="169" t="s">
        <v>5915</v>
      </c>
      <c r="L156" s="35"/>
      <c r="M156" s="174" t="s">
        <v>5915</v>
      </c>
      <c r="N156" s="175" t="s">
        <v>5954</v>
      </c>
      <c r="O156" s="36"/>
      <c r="P156" s="176">
        <f>O156*H156</f>
        <v>0</v>
      </c>
      <c r="Q156" s="176">
        <v>0</v>
      </c>
      <c r="R156" s="176">
        <f>Q156*H156</f>
        <v>0</v>
      </c>
      <c r="S156" s="176">
        <v>0</v>
      </c>
      <c r="T156" s="177">
        <f>S156*H156</f>
        <v>0</v>
      </c>
      <c r="AR156" s="18" t="s">
        <v>6003</v>
      </c>
      <c r="AT156" s="18" t="s">
        <v>4015</v>
      </c>
      <c r="AU156" s="18" t="s">
        <v>5990</v>
      </c>
      <c r="AY156" s="18" t="s">
        <v>4012</v>
      </c>
      <c r="BE156" s="178">
        <f>IF(N156="základní",J156,0)</f>
        <v>0</v>
      </c>
      <c r="BF156" s="178">
        <f>IF(N156="snížená",J156,0)</f>
        <v>0</v>
      </c>
      <c r="BG156" s="178">
        <f>IF(N156="zákl. přenesená",J156,0)</f>
        <v>0</v>
      </c>
      <c r="BH156" s="178">
        <f>IF(N156="sníž. přenesená",J156,0)</f>
        <v>0</v>
      </c>
      <c r="BI156" s="178">
        <f>IF(N156="nulová",J156,0)</f>
        <v>0</v>
      </c>
      <c r="BJ156" s="18" t="s">
        <v>5934</v>
      </c>
      <c r="BK156" s="178">
        <f>ROUND(I156*H156,2)</f>
        <v>0</v>
      </c>
      <c r="BL156" s="18" t="s">
        <v>6003</v>
      </c>
      <c r="BM156" s="18" t="s">
        <v>4596</v>
      </c>
    </row>
    <row r="157" spans="2:65" s="1" customFormat="1" ht="27">
      <c r="B157" s="35"/>
      <c r="D157" s="179" t="s">
        <v>4021</v>
      </c>
      <c r="F157" s="180" t="s">
        <v>2868</v>
      </c>
      <c r="I157" s="181"/>
      <c r="L157" s="35"/>
      <c r="M157" s="64"/>
      <c r="N157" s="36"/>
      <c r="O157" s="36"/>
      <c r="P157" s="36"/>
      <c r="Q157" s="36"/>
      <c r="R157" s="36"/>
      <c r="S157" s="36"/>
      <c r="T157" s="65"/>
      <c r="AT157" s="18" t="s">
        <v>4021</v>
      </c>
      <c r="AU157" s="18" t="s">
        <v>5990</v>
      </c>
    </row>
    <row r="158" spans="2:65" s="1" customFormat="1" ht="31.5" customHeight="1">
      <c r="B158" s="166"/>
      <c r="C158" s="167" t="s">
        <v>2352</v>
      </c>
      <c r="D158" s="167" t="s">
        <v>4015</v>
      </c>
      <c r="E158" s="168" t="s">
        <v>4597</v>
      </c>
      <c r="F158" s="169" t="s">
        <v>4598</v>
      </c>
      <c r="G158" s="170" t="s">
        <v>459</v>
      </c>
      <c r="H158" s="171">
        <v>170.52</v>
      </c>
      <c r="I158" s="172"/>
      <c r="J158" s="173">
        <f>ROUND(I158*H158,2)</f>
        <v>0</v>
      </c>
      <c r="K158" s="169" t="s">
        <v>5915</v>
      </c>
      <c r="L158" s="35"/>
      <c r="M158" s="174" t="s">
        <v>5915</v>
      </c>
      <c r="N158" s="175" t="s">
        <v>5954</v>
      </c>
      <c r="O158" s="36"/>
      <c r="P158" s="176">
        <f>O158*H158</f>
        <v>0</v>
      </c>
      <c r="Q158" s="176">
        <v>2.35E-2</v>
      </c>
      <c r="R158" s="176">
        <f>Q158*H158</f>
        <v>4.0072200000000002</v>
      </c>
      <c r="S158" s="176">
        <v>0</v>
      </c>
      <c r="T158" s="177">
        <f>S158*H158</f>
        <v>0</v>
      </c>
      <c r="AR158" s="18" t="s">
        <v>6003</v>
      </c>
      <c r="AT158" s="18" t="s">
        <v>4015</v>
      </c>
      <c r="AU158" s="18" t="s">
        <v>5990</v>
      </c>
      <c r="AY158" s="18" t="s">
        <v>4012</v>
      </c>
      <c r="BE158" s="178">
        <f>IF(N158="základní",J158,0)</f>
        <v>0</v>
      </c>
      <c r="BF158" s="178">
        <f>IF(N158="snížená",J158,0)</f>
        <v>0</v>
      </c>
      <c r="BG158" s="178">
        <f>IF(N158="zákl. přenesená",J158,0)</f>
        <v>0</v>
      </c>
      <c r="BH158" s="178">
        <f>IF(N158="sníž. přenesená",J158,0)</f>
        <v>0</v>
      </c>
      <c r="BI158" s="178">
        <f>IF(N158="nulová",J158,0)</f>
        <v>0</v>
      </c>
      <c r="BJ158" s="18" t="s">
        <v>5934</v>
      </c>
      <c r="BK158" s="178">
        <f>ROUND(I158*H158,2)</f>
        <v>0</v>
      </c>
      <c r="BL158" s="18" t="s">
        <v>6003</v>
      </c>
      <c r="BM158" s="18" t="s">
        <v>4599</v>
      </c>
    </row>
    <row r="159" spans="2:65" s="12" customFormat="1">
      <c r="B159" s="186"/>
      <c r="D159" s="195" t="s">
        <v>402</v>
      </c>
      <c r="E159" s="194" t="s">
        <v>5915</v>
      </c>
      <c r="F159" s="207" t="s">
        <v>4600</v>
      </c>
      <c r="H159" s="208">
        <v>162.4</v>
      </c>
      <c r="I159" s="190"/>
      <c r="L159" s="186"/>
      <c r="M159" s="191"/>
      <c r="N159" s="192"/>
      <c r="O159" s="192"/>
      <c r="P159" s="192"/>
      <c r="Q159" s="192"/>
      <c r="R159" s="192"/>
      <c r="S159" s="192"/>
      <c r="T159" s="193"/>
      <c r="AT159" s="194" t="s">
        <v>402</v>
      </c>
      <c r="AU159" s="194" t="s">
        <v>5990</v>
      </c>
      <c r="AV159" s="12" t="s">
        <v>5990</v>
      </c>
      <c r="AW159" s="12" t="s">
        <v>5947</v>
      </c>
      <c r="AX159" s="12" t="s">
        <v>5934</v>
      </c>
      <c r="AY159" s="194" t="s">
        <v>4012</v>
      </c>
    </row>
    <row r="160" spans="2:65" s="12" customFormat="1">
      <c r="B160" s="186"/>
      <c r="D160" s="179" t="s">
        <v>402</v>
      </c>
      <c r="F160" s="188" t="s">
        <v>4601</v>
      </c>
      <c r="H160" s="189">
        <v>170.52</v>
      </c>
      <c r="I160" s="190"/>
      <c r="L160" s="186"/>
      <c r="M160" s="191"/>
      <c r="N160" s="192"/>
      <c r="O160" s="192"/>
      <c r="P160" s="192"/>
      <c r="Q160" s="192"/>
      <c r="R160" s="192"/>
      <c r="S160" s="192"/>
      <c r="T160" s="193"/>
      <c r="AT160" s="194" t="s">
        <v>402</v>
      </c>
      <c r="AU160" s="194" t="s">
        <v>5990</v>
      </c>
      <c r="AV160" s="12" t="s">
        <v>5990</v>
      </c>
      <c r="AW160" s="12" t="s">
        <v>5916</v>
      </c>
      <c r="AX160" s="12" t="s">
        <v>5934</v>
      </c>
      <c r="AY160" s="194" t="s">
        <v>4012</v>
      </c>
    </row>
    <row r="161" spans="2:65" s="1" customFormat="1" ht="31.5" customHeight="1">
      <c r="B161" s="166"/>
      <c r="C161" s="167" t="s">
        <v>2355</v>
      </c>
      <c r="D161" s="167" t="s">
        <v>4015</v>
      </c>
      <c r="E161" s="168" t="s">
        <v>4602</v>
      </c>
      <c r="F161" s="169" t="s">
        <v>4603</v>
      </c>
      <c r="G161" s="170" t="s">
        <v>459</v>
      </c>
      <c r="H161" s="171">
        <v>113.4</v>
      </c>
      <c r="I161" s="172"/>
      <c r="J161" s="173">
        <f>ROUND(I161*H161,2)</f>
        <v>0</v>
      </c>
      <c r="K161" s="169" t="s">
        <v>5915</v>
      </c>
      <c r="L161" s="35"/>
      <c r="M161" s="174" t="s">
        <v>5915</v>
      </c>
      <c r="N161" s="175" t="s">
        <v>5954</v>
      </c>
      <c r="O161" s="36"/>
      <c r="P161" s="176">
        <f>O161*H161</f>
        <v>0</v>
      </c>
      <c r="Q161" s="176">
        <v>2.35E-2</v>
      </c>
      <c r="R161" s="176">
        <f>Q161*H161</f>
        <v>2.6649000000000003</v>
      </c>
      <c r="S161" s="176">
        <v>0</v>
      </c>
      <c r="T161" s="177">
        <f>S161*H161</f>
        <v>0</v>
      </c>
      <c r="AR161" s="18" t="s">
        <v>6003</v>
      </c>
      <c r="AT161" s="18" t="s">
        <v>4015</v>
      </c>
      <c r="AU161" s="18" t="s">
        <v>5990</v>
      </c>
      <c r="AY161" s="18" t="s">
        <v>4012</v>
      </c>
      <c r="BE161" s="178">
        <f>IF(N161="základní",J161,0)</f>
        <v>0</v>
      </c>
      <c r="BF161" s="178">
        <f>IF(N161="snížená",J161,0)</f>
        <v>0</v>
      </c>
      <c r="BG161" s="178">
        <f>IF(N161="zákl. přenesená",J161,0)</f>
        <v>0</v>
      </c>
      <c r="BH161" s="178">
        <f>IF(N161="sníž. přenesená",J161,0)</f>
        <v>0</v>
      </c>
      <c r="BI161" s="178">
        <f>IF(N161="nulová",J161,0)</f>
        <v>0</v>
      </c>
      <c r="BJ161" s="18" t="s">
        <v>5934</v>
      </c>
      <c r="BK161" s="178">
        <f>ROUND(I161*H161,2)</f>
        <v>0</v>
      </c>
      <c r="BL161" s="18" t="s">
        <v>6003</v>
      </c>
      <c r="BM161" s="18" t="s">
        <v>4604</v>
      </c>
    </row>
    <row r="162" spans="2:65" s="12" customFormat="1">
      <c r="B162" s="186"/>
      <c r="D162" s="195" t="s">
        <v>402</v>
      </c>
      <c r="E162" s="194" t="s">
        <v>5915</v>
      </c>
      <c r="F162" s="207" t="s">
        <v>4605</v>
      </c>
      <c r="H162" s="208">
        <v>108</v>
      </c>
      <c r="I162" s="190"/>
      <c r="L162" s="186"/>
      <c r="M162" s="191"/>
      <c r="N162" s="192"/>
      <c r="O162" s="192"/>
      <c r="P162" s="192"/>
      <c r="Q162" s="192"/>
      <c r="R162" s="192"/>
      <c r="S162" s="192"/>
      <c r="T162" s="193"/>
      <c r="AT162" s="194" t="s">
        <v>402</v>
      </c>
      <c r="AU162" s="194" t="s">
        <v>5990</v>
      </c>
      <c r="AV162" s="12" t="s">
        <v>5990</v>
      </c>
      <c r="AW162" s="12" t="s">
        <v>5947</v>
      </c>
      <c r="AX162" s="12" t="s">
        <v>5934</v>
      </c>
      <c r="AY162" s="194" t="s">
        <v>4012</v>
      </c>
    </row>
    <row r="163" spans="2:65" s="12" customFormat="1">
      <c r="B163" s="186"/>
      <c r="D163" s="179" t="s">
        <v>402</v>
      </c>
      <c r="F163" s="188" t="s">
        <v>4606</v>
      </c>
      <c r="H163" s="189">
        <v>113.4</v>
      </c>
      <c r="I163" s="190"/>
      <c r="L163" s="186"/>
      <c r="M163" s="191"/>
      <c r="N163" s="192"/>
      <c r="O163" s="192"/>
      <c r="P163" s="192"/>
      <c r="Q163" s="192"/>
      <c r="R163" s="192"/>
      <c r="S163" s="192"/>
      <c r="T163" s="193"/>
      <c r="AT163" s="194" t="s">
        <v>402</v>
      </c>
      <c r="AU163" s="194" t="s">
        <v>5990</v>
      </c>
      <c r="AV163" s="12" t="s">
        <v>5990</v>
      </c>
      <c r="AW163" s="12" t="s">
        <v>5916</v>
      </c>
      <c r="AX163" s="12" t="s">
        <v>5934</v>
      </c>
      <c r="AY163" s="194" t="s">
        <v>4012</v>
      </c>
    </row>
    <row r="164" spans="2:65" s="1" customFormat="1" ht="22.5" customHeight="1">
      <c r="B164" s="166"/>
      <c r="C164" s="167" t="s">
        <v>2358</v>
      </c>
      <c r="D164" s="167" t="s">
        <v>4015</v>
      </c>
      <c r="E164" s="168" t="s">
        <v>4607</v>
      </c>
      <c r="F164" s="169" t="s">
        <v>4608</v>
      </c>
      <c r="G164" s="170" t="s">
        <v>4018</v>
      </c>
      <c r="H164" s="171">
        <v>6</v>
      </c>
      <c r="I164" s="172"/>
      <c r="J164" s="173">
        <f>ROUND(I164*H164,2)</f>
        <v>0</v>
      </c>
      <c r="K164" s="169" t="s">
        <v>5915</v>
      </c>
      <c r="L164" s="35"/>
      <c r="M164" s="174" t="s">
        <v>5915</v>
      </c>
      <c r="N164" s="175" t="s">
        <v>5954</v>
      </c>
      <c r="O164" s="36"/>
      <c r="P164" s="176">
        <f>O164*H164</f>
        <v>0</v>
      </c>
      <c r="Q164" s="176">
        <v>0</v>
      </c>
      <c r="R164" s="176">
        <f>Q164*H164</f>
        <v>0</v>
      </c>
      <c r="S164" s="176">
        <v>0</v>
      </c>
      <c r="T164" s="177">
        <f>S164*H164</f>
        <v>0</v>
      </c>
      <c r="AR164" s="18" t="s">
        <v>6003</v>
      </c>
      <c r="AT164" s="18" t="s">
        <v>4015</v>
      </c>
      <c r="AU164" s="18" t="s">
        <v>5990</v>
      </c>
      <c r="AY164" s="18" t="s">
        <v>4012</v>
      </c>
      <c r="BE164" s="178">
        <f>IF(N164="základní",J164,0)</f>
        <v>0</v>
      </c>
      <c r="BF164" s="178">
        <f>IF(N164="snížená",J164,0)</f>
        <v>0</v>
      </c>
      <c r="BG164" s="178">
        <f>IF(N164="zákl. přenesená",J164,0)</f>
        <v>0</v>
      </c>
      <c r="BH164" s="178">
        <f>IF(N164="sníž. přenesená",J164,0)</f>
        <v>0</v>
      </c>
      <c r="BI164" s="178">
        <f>IF(N164="nulová",J164,0)</f>
        <v>0</v>
      </c>
      <c r="BJ164" s="18" t="s">
        <v>5934</v>
      </c>
      <c r="BK164" s="178">
        <f>ROUND(I164*H164,2)</f>
        <v>0</v>
      </c>
      <c r="BL164" s="18" t="s">
        <v>6003</v>
      </c>
      <c r="BM164" s="18" t="s">
        <v>4609</v>
      </c>
    </row>
    <row r="165" spans="2:65" s="1" customFormat="1" ht="22.5" customHeight="1">
      <c r="B165" s="166"/>
      <c r="C165" s="167" t="s">
        <v>491</v>
      </c>
      <c r="D165" s="167" t="s">
        <v>4015</v>
      </c>
      <c r="E165" s="168" t="s">
        <v>4610</v>
      </c>
      <c r="F165" s="169" t="s">
        <v>4611</v>
      </c>
      <c r="G165" s="170" t="s">
        <v>4018</v>
      </c>
      <c r="H165" s="171">
        <v>14</v>
      </c>
      <c r="I165" s="172"/>
      <c r="J165" s="173">
        <f>ROUND(I165*H165,2)</f>
        <v>0</v>
      </c>
      <c r="K165" s="169" t="s">
        <v>5915</v>
      </c>
      <c r="L165" s="35"/>
      <c r="M165" s="174" t="s">
        <v>5915</v>
      </c>
      <c r="N165" s="175" t="s">
        <v>5954</v>
      </c>
      <c r="O165" s="36"/>
      <c r="P165" s="176">
        <f>O165*H165</f>
        <v>0</v>
      </c>
      <c r="Q165" s="176">
        <v>0</v>
      </c>
      <c r="R165" s="176">
        <f>Q165*H165</f>
        <v>0</v>
      </c>
      <c r="S165" s="176">
        <v>0</v>
      </c>
      <c r="T165" s="177">
        <f>S165*H165</f>
        <v>0</v>
      </c>
      <c r="AR165" s="18" t="s">
        <v>6003</v>
      </c>
      <c r="AT165" s="18" t="s">
        <v>4015</v>
      </c>
      <c r="AU165" s="18" t="s">
        <v>5990</v>
      </c>
      <c r="AY165" s="18" t="s">
        <v>4012</v>
      </c>
      <c r="BE165" s="178">
        <f>IF(N165="základní",J165,0)</f>
        <v>0</v>
      </c>
      <c r="BF165" s="178">
        <f>IF(N165="snížená",J165,0)</f>
        <v>0</v>
      </c>
      <c r="BG165" s="178">
        <f>IF(N165="zákl. přenesená",J165,0)</f>
        <v>0</v>
      </c>
      <c r="BH165" s="178">
        <f>IF(N165="sníž. přenesená",J165,0)</f>
        <v>0</v>
      </c>
      <c r="BI165" s="178">
        <f>IF(N165="nulová",J165,0)</f>
        <v>0</v>
      </c>
      <c r="BJ165" s="18" t="s">
        <v>5934</v>
      </c>
      <c r="BK165" s="178">
        <f>ROUND(I165*H165,2)</f>
        <v>0</v>
      </c>
      <c r="BL165" s="18" t="s">
        <v>6003</v>
      </c>
      <c r="BM165" s="18" t="s">
        <v>4612</v>
      </c>
    </row>
    <row r="166" spans="2:65" s="1" customFormat="1" ht="22.5" customHeight="1">
      <c r="B166" s="166"/>
      <c r="C166" s="167" t="s">
        <v>495</v>
      </c>
      <c r="D166" s="167" t="s">
        <v>4015</v>
      </c>
      <c r="E166" s="168" t="s">
        <v>4613</v>
      </c>
      <c r="F166" s="169" t="s">
        <v>4614</v>
      </c>
      <c r="G166" s="170" t="s">
        <v>459</v>
      </c>
      <c r="H166" s="171">
        <v>19.600000000000001</v>
      </c>
      <c r="I166" s="172"/>
      <c r="J166" s="173">
        <f>ROUND(I166*H166,2)</f>
        <v>0</v>
      </c>
      <c r="K166" s="169" t="s">
        <v>5915</v>
      </c>
      <c r="L166" s="35"/>
      <c r="M166" s="174" t="s">
        <v>5915</v>
      </c>
      <c r="N166" s="175" t="s">
        <v>5954</v>
      </c>
      <c r="O166" s="36"/>
      <c r="P166" s="176">
        <f>O166*H166</f>
        <v>0</v>
      </c>
      <c r="Q166" s="176">
        <v>0</v>
      </c>
      <c r="R166" s="176">
        <f>Q166*H166</f>
        <v>0</v>
      </c>
      <c r="S166" s="176">
        <v>0</v>
      </c>
      <c r="T166" s="177">
        <f>S166*H166</f>
        <v>0</v>
      </c>
      <c r="AR166" s="18" t="s">
        <v>6003</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6003</v>
      </c>
      <c r="BM166" s="18" t="s">
        <v>4615</v>
      </c>
    </row>
    <row r="167" spans="2:65" s="12" customFormat="1">
      <c r="B167" s="186"/>
      <c r="D167" s="195" t="s">
        <v>402</v>
      </c>
      <c r="E167" s="194" t="s">
        <v>5915</v>
      </c>
      <c r="F167" s="207" t="s">
        <v>4616</v>
      </c>
      <c r="H167" s="208">
        <v>19.600000000000001</v>
      </c>
      <c r="I167" s="190"/>
      <c r="L167" s="186"/>
      <c r="M167" s="191"/>
      <c r="N167" s="192"/>
      <c r="O167" s="192"/>
      <c r="P167" s="192"/>
      <c r="Q167" s="192"/>
      <c r="R167" s="192"/>
      <c r="S167" s="192"/>
      <c r="T167" s="193"/>
      <c r="AT167" s="194" t="s">
        <v>402</v>
      </c>
      <c r="AU167" s="194" t="s">
        <v>5990</v>
      </c>
      <c r="AV167" s="12" t="s">
        <v>5990</v>
      </c>
      <c r="AW167" s="12" t="s">
        <v>5947</v>
      </c>
      <c r="AX167" s="12" t="s">
        <v>5934</v>
      </c>
      <c r="AY167" s="194" t="s">
        <v>4012</v>
      </c>
    </row>
    <row r="168" spans="2:65" s="11" customFormat="1" ht="29.85" customHeight="1">
      <c r="B168" s="152"/>
      <c r="D168" s="163" t="s">
        <v>5982</v>
      </c>
      <c r="E168" s="164" t="s">
        <v>4617</v>
      </c>
      <c r="F168" s="164" t="s">
        <v>4618</v>
      </c>
      <c r="I168" s="155"/>
      <c r="J168" s="165">
        <f>BK168</f>
        <v>0</v>
      </c>
      <c r="L168" s="152"/>
      <c r="M168" s="157"/>
      <c r="N168" s="158"/>
      <c r="O168" s="158"/>
      <c r="P168" s="159">
        <f>SUM(P169:P185)</f>
        <v>0</v>
      </c>
      <c r="Q168" s="158"/>
      <c r="R168" s="159">
        <f>SUM(R169:R185)</f>
        <v>0</v>
      </c>
      <c r="S168" s="158"/>
      <c r="T168" s="160">
        <f>SUM(T169:T185)</f>
        <v>0</v>
      </c>
      <c r="AR168" s="153" t="s">
        <v>5934</v>
      </c>
      <c r="AT168" s="161" t="s">
        <v>5982</v>
      </c>
      <c r="AU168" s="161" t="s">
        <v>5934</v>
      </c>
      <c r="AY168" s="153" t="s">
        <v>4012</v>
      </c>
      <c r="BK168" s="162">
        <f>SUM(BK169:BK185)</f>
        <v>0</v>
      </c>
    </row>
    <row r="169" spans="2:65" s="1" customFormat="1" ht="22.5" customHeight="1">
      <c r="B169" s="166"/>
      <c r="C169" s="167" t="s">
        <v>500</v>
      </c>
      <c r="D169" s="167" t="s">
        <v>4015</v>
      </c>
      <c r="E169" s="168" t="s">
        <v>4619</v>
      </c>
      <c r="F169" s="169" t="s">
        <v>4620</v>
      </c>
      <c r="G169" s="170" t="s">
        <v>450</v>
      </c>
      <c r="H169" s="171">
        <v>187.55699999999999</v>
      </c>
      <c r="I169" s="172"/>
      <c r="J169" s="173">
        <f>ROUND(I169*H169,2)</f>
        <v>0</v>
      </c>
      <c r="K169" s="169" t="s">
        <v>392</v>
      </c>
      <c r="L169" s="35"/>
      <c r="M169" s="174" t="s">
        <v>5915</v>
      </c>
      <c r="N169" s="175" t="s">
        <v>5954</v>
      </c>
      <c r="O169" s="36"/>
      <c r="P169" s="176">
        <f>O169*H169</f>
        <v>0</v>
      </c>
      <c r="Q169" s="176">
        <v>0</v>
      </c>
      <c r="R169" s="176">
        <f>Q169*H169</f>
        <v>0</v>
      </c>
      <c r="S169" s="176">
        <v>0</v>
      </c>
      <c r="T169" s="177">
        <f>S169*H169</f>
        <v>0</v>
      </c>
      <c r="AR169" s="18" t="s">
        <v>6003</v>
      </c>
      <c r="AT169" s="18" t="s">
        <v>4015</v>
      </c>
      <c r="AU169" s="18" t="s">
        <v>5990</v>
      </c>
      <c r="AY169" s="18" t="s">
        <v>4012</v>
      </c>
      <c r="BE169" s="178">
        <f>IF(N169="základní",J169,0)</f>
        <v>0</v>
      </c>
      <c r="BF169" s="178">
        <f>IF(N169="snížená",J169,0)</f>
        <v>0</v>
      </c>
      <c r="BG169" s="178">
        <f>IF(N169="zákl. přenesená",J169,0)</f>
        <v>0</v>
      </c>
      <c r="BH169" s="178">
        <f>IF(N169="sníž. přenesená",J169,0)</f>
        <v>0</v>
      </c>
      <c r="BI169" s="178">
        <f>IF(N169="nulová",J169,0)</f>
        <v>0</v>
      </c>
      <c r="BJ169" s="18" t="s">
        <v>5934</v>
      </c>
      <c r="BK169" s="178">
        <f>ROUND(I169*H169,2)</f>
        <v>0</v>
      </c>
      <c r="BL169" s="18" t="s">
        <v>6003</v>
      </c>
      <c r="BM169" s="18" t="s">
        <v>4621</v>
      </c>
    </row>
    <row r="170" spans="2:65" s="1" customFormat="1" ht="27">
      <c r="B170" s="35"/>
      <c r="D170" s="179" t="s">
        <v>4021</v>
      </c>
      <c r="F170" s="180" t="s">
        <v>4622</v>
      </c>
      <c r="I170" s="181"/>
      <c r="L170" s="35"/>
      <c r="M170" s="64"/>
      <c r="N170" s="36"/>
      <c r="O170" s="36"/>
      <c r="P170" s="36"/>
      <c r="Q170" s="36"/>
      <c r="R170" s="36"/>
      <c r="S170" s="36"/>
      <c r="T170" s="65"/>
      <c r="AT170" s="18" t="s">
        <v>4021</v>
      </c>
      <c r="AU170" s="18" t="s">
        <v>5990</v>
      </c>
    </row>
    <row r="171" spans="2:65" s="1" customFormat="1" ht="22.5" customHeight="1">
      <c r="B171" s="166"/>
      <c r="C171" s="167" t="s">
        <v>505</v>
      </c>
      <c r="D171" s="167" t="s">
        <v>4015</v>
      </c>
      <c r="E171" s="168" t="s">
        <v>4623</v>
      </c>
      <c r="F171" s="169" t="s">
        <v>4624</v>
      </c>
      <c r="G171" s="170" t="s">
        <v>450</v>
      </c>
      <c r="H171" s="171">
        <v>1383.6020000000001</v>
      </c>
      <c r="I171" s="172"/>
      <c r="J171" s="173">
        <f>ROUND(I171*H171,2)</f>
        <v>0</v>
      </c>
      <c r="K171" s="169" t="s">
        <v>5915</v>
      </c>
      <c r="L171" s="35"/>
      <c r="M171" s="174" t="s">
        <v>5915</v>
      </c>
      <c r="N171" s="175" t="s">
        <v>5954</v>
      </c>
      <c r="O171" s="36"/>
      <c r="P171" s="176">
        <f>O171*H171</f>
        <v>0</v>
      </c>
      <c r="Q171" s="176">
        <v>0</v>
      </c>
      <c r="R171" s="176">
        <f>Q171*H171</f>
        <v>0</v>
      </c>
      <c r="S171" s="176">
        <v>0</v>
      </c>
      <c r="T171" s="177">
        <f>S171*H171</f>
        <v>0</v>
      </c>
      <c r="AR171" s="18" t="s">
        <v>6003</v>
      </c>
      <c r="AT171" s="18" t="s">
        <v>4015</v>
      </c>
      <c r="AU171" s="18" t="s">
        <v>5990</v>
      </c>
      <c r="AY171" s="18" t="s">
        <v>4012</v>
      </c>
      <c r="BE171" s="178">
        <f>IF(N171="základní",J171,0)</f>
        <v>0</v>
      </c>
      <c r="BF171" s="178">
        <f>IF(N171="snížená",J171,0)</f>
        <v>0</v>
      </c>
      <c r="BG171" s="178">
        <f>IF(N171="zákl. přenesená",J171,0)</f>
        <v>0</v>
      </c>
      <c r="BH171" s="178">
        <f>IF(N171="sníž. přenesená",J171,0)</f>
        <v>0</v>
      </c>
      <c r="BI171" s="178">
        <f>IF(N171="nulová",J171,0)</f>
        <v>0</v>
      </c>
      <c r="BJ171" s="18" t="s">
        <v>5934</v>
      </c>
      <c r="BK171" s="178">
        <f>ROUND(I171*H171,2)</f>
        <v>0</v>
      </c>
      <c r="BL171" s="18" t="s">
        <v>6003</v>
      </c>
      <c r="BM171" s="18" t="s">
        <v>4625</v>
      </c>
    </row>
    <row r="172" spans="2:65" s="1" customFormat="1" ht="27">
      <c r="B172" s="35"/>
      <c r="D172" s="179" t="s">
        <v>4021</v>
      </c>
      <c r="F172" s="180" t="s">
        <v>4626</v>
      </c>
      <c r="I172" s="181"/>
      <c r="L172" s="35"/>
      <c r="M172" s="64"/>
      <c r="N172" s="36"/>
      <c r="O172" s="36"/>
      <c r="P172" s="36"/>
      <c r="Q172" s="36"/>
      <c r="R172" s="36"/>
      <c r="S172" s="36"/>
      <c r="T172" s="65"/>
      <c r="AT172" s="18" t="s">
        <v>4021</v>
      </c>
      <c r="AU172" s="18" t="s">
        <v>5990</v>
      </c>
    </row>
    <row r="173" spans="2:65" s="1" customFormat="1" ht="22.5" customHeight="1">
      <c r="B173" s="166"/>
      <c r="C173" s="167" t="s">
        <v>511</v>
      </c>
      <c r="D173" s="167" t="s">
        <v>4015</v>
      </c>
      <c r="E173" s="168" t="s">
        <v>4627</v>
      </c>
      <c r="F173" s="169" t="s">
        <v>4628</v>
      </c>
      <c r="G173" s="170" t="s">
        <v>450</v>
      </c>
      <c r="H173" s="171">
        <v>187.55699999999999</v>
      </c>
      <c r="I173" s="172"/>
      <c r="J173" s="173">
        <f>ROUND(I173*H173,2)</f>
        <v>0</v>
      </c>
      <c r="K173" s="169" t="s">
        <v>392</v>
      </c>
      <c r="L173" s="35"/>
      <c r="M173" s="174" t="s">
        <v>5915</v>
      </c>
      <c r="N173" s="175" t="s">
        <v>5954</v>
      </c>
      <c r="O173" s="36"/>
      <c r="P173" s="176">
        <f>O173*H173</f>
        <v>0</v>
      </c>
      <c r="Q173" s="176">
        <v>0</v>
      </c>
      <c r="R173" s="176">
        <f>Q173*H173</f>
        <v>0</v>
      </c>
      <c r="S173" s="176">
        <v>0</v>
      </c>
      <c r="T173" s="177">
        <f>S173*H173</f>
        <v>0</v>
      </c>
      <c r="AR173" s="18" t="s">
        <v>6003</v>
      </c>
      <c r="AT173" s="18" t="s">
        <v>4015</v>
      </c>
      <c r="AU173" s="18" t="s">
        <v>5990</v>
      </c>
      <c r="AY173" s="18" t="s">
        <v>4012</v>
      </c>
      <c r="BE173" s="178">
        <f>IF(N173="základní",J173,0)</f>
        <v>0</v>
      </c>
      <c r="BF173" s="178">
        <f>IF(N173="snížená",J173,0)</f>
        <v>0</v>
      </c>
      <c r="BG173" s="178">
        <f>IF(N173="zákl. přenesená",J173,0)</f>
        <v>0</v>
      </c>
      <c r="BH173" s="178">
        <f>IF(N173="sníž. přenesená",J173,0)</f>
        <v>0</v>
      </c>
      <c r="BI173" s="178">
        <f>IF(N173="nulová",J173,0)</f>
        <v>0</v>
      </c>
      <c r="BJ173" s="18" t="s">
        <v>5934</v>
      </c>
      <c r="BK173" s="178">
        <f>ROUND(I173*H173,2)</f>
        <v>0</v>
      </c>
      <c r="BL173" s="18" t="s">
        <v>6003</v>
      </c>
      <c r="BM173" s="18" t="s">
        <v>4629</v>
      </c>
    </row>
    <row r="174" spans="2:65" s="1" customFormat="1" ht="27">
      <c r="B174" s="35"/>
      <c r="D174" s="179" t="s">
        <v>4021</v>
      </c>
      <c r="F174" s="180" t="s">
        <v>4622</v>
      </c>
      <c r="I174" s="181"/>
      <c r="L174" s="35"/>
      <c r="M174" s="64"/>
      <c r="N174" s="36"/>
      <c r="O174" s="36"/>
      <c r="P174" s="36"/>
      <c r="Q174" s="36"/>
      <c r="R174" s="36"/>
      <c r="S174" s="36"/>
      <c r="T174" s="65"/>
      <c r="AT174" s="18" t="s">
        <v>4021</v>
      </c>
      <c r="AU174" s="18" t="s">
        <v>5990</v>
      </c>
    </row>
    <row r="175" spans="2:65" s="1" customFormat="1" ht="22.5" customHeight="1">
      <c r="B175" s="166"/>
      <c r="C175" s="167" t="s">
        <v>516</v>
      </c>
      <c r="D175" s="167" t="s">
        <v>4015</v>
      </c>
      <c r="E175" s="168" t="s">
        <v>4630</v>
      </c>
      <c r="F175" s="169" t="s">
        <v>4631</v>
      </c>
      <c r="G175" s="170" t="s">
        <v>450</v>
      </c>
      <c r="H175" s="171">
        <v>1383.6020000000001</v>
      </c>
      <c r="I175" s="172"/>
      <c r="J175" s="173">
        <f>ROUND(I175*H175,2)</f>
        <v>0</v>
      </c>
      <c r="K175" s="169" t="s">
        <v>5915</v>
      </c>
      <c r="L175" s="35"/>
      <c r="M175" s="174" t="s">
        <v>5915</v>
      </c>
      <c r="N175" s="175" t="s">
        <v>5954</v>
      </c>
      <c r="O175" s="36"/>
      <c r="P175" s="176">
        <f>O175*H175</f>
        <v>0</v>
      </c>
      <c r="Q175" s="176">
        <v>0</v>
      </c>
      <c r="R175" s="176">
        <f>Q175*H175</f>
        <v>0</v>
      </c>
      <c r="S175" s="176">
        <v>0</v>
      </c>
      <c r="T175" s="177">
        <f>S175*H175</f>
        <v>0</v>
      </c>
      <c r="AR175" s="18" t="s">
        <v>6003</v>
      </c>
      <c r="AT175" s="18" t="s">
        <v>4015</v>
      </c>
      <c r="AU175" s="18" t="s">
        <v>5990</v>
      </c>
      <c r="AY175" s="18" t="s">
        <v>4012</v>
      </c>
      <c r="BE175" s="178">
        <f>IF(N175="základní",J175,0)</f>
        <v>0</v>
      </c>
      <c r="BF175" s="178">
        <f>IF(N175="snížená",J175,0)</f>
        <v>0</v>
      </c>
      <c r="BG175" s="178">
        <f>IF(N175="zákl. přenesená",J175,0)</f>
        <v>0</v>
      </c>
      <c r="BH175" s="178">
        <f>IF(N175="sníž. přenesená",J175,0)</f>
        <v>0</v>
      </c>
      <c r="BI175" s="178">
        <f>IF(N175="nulová",J175,0)</f>
        <v>0</v>
      </c>
      <c r="BJ175" s="18" t="s">
        <v>5934</v>
      </c>
      <c r="BK175" s="178">
        <f>ROUND(I175*H175,2)</f>
        <v>0</v>
      </c>
      <c r="BL175" s="18" t="s">
        <v>6003</v>
      </c>
      <c r="BM175" s="18" t="s">
        <v>4632</v>
      </c>
    </row>
    <row r="176" spans="2:65" s="1" customFormat="1" ht="27">
      <c r="B176" s="35"/>
      <c r="D176" s="179" t="s">
        <v>4021</v>
      </c>
      <c r="F176" s="180" t="s">
        <v>4626</v>
      </c>
      <c r="I176" s="181"/>
      <c r="L176" s="35"/>
      <c r="M176" s="64"/>
      <c r="N176" s="36"/>
      <c r="O176" s="36"/>
      <c r="P176" s="36"/>
      <c r="Q176" s="36"/>
      <c r="R176" s="36"/>
      <c r="S176" s="36"/>
      <c r="T176" s="65"/>
      <c r="AT176" s="18" t="s">
        <v>4021</v>
      </c>
      <c r="AU176" s="18" t="s">
        <v>5990</v>
      </c>
    </row>
    <row r="177" spans="2:65" s="1" customFormat="1" ht="22.5" customHeight="1">
      <c r="B177" s="166"/>
      <c r="C177" s="167" t="s">
        <v>521</v>
      </c>
      <c r="D177" s="167" t="s">
        <v>4015</v>
      </c>
      <c r="E177" s="168" t="s">
        <v>4633</v>
      </c>
      <c r="F177" s="169" t="s">
        <v>4634</v>
      </c>
      <c r="G177" s="170" t="s">
        <v>450</v>
      </c>
      <c r="H177" s="171">
        <v>6376.9380000000001</v>
      </c>
      <c r="I177" s="172"/>
      <c r="J177" s="173">
        <f>ROUND(I177*H177,2)</f>
        <v>0</v>
      </c>
      <c r="K177" s="169" t="s">
        <v>392</v>
      </c>
      <c r="L177" s="35"/>
      <c r="M177" s="174" t="s">
        <v>5915</v>
      </c>
      <c r="N177" s="175" t="s">
        <v>5954</v>
      </c>
      <c r="O177" s="36"/>
      <c r="P177" s="176">
        <f>O177*H177</f>
        <v>0</v>
      </c>
      <c r="Q177" s="176">
        <v>0</v>
      </c>
      <c r="R177" s="176">
        <f>Q177*H177</f>
        <v>0</v>
      </c>
      <c r="S177" s="176">
        <v>0</v>
      </c>
      <c r="T177" s="177">
        <f>S177*H177</f>
        <v>0</v>
      </c>
      <c r="AR177" s="18" t="s">
        <v>6003</v>
      </c>
      <c r="AT177" s="18" t="s">
        <v>4015</v>
      </c>
      <c r="AU177" s="18" t="s">
        <v>5990</v>
      </c>
      <c r="AY177" s="18" t="s">
        <v>4012</v>
      </c>
      <c r="BE177" s="178">
        <f>IF(N177="základní",J177,0)</f>
        <v>0</v>
      </c>
      <c r="BF177" s="178">
        <f>IF(N177="snížená",J177,0)</f>
        <v>0</v>
      </c>
      <c r="BG177" s="178">
        <f>IF(N177="zákl. přenesená",J177,0)</f>
        <v>0</v>
      </c>
      <c r="BH177" s="178">
        <f>IF(N177="sníž. přenesená",J177,0)</f>
        <v>0</v>
      </c>
      <c r="BI177" s="178">
        <f>IF(N177="nulová",J177,0)</f>
        <v>0</v>
      </c>
      <c r="BJ177" s="18" t="s">
        <v>5934</v>
      </c>
      <c r="BK177" s="178">
        <f>ROUND(I177*H177,2)</f>
        <v>0</v>
      </c>
      <c r="BL177" s="18" t="s">
        <v>6003</v>
      </c>
      <c r="BM177" s="18" t="s">
        <v>4635</v>
      </c>
    </row>
    <row r="178" spans="2:65" s="12" customFormat="1">
      <c r="B178" s="186"/>
      <c r="D178" s="179" t="s">
        <v>402</v>
      </c>
      <c r="F178" s="188" t="s">
        <v>4636</v>
      </c>
      <c r="H178" s="189">
        <v>6376.9380000000001</v>
      </c>
      <c r="I178" s="190"/>
      <c r="L178" s="186"/>
      <c r="M178" s="191"/>
      <c r="N178" s="192"/>
      <c r="O178" s="192"/>
      <c r="P178" s="192"/>
      <c r="Q178" s="192"/>
      <c r="R178" s="192"/>
      <c r="S178" s="192"/>
      <c r="T178" s="193"/>
      <c r="AT178" s="194" t="s">
        <v>402</v>
      </c>
      <c r="AU178" s="194" t="s">
        <v>5990</v>
      </c>
      <c r="AV178" s="12" t="s">
        <v>5990</v>
      </c>
      <c r="AW178" s="12" t="s">
        <v>5916</v>
      </c>
      <c r="AX178" s="12" t="s">
        <v>5934</v>
      </c>
      <c r="AY178" s="194" t="s">
        <v>4012</v>
      </c>
    </row>
    <row r="179" spans="2:65" s="1" customFormat="1" ht="22.5" customHeight="1">
      <c r="B179" s="166"/>
      <c r="C179" s="167" t="s">
        <v>526</v>
      </c>
      <c r="D179" s="167" t="s">
        <v>4015</v>
      </c>
      <c r="E179" s="168" t="s">
        <v>4637</v>
      </c>
      <c r="F179" s="169" t="s">
        <v>4638</v>
      </c>
      <c r="G179" s="170" t="s">
        <v>450</v>
      </c>
      <c r="H179" s="171">
        <v>67796.498000000007</v>
      </c>
      <c r="I179" s="172"/>
      <c r="J179" s="173">
        <f>ROUND(I179*H179,2)</f>
        <v>0</v>
      </c>
      <c r="K179" s="169" t="s">
        <v>5915</v>
      </c>
      <c r="L179" s="35"/>
      <c r="M179" s="174" t="s">
        <v>5915</v>
      </c>
      <c r="N179" s="175" t="s">
        <v>5954</v>
      </c>
      <c r="O179" s="36"/>
      <c r="P179" s="176">
        <f>O179*H179</f>
        <v>0</v>
      </c>
      <c r="Q179" s="176">
        <v>0</v>
      </c>
      <c r="R179" s="176">
        <f>Q179*H179</f>
        <v>0</v>
      </c>
      <c r="S179" s="176">
        <v>0</v>
      </c>
      <c r="T179" s="177">
        <f>S179*H179</f>
        <v>0</v>
      </c>
      <c r="AR179" s="18" t="s">
        <v>6003</v>
      </c>
      <c r="AT179" s="18" t="s">
        <v>4015</v>
      </c>
      <c r="AU179" s="18" t="s">
        <v>5990</v>
      </c>
      <c r="AY179" s="18" t="s">
        <v>4012</v>
      </c>
      <c r="BE179" s="178">
        <f>IF(N179="základní",J179,0)</f>
        <v>0</v>
      </c>
      <c r="BF179" s="178">
        <f>IF(N179="snížená",J179,0)</f>
        <v>0</v>
      </c>
      <c r="BG179" s="178">
        <f>IF(N179="zákl. přenesená",J179,0)</f>
        <v>0</v>
      </c>
      <c r="BH179" s="178">
        <f>IF(N179="sníž. přenesená",J179,0)</f>
        <v>0</v>
      </c>
      <c r="BI179" s="178">
        <f>IF(N179="nulová",J179,0)</f>
        <v>0</v>
      </c>
      <c r="BJ179" s="18" t="s">
        <v>5934</v>
      </c>
      <c r="BK179" s="178">
        <f>ROUND(I179*H179,2)</f>
        <v>0</v>
      </c>
      <c r="BL179" s="18" t="s">
        <v>6003</v>
      </c>
      <c r="BM179" s="18" t="s">
        <v>4639</v>
      </c>
    </row>
    <row r="180" spans="2:65" s="12" customFormat="1">
      <c r="B180" s="186"/>
      <c r="D180" s="179" t="s">
        <v>402</v>
      </c>
      <c r="F180" s="188" t="s">
        <v>4640</v>
      </c>
      <c r="H180" s="189">
        <v>67796.498000000007</v>
      </c>
      <c r="I180" s="190"/>
      <c r="L180" s="186"/>
      <c r="M180" s="191"/>
      <c r="N180" s="192"/>
      <c r="O180" s="192"/>
      <c r="P180" s="192"/>
      <c r="Q180" s="192"/>
      <c r="R180" s="192"/>
      <c r="S180" s="192"/>
      <c r="T180" s="193"/>
      <c r="AT180" s="194" t="s">
        <v>402</v>
      </c>
      <c r="AU180" s="194" t="s">
        <v>5990</v>
      </c>
      <c r="AV180" s="12" t="s">
        <v>5990</v>
      </c>
      <c r="AW180" s="12" t="s">
        <v>5916</v>
      </c>
      <c r="AX180" s="12" t="s">
        <v>5934</v>
      </c>
      <c r="AY180" s="194" t="s">
        <v>4012</v>
      </c>
    </row>
    <row r="181" spans="2:65" s="1" customFormat="1" ht="22.5" customHeight="1">
      <c r="B181" s="166"/>
      <c r="C181" s="167" t="s">
        <v>532</v>
      </c>
      <c r="D181" s="167" t="s">
        <v>4015</v>
      </c>
      <c r="E181" s="168" t="s">
        <v>4641</v>
      </c>
      <c r="F181" s="169" t="s">
        <v>4642</v>
      </c>
      <c r="G181" s="170" t="s">
        <v>450</v>
      </c>
      <c r="H181" s="171">
        <v>187.55699999999999</v>
      </c>
      <c r="I181" s="172"/>
      <c r="J181" s="173">
        <f>ROUND(I181*H181,2)</f>
        <v>0</v>
      </c>
      <c r="K181" s="169" t="s">
        <v>392</v>
      </c>
      <c r="L181" s="35"/>
      <c r="M181" s="174" t="s">
        <v>5915</v>
      </c>
      <c r="N181" s="175" t="s">
        <v>5954</v>
      </c>
      <c r="O181" s="36"/>
      <c r="P181" s="176">
        <f>O181*H181</f>
        <v>0</v>
      </c>
      <c r="Q181" s="176">
        <v>0</v>
      </c>
      <c r="R181" s="176">
        <f>Q181*H181</f>
        <v>0</v>
      </c>
      <c r="S181" s="176">
        <v>0</v>
      </c>
      <c r="T181" s="177">
        <f>S181*H181</f>
        <v>0</v>
      </c>
      <c r="AR181" s="18" t="s">
        <v>6003</v>
      </c>
      <c r="AT181" s="18" t="s">
        <v>4015</v>
      </c>
      <c r="AU181" s="18" t="s">
        <v>5990</v>
      </c>
      <c r="AY181" s="18" t="s">
        <v>4012</v>
      </c>
      <c r="BE181" s="178">
        <f>IF(N181="základní",J181,0)</f>
        <v>0</v>
      </c>
      <c r="BF181" s="178">
        <f>IF(N181="snížená",J181,0)</f>
        <v>0</v>
      </c>
      <c r="BG181" s="178">
        <f>IF(N181="zákl. přenesená",J181,0)</f>
        <v>0</v>
      </c>
      <c r="BH181" s="178">
        <f>IF(N181="sníž. přenesená",J181,0)</f>
        <v>0</v>
      </c>
      <c r="BI181" s="178">
        <f>IF(N181="nulová",J181,0)</f>
        <v>0</v>
      </c>
      <c r="BJ181" s="18" t="s">
        <v>5934</v>
      </c>
      <c r="BK181" s="178">
        <f>ROUND(I181*H181,2)</f>
        <v>0</v>
      </c>
      <c r="BL181" s="18" t="s">
        <v>6003</v>
      </c>
      <c r="BM181" s="18" t="s">
        <v>4643</v>
      </c>
    </row>
    <row r="182" spans="2:65" s="1" customFormat="1" ht="27">
      <c r="B182" s="35"/>
      <c r="D182" s="179" t="s">
        <v>4021</v>
      </c>
      <c r="F182" s="180" t="s">
        <v>4622</v>
      </c>
      <c r="I182" s="181"/>
      <c r="L182" s="35"/>
      <c r="M182" s="64"/>
      <c r="N182" s="36"/>
      <c r="O182" s="36"/>
      <c r="P182" s="36"/>
      <c r="Q182" s="36"/>
      <c r="R182" s="36"/>
      <c r="S182" s="36"/>
      <c r="T182" s="65"/>
      <c r="AT182" s="18" t="s">
        <v>4021</v>
      </c>
      <c r="AU182" s="18" t="s">
        <v>5990</v>
      </c>
    </row>
    <row r="183" spans="2:65" s="1" customFormat="1" ht="22.5" customHeight="1">
      <c r="B183" s="166"/>
      <c r="C183" s="167" t="s">
        <v>538</v>
      </c>
      <c r="D183" s="167" t="s">
        <v>4015</v>
      </c>
      <c r="E183" s="168" t="s">
        <v>4644</v>
      </c>
      <c r="F183" s="169" t="s">
        <v>4645</v>
      </c>
      <c r="G183" s="170" t="s">
        <v>450</v>
      </c>
      <c r="H183" s="171">
        <v>1940.0039999999999</v>
      </c>
      <c r="I183" s="172"/>
      <c r="J183" s="173">
        <f>ROUND(I183*H183,2)</f>
        <v>0</v>
      </c>
      <c r="K183" s="169" t="s">
        <v>5915</v>
      </c>
      <c r="L183" s="35"/>
      <c r="M183" s="174" t="s">
        <v>5915</v>
      </c>
      <c r="N183" s="175" t="s">
        <v>5954</v>
      </c>
      <c r="O183" s="36"/>
      <c r="P183" s="176">
        <f>O183*H183</f>
        <v>0</v>
      </c>
      <c r="Q183" s="176">
        <v>0</v>
      </c>
      <c r="R183" s="176">
        <f>Q183*H183</f>
        <v>0</v>
      </c>
      <c r="S183" s="176">
        <v>0</v>
      </c>
      <c r="T183" s="177">
        <f>S183*H183</f>
        <v>0</v>
      </c>
      <c r="AR183" s="18" t="s">
        <v>6003</v>
      </c>
      <c r="AT183" s="18" t="s">
        <v>4015</v>
      </c>
      <c r="AU183" s="18" t="s">
        <v>5990</v>
      </c>
      <c r="AY183" s="18" t="s">
        <v>4012</v>
      </c>
      <c r="BE183" s="178">
        <f>IF(N183="základní",J183,0)</f>
        <v>0</v>
      </c>
      <c r="BF183" s="178">
        <f>IF(N183="snížená",J183,0)</f>
        <v>0</v>
      </c>
      <c r="BG183" s="178">
        <f>IF(N183="zákl. přenesená",J183,0)</f>
        <v>0</v>
      </c>
      <c r="BH183" s="178">
        <f>IF(N183="sníž. přenesená",J183,0)</f>
        <v>0</v>
      </c>
      <c r="BI183" s="178">
        <f>IF(N183="nulová",J183,0)</f>
        <v>0</v>
      </c>
      <c r="BJ183" s="18" t="s">
        <v>5934</v>
      </c>
      <c r="BK183" s="178">
        <f>ROUND(I183*H183,2)</f>
        <v>0</v>
      </c>
      <c r="BL183" s="18" t="s">
        <v>6003</v>
      </c>
      <c r="BM183" s="18" t="s">
        <v>4646</v>
      </c>
    </row>
    <row r="184" spans="2:65" s="1" customFormat="1" ht="40.5">
      <c r="B184" s="35"/>
      <c r="D184" s="195" t="s">
        <v>4021</v>
      </c>
      <c r="F184" s="196" t="s">
        <v>4647</v>
      </c>
      <c r="I184" s="181"/>
      <c r="L184" s="35"/>
      <c r="M184" s="64"/>
      <c r="N184" s="36"/>
      <c r="O184" s="36"/>
      <c r="P184" s="36"/>
      <c r="Q184" s="36"/>
      <c r="R184" s="36"/>
      <c r="S184" s="36"/>
      <c r="T184" s="65"/>
      <c r="AT184" s="18" t="s">
        <v>4021</v>
      </c>
      <c r="AU184" s="18" t="s">
        <v>5990</v>
      </c>
    </row>
    <row r="185" spans="2:65" s="12" customFormat="1">
      <c r="B185" s="186"/>
      <c r="D185" s="195" t="s">
        <v>402</v>
      </c>
      <c r="E185" s="194" t="s">
        <v>5915</v>
      </c>
      <c r="F185" s="207" t="s">
        <v>4648</v>
      </c>
      <c r="H185" s="208">
        <v>1940.0039999999999</v>
      </c>
      <c r="I185" s="190"/>
      <c r="L185" s="186"/>
      <c r="M185" s="191"/>
      <c r="N185" s="192"/>
      <c r="O185" s="192"/>
      <c r="P185" s="192"/>
      <c r="Q185" s="192"/>
      <c r="R185" s="192"/>
      <c r="S185" s="192"/>
      <c r="T185" s="193"/>
      <c r="AT185" s="194" t="s">
        <v>402</v>
      </c>
      <c r="AU185" s="194" t="s">
        <v>5990</v>
      </c>
      <c r="AV185" s="12" t="s">
        <v>5990</v>
      </c>
      <c r="AW185" s="12" t="s">
        <v>5947</v>
      </c>
      <c r="AX185" s="12" t="s">
        <v>5934</v>
      </c>
      <c r="AY185" s="194" t="s">
        <v>4012</v>
      </c>
    </row>
    <row r="186" spans="2:65" s="11" customFormat="1" ht="37.35" customHeight="1">
      <c r="B186" s="152"/>
      <c r="D186" s="153" t="s">
        <v>5982</v>
      </c>
      <c r="E186" s="154" t="s">
        <v>743</v>
      </c>
      <c r="F186" s="154" t="s">
        <v>744</v>
      </c>
      <c r="I186" s="155"/>
      <c r="J186" s="156">
        <f>BK186</f>
        <v>0</v>
      </c>
      <c r="L186" s="152"/>
      <c r="M186" s="157"/>
      <c r="N186" s="158"/>
      <c r="O186" s="158"/>
      <c r="P186" s="159">
        <f>P187</f>
        <v>0</v>
      </c>
      <c r="Q186" s="158"/>
      <c r="R186" s="159">
        <f>R187</f>
        <v>1.9029999999999998</v>
      </c>
      <c r="S186" s="158"/>
      <c r="T186" s="160">
        <f>T187</f>
        <v>0</v>
      </c>
      <c r="AR186" s="153" t="s">
        <v>5990</v>
      </c>
      <c r="AT186" s="161" t="s">
        <v>5982</v>
      </c>
      <c r="AU186" s="161" t="s">
        <v>5983</v>
      </c>
      <c r="AY186" s="153" t="s">
        <v>4012</v>
      </c>
      <c r="BK186" s="162">
        <f>BK187</f>
        <v>0</v>
      </c>
    </row>
    <row r="187" spans="2:65" s="11" customFormat="1" ht="19.899999999999999" customHeight="1">
      <c r="B187" s="152"/>
      <c r="D187" s="163" t="s">
        <v>5982</v>
      </c>
      <c r="E187" s="164" t="s">
        <v>2791</v>
      </c>
      <c r="F187" s="164" t="s">
        <v>2792</v>
      </c>
      <c r="I187" s="155"/>
      <c r="J187" s="165">
        <f>BK187</f>
        <v>0</v>
      </c>
      <c r="L187" s="152"/>
      <c r="M187" s="157"/>
      <c r="N187" s="158"/>
      <c r="O187" s="158"/>
      <c r="P187" s="159">
        <f>SUM(P188:P189)</f>
        <v>0</v>
      </c>
      <c r="Q187" s="158"/>
      <c r="R187" s="159">
        <f>SUM(R188:R189)</f>
        <v>1.9029999999999998</v>
      </c>
      <c r="S187" s="158"/>
      <c r="T187" s="160">
        <f>SUM(T188:T189)</f>
        <v>0</v>
      </c>
      <c r="AR187" s="153" t="s">
        <v>5990</v>
      </c>
      <c r="AT187" s="161" t="s">
        <v>5982</v>
      </c>
      <c r="AU187" s="161" t="s">
        <v>5934</v>
      </c>
      <c r="AY187" s="153" t="s">
        <v>4012</v>
      </c>
      <c r="BK187" s="162">
        <f>SUM(BK188:BK189)</f>
        <v>0</v>
      </c>
    </row>
    <row r="188" spans="2:65" s="1" customFormat="1" ht="31.5" customHeight="1">
      <c r="B188" s="166"/>
      <c r="C188" s="167" t="s">
        <v>542</v>
      </c>
      <c r="D188" s="167" t="s">
        <v>4015</v>
      </c>
      <c r="E188" s="168" t="s">
        <v>4649</v>
      </c>
      <c r="F188" s="169" t="s">
        <v>4650</v>
      </c>
      <c r="G188" s="170" t="s">
        <v>459</v>
      </c>
      <c r="H188" s="171">
        <v>86.5</v>
      </c>
      <c r="I188" s="172"/>
      <c r="J188" s="173">
        <f>ROUND(I188*H188,2)</f>
        <v>0</v>
      </c>
      <c r="K188" s="169" t="s">
        <v>5915</v>
      </c>
      <c r="L188" s="35"/>
      <c r="M188" s="174" t="s">
        <v>5915</v>
      </c>
      <c r="N188" s="175" t="s">
        <v>5954</v>
      </c>
      <c r="O188" s="36"/>
      <c r="P188" s="176">
        <f>O188*H188</f>
        <v>0</v>
      </c>
      <c r="Q188" s="176">
        <v>2.1999999999999999E-2</v>
      </c>
      <c r="R188" s="176">
        <f>Q188*H188</f>
        <v>1.9029999999999998</v>
      </c>
      <c r="S188" s="176">
        <v>0</v>
      </c>
      <c r="T188" s="177">
        <f>S188*H188</f>
        <v>0</v>
      </c>
      <c r="AR188" s="18" t="s">
        <v>3964</v>
      </c>
      <c r="AT188" s="18" t="s">
        <v>4015</v>
      </c>
      <c r="AU188" s="18" t="s">
        <v>5990</v>
      </c>
      <c r="AY188" s="18" t="s">
        <v>4012</v>
      </c>
      <c r="BE188" s="178">
        <f>IF(N188="základní",J188,0)</f>
        <v>0</v>
      </c>
      <c r="BF188" s="178">
        <f>IF(N188="snížená",J188,0)</f>
        <v>0</v>
      </c>
      <c r="BG188" s="178">
        <f>IF(N188="zákl. přenesená",J188,0)</f>
        <v>0</v>
      </c>
      <c r="BH188" s="178">
        <f>IF(N188="sníž. přenesená",J188,0)</f>
        <v>0</v>
      </c>
      <c r="BI188" s="178">
        <f>IF(N188="nulová",J188,0)</f>
        <v>0</v>
      </c>
      <c r="BJ188" s="18" t="s">
        <v>5934</v>
      </c>
      <c r="BK188" s="178">
        <f>ROUND(I188*H188,2)</f>
        <v>0</v>
      </c>
      <c r="BL188" s="18" t="s">
        <v>3964</v>
      </c>
      <c r="BM188" s="18" t="s">
        <v>4651</v>
      </c>
    </row>
    <row r="189" spans="2:65" s="1" customFormat="1" ht="22.5" customHeight="1">
      <c r="B189" s="166"/>
      <c r="C189" s="167" t="s">
        <v>548</v>
      </c>
      <c r="D189" s="167" t="s">
        <v>4015</v>
      </c>
      <c r="E189" s="168" t="s">
        <v>4652</v>
      </c>
      <c r="F189" s="169" t="s">
        <v>4653</v>
      </c>
      <c r="G189" s="170" t="s">
        <v>450</v>
      </c>
      <c r="H189" s="171">
        <v>1.903</v>
      </c>
      <c r="I189" s="172"/>
      <c r="J189" s="173">
        <f>ROUND(I189*H189,2)</f>
        <v>0</v>
      </c>
      <c r="K189" s="169" t="s">
        <v>392</v>
      </c>
      <c r="L189" s="35"/>
      <c r="M189" s="174" t="s">
        <v>5915</v>
      </c>
      <c r="N189" s="182" t="s">
        <v>5954</v>
      </c>
      <c r="O189" s="183"/>
      <c r="P189" s="184">
        <f>O189*H189</f>
        <v>0</v>
      </c>
      <c r="Q189" s="184">
        <v>0</v>
      </c>
      <c r="R189" s="184">
        <f>Q189*H189</f>
        <v>0</v>
      </c>
      <c r="S189" s="184">
        <v>0</v>
      </c>
      <c r="T189" s="185">
        <f>S189*H189</f>
        <v>0</v>
      </c>
      <c r="AR189" s="18" t="s">
        <v>3964</v>
      </c>
      <c r="AT189" s="18" t="s">
        <v>4015</v>
      </c>
      <c r="AU189" s="18" t="s">
        <v>5990</v>
      </c>
      <c r="AY189" s="18" t="s">
        <v>4012</v>
      </c>
      <c r="BE189" s="178">
        <f>IF(N189="základní",J189,0)</f>
        <v>0</v>
      </c>
      <c r="BF189" s="178">
        <f>IF(N189="snížená",J189,0)</f>
        <v>0</v>
      </c>
      <c r="BG189" s="178">
        <f>IF(N189="zákl. přenesená",J189,0)</f>
        <v>0</v>
      </c>
      <c r="BH189" s="178">
        <f>IF(N189="sníž. přenesená",J189,0)</f>
        <v>0</v>
      </c>
      <c r="BI189" s="178">
        <f>IF(N189="nulová",J189,0)</f>
        <v>0</v>
      </c>
      <c r="BJ189" s="18" t="s">
        <v>5934</v>
      </c>
      <c r="BK189" s="178">
        <f>ROUND(I189*H189,2)</f>
        <v>0</v>
      </c>
      <c r="BL189" s="18" t="s">
        <v>3964</v>
      </c>
      <c r="BM189" s="18" t="s">
        <v>4654</v>
      </c>
    </row>
    <row r="190" spans="2:65" s="1" customFormat="1" ht="6.95" customHeight="1">
      <c r="B190" s="50"/>
      <c r="C190" s="51"/>
      <c r="D190" s="51"/>
      <c r="E190" s="51"/>
      <c r="F190" s="51"/>
      <c r="G190" s="51"/>
      <c r="H190" s="51"/>
      <c r="I190" s="120"/>
      <c r="J190" s="51"/>
      <c r="K190" s="51"/>
      <c r="L190" s="35"/>
    </row>
  </sheetData>
  <autoFilter ref="C89:K89"/>
  <mergeCells count="12">
    <mergeCell ref="E47:H47"/>
    <mergeCell ref="E78:H78"/>
    <mergeCell ref="G1:H1"/>
    <mergeCell ref="L2:V2"/>
    <mergeCell ref="E49:H49"/>
    <mergeCell ref="E51:H51"/>
    <mergeCell ref="E80:H80"/>
    <mergeCell ref="E82:H82"/>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7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6002</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4655</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4656</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ROUND(SUM(BE89:BE174), 2)</f>
        <v>0</v>
      </c>
      <c r="G32" s="36"/>
      <c r="H32" s="36"/>
      <c r="I32" s="115">
        <v>0.21</v>
      </c>
      <c r="J32" s="114">
        <f>ROUND(ROUND((SUM(BE89:BE174)), 2)*I32, 2)</f>
        <v>0</v>
      </c>
      <c r="K32" s="39"/>
    </row>
    <row r="33" spans="2:11" s="1" customFormat="1" ht="14.45" customHeight="1">
      <c r="B33" s="35"/>
      <c r="C33" s="36"/>
      <c r="D33" s="36"/>
      <c r="E33" s="43" t="s">
        <v>5955</v>
      </c>
      <c r="F33" s="114">
        <f>ROUND(SUM(BF89:BF174), 2)</f>
        <v>0</v>
      </c>
      <c r="G33" s="36"/>
      <c r="H33" s="36"/>
      <c r="I33" s="115">
        <v>0.15</v>
      </c>
      <c r="J33" s="114">
        <f>ROUND(ROUND((SUM(BF89:BF174)), 2)*I33, 2)</f>
        <v>0</v>
      </c>
      <c r="K33" s="39"/>
    </row>
    <row r="34" spans="2:11" s="1" customFormat="1" ht="14.45" hidden="1" customHeight="1">
      <c r="B34" s="35"/>
      <c r="C34" s="36"/>
      <c r="D34" s="36"/>
      <c r="E34" s="43" t="s">
        <v>5956</v>
      </c>
      <c r="F34" s="114">
        <f>ROUND(SUM(BG89:BG174), 2)</f>
        <v>0</v>
      </c>
      <c r="G34" s="36"/>
      <c r="H34" s="36"/>
      <c r="I34" s="115">
        <v>0.21</v>
      </c>
      <c r="J34" s="114">
        <v>0</v>
      </c>
      <c r="K34" s="39"/>
    </row>
    <row r="35" spans="2:11" s="1" customFormat="1" ht="14.45" hidden="1" customHeight="1">
      <c r="B35" s="35"/>
      <c r="C35" s="36"/>
      <c r="D35" s="36"/>
      <c r="E35" s="43" t="s">
        <v>5957</v>
      </c>
      <c r="F35" s="114">
        <f>ROUND(SUM(BH89:BH174), 2)</f>
        <v>0</v>
      </c>
      <c r="G35" s="36"/>
      <c r="H35" s="36"/>
      <c r="I35" s="115">
        <v>0.15</v>
      </c>
      <c r="J35" s="114">
        <v>0</v>
      </c>
      <c r="K35" s="39"/>
    </row>
    <row r="36" spans="2:11" s="1" customFormat="1" ht="14.45" hidden="1" customHeight="1">
      <c r="B36" s="35"/>
      <c r="C36" s="36"/>
      <c r="D36" s="36"/>
      <c r="E36" s="43" t="s">
        <v>5958</v>
      </c>
      <c r="F36" s="114">
        <f>ROUND(SUM(BI89:BI174),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4655</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3 - SO_02.1 Propojovací potrubí PVC 160 dl. 20 m</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J89</f>
        <v>0</v>
      </c>
      <c r="K60" s="39"/>
      <c r="AU60" s="18" t="s">
        <v>3993</v>
      </c>
    </row>
    <row r="61" spans="2:47" s="8" customFormat="1" ht="24.95" customHeight="1">
      <c r="B61" s="127"/>
      <c r="C61" s="128"/>
      <c r="D61" s="129" t="s">
        <v>2364</v>
      </c>
      <c r="E61" s="130"/>
      <c r="F61" s="130"/>
      <c r="G61" s="130"/>
      <c r="H61" s="130"/>
      <c r="I61" s="131"/>
      <c r="J61" s="132">
        <f>J90</f>
        <v>0</v>
      </c>
      <c r="K61" s="133"/>
    </row>
    <row r="62" spans="2:47" s="9" customFormat="1" ht="19.899999999999999" customHeight="1">
      <c r="B62" s="134"/>
      <c r="C62" s="135"/>
      <c r="D62" s="136" t="s">
        <v>2365</v>
      </c>
      <c r="E62" s="137"/>
      <c r="F62" s="137"/>
      <c r="G62" s="137"/>
      <c r="H62" s="137"/>
      <c r="I62" s="138"/>
      <c r="J62" s="139">
        <f>J91</f>
        <v>0</v>
      </c>
      <c r="K62" s="140"/>
    </row>
    <row r="63" spans="2:47" s="9" customFormat="1" ht="19.899999999999999" customHeight="1">
      <c r="B63" s="134"/>
      <c r="C63" s="135"/>
      <c r="D63" s="136" t="s">
        <v>2366</v>
      </c>
      <c r="E63" s="137"/>
      <c r="F63" s="137"/>
      <c r="G63" s="137"/>
      <c r="H63" s="137"/>
      <c r="I63" s="138"/>
      <c r="J63" s="139">
        <f>J135</f>
        <v>0</v>
      </c>
      <c r="K63" s="140"/>
    </row>
    <row r="64" spans="2:47" s="9" customFormat="1" ht="19.899999999999999" customHeight="1">
      <c r="B64" s="134"/>
      <c r="C64" s="135"/>
      <c r="D64" s="136" t="s">
        <v>4657</v>
      </c>
      <c r="E64" s="137"/>
      <c r="F64" s="137"/>
      <c r="G64" s="137"/>
      <c r="H64" s="137"/>
      <c r="I64" s="138"/>
      <c r="J64" s="139">
        <f>J147</f>
        <v>0</v>
      </c>
      <c r="K64" s="140"/>
    </row>
    <row r="65" spans="2:12" s="9" customFormat="1" ht="19.899999999999999" customHeight="1">
      <c r="B65" s="134"/>
      <c r="C65" s="135"/>
      <c r="D65" s="136" t="s">
        <v>2371</v>
      </c>
      <c r="E65" s="137"/>
      <c r="F65" s="137"/>
      <c r="G65" s="137"/>
      <c r="H65" s="137"/>
      <c r="I65" s="138"/>
      <c r="J65" s="139">
        <f>J163</f>
        <v>0</v>
      </c>
      <c r="K65" s="140"/>
    </row>
    <row r="66" spans="2:12" s="9" customFormat="1" ht="19.899999999999999" customHeight="1">
      <c r="B66" s="134"/>
      <c r="C66" s="135"/>
      <c r="D66" s="136" t="s">
        <v>2824</v>
      </c>
      <c r="E66" s="137"/>
      <c r="F66" s="137"/>
      <c r="G66" s="137"/>
      <c r="H66" s="137"/>
      <c r="I66" s="138"/>
      <c r="J66" s="139">
        <f>J167</f>
        <v>0</v>
      </c>
      <c r="K66" s="140"/>
    </row>
    <row r="67" spans="2:12" s="9" customFormat="1" ht="19.899999999999999" customHeight="1">
      <c r="B67" s="134"/>
      <c r="C67" s="135"/>
      <c r="D67" s="136" t="s">
        <v>4658</v>
      </c>
      <c r="E67" s="137"/>
      <c r="F67" s="137"/>
      <c r="G67" s="137"/>
      <c r="H67" s="137"/>
      <c r="I67" s="138"/>
      <c r="J67" s="139">
        <f>J173</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3996</v>
      </c>
      <c r="L74" s="35"/>
    </row>
    <row r="75" spans="2:12" s="1" customFormat="1" ht="6.95" customHeight="1">
      <c r="B75" s="35"/>
      <c r="L75" s="35"/>
    </row>
    <row r="76" spans="2:12" s="1" customFormat="1" ht="14.45" customHeight="1">
      <c r="B76" s="35"/>
      <c r="C76" s="57" t="s">
        <v>5929</v>
      </c>
      <c r="L76" s="35"/>
    </row>
    <row r="77" spans="2:12" s="1" customFormat="1" ht="22.5" customHeight="1">
      <c r="B77" s="35"/>
      <c r="E77" s="1611" t="str">
        <f>E7</f>
        <v>Zajištění kvality vody pro skupinový vodovod Přelouč</v>
      </c>
      <c r="F77" s="1576"/>
      <c r="G77" s="1576"/>
      <c r="H77" s="1576"/>
      <c r="L77" s="35"/>
    </row>
    <row r="78" spans="2:12" ht="15">
      <c r="B78" s="22"/>
      <c r="C78" s="57" t="s">
        <v>3987</v>
      </c>
      <c r="L78" s="22"/>
    </row>
    <row r="79" spans="2:12" s="1" customFormat="1" ht="22.5" customHeight="1">
      <c r="B79" s="35"/>
      <c r="E79" s="1611" t="s">
        <v>4655</v>
      </c>
      <c r="F79" s="1576"/>
      <c r="G79" s="1576"/>
      <c r="H79" s="1576"/>
      <c r="L79" s="35"/>
    </row>
    <row r="80" spans="2:12" s="1" customFormat="1" ht="14.45" customHeight="1">
      <c r="B80" s="35"/>
      <c r="C80" s="57" t="s">
        <v>2362</v>
      </c>
      <c r="L80" s="35"/>
    </row>
    <row r="81" spans="2:65" s="1" customFormat="1" ht="23.25" customHeight="1">
      <c r="B81" s="35"/>
      <c r="E81" s="1595" t="str">
        <f>E11</f>
        <v>3 - SO_02.1 Propojovací potrubí PVC 160 dl. 20 m</v>
      </c>
      <c r="F81" s="1576"/>
      <c r="G81" s="1576"/>
      <c r="H81" s="1576"/>
      <c r="L81" s="35"/>
    </row>
    <row r="82" spans="2:65" s="1" customFormat="1" ht="6.95" customHeight="1">
      <c r="B82" s="35"/>
      <c r="L82" s="35"/>
    </row>
    <row r="83" spans="2:65" s="1" customFormat="1" ht="18" customHeight="1">
      <c r="B83" s="35"/>
      <c r="C83" s="57" t="s">
        <v>5935</v>
      </c>
      <c r="F83" s="141" t="str">
        <f>F14</f>
        <v xml:space="preserve"> </v>
      </c>
      <c r="I83" s="142" t="s">
        <v>5937</v>
      </c>
      <c r="J83" s="61" t="str">
        <f>IF(J14="","",J14)</f>
        <v>27.10.2015</v>
      </c>
      <c r="L83" s="35"/>
    </row>
    <row r="84" spans="2:65" s="1" customFormat="1" ht="6.95" customHeight="1">
      <c r="B84" s="35"/>
      <c r="L84" s="35"/>
    </row>
    <row r="85" spans="2:65" s="1" customFormat="1" ht="15">
      <c r="B85" s="35"/>
      <c r="C85" s="57" t="s">
        <v>5941</v>
      </c>
      <c r="F85" s="141" t="str">
        <f>E17</f>
        <v xml:space="preserve"> </v>
      </c>
      <c r="I85" s="142" t="s">
        <v>5946</v>
      </c>
      <c r="J85" s="141" t="str">
        <f>E23</f>
        <v xml:space="preserve"> </v>
      </c>
      <c r="L85" s="35"/>
    </row>
    <row r="86" spans="2:65" s="1" customFormat="1" ht="14.45" customHeight="1">
      <c r="B86" s="35"/>
      <c r="C86" s="57" t="s">
        <v>5944</v>
      </c>
      <c r="F86" s="141" t="str">
        <f>IF(E20="","",E20)</f>
        <v/>
      </c>
      <c r="L86" s="35"/>
    </row>
    <row r="87" spans="2:65" s="1" customFormat="1" ht="10.35" customHeight="1">
      <c r="B87" s="35"/>
      <c r="L87" s="35"/>
    </row>
    <row r="88" spans="2:65" s="10" customFormat="1" ht="29.25" customHeight="1">
      <c r="B88" s="143"/>
      <c r="C88" s="144" t="s">
        <v>3997</v>
      </c>
      <c r="D88" s="145" t="s">
        <v>5968</v>
      </c>
      <c r="E88" s="145" t="s">
        <v>5964</v>
      </c>
      <c r="F88" s="145" t="s">
        <v>3998</v>
      </c>
      <c r="G88" s="145" t="s">
        <v>3999</v>
      </c>
      <c r="H88" s="145" t="s">
        <v>4000</v>
      </c>
      <c r="I88" s="146" t="s">
        <v>4001</v>
      </c>
      <c r="J88" s="145" t="s">
        <v>3991</v>
      </c>
      <c r="K88" s="147" t="s">
        <v>4002</v>
      </c>
      <c r="L88" s="143"/>
      <c r="M88" s="67" t="s">
        <v>4003</v>
      </c>
      <c r="N88" s="68" t="s">
        <v>5953</v>
      </c>
      <c r="O88" s="68" t="s">
        <v>4004</v>
      </c>
      <c r="P88" s="68" t="s">
        <v>4005</v>
      </c>
      <c r="Q88" s="68" t="s">
        <v>4006</v>
      </c>
      <c r="R88" s="68" t="s">
        <v>4007</v>
      </c>
      <c r="S88" s="68" t="s">
        <v>4008</v>
      </c>
      <c r="T88" s="69" t="s">
        <v>4009</v>
      </c>
    </row>
    <row r="89" spans="2:65" s="1" customFormat="1" ht="29.25" customHeight="1">
      <c r="B89" s="35"/>
      <c r="C89" s="71" t="s">
        <v>3992</v>
      </c>
      <c r="J89" s="148">
        <f>BK89</f>
        <v>0</v>
      </c>
      <c r="L89" s="35"/>
      <c r="M89" s="70"/>
      <c r="N89" s="62"/>
      <c r="O89" s="62"/>
      <c r="P89" s="149">
        <f>P90</f>
        <v>0</v>
      </c>
      <c r="Q89" s="62"/>
      <c r="R89" s="149">
        <f>R90</f>
        <v>70.557854550000002</v>
      </c>
      <c r="S89" s="62"/>
      <c r="T89" s="150">
        <f>T90</f>
        <v>8.9819999999999993</v>
      </c>
      <c r="AT89" s="18" t="s">
        <v>5982</v>
      </c>
      <c r="AU89" s="18" t="s">
        <v>3993</v>
      </c>
      <c r="BK89" s="151">
        <f>BK90</f>
        <v>0</v>
      </c>
    </row>
    <row r="90" spans="2:65" s="11" customFormat="1" ht="37.35" customHeight="1">
      <c r="B90" s="152"/>
      <c r="D90" s="153" t="s">
        <v>5982</v>
      </c>
      <c r="E90" s="154" t="s">
        <v>2379</v>
      </c>
      <c r="F90" s="154" t="s">
        <v>2380</v>
      </c>
      <c r="I90" s="155"/>
      <c r="J90" s="156">
        <f>BK90</f>
        <v>0</v>
      </c>
      <c r="L90" s="152"/>
      <c r="M90" s="157"/>
      <c r="N90" s="158"/>
      <c r="O90" s="158"/>
      <c r="P90" s="159">
        <f>P91+P135+P147+P163+P167+P173</f>
        <v>0</v>
      </c>
      <c r="Q90" s="158"/>
      <c r="R90" s="159">
        <f>R91+R135+R147+R163+R167+R173</f>
        <v>70.557854550000002</v>
      </c>
      <c r="S90" s="158"/>
      <c r="T90" s="160">
        <f>T91+T135+T147+T163+T167+T173</f>
        <v>8.9819999999999993</v>
      </c>
      <c r="AR90" s="153" t="s">
        <v>5934</v>
      </c>
      <c r="AT90" s="161" t="s">
        <v>5982</v>
      </c>
      <c r="AU90" s="161" t="s">
        <v>5983</v>
      </c>
      <c r="AY90" s="153" t="s">
        <v>4012</v>
      </c>
      <c r="BK90" s="162">
        <f>BK91+BK135+BK147+BK163+BK167+BK173</f>
        <v>0</v>
      </c>
    </row>
    <row r="91" spans="2:65" s="11" customFormat="1" ht="19.899999999999999" customHeight="1">
      <c r="B91" s="152"/>
      <c r="D91" s="163" t="s">
        <v>5982</v>
      </c>
      <c r="E91" s="164" t="s">
        <v>5934</v>
      </c>
      <c r="F91" s="164" t="s">
        <v>2381</v>
      </c>
      <c r="I91" s="155"/>
      <c r="J91" s="165">
        <f>BK91</f>
        <v>0</v>
      </c>
      <c r="L91" s="152"/>
      <c r="M91" s="157"/>
      <c r="N91" s="158"/>
      <c r="O91" s="158"/>
      <c r="P91" s="159">
        <f>SUM(P92:P134)</f>
        <v>0</v>
      </c>
      <c r="Q91" s="158"/>
      <c r="R91" s="159">
        <f>SUM(R92:R134)</f>
        <v>64.532694000000006</v>
      </c>
      <c r="S91" s="158"/>
      <c r="T91" s="160">
        <f>SUM(T92:T134)</f>
        <v>8.9819999999999993</v>
      </c>
      <c r="AR91" s="153" t="s">
        <v>5934</v>
      </c>
      <c r="AT91" s="161" t="s">
        <v>5982</v>
      </c>
      <c r="AU91" s="161" t="s">
        <v>5934</v>
      </c>
      <c r="AY91" s="153" t="s">
        <v>4012</v>
      </c>
      <c r="BK91" s="162">
        <f>SUM(BK92:BK134)</f>
        <v>0</v>
      </c>
    </row>
    <row r="92" spans="2:65" s="1" customFormat="1" ht="22.5" customHeight="1">
      <c r="B92" s="166"/>
      <c r="C92" s="167" t="s">
        <v>5934</v>
      </c>
      <c r="D92" s="167" t="s">
        <v>4015</v>
      </c>
      <c r="E92" s="168" t="s">
        <v>4659</v>
      </c>
      <c r="F92" s="169" t="s">
        <v>4660</v>
      </c>
      <c r="G92" s="170" t="s">
        <v>426</v>
      </c>
      <c r="H92" s="171">
        <v>9</v>
      </c>
      <c r="I92" s="172"/>
      <c r="J92" s="173">
        <f>ROUND(I92*H92,2)</f>
        <v>0</v>
      </c>
      <c r="K92" s="169" t="s">
        <v>392</v>
      </c>
      <c r="L92" s="35"/>
      <c r="M92" s="174" t="s">
        <v>5915</v>
      </c>
      <c r="N92" s="175" t="s">
        <v>5954</v>
      </c>
      <c r="O92" s="36"/>
      <c r="P92" s="176">
        <f>O92*H92</f>
        <v>0</v>
      </c>
      <c r="Q92" s="176">
        <v>0</v>
      </c>
      <c r="R92" s="176">
        <f>Q92*H92</f>
        <v>0</v>
      </c>
      <c r="S92" s="176">
        <v>0.4</v>
      </c>
      <c r="T92" s="177">
        <f>S92*H92</f>
        <v>3.6</v>
      </c>
      <c r="AR92" s="18" t="s">
        <v>6003</v>
      </c>
      <c r="AT92" s="18" t="s">
        <v>4015</v>
      </c>
      <c r="AU92" s="18" t="s">
        <v>5990</v>
      </c>
      <c r="AY92" s="18" t="s">
        <v>4012</v>
      </c>
      <c r="BE92" s="178">
        <f>IF(N92="základní",J92,0)</f>
        <v>0</v>
      </c>
      <c r="BF92" s="178">
        <f>IF(N92="snížená",J92,0)</f>
        <v>0</v>
      </c>
      <c r="BG92" s="178">
        <f>IF(N92="zákl. přenesená",J92,0)</f>
        <v>0</v>
      </c>
      <c r="BH92" s="178">
        <f>IF(N92="sníž. přenesená",J92,0)</f>
        <v>0</v>
      </c>
      <c r="BI92" s="178">
        <f>IF(N92="nulová",J92,0)</f>
        <v>0</v>
      </c>
      <c r="BJ92" s="18" t="s">
        <v>5934</v>
      </c>
      <c r="BK92" s="178">
        <f>ROUND(I92*H92,2)</f>
        <v>0</v>
      </c>
      <c r="BL92" s="18" t="s">
        <v>6003</v>
      </c>
      <c r="BM92" s="18" t="s">
        <v>4661</v>
      </c>
    </row>
    <row r="93" spans="2:65" s="12" customFormat="1">
      <c r="B93" s="186"/>
      <c r="D93" s="179" t="s">
        <v>402</v>
      </c>
      <c r="E93" s="187" t="s">
        <v>5915</v>
      </c>
      <c r="F93" s="188" t="s">
        <v>4662</v>
      </c>
      <c r="H93" s="189">
        <v>9</v>
      </c>
      <c r="I93" s="190"/>
      <c r="L93" s="186"/>
      <c r="M93" s="191"/>
      <c r="N93" s="192"/>
      <c r="O93" s="192"/>
      <c r="P93" s="192"/>
      <c r="Q93" s="192"/>
      <c r="R93" s="192"/>
      <c r="S93" s="192"/>
      <c r="T93" s="193"/>
      <c r="AT93" s="194" t="s">
        <v>402</v>
      </c>
      <c r="AU93" s="194" t="s">
        <v>5990</v>
      </c>
      <c r="AV93" s="12" t="s">
        <v>5990</v>
      </c>
      <c r="AW93" s="12" t="s">
        <v>5947</v>
      </c>
      <c r="AX93" s="12" t="s">
        <v>5934</v>
      </c>
      <c r="AY93" s="194" t="s">
        <v>4012</v>
      </c>
    </row>
    <row r="94" spans="2:65" s="1" customFormat="1" ht="22.5" customHeight="1">
      <c r="B94" s="166"/>
      <c r="C94" s="167" t="s">
        <v>5990</v>
      </c>
      <c r="D94" s="167" t="s">
        <v>4015</v>
      </c>
      <c r="E94" s="168" t="s">
        <v>4663</v>
      </c>
      <c r="F94" s="169" t="s">
        <v>4664</v>
      </c>
      <c r="G94" s="170" t="s">
        <v>426</v>
      </c>
      <c r="H94" s="171">
        <v>9</v>
      </c>
      <c r="I94" s="172"/>
      <c r="J94" s="173">
        <f>ROUND(I94*H94,2)</f>
        <v>0</v>
      </c>
      <c r="K94" s="169" t="s">
        <v>392</v>
      </c>
      <c r="L94" s="35"/>
      <c r="M94" s="174" t="s">
        <v>5915</v>
      </c>
      <c r="N94" s="175" t="s">
        <v>5954</v>
      </c>
      <c r="O94" s="36"/>
      <c r="P94" s="176">
        <f>O94*H94</f>
        <v>0</v>
      </c>
      <c r="Q94" s="176">
        <v>0</v>
      </c>
      <c r="R94" s="176">
        <f>Q94*H94</f>
        <v>0</v>
      </c>
      <c r="S94" s="176">
        <v>0.5</v>
      </c>
      <c r="T94" s="177">
        <f>S94*H94</f>
        <v>4.5</v>
      </c>
      <c r="AR94" s="18" t="s">
        <v>6003</v>
      </c>
      <c r="AT94" s="18" t="s">
        <v>4015</v>
      </c>
      <c r="AU94" s="18" t="s">
        <v>5990</v>
      </c>
      <c r="AY94" s="18" t="s">
        <v>4012</v>
      </c>
      <c r="BE94" s="178">
        <f>IF(N94="základní",J94,0)</f>
        <v>0</v>
      </c>
      <c r="BF94" s="178">
        <f>IF(N94="snížená",J94,0)</f>
        <v>0</v>
      </c>
      <c r="BG94" s="178">
        <f>IF(N94="zákl. přenesená",J94,0)</f>
        <v>0</v>
      </c>
      <c r="BH94" s="178">
        <f>IF(N94="sníž. přenesená",J94,0)</f>
        <v>0</v>
      </c>
      <c r="BI94" s="178">
        <f>IF(N94="nulová",J94,0)</f>
        <v>0</v>
      </c>
      <c r="BJ94" s="18" t="s">
        <v>5934</v>
      </c>
      <c r="BK94" s="178">
        <f>ROUND(I94*H94,2)</f>
        <v>0</v>
      </c>
      <c r="BL94" s="18" t="s">
        <v>6003</v>
      </c>
      <c r="BM94" s="18" t="s">
        <v>4665</v>
      </c>
    </row>
    <row r="95" spans="2:65" s="1" customFormat="1" ht="22.5" customHeight="1">
      <c r="B95" s="166"/>
      <c r="C95" s="167" t="s">
        <v>6000</v>
      </c>
      <c r="D95" s="167" t="s">
        <v>4015</v>
      </c>
      <c r="E95" s="168" t="s">
        <v>4666</v>
      </c>
      <c r="F95" s="169" t="s">
        <v>4667</v>
      </c>
      <c r="G95" s="170" t="s">
        <v>426</v>
      </c>
      <c r="H95" s="171">
        <v>9</v>
      </c>
      <c r="I95" s="172"/>
      <c r="J95" s="173">
        <f>ROUND(I95*H95,2)</f>
        <v>0</v>
      </c>
      <c r="K95" s="169" t="s">
        <v>392</v>
      </c>
      <c r="L95" s="35"/>
      <c r="M95" s="174" t="s">
        <v>5915</v>
      </c>
      <c r="N95" s="175" t="s">
        <v>5954</v>
      </c>
      <c r="O95" s="36"/>
      <c r="P95" s="176">
        <f>O95*H95</f>
        <v>0</v>
      </c>
      <c r="Q95" s="176">
        <v>0</v>
      </c>
      <c r="R95" s="176">
        <f>Q95*H95</f>
        <v>0</v>
      </c>
      <c r="S95" s="176">
        <v>9.8000000000000004E-2</v>
      </c>
      <c r="T95" s="177">
        <f>S95*H95</f>
        <v>0.88200000000000001</v>
      </c>
      <c r="AR95" s="18" t="s">
        <v>6003</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6003</v>
      </c>
      <c r="BM95" s="18" t="s">
        <v>4668</v>
      </c>
    </row>
    <row r="96" spans="2:65" s="1" customFormat="1" ht="22.5" customHeight="1">
      <c r="B96" s="166"/>
      <c r="C96" s="167" t="s">
        <v>6003</v>
      </c>
      <c r="D96" s="167" t="s">
        <v>4015</v>
      </c>
      <c r="E96" s="168" t="s">
        <v>4669</v>
      </c>
      <c r="F96" s="169" t="s">
        <v>4670</v>
      </c>
      <c r="G96" s="170" t="s">
        <v>391</v>
      </c>
      <c r="H96" s="171">
        <v>50</v>
      </c>
      <c r="I96" s="172"/>
      <c r="J96" s="173">
        <f>ROUND(I96*H96,2)</f>
        <v>0</v>
      </c>
      <c r="K96" s="169" t="s">
        <v>392</v>
      </c>
      <c r="L96" s="35"/>
      <c r="M96" s="174" t="s">
        <v>5915</v>
      </c>
      <c r="N96" s="175" t="s">
        <v>5954</v>
      </c>
      <c r="O96" s="36"/>
      <c r="P96" s="176">
        <f>O96*H96</f>
        <v>0</v>
      </c>
      <c r="Q96" s="176">
        <v>0</v>
      </c>
      <c r="R96" s="176">
        <f>Q96*H96</f>
        <v>0</v>
      </c>
      <c r="S96" s="176">
        <v>0</v>
      </c>
      <c r="T96" s="177">
        <f>S96*H96</f>
        <v>0</v>
      </c>
      <c r="AR96" s="18" t="s">
        <v>6003</v>
      </c>
      <c r="AT96" s="18" t="s">
        <v>4015</v>
      </c>
      <c r="AU96" s="18" t="s">
        <v>5990</v>
      </c>
      <c r="AY96" s="18" t="s">
        <v>4012</v>
      </c>
      <c r="BE96" s="178">
        <f>IF(N96="základní",J96,0)</f>
        <v>0</v>
      </c>
      <c r="BF96" s="178">
        <f>IF(N96="snížená",J96,0)</f>
        <v>0</v>
      </c>
      <c r="BG96" s="178">
        <f>IF(N96="zákl. přenesená",J96,0)</f>
        <v>0</v>
      </c>
      <c r="BH96" s="178">
        <f>IF(N96="sníž. přenesená",J96,0)</f>
        <v>0</v>
      </c>
      <c r="BI96" s="178">
        <f>IF(N96="nulová",J96,0)</f>
        <v>0</v>
      </c>
      <c r="BJ96" s="18" t="s">
        <v>5934</v>
      </c>
      <c r="BK96" s="178">
        <f>ROUND(I96*H96,2)</f>
        <v>0</v>
      </c>
      <c r="BL96" s="18" t="s">
        <v>6003</v>
      </c>
      <c r="BM96" s="18" t="s">
        <v>4671</v>
      </c>
    </row>
    <row r="97" spans="2:65" s="1" customFormat="1" ht="22.5" customHeight="1">
      <c r="B97" s="166"/>
      <c r="C97" s="167" t="s">
        <v>6006</v>
      </c>
      <c r="D97" s="167" t="s">
        <v>4015</v>
      </c>
      <c r="E97" s="168" t="s">
        <v>4672</v>
      </c>
      <c r="F97" s="169" t="s">
        <v>4673</v>
      </c>
      <c r="G97" s="170" t="s">
        <v>396</v>
      </c>
      <c r="H97" s="171">
        <v>5</v>
      </c>
      <c r="I97" s="172"/>
      <c r="J97" s="173">
        <f>ROUND(I97*H97,2)</f>
        <v>0</v>
      </c>
      <c r="K97" s="169" t="s">
        <v>392</v>
      </c>
      <c r="L97" s="35"/>
      <c r="M97" s="174" t="s">
        <v>5915</v>
      </c>
      <c r="N97" s="175" t="s">
        <v>5954</v>
      </c>
      <c r="O97" s="36"/>
      <c r="P97" s="176">
        <f>O97*H97</f>
        <v>0</v>
      </c>
      <c r="Q97" s="176">
        <v>0</v>
      </c>
      <c r="R97" s="176">
        <f>Q97*H97</f>
        <v>0</v>
      </c>
      <c r="S97" s="176">
        <v>0</v>
      </c>
      <c r="T97" s="177">
        <f>S97*H97</f>
        <v>0</v>
      </c>
      <c r="AR97" s="18" t="s">
        <v>6003</v>
      </c>
      <c r="AT97" s="18" t="s">
        <v>4015</v>
      </c>
      <c r="AU97" s="18" t="s">
        <v>5990</v>
      </c>
      <c r="AY97" s="18" t="s">
        <v>4012</v>
      </c>
      <c r="BE97" s="178">
        <f>IF(N97="základní",J97,0)</f>
        <v>0</v>
      </c>
      <c r="BF97" s="178">
        <f>IF(N97="snížená",J97,0)</f>
        <v>0</v>
      </c>
      <c r="BG97" s="178">
        <f>IF(N97="zákl. přenesená",J97,0)</f>
        <v>0</v>
      </c>
      <c r="BH97" s="178">
        <f>IF(N97="sníž. přenesená",J97,0)</f>
        <v>0</v>
      </c>
      <c r="BI97" s="178">
        <f>IF(N97="nulová",J97,0)</f>
        <v>0</v>
      </c>
      <c r="BJ97" s="18" t="s">
        <v>5934</v>
      </c>
      <c r="BK97" s="178">
        <f>ROUND(I97*H97,2)</f>
        <v>0</v>
      </c>
      <c r="BL97" s="18" t="s">
        <v>6003</v>
      </c>
      <c r="BM97" s="18" t="s">
        <v>4674</v>
      </c>
    </row>
    <row r="98" spans="2:65" s="1" customFormat="1" ht="22.5" customHeight="1">
      <c r="B98" s="166"/>
      <c r="C98" s="167" t="s">
        <v>6009</v>
      </c>
      <c r="D98" s="167" t="s">
        <v>4015</v>
      </c>
      <c r="E98" s="168" t="s">
        <v>4675</v>
      </c>
      <c r="F98" s="169" t="s">
        <v>4676</v>
      </c>
      <c r="G98" s="170" t="s">
        <v>400</v>
      </c>
      <c r="H98" s="171">
        <v>2.7</v>
      </c>
      <c r="I98" s="172"/>
      <c r="J98" s="173">
        <f>ROUND(I98*H98,2)</f>
        <v>0</v>
      </c>
      <c r="K98" s="169" t="s">
        <v>392</v>
      </c>
      <c r="L98" s="35"/>
      <c r="M98" s="174" t="s">
        <v>5915</v>
      </c>
      <c r="N98" s="175" t="s">
        <v>5954</v>
      </c>
      <c r="O98" s="36"/>
      <c r="P98" s="176">
        <f>O98*H98</f>
        <v>0</v>
      </c>
      <c r="Q98" s="176">
        <v>0</v>
      </c>
      <c r="R98" s="176">
        <f>Q98*H98</f>
        <v>0</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4677</v>
      </c>
    </row>
    <row r="99" spans="2:65" s="12" customFormat="1">
      <c r="B99" s="186"/>
      <c r="D99" s="179" t="s">
        <v>402</v>
      </c>
      <c r="E99" s="187" t="s">
        <v>5915</v>
      </c>
      <c r="F99" s="188" t="s">
        <v>4678</v>
      </c>
      <c r="H99" s="189">
        <v>2.7</v>
      </c>
      <c r="I99" s="190"/>
      <c r="L99" s="186"/>
      <c r="M99" s="191"/>
      <c r="N99" s="192"/>
      <c r="O99" s="192"/>
      <c r="P99" s="192"/>
      <c r="Q99" s="192"/>
      <c r="R99" s="192"/>
      <c r="S99" s="192"/>
      <c r="T99" s="193"/>
      <c r="AT99" s="194" t="s">
        <v>402</v>
      </c>
      <c r="AU99" s="194" t="s">
        <v>5990</v>
      </c>
      <c r="AV99" s="12" t="s">
        <v>5990</v>
      </c>
      <c r="AW99" s="12" t="s">
        <v>5947</v>
      </c>
      <c r="AX99" s="12" t="s">
        <v>5934</v>
      </c>
      <c r="AY99" s="194" t="s">
        <v>4012</v>
      </c>
    </row>
    <row r="100" spans="2:65" s="1" customFormat="1" ht="22.5" customHeight="1">
      <c r="B100" s="166"/>
      <c r="C100" s="167" t="s">
        <v>6012</v>
      </c>
      <c r="D100" s="167" t="s">
        <v>4015</v>
      </c>
      <c r="E100" s="168" t="s">
        <v>4679</v>
      </c>
      <c r="F100" s="169" t="s">
        <v>4680</v>
      </c>
      <c r="G100" s="170" t="s">
        <v>400</v>
      </c>
      <c r="H100" s="171">
        <v>1.89</v>
      </c>
      <c r="I100" s="172"/>
      <c r="J100" s="173">
        <f>ROUND(I100*H100,2)</f>
        <v>0</v>
      </c>
      <c r="K100" s="169" t="s">
        <v>392</v>
      </c>
      <c r="L100" s="35"/>
      <c r="M100" s="174" t="s">
        <v>5915</v>
      </c>
      <c r="N100" s="175" t="s">
        <v>5954</v>
      </c>
      <c r="O100" s="36"/>
      <c r="P100" s="176">
        <f>O100*H100</f>
        <v>0</v>
      </c>
      <c r="Q100" s="176">
        <v>0</v>
      </c>
      <c r="R100" s="176">
        <f>Q100*H100</f>
        <v>0</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4681</v>
      </c>
    </row>
    <row r="101" spans="2:65" s="12" customFormat="1">
      <c r="B101" s="186"/>
      <c r="D101" s="179" t="s">
        <v>402</v>
      </c>
      <c r="E101" s="187" t="s">
        <v>5915</v>
      </c>
      <c r="F101" s="188" t="s">
        <v>4682</v>
      </c>
      <c r="H101" s="189">
        <v>1.89</v>
      </c>
      <c r="I101" s="190"/>
      <c r="L101" s="186"/>
      <c r="M101" s="191"/>
      <c r="N101" s="192"/>
      <c r="O101" s="192"/>
      <c r="P101" s="192"/>
      <c r="Q101" s="192"/>
      <c r="R101" s="192"/>
      <c r="S101" s="192"/>
      <c r="T101" s="193"/>
      <c r="AT101" s="194" t="s">
        <v>402</v>
      </c>
      <c r="AU101" s="194" t="s">
        <v>5990</v>
      </c>
      <c r="AV101" s="12" t="s">
        <v>5990</v>
      </c>
      <c r="AW101" s="12" t="s">
        <v>5947</v>
      </c>
      <c r="AX101" s="12" t="s">
        <v>5934</v>
      </c>
      <c r="AY101" s="194" t="s">
        <v>4012</v>
      </c>
    </row>
    <row r="102" spans="2:65" s="1" customFormat="1" ht="22.5" customHeight="1">
      <c r="B102" s="166"/>
      <c r="C102" s="167" t="s">
        <v>6015</v>
      </c>
      <c r="D102" s="167" t="s">
        <v>4015</v>
      </c>
      <c r="E102" s="168" t="s">
        <v>4683</v>
      </c>
      <c r="F102" s="169" t="s">
        <v>4684</v>
      </c>
      <c r="G102" s="170" t="s">
        <v>400</v>
      </c>
      <c r="H102" s="171">
        <v>18.899999999999999</v>
      </c>
      <c r="I102" s="172"/>
      <c r="J102" s="173">
        <f>ROUND(I102*H102,2)</f>
        <v>0</v>
      </c>
      <c r="K102" s="169" t="s">
        <v>392</v>
      </c>
      <c r="L102" s="35"/>
      <c r="M102" s="174" t="s">
        <v>5915</v>
      </c>
      <c r="N102" s="175" t="s">
        <v>5954</v>
      </c>
      <c r="O102" s="36"/>
      <c r="P102" s="176">
        <f>O102*H102</f>
        <v>0</v>
      </c>
      <c r="Q102" s="176">
        <v>0</v>
      </c>
      <c r="R102" s="176">
        <f>Q102*H102</f>
        <v>0</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4685</v>
      </c>
    </row>
    <row r="103" spans="2:65" s="12" customFormat="1">
      <c r="B103" s="186"/>
      <c r="D103" s="179" t="s">
        <v>402</v>
      </c>
      <c r="E103" s="187" t="s">
        <v>5915</v>
      </c>
      <c r="F103" s="188" t="s">
        <v>4686</v>
      </c>
      <c r="H103" s="189">
        <v>18.899999999999999</v>
      </c>
      <c r="I103" s="190"/>
      <c r="L103" s="186"/>
      <c r="M103" s="191"/>
      <c r="N103" s="192"/>
      <c r="O103" s="192"/>
      <c r="P103" s="192"/>
      <c r="Q103" s="192"/>
      <c r="R103" s="192"/>
      <c r="S103" s="192"/>
      <c r="T103" s="193"/>
      <c r="AT103" s="194" t="s">
        <v>402</v>
      </c>
      <c r="AU103" s="194" t="s">
        <v>5990</v>
      </c>
      <c r="AV103" s="12" t="s">
        <v>5990</v>
      </c>
      <c r="AW103" s="12" t="s">
        <v>5947</v>
      </c>
      <c r="AX103" s="12" t="s">
        <v>5934</v>
      </c>
      <c r="AY103" s="194" t="s">
        <v>4012</v>
      </c>
    </row>
    <row r="104" spans="2:65" s="1" customFormat="1" ht="22.5" customHeight="1">
      <c r="B104" s="166"/>
      <c r="C104" s="167" t="s">
        <v>3973</v>
      </c>
      <c r="D104" s="167" t="s">
        <v>4015</v>
      </c>
      <c r="E104" s="168" t="s">
        <v>4687</v>
      </c>
      <c r="F104" s="169" t="s">
        <v>4688</v>
      </c>
      <c r="G104" s="170" t="s">
        <v>400</v>
      </c>
      <c r="H104" s="171">
        <v>5.67</v>
      </c>
      <c r="I104" s="172"/>
      <c r="J104" s="173">
        <f>ROUND(I104*H104,2)</f>
        <v>0</v>
      </c>
      <c r="K104" s="169" t="s">
        <v>392</v>
      </c>
      <c r="L104" s="35"/>
      <c r="M104" s="174" t="s">
        <v>5915</v>
      </c>
      <c r="N104" s="175" t="s">
        <v>5954</v>
      </c>
      <c r="O104" s="36"/>
      <c r="P104" s="176">
        <f>O104*H104</f>
        <v>0</v>
      </c>
      <c r="Q104" s="176">
        <v>0</v>
      </c>
      <c r="R104" s="176">
        <f>Q104*H104</f>
        <v>0</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4689</v>
      </c>
    </row>
    <row r="105" spans="2:65" s="12" customFormat="1">
      <c r="B105" s="186"/>
      <c r="D105" s="179" t="s">
        <v>402</v>
      </c>
      <c r="E105" s="187" t="s">
        <v>5915</v>
      </c>
      <c r="F105" s="188" t="s">
        <v>4690</v>
      </c>
      <c r="H105" s="189">
        <v>5.67</v>
      </c>
      <c r="I105" s="190"/>
      <c r="L105" s="186"/>
      <c r="M105" s="191"/>
      <c r="N105" s="192"/>
      <c r="O105" s="192"/>
      <c r="P105" s="192"/>
      <c r="Q105" s="192"/>
      <c r="R105" s="192"/>
      <c r="S105" s="192"/>
      <c r="T105" s="193"/>
      <c r="AT105" s="194" t="s">
        <v>402</v>
      </c>
      <c r="AU105" s="194" t="s">
        <v>5990</v>
      </c>
      <c r="AV105" s="12" t="s">
        <v>5990</v>
      </c>
      <c r="AW105" s="12" t="s">
        <v>5947</v>
      </c>
      <c r="AX105" s="12" t="s">
        <v>5934</v>
      </c>
      <c r="AY105" s="194" t="s">
        <v>4012</v>
      </c>
    </row>
    <row r="106" spans="2:65" s="1" customFormat="1" ht="22.5" customHeight="1">
      <c r="B106" s="166"/>
      <c r="C106" s="167" t="s">
        <v>5939</v>
      </c>
      <c r="D106" s="167" t="s">
        <v>4015</v>
      </c>
      <c r="E106" s="168" t="s">
        <v>4691</v>
      </c>
      <c r="F106" s="169" t="s">
        <v>4692</v>
      </c>
      <c r="G106" s="170" t="s">
        <v>400</v>
      </c>
      <c r="H106" s="171">
        <v>17.010000000000002</v>
      </c>
      <c r="I106" s="172"/>
      <c r="J106" s="173">
        <f>ROUND(I106*H106,2)</f>
        <v>0</v>
      </c>
      <c r="K106" s="169" t="s">
        <v>392</v>
      </c>
      <c r="L106" s="35"/>
      <c r="M106" s="174" t="s">
        <v>5915</v>
      </c>
      <c r="N106" s="175" t="s">
        <v>5954</v>
      </c>
      <c r="O106" s="36"/>
      <c r="P106" s="176">
        <f>O106*H106</f>
        <v>0</v>
      </c>
      <c r="Q106" s="176">
        <v>0</v>
      </c>
      <c r="R106" s="176">
        <f>Q106*H106</f>
        <v>0</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4693</v>
      </c>
    </row>
    <row r="107" spans="2:65" s="12" customFormat="1">
      <c r="B107" s="186"/>
      <c r="D107" s="179" t="s">
        <v>402</v>
      </c>
      <c r="E107" s="187" t="s">
        <v>5915</v>
      </c>
      <c r="F107" s="188" t="s">
        <v>4694</v>
      </c>
      <c r="H107" s="189">
        <v>17.010000000000002</v>
      </c>
      <c r="I107" s="190"/>
      <c r="L107" s="186"/>
      <c r="M107" s="191"/>
      <c r="N107" s="192"/>
      <c r="O107" s="192"/>
      <c r="P107" s="192"/>
      <c r="Q107" s="192"/>
      <c r="R107" s="192"/>
      <c r="S107" s="192"/>
      <c r="T107" s="193"/>
      <c r="AT107" s="194" t="s">
        <v>402</v>
      </c>
      <c r="AU107" s="194" t="s">
        <v>5990</v>
      </c>
      <c r="AV107" s="12" t="s">
        <v>5990</v>
      </c>
      <c r="AW107" s="12" t="s">
        <v>5947</v>
      </c>
      <c r="AX107" s="12" t="s">
        <v>5934</v>
      </c>
      <c r="AY107" s="194" t="s">
        <v>4012</v>
      </c>
    </row>
    <row r="108" spans="2:65" s="1" customFormat="1" ht="22.5" customHeight="1">
      <c r="B108" s="166"/>
      <c r="C108" s="167" t="s">
        <v>3978</v>
      </c>
      <c r="D108" s="167" t="s">
        <v>4015</v>
      </c>
      <c r="E108" s="168" t="s">
        <v>4695</v>
      </c>
      <c r="F108" s="169" t="s">
        <v>4696</v>
      </c>
      <c r="G108" s="170" t="s">
        <v>400</v>
      </c>
      <c r="H108" s="171">
        <v>5.1029999999999998</v>
      </c>
      <c r="I108" s="172"/>
      <c r="J108" s="173">
        <f>ROUND(I108*H108,2)</f>
        <v>0</v>
      </c>
      <c r="K108" s="169" t="s">
        <v>392</v>
      </c>
      <c r="L108" s="35"/>
      <c r="M108" s="174" t="s">
        <v>5915</v>
      </c>
      <c r="N108" s="175" t="s">
        <v>5954</v>
      </c>
      <c r="O108" s="36"/>
      <c r="P108" s="176">
        <f>O108*H108</f>
        <v>0</v>
      </c>
      <c r="Q108" s="176">
        <v>0</v>
      </c>
      <c r="R108" s="176">
        <f>Q108*H108</f>
        <v>0</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4697</v>
      </c>
    </row>
    <row r="109" spans="2:65" s="12" customFormat="1">
      <c r="B109" s="186"/>
      <c r="D109" s="179" t="s">
        <v>402</v>
      </c>
      <c r="E109" s="187" t="s">
        <v>5915</v>
      </c>
      <c r="F109" s="188" t="s">
        <v>4698</v>
      </c>
      <c r="H109" s="189">
        <v>5.1029999999999998</v>
      </c>
      <c r="I109" s="190"/>
      <c r="L109" s="186"/>
      <c r="M109" s="191"/>
      <c r="N109" s="192"/>
      <c r="O109" s="192"/>
      <c r="P109" s="192"/>
      <c r="Q109" s="192"/>
      <c r="R109" s="192"/>
      <c r="S109" s="192"/>
      <c r="T109" s="193"/>
      <c r="AT109" s="194" t="s">
        <v>402</v>
      </c>
      <c r="AU109" s="194" t="s">
        <v>5990</v>
      </c>
      <c r="AV109" s="12" t="s">
        <v>5990</v>
      </c>
      <c r="AW109" s="12" t="s">
        <v>5947</v>
      </c>
      <c r="AX109" s="12" t="s">
        <v>5934</v>
      </c>
      <c r="AY109" s="194" t="s">
        <v>4012</v>
      </c>
    </row>
    <row r="110" spans="2:65" s="1" customFormat="1" ht="22.5" customHeight="1">
      <c r="B110" s="166"/>
      <c r="C110" s="167" t="s">
        <v>2327</v>
      </c>
      <c r="D110" s="167" t="s">
        <v>4015</v>
      </c>
      <c r="E110" s="168" t="s">
        <v>4699</v>
      </c>
      <c r="F110" s="169" t="s">
        <v>4700</v>
      </c>
      <c r="G110" s="170" t="s">
        <v>426</v>
      </c>
      <c r="H110" s="171">
        <v>84</v>
      </c>
      <c r="I110" s="172"/>
      <c r="J110" s="173">
        <f>ROUND(I110*H110,2)</f>
        <v>0</v>
      </c>
      <c r="K110" s="169" t="s">
        <v>392</v>
      </c>
      <c r="L110" s="35"/>
      <c r="M110" s="174" t="s">
        <v>5915</v>
      </c>
      <c r="N110" s="175" t="s">
        <v>5954</v>
      </c>
      <c r="O110" s="36"/>
      <c r="P110" s="176">
        <f>O110*H110</f>
        <v>0</v>
      </c>
      <c r="Q110" s="176">
        <v>0</v>
      </c>
      <c r="R110" s="176">
        <f>Q110*H110</f>
        <v>0</v>
      </c>
      <c r="S110" s="176">
        <v>0</v>
      </c>
      <c r="T110" s="177">
        <f>S110*H110</f>
        <v>0</v>
      </c>
      <c r="AR110" s="18" t="s">
        <v>6003</v>
      </c>
      <c r="AT110" s="18" t="s">
        <v>4015</v>
      </c>
      <c r="AU110" s="18" t="s">
        <v>5990</v>
      </c>
      <c r="AY110" s="18" t="s">
        <v>4012</v>
      </c>
      <c r="BE110" s="178">
        <f>IF(N110="základní",J110,0)</f>
        <v>0</v>
      </c>
      <c r="BF110" s="178">
        <f>IF(N110="snížená",J110,0)</f>
        <v>0</v>
      </c>
      <c r="BG110" s="178">
        <f>IF(N110="zákl. přenesená",J110,0)</f>
        <v>0</v>
      </c>
      <c r="BH110" s="178">
        <f>IF(N110="sníž. přenesená",J110,0)</f>
        <v>0</v>
      </c>
      <c r="BI110" s="178">
        <f>IF(N110="nulová",J110,0)</f>
        <v>0</v>
      </c>
      <c r="BJ110" s="18" t="s">
        <v>5934</v>
      </c>
      <c r="BK110" s="178">
        <f>ROUND(I110*H110,2)</f>
        <v>0</v>
      </c>
      <c r="BL110" s="18" t="s">
        <v>6003</v>
      </c>
      <c r="BM110" s="18" t="s">
        <v>4701</v>
      </c>
    </row>
    <row r="111" spans="2:65" s="12" customFormat="1">
      <c r="B111" s="186"/>
      <c r="D111" s="179" t="s">
        <v>402</v>
      </c>
      <c r="E111" s="187" t="s">
        <v>5915</v>
      </c>
      <c r="F111" s="188" t="s">
        <v>4702</v>
      </c>
      <c r="H111" s="189">
        <v>84</v>
      </c>
      <c r="I111" s="190"/>
      <c r="L111" s="186"/>
      <c r="M111" s="191"/>
      <c r="N111" s="192"/>
      <c r="O111" s="192"/>
      <c r="P111" s="192"/>
      <c r="Q111" s="192"/>
      <c r="R111" s="192"/>
      <c r="S111" s="192"/>
      <c r="T111" s="193"/>
      <c r="AT111" s="194" t="s">
        <v>402</v>
      </c>
      <c r="AU111" s="194" t="s">
        <v>5990</v>
      </c>
      <c r="AV111" s="12" t="s">
        <v>5990</v>
      </c>
      <c r="AW111" s="12" t="s">
        <v>5947</v>
      </c>
      <c r="AX111" s="12" t="s">
        <v>5934</v>
      </c>
      <c r="AY111" s="194" t="s">
        <v>4012</v>
      </c>
    </row>
    <row r="112" spans="2:65" s="1" customFormat="1" ht="22.5" customHeight="1">
      <c r="B112" s="166"/>
      <c r="C112" s="167" t="s">
        <v>2329</v>
      </c>
      <c r="D112" s="167" t="s">
        <v>4015</v>
      </c>
      <c r="E112" s="168" t="s">
        <v>4703</v>
      </c>
      <c r="F112" s="169" t="s">
        <v>4704</v>
      </c>
      <c r="G112" s="170" t="s">
        <v>400</v>
      </c>
      <c r="H112" s="171">
        <v>18.899999999999999</v>
      </c>
      <c r="I112" s="172"/>
      <c r="J112" s="173">
        <f>ROUND(I112*H112,2)</f>
        <v>0</v>
      </c>
      <c r="K112" s="169" t="s">
        <v>392</v>
      </c>
      <c r="L112" s="35"/>
      <c r="M112" s="174" t="s">
        <v>5915</v>
      </c>
      <c r="N112" s="175" t="s">
        <v>5954</v>
      </c>
      <c r="O112" s="36"/>
      <c r="P112" s="176">
        <f>O112*H112</f>
        <v>0</v>
      </c>
      <c r="Q112" s="176">
        <v>0</v>
      </c>
      <c r="R112" s="176">
        <f>Q112*H112</f>
        <v>0</v>
      </c>
      <c r="S112" s="176">
        <v>0</v>
      </c>
      <c r="T112" s="177">
        <f>S112*H112</f>
        <v>0</v>
      </c>
      <c r="AR112" s="18" t="s">
        <v>6003</v>
      </c>
      <c r="AT112" s="18" t="s">
        <v>4015</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4705</v>
      </c>
    </row>
    <row r="113" spans="2:65" s="12" customFormat="1">
      <c r="B113" s="186"/>
      <c r="D113" s="179" t="s">
        <v>402</v>
      </c>
      <c r="F113" s="188" t="s">
        <v>4706</v>
      </c>
      <c r="H113" s="189">
        <v>18.899999999999999</v>
      </c>
      <c r="I113" s="190"/>
      <c r="L113" s="186"/>
      <c r="M113" s="191"/>
      <c r="N113" s="192"/>
      <c r="O113" s="192"/>
      <c r="P113" s="192"/>
      <c r="Q113" s="192"/>
      <c r="R113" s="192"/>
      <c r="S113" s="192"/>
      <c r="T113" s="193"/>
      <c r="AT113" s="194" t="s">
        <v>402</v>
      </c>
      <c r="AU113" s="194" t="s">
        <v>5990</v>
      </c>
      <c r="AV113" s="12" t="s">
        <v>5990</v>
      </c>
      <c r="AW113" s="12" t="s">
        <v>5916</v>
      </c>
      <c r="AX113" s="12" t="s">
        <v>5934</v>
      </c>
      <c r="AY113" s="194" t="s">
        <v>4012</v>
      </c>
    </row>
    <row r="114" spans="2:65" s="1" customFormat="1" ht="22.5" customHeight="1">
      <c r="B114" s="166"/>
      <c r="C114" s="167" t="s">
        <v>3959</v>
      </c>
      <c r="D114" s="167" t="s">
        <v>4015</v>
      </c>
      <c r="E114" s="168" t="s">
        <v>471</v>
      </c>
      <c r="F114" s="169" t="s">
        <v>472</v>
      </c>
      <c r="G114" s="170" t="s">
        <v>400</v>
      </c>
      <c r="H114" s="171">
        <v>37.799999999999997</v>
      </c>
      <c r="I114" s="172"/>
      <c r="J114" s="173">
        <f>ROUND(I114*H114,2)</f>
        <v>0</v>
      </c>
      <c r="K114" s="169" t="s">
        <v>392</v>
      </c>
      <c r="L114" s="35"/>
      <c r="M114" s="174" t="s">
        <v>5915</v>
      </c>
      <c r="N114" s="175" t="s">
        <v>5954</v>
      </c>
      <c r="O114" s="36"/>
      <c r="P114" s="176">
        <f>O114*H114</f>
        <v>0</v>
      </c>
      <c r="Q114" s="176">
        <v>0</v>
      </c>
      <c r="R114" s="176">
        <f>Q114*H114</f>
        <v>0</v>
      </c>
      <c r="S114" s="176">
        <v>0</v>
      </c>
      <c r="T114" s="177">
        <f>S114*H114</f>
        <v>0</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4707</v>
      </c>
    </row>
    <row r="115" spans="2:65" s="1" customFormat="1" ht="27">
      <c r="B115" s="35"/>
      <c r="D115" s="195" t="s">
        <v>4021</v>
      </c>
      <c r="F115" s="196" t="s">
        <v>4708</v>
      </c>
      <c r="I115" s="181"/>
      <c r="L115" s="35"/>
      <c r="M115" s="64"/>
      <c r="N115" s="36"/>
      <c r="O115" s="36"/>
      <c r="P115" s="36"/>
      <c r="Q115" s="36"/>
      <c r="R115" s="36"/>
      <c r="S115" s="36"/>
      <c r="T115" s="65"/>
      <c r="AT115" s="18" t="s">
        <v>4021</v>
      </c>
      <c r="AU115" s="18" t="s">
        <v>5990</v>
      </c>
    </row>
    <row r="116" spans="2:65" s="12" customFormat="1">
      <c r="B116" s="186"/>
      <c r="D116" s="179" t="s">
        <v>402</v>
      </c>
      <c r="E116" s="187" t="s">
        <v>5915</v>
      </c>
      <c r="F116" s="188" t="s">
        <v>4709</v>
      </c>
      <c r="H116" s="189">
        <v>37.799999999999997</v>
      </c>
      <c r="I116" s="190"/>
      <c r="L116" s="186"/>
      <c r="M116" s="191"/>
      <c r="N116" s="192"/>
      <c r="O116" s="192"/>
      <c r="P116" s="192"/>
      <c r="Q116" s="192"/>
      <c r="R116" s="192"/>
      <c r="S116" s="192"/>
      <c r="T116" s="193"/>
      <c r="AT116" s="194" t="s">
        <v>402</v>
      </c>
      <c r="AU116" s="194" t="s">
        <v>5990</v>
      </c>
      <c r="AV116" s="12" t="s">
        <v>5990</v>
      </c>
      <c r="AW116" s="12" t="s">
        <v>5947</v>
      </c>
      <c r="AX116" s="12" t="s">
        <v>5934</v>
      </c>
      <c r="AY116" s="194" t="s">
        <v>4012</v>
      </c>
    </row>
    <row r="117" spans="2:65" s="1" customFormat="1" ht="31.5" customHeight="1">
      <c r="B117" s="166"/>
      <c r="C117" s="167" t="s">
        <v>5921</v>
      </c>
      <c r="D117" s="167" t="s">
        <v>4015</v>
      </c>
      <c r="E117" s="168" t="s">
        <v>477</v>
      </c>
      <c r="F117" s="169" t="s">
        <v>478</v>
      </c>
      <c r="G117" s="170" t="s">
        <v>400</v>
      </c>
      <c r="H117" s="171">
        <v>1323</v>
      </c>
      <c r="I117" s="172"/>
      <c r="J117" s="173">
        <f>ROUND(I117*H117,2)</f>
        <v>0</v>
      </c>
      <c r="K117" s="169" t="s">
        <v>392</v>
      </c>
      <c r="L117" s="35"/>
      <c r="M117" s="174" t="s">
        <v>5915</v>
      </c>
      <c r="N117" s="175" t="s">
        <v>5954</v>
      </c>
      <c r="O117" s="36"/>
      <c r="P117" s="176">
        <f>O117*H117</f>
        <v>0</v>
      </c>
      <c r="Q117" s="176">
        <v>0</v>
      </c>
      <c r="R117" s="176">
        <f>Q117*H117</f>
        <v>0</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4710</v>
      </c>
    </row>
    <row r="118" spans="2:65" s="12" customFormat="1">
      <c r="B118" s="186"/>
      <c r="D118" s="179" t="s">
        <v>402</v>
      </c>
      <c r="F118" s="188" t="s">
        <v>4711</v>
      </c>
      <c r="H118" s="189">
        <v>1323</v>
      </c>
      <c r="I118" s="190"/>
      <c r="L118" s="186"/>
      <c r="M118" s="191"/>
      <c r="N118" s="192"/>
      <c r="O118" s="192"/>
      <c r="P118" s="192"/>
      <c r="Q118" s="192"/>
      <c r="R118" s="192"/>
      <c r="S118" s="192"/>
      <c r="T118" s="193"/>
      <c r="AT118" s="194" t="s">
        <v>402</v>
      </c>
      <c r="AU118" s="194" t="s">
        <v>5990</v>
      </c>
      <c r="AV118" s="12" t="s">
        <v>5990</v>
      </c>
      <c r="AW118" s="12" t="s">
        <v>5916</v>
      </c>
      <c r="AX118" s="12" t="s">
        <v>5934</v>
      </c>
      <c r="AY118" s="194" t="s">
        <v>4012</v>
      </c>
    </row>
    <row r="119" spans="2:65" s="1" customFormat="1" ht="22.5" customHeight="1">
      <c r="B119" s="166"/>
      <c r="C119" s="167" t="s">
        <v>3964</v>
      </c>
      <c r="D119" s="167" t="s">
        <v>4015</v>
      </c>
      <c r="E119" s="168" t="s">
        <v>496</v>
      </c>
      <c r="F119" s="169" t="s">
        <v>497</v>
      </c>
      <c r="G119" s="170" t="s">
        <v>400</v>
      </c>
      <c r="H119" s="171">
        <v>37.799999999999997</v>
      </c>
      <c r="I119" s="172"/>
      <c r="J119" s="173">
        <f>ROUND(I119*H119,2)</f>
        <v>0</v>
      </c>
      <c r="K119" s="169" t="s">
        <v>392</v>
      </c>
      <c r="L119" s="35"/>
      <c r="M119" s="174" t="s">
        <v>5915</v>
      </c>
      <c r="N119" s="175" t="s">
        <v>5954</v>
      </c>
      <c r="O119" s="36"/>
      <c r="P119" s="176">
        <f>O119*H119</f>
        <v>0</v>
      </c>
      <c r="Q119" s="176">
        <v>0</v>
      </c>
      <c r="R119" s="176">
        <f>Q119*H119</f>
        <v>0</v>
      </c>
      <c r="S119" s="176">
        <v>0</v>
      </c>
      <c r="T119" s="177">
        <f>S119*H119</f>
        <v>0</v>
      </c>
      <c r="AR119" s="18" t="s">
        <v>6003</v>
      </c>
      <c r="AT119" s="18" t="s">
        <v>4015</v>
      </c>
      <c r="AU119" s="18" t="s">
        <v>5990</v>
      </c>
      <c r="AY119" s="18" t="s">
        <v>4012</v>
      </c>
      <c r="BE119" s="178">
        <f>IF(N119="základní",J119,0)</f>
        <v>0</v>
      </c>
      <c r="BF119" s="178">
        <f>IF(N119="snížená",J119,0)</f>
        <v>0</v>
      </c>
      <c r="BG119" s="178">
        <f>IF(N119="zákl. přenesená",J119,0)</f>
        <v>0</v>
      </c>
      <c r="BH119" s="178">
        <f>IF(N119="sníž. přenesená",J119,0)</f>
        <v>0</v>
      </c>
      <c r="BI119" s="178">
        <f>IF(N119="nulová",J119,0)</f>
        <v>0</v>
      </c>
      <c r="BJ119" s="18" t="s">
        <v>5934</v>
      </c>
      <c r="BK119" s="178">
        <f>ROUND(I119*H119,2)</f>
        <v>0</v>
      </c>
      <c r="BL119" s="18" t="s">
        <v>6003</v>
      </c>
      <c r="BM119" s="18" t="s">
        <v>4712</v>
      </c>
    </row>
    <row r="120" spans="2:65" s="1" customFormat="1" ht="22.5" customHeight="1">
      <c r="B120" s="166"/>
      <c r="C120" s="167" t="s">
        <v>2338</v>
      </c>
      <c r="D120" s="167" t="s">
        <v>4015</v>
      </c>
      <c r="E120" s="168" t="s">
        <v>501</v>
      </c>
      <c r="F120" s="169" t="s">
        <v>502</v>
      </c>
      <c r="G120" s="170" t="s">
        <v>450</v>
      </c>
      <c r="H120" s="171">
        <v>75.599999999999994</v>
      </c>
      <c r="I120" s="172"/>
      <c r="J120" s="173">
        <f>ROUND(I120*H120,2)</f>
        <v>0</v>
      </c>
      <c r="K120" s="169" t="s">
        <v>392</v>
      </c>
      <c r="L120" s="35"/>
      <c r="M120" s="174" t="s">
        <v>5915</v>
      </c>
      <c r="N120" s="175" t="s">
        <v>5954</v>
      </c>
      <c r="O120" s="36"/>
      <c r="P120" s="176">
        <f>O120*H120</f>
        <v>0</v>
      </c>
      <c r="Q120" s="176">
        <v>0</v>
      </c>
      <c r="R120" s="176">
        <f>Q120*H120</f>
        <v>0</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4713</v>
      </c>
    </row>
    <row r="121" spans="2:65" s="12" customFormat="1">
      <c r="B121" s="186"/>
      <c r="D121" s="179" t="s">
        <v>402</v>
      </c>
      <c r="F121" s="188" t="s">
        <v>4714</v>
      </c>
      <c r="H121" s="189">
        <v>75.599999999999994</v>
      </c>
      <c r="I121" s="190"/>
      <c r="L121" s="186"/>
      <c r="M121" s="191"/>
      <c r="N121" s="192"/>
      <c r="O121" s="192"/>
      <c r="P121" s="192"/>
      <c r="Q121" s="192"/>
      <c r="R121" s="192"/>
      <c r="S121" s="192"/>
      <c r="T121" s="193"/>
      <c r="AT121" s="194" t="s">
        <v>402</v>
      </c>
      <c r="AU121" s="194" t="s">
        <v>5990</v>
      </c>
      <c r="AV121" s="12" t="s">
        <v>5990</v>
      </c>
      <c r="AW121" s="12" t="s">
        <v>5916</v>
      </c>
      <c r="AX121" s="12" t="s">
        <v>5934</v>
      </c>
      <c r="AY121" s="194" t="s">
        <v>4012</v>
      </c>
    </row>
    <row r="122" spans="2:65" s="1" customFormat="1" ht="22.5" customHeight="1">
      <c r="B122" s="166"/>
      <c r="C122" s="167" t="s">
        <v>2341</v>
      </c>
      <c r="D122" s="167" t="s">
        <v>4015</v>
      </c>
      <c r="E122" s="168" t="s">
        <v>506</v>
      </c>
      <c r="F122" s="169" t="s">
        <v>507</v>
      </c>
      <c r="G122" s="170" t="s">
        <v>400</v>
      </c>
      <c r="H122" s="171">
        <v>26.1</v>
      </c>
      <c r="I122" s="172"/>
      <c r="J122" s="173">
        <f>ROUND(I122*H122,2)</f>
        <v>0</v>
      </c>
      <c r="K122" s="169" t="s">
        <v>392</v>
      </c>
      <c r="L122" s="35"/>
      <c r="M122" s="174" t="s">
        <v>5915</v>
      </c>
      <c r="N122" s="175" t="s">
        <v>5954</v>
      </c>
      <c r="O122" s="36"/>
      <c r="P122" s="176">
        <f>O122*H122</f>
        <v>0</v>
      </c>
      <c r="Q122" s="176">
        <v>0</v>
      </c>
      <c r="R122" s="176">
        <f>Q122*H122</f>
        <v>0</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4715</v>
      </c>
    </row>
    <row r="123" spans="2:65" s="12" customFormat="1">
      <c r="B123" s="186"/>
      <c r="D123" s="179" t="s">
        <v>402</v>
      </c>
      <c r="E123" s="187" t="s">
        <v>5915</v>
      </c>
      <c r="F123" s="188" t="s">
        <v>4716</v>
      </c>
      <c r="H123" s="189">
        <v>26.1</v>
      </c>
      <c r="I123" s="190"/>
      <c r="L123" s="186"/>
      <c r="M123" s="191"/>
      <c r="N123" s="192"/>
      <c r="O123" s="192"/>
      <c r="P123" s="192"/>
      <c r="Q123" s="192"/>
      <c r="R123" s="192"/>
      <c r="S123" s="192"/>
      <c r="T123" s="193"/>
      <c r="AT123" s="194" t="s">
        <v>402</v>
      </c>
      <c r="AU123" s="194" t="s">
        <v>5990</v>
      </c>
      <c r="AV123" s="12" t="s">
        <v>5990</v>
      </c>
      <c r="AW123" s="12" t="s">
        <v>5947</v>
      </c>
      <c r="AX123" s="12" t="s">
        <v>5934</v>
      </c>
      <c r="AY123" s="194" t="s">
        <v>4012</v>
      </c>
    </row>
    <row r="124" spans="2:65" s="1" customFormat="1" ht="22.5" customHeight="1">
      <c r="B124" s="166"/>
      <c r="C124" s="197" t="s">
        <v>2344</v>
      </c>
      <c r="D124" s="197" t="s">
        <v>447</v>
      </c>
      <c r="E124" s="198" t="s">
        <v>4717</v>
      </c>
      <c r="F124" s="199" t="s">
        <v>4718</v>
      </c>
      <c r="G124" s="200" t="s">
        <v>450</v>
      </c>
      <c r="H124" s="201">
        <v>47.945999999999998</v>
      </c>
      <c r="I124" s="202"/>
      <c r="J124" s="203">
        <f>ROUND(I124*H124,2)</f>
        <v>0</v>
      </c>
      <c r="K124" s="199" t="s">
        <v>392</v>
      </c>
      <c r="L124" s="204"/>
      <c r="M124" s="205" t="s">
        <v>5915</v>
      </c>
      <c r="N124" s="206" t="s">
        <v>5954</v>
      </c>
      <c r="O124" s="36"/>
      <c r="P124" s="176">
        <f>O124*H124</f>
        <v>0</v>
      </c>
      <c r="Q124" s="176">
        <v>1</v>
      </c>
      <c r="R124" s="176">
        <f>Q124*H124</f>
        <v>47.945999999999998</v>
      </c>
      <c r="S124" s="176">
        <v>0</v>
      </c>
      <c r="T124" s="177">
        <f>S124*H124</f>
        <v>0</v>
      </c>
      <c r="AR124" s="18" t="s">
        <v>6015</v>
      </c>
      <c r="AT124" s="18" t="s">
        <v>447</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4719</v>
      </c>
    </row>
    <row r="125" spans="2:65" s="12" customFormat="1">
      <c r="B125" s="186"/>
      <c r="D125" s="179" t="s">
        <v>402</v>
      </c>
      <c r="E125" s="187" t="s">
        <v>5915</v>
      </c>
      <c r="F125" s="188" t="s">
        <v>4720</v>
      </c>
      <c r="H125" s="189">
        <v>47.945999999999998</v>
      </c>
      <c r="I125" s="190"/>
      <c r="L125" s="186"/>
      <c r="M125" s="191"/>
      <c r="N125" s="192"/>
      <c r="O125" s="192"/>
      <c r="P125" s="192"/>
      <c r="Q125" s="192"/>
      <c r="R125" s="192"/>
      <c r="S125" s="192"/>
      <c r="T125" s="193"/>
      <c r="AT125" s="194" t="s">
        <v>402</v>
      </c>
      <c r="AU125" s="194" t="s">
        <v>5990</v>
      </c>
      <c r="AV125" s="12" t="s">
        <v>5990</v>
      </c>
      <c r="AW125" s="12" t="s">
        <v>5947</v>
      </c>
      <c r="AX125" s="12" t="s">
        <v>5934</v>
      </c>
      <c r="AY125" s="194" t="s">
        <v>4012</v>
      </c>
    </row>
    <row r="126" spans="2:65" s="1" customFormat="1" ht="31.5" customHeight="1">
      <c r="B126" s="166"/>
      <c r="C126" s="167" t="s">
        <v>2347</v>
      </c>
      <c r="D126" s="167" t="s">
        <v>4015</v>
      </c>
      <c r="E126" s="168" t="s">
        <v>4721</v>
      </c>
      <c r="F126" s="169" t="s">
        <v>4722</v>
      </c>
      <c r="G126" s="170" t="s">
        <v>400</v>
      </c>
      <c r="H126" s="171">
        <v>9</v>
      </c>
      <c r="I126" s="172"/>
      <c r="J126" s="173">
        <f>ROUND(I126*H126,2)</f>
        <v>0</v>
      </c>
      <c r="K126" s="169" t="s">
        <v>2779</v>
      </c>
      <c r="L126" s="35"/>
      <c r="M126" s="174" t="s">
        <v>5915</v>
      </c>
      <c r="N126" s="175" t="s">
        <v>5954</v>
      </c>
      <c r="O126" s="36"/>
      <c r="P126" s="176">
        <f>O126*H126</f>
        <v>0</v>
      </c>
      <c r="Q126" s="176">
        <v>0</v>
      </c>
      <c r="R126" s="176">
        <f>Q126*H126</f>
        <v>0</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4723</v>
      </c>
    </row>
    <row r="127" spans="2:65" s="12" customFormat="1">
      <c r="B127" s="186"/>
      <c r="D127" s="179" t="s">
        <v>402</v>
      </c>
      <c r="E127" s="187" t="s">
        <v>5915</v>
      </c>
      <c r="F127" s="188" t="s">
        <v>4724</v>
      </c>
      <c r="H127" s="189">
        <v>9</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 customFormat="1" ht="22.5" customHeight="1">
      <c r="B128" s="166"/>
      <c r="C128" s="197" t="s">
        <v>5920</v>
      </c>
      <c r="D128" s="197" t="s">
        <v>447</v>
      </c>
      <c r="E128" s="198" t="s">
        <v>4725</v>
      </c>
      <c r="F128" s="199" t="s">
        <v>4726</v>
      </c>
      <c r="G128" s="200" t="s">
        <v>450</v>
      </c>
      <c r="H128" s="201">
        <v>16.533000000000001</v>
      </c>
      <c r="I128" s="202"/>
      <c r="J128" s="203">
        <f>ROUND(I128*H128,2)</f>
        <v>0</v>
      </c>
      <c r="K128" s="199" t="s">
        <v>392</v>
      </c>
      <c r="L128" s="204"/>
      <c r="M128" s="205" t="s">
        <v>5915</v>
      </c>
      <c r="N128" s="206" t="s">
        <v>5954</v>
      </c>
      <c r="O128" s="36"/>
      <c r="P128" s="176">
        <f>O128*H128</f>
        <v>0</v>
      </c>
      <c r="Q128" s="176">
        <v>1</v>
      </c>
      <c r="R128" s="176">
        <f>Q128*H128</f>
        <v>16.533000000000001</v>
      </c>
      <c r="S128" s="176">
        <v>0</v>
      </c>
      <c r="T128" s="177">
        <f>S128*H128</f>
        <v>0</v>
      </c>
      <c r="AR128" s="18" t="s">
        <v>6015</v>
      </c>
      <c r="AT128" s="18" t="s">
        <v>447</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4727</v>
      </c>
    </row>
    <row r="129" spans="2:65" s="12" customFormat="1">
      <c r="B129" s="186"/>
      <c r="D129" s="179" t="s">
        <v>402</v>
      </c>
      <c r="E129" s="187" t="s">
        <v>5915</v>
      </c>
      <c r="F129" s="188" t="s">
        <v>4728</v>
      </c>
      <c r="H129" s="189">
        <v>16.533000000000001</v>
      </c>
      <c r="I129" s="190"/>
      <c r="L129" s="186"/>
      <c r="M129" s="191"/>
      <c r="N129" s="192"/>
      <c r="O129" s="192"/>
      <c r="P129" s="192"/>
      <c r="Q129" s="192"/>
      <c r="R129" s="192"/>
      <c r="S129" s="192"/>
      <c r="T129" s="193"/>
      <c r="AT129" s="194" t="s">
        <v>402</v>
      </c>
      <c r="AU129" s="194" t="s">
        <v>5990</v>
      </c>
      <c r="AV129" s="12" t="s">
        <v>5990</v>
      </c>
      <c r="AW129" s="12" t="s">
        <v>5947</v>
      </c>
      <c r="AX129" s="12" t="s">
        <v>5934</v>
      </c>
      <c r="AY129" s="194" t="s">
        <v>4012</v>
      </c>
    </row>
    <row r="130" spans="2:65" s="1" customFormat="1" ht="22.5" customHeight="1">
      <c r="B130" s="166"/>
      <c r="C130" s="167" t="s">
        <v>2352</v>
      </c>
      <c r="D130" s="167" t="s">
        <v>4015</v>
      </c>
      <c r="E130" s="168" t="s">
        <v>4729</v>
      </c>
      <c r="F130" s="169" t="s">
        <v>4730</v>
      </c>
      <c r="G130" s="170" t="s">
        <v>426</v>
      </c>
      <c r="H130" s="171">
        <v>3.6</v>
      </c>
      <c r="I130" s="172"/>
      <c r="J130" s="173">
        <f>ROUND(I130*H130,2)</f>
        <v>0</v>
      </c>
      <c r="K130" s="169" t="s">
        <v>392</v>
      </c>
      <c r="L130" s="35"/>
      <c r="M130" s="174" t="s">
        <v>5915</v>
      </c>
      <c r="N130" s="175" t="s">
        <v>5954</v>
      </c>
      <c r="O130" s="36"/>
      <c r="P130" s="176">
        <f>O130*H130</f>
        <v>0</v>
      </c>
      <c r="Q130" s="176">
        <v>0</v>
      </c>
      <c r="R130" s="176">
        <f>Q130*H130</f>
        <v>0</v>
      </c>
      <c r="S130" s="176">
        <v>0</v>
      </c>
      <c r="T130" s="177">
        <f>S130*H130</f>
        <v>0</v>
      </c>
      <c r="AR130" s="18" t="s">
        <v>6003</v>
      </c>
      <c r="AT130" s="18" t="s">
        <v>4015</v>
      </c>
      <c r="AU130" s="18" t="s">
        <v>5990</v>
      </c>
      <c r="AY130" s="18" t="s">
        <v>4012</v>
      </c>
      <c r="BE130" s="178">
        <f>IF(N130="základní",J130,0)</f>
        <v>0</v>
      </c>
      <c r="BF130" s="178">
        <f>IF(N130="snížená",J130,0)</f>
        <v>0</v>
      </c>
      <c r="BG130" s="178">
        <f>IF(N130="zákl. přenesená",J130,0)</f>
        <v>0</v>
      </c>
      <c r="BH130" s="178">
        <f>IF(N130="sníž. přenesená",J130,0)</f>
        <v>0</v>
      </c>
      <c r="BI130" s="178">
        <f>IF(N130="nulová",J130,0)</f>
        <v>0</v>
      </c>
      <c r="BJ130" s="18" t="s">
        <v>5934</v>
      </c>
      <c r="BK130" s="178">
        <f>ROUND(I130*H130,2)</f>
        <v>0</v>
      </c>
      <c r="BL130" s="18" t="s">
        <v>6003</v>
      </c>
      <c r="BM130" s="18" t="s">
        <v>4731</v>
      </c>
    </row>
    <row r="131" spans="2:65" s="12" customFormat="1">
      <c r="B131" s="186"/>
      <c r="D131" s="179" t="s">
        <v>402</v>
      </c>
      <c r="E131" s="187" t="s">
        <v>5915</v>
      </c>
      <c r="F131" s="188" t="s">
        <v>4732</v>
      </c>
      <c r="H131" s="189">
        <v>3.6</v>
      </c>
      <c r="I131" s="190"/>
      <c r="L131" s="186"/>
      <c r="M131" s="191"/>
      <c r="N131" s="192"/>
      <c r="O131" s="192"/>
      <c r="P131" s="192"/>
      <c r="Q131" s="192"/>
      <c r="R131" s="192"/>
      <c r="S131" s="192"/>
      <c r="T131" s="193"/>
      <c r="AT131" s="194" t="s">
        <v>402</v>
      </c>
      <c r="AU131" s="194" t="s">
        <v>5990</v>
      </c>
      <c r="AV131" s="12" t="s">
        <v>5990</v>
      </c>
      <c r="AW131" s="12" t="s">
        <v>5947</v>
      </c>
      <c r="AX131" s="12" t="s">
        <v>5934</v>
      </c>
      <c r="AY131" s="194" t="s">
        <v>4012</v>
      </c>
    </row>
    <row r="132" spans="2:65" s="1" customFormat="1" ht="22.5" customHeight="1">
      <c r="B132" s="166"/>
      <c r="C132" s="167" t="s">
        <v>2355</v>
      </c>
      <c r="D132" s="167" t="s">
        <v>4015</v>
      </c>
      <c r="E132" s="168" t="s">
        <v>4733</v>
      </c>
      <c r="F132" s="169" t="s">
        <v>4734</v>
      </c>
      <c r="G132" s="170" t="s">
        <v>426</v>
      </c>
      <c r="H132" s="171">
        <v>3.6</v>
      </c>
      <c r="I132" s="172"/>
      <c r="J132" s="173">
        <f>ROUND(I132*H132,2)</f>
        <v>0</v>
      </c>
      <c r="K132" s="169" t="s">
        <v>392</v>
      </c>
      <c r="L132" s="35"/>
      <c r="M132" s="174" t="s">
        <v>5915</v>
      </c>
      <c r="N132" s="175" t="s">
        <v>5954</v>
      </c>
      <c r="O132" s="36"/>
      <c r="P132" s="176">
        <f>O132*H132</f>
        <v>0</v>
      </c>
      <c r="Q132" s="176">
        <v>1.489E-2</v>
      </c>
      <c r="R132" s="176">
        <f>Q132*H132</f>
        <v>5.3604000000000006E-2</v>
      </c>
      <c r="S132" s="176">
        <v>0</v>
      </c>
      <c r="T132" s="177">
        <f>S132*H132</f>
        <v>0</v>
      </c>
      <c r="AR132" s="18" t="s">
        <v>6003</v>
      </c>
      <c r="AT132" s="18" t="s">
        <v>4015</v>
      </c>
      <c r="AU132" s="18" t="s">
        <v>5990</v>
      </c>
      <c r="AY132" s="18" t="s">
        <v>4012</v>
      </c>
      <c r="BE132" s="178">
        <f>IF(N132="základní",J132,0)</f>
        <v>0</v>
      </c>
      <c r="BF132" s="178">
        <f>IF(N132="snížená",J132,0)</f>
        <v>0</v>
      </c>
      <c r="BG132" s="178">
        <f>IF(N132="zákl. přenesená",J132,0)</f>
        <v>0</v>
      </c>
      <c r="BH132" s="178">
        <f>IF(N132="sníž. přenesená",J132,0)</f>
        <v>0</v>
      </c>
      <c r="BI132" s="178">
        <f>IF(N132="nulová",J132,0)</f>
        <v>0</v>
      </c>
      <c r="BJ132" s="18" t="s">
        <v>5934</v>
      </c>
      <c r="BK132" s="178">
        <f>ROUND(I132*H132,2)</f>
        <v>0</v>
      </c>
      <c r="BL132" s="18" t="s">
        <v>6003</v>
      </c>
      <c r="BM132" s="18" t="s">
        <v>4735</v>
      </c>
    </row>
    <row r="133" spans="2:65" s="1" customFormat="1" ht="22.5" customHeight="1">
      <c r="B133" s="166"/>
      <c r="C133" s="197" t="s">
        <v>2358</v>
      </c>
      <c r="D133" s="197" t="s">
        <v>447</v>
      </c>
      <c r="E133" s="198" t="s">
        <v>4736</v>
      </c>
      <c r="F133" s="199" t="s">
        <v>4737</v>
      </c>
      <c r="G133" s="200" t="s">
        <v>777</v>
      </c>
      <c r="H133" s="201">
        <v>0.09</v>
      </c>
      <c r="I133" s="202"/>
      <c r="J133" s="203">
        <f>ROUND(I133*H133,2)</f>
        <v>0</v>
      </c>
      <c r="K133" s="199" t="s">
        <v>392</v>
      </c>
      <c r="L133" s="204"/>
      <c r="M133" s="205" t="s">
        <v>5915</v>
      </c>
      <c r="N133" s="206" t="s">
        <v>5954</v>
      </c>
      <c r="O133" s="36"/>
      <c r="P133" s="176">
        <f>O133*H133</f>
        <v>0</v>
      </c>
      <c r="Q133" s="176">
        <v>1E-3</v>
      </c>
      <c r="R133" s="176">
        <f>Q133*H133</f>
        <v>8.9999999999999992E-5</v>
      </c>
      <c r="S133" s="176">
        <v>0</v>
      </c>
      <c r="T133" s="177">
        <f>S133*H133</f>
        <v>0</v>
      </c>
      <c r="AR133" s="18" t="s">
        <v>6015</v>
      </c>
      <c r="AT133" s="18" t="s">
        <v>447</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4738</v>
      </c>
    </row>
    <row r="134" spans="2:65" s="12" customFormat="1">
      <c r="B134" s="186"/>
      <c r="D134" s="195" t="s">
        <v>402</v>
      </c>
      <c r="F134" s="207" t="s">
        <v>4739</v>
      </c>
      <c r="H134" s="208">
        <v>0.09</v>
      </c>
      <c r="I134" s="190"/>
      <c r="L134" s="186"/>
      <c r="M134" s="191"/>
      <c r="N134" s="192"/>
      <c r="O134" s="192"/>
      <c r="P134" s="192"/>
      <c r="Q134" s="192"/>
      <c r="R134" s="192"/>
      <c r="S134" s="192"/>
      <c r="T134" s="193"/>
      <c r="AT134" s="194" t="s">
        <v>402</v>
      </c>
      <c r="AU134" s="194" t="s">
        <v>5990</v>
      </c>
      <c r="AV134" s="12" t="s">
        <v>5990</v>
      </c>
      <c r="AW134" s="12" t="s">
        <v>5916</v>
      </c>
      <c r="AX134" s="12" t="s">
        <v>5934</v>
      </c>
      <c r="AY134" s="194" t="s">
        <v>4012</v>
      </c>
    </row>
    <row r="135" spans="2:65" s="11" customFormat="1" ht="29.85" customHeight="1">
      <c r="B135" s="152"/>
      <c r="D135" s="163" t="s">
        <v>5982</v>
      </c>
      <c r="E135" s="164" t="s">
        <v>5990</v>
      </c>
      <c r="F135" s="164" t="s">
        <v>510</v>
      </c>
      <c r="I135" s="155"/>
      <c r="J135" s="165">
        <f>BK135</f>
        <v>0</v>
      </c>
      <c r="L135" s="152"/>
      <c r="M135" s="157"/>
      <c r="N135" s="158"/>
      <c r="O135" s="158"/>
      <c r="P135" s="159">
        <f>SUM(P136:P146)</f>
        <v>0</v>
      </c>
      <c r="Q135" s="158"/>
      <c r="R135" s="159">
        <f>SUM(R136:R146)</f>
        <v>4.5395408000000002</v>
      </c>
      <c r="S135" s="158"/>
      <c r="T135" s="160">
        <f>SUM(T136:T146)</f>
        <v>0</v>
      </c>
      <c r="AR135" s="153" t="s">
        <v>5934</v>
      </c>
      <c r="AT135" s="161" t="s">
        <v>5982</v>
      </c>
      <c r="AU135" s="161" t="s">
        <v>5934</v>
      </c>
      <c r="AY135" s="153" t="s">
        <v>4012</v>
      </c>
      <c r="BK135" s="162">
        <f>SUM(BK136:BK146)</f>
        <v>0</v>
      </c>
    </row>
    <row r="136" spans="2:65" s="1" customFormat="1" ht="22.5" customHeight="1">
      <c r="B136" s="166"/>
      <c r="C136" s="167" t="s">
        <v>491</v>
      </c>
      <c r="D136" s="167" t="s">
        <v>4015</v>
      </c>
      <c r="E136" s="168" t="s">
        <v>4740</v>
      </c>
      <c r="F136" s="169" t="s">
        <v>4741</v>
      </c>
      <c r="G136" s="170" t="s">
        <v>459</v>
      </c>
      <c r="H136" s="171">
        <v>20</v>
      </c>
      <c r="I136" s="172"/>
      <c r="J136" s="173">
        <f>ROUND(I136*H136,2)</f>
        <v>0</v>
      </c>
      <c r="K136" s="169" t="s">
        <v>392</v>
      </c>
      <c r="L136" s="35"/>
      <c r="M136" s="174" t="s">
        <v>5915</v>
      </c>
      <c r="N136" s="175" t="s">
        <v>5954</v>
      </c>
      <c r="O136" s="36"/>
      <c r="P136" s="176">
        <f>O136*H136</f>
        <v>0</v>
      </c>
      <c r="Q136" s="176">
        <v>0</v>
      </c>
      <c r="R136" s="176">
        <f>Q136*H136</f>
        <v>0</v>
      </c>
      <c r="S136" s="176">
        <v>0</v>
      </c>
      <c r="T136" s="177">
        <f>S136*H136</f>
        <v>0</v>
      </c>
      <c r="AR136" s="18" t="s">
        <v>701</v>
      </c>
      <c r="AT136" s="18" t="s">
        <v>4015</v>
      </c>
      <c r="AU136" s="18" t="s">
        <v>5990</v>
      </c>
      <c r="AY136" s="18" t="s">
        <v>4012</v>
      </c>
      <c r="BE136" s="178">
        <f>IF(N136="základní",J136,0)</f>
        <v>0</v>
      </c>
      <c r="BF136" s="178">
        <f>IF(N136="snížená",J136,0)</f>
        <v>0</v>
      </c>
      <c r="BG136" s="178">
        <f>IF(N136="zákl. přenesená",J136,0)</f>
        <v>0</v>
      </c>
      <c r="BH136" s="178">
        <f>IF(N136="sníž. přenesená",J136,0)</f>
        <v>0</v>
      </c>
      <c r="BI136" s="178">
        <f>IF(N136="nulová",J136,0)</f>
        <v>0</v>
      </c>
      <c r="BJ136" s="18" t="s">
        <v>5934</v>
      </c>
      <c r="BK136" s="178">
        <f>ROUND(I136*H136,2)</f>
        <v>0</v>
      </c>
      <c r="BL136" s="18" t="s">
        <v>701</v>
      </c>
      <c r="BM136" s="18" t="s">
        <v>4742</v>
      </c>
    </row>
    <row r="137" spans="2:65" s="1" customFormat="1" ht="22.5" customHeight="1">
      <c r="B137" s="166"/>
      <c r="C137" s="197" t="s">
        <v>495</v>
      </c>
      <c r="D137" s="197" t="s">
        <v>447</v>
      </c>
      <c r="E137" s="198" t="s">
        <v>4743</v>
      </c>
      <c r="F137" s="199" t="s">
        <v>4744</v>
      </c>
      <c r="G137" s="200" t="s">
        <v>459</v>
      </c>
      <c r="H137" s="201">
        <v>24</v>
      </c>
      <c r="I137" s="202"/>
      <c r="J137" s="203">
        <f>ROUND(I137*H137,2)</f>
        <v>0</v>
      </c>
      <c r="K137" s="199" t="s">
        <v>392</v>
      </c>
      <c r="L137" s="204"/>
      <c r="M137" s="205" t="s">
        <v>5915</v>
      </c>
      <c r="N137" s="206" t="s">
        <v>5954</v>
      </c>
      <c r="O137" s="36"/>
      <c r="P137" s="176">
        <f>O137*H137</f>
        <v>0</v>
      </c>
      <c r="Q137" s="176">
        <v>5.0000000000000002E-5</v>
      </c>
      <c r="R137" s="176">
        <f>Q137*H137</f>
        <v>1.2000000000000001E-3</v>
      </c>
      <c r="S137" s="176">
        <v>0</v>
      </c>
      <c r="T137" s="177">
        <f>S137*H137</f>
        <v>0</v>
      </c>
      <c r="AR137" s="18" t="s">
        <v>4745</v>
      </c>
      <c r="AT137" s="18" t="s">
        <v>447</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4745</v>
      </c>
      <c r="BM137" s="18" t="s">
        <v>4746</v>
      </c>
    </row>
    <row r="138" spans="2:65" s="12" customFormat="1">
      <c r="B138" s="186"/>
      <c r="D138" s="179" t="s">
        <v>402</v>
      </c>
      <c r="F138" s="188" t="s">
        <v>4747</v>
      </c>
      <c r="H138" s="189">
        <v>24</v>
      </c>
      <c r="I138" s="190"/>
      <c r="L138" s="186"/>
      <c r="M138" s="191"/>
      <c r="N138" s="192"/>
      <c r="O138" s="192"/>
      <c r="P138" s="192"/>
      <c r="Q138" s="192"/>
      <c r="R138" s="192"/>
      <c r="S138" s="192"/>
      <c r="T138" s="193"/>
      <c r="AT138" s="194" t="s">
        <v>402</v>
      </c>
      <c r="AU138" s="194" t="s">
        <v>5990</v>
      </c>
      <c r="AV138" s="12" t="s">
        <v>5990</v>
      </c>
      <c r="AW138" s="12" t="s">
        <v>5916</v>
      </c>
      <c r="AX138" s="12" t="s">
        <v>5934</v>
      </c>
      <c r="AY138" s="194" t="s">
        <v>4012</v>
      </c>
    </row>
    <row r="139" spans="2:65" s="1" customFormat="1" ht="31.5" customHeight="1">
      <c r="B139" s="166"/>
      <c r="C139" s="167" t="s">
        <v>500</v>
      </c>
      <c r="D139" s="167" t="s">
        <v>4015</v>
      </c>
      <c r="E139" s="168" t="s">
        <v>4748</v>
      </c>
      <c r="F139" s="169" t="s">
        <v>4749</v>
      </c>
      <c r="G139" s="170" t="s">
        <v>459</v>
      </c>
      <c r="H139" s="171">
        <v>20</v>
      </c>
      <c r="I139" s="172"/>
      <c r="J139" s="173">
        <f>ROUND(I139*H139,2)</f>
        <v>0</v>
      </c>
      <c r="K139" s="169" t="s">
        <v>392</v>
      </c>
      <c r="L139" s="35"/>
      <c r="M139" s="174" t="s">
        <v>5915</v>
      </c>
      <c r="N139" s="175" t="s">
        <v>5954</v>
      </c>
      <c r="O139" s="36"/>
      <c r="P139" s="176">
        <f>O139*H139</f>
        <v>0</v>
      </c>
      <c r="Q139" s="176">
        <v>0.22656999999999999</v>
      </c>
      <c r="R139" s="176">
        <f>Q139*H139</f>
        <v>4.5313999999999997</v>
      </c>
      <c r="S139" s="176">
        <v>0</v>
      </c>
      <c r="T139" s="177">
        <f>S139*H139</f>
        <v>0</v>
      </c>
      <c r="AR139" s="18" t="s">
        <v>6003</v>
      </c>
      <c r="AT139" s="18" t="s">
        <v>4015</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6003</v>
      </c>
      <c r="BM139" s="18" t="s">
        <v>4750</v>
      </c>
    </row>
    <row r="140" spans="2:65" s="1" customFormat="1" ht="22.5" customHeight="1">
      <c r="B140" s="166"/>
      <c r="C140" s="167" t="s">
        <v>505</v>
      </c>
      <c r="D140" s="167" t="s">
        <v>4015</v>
      </c>
      <c r="E140" s="168" t="s">
        <v>4751</v>
      </c>
      <c r="F140" s="169" t="s">
        <v>4752</v>
      </c>
      <c r="G140" s="170" t="s">
        <v>426</v>
      </c>
      <c r="H140" s="171">
        <v>18</v>
      </c>
      <c r="I140" s="172"/>
      <c r="J140" s="173">
        <f>ROUND(I140*H140,2)</f>
        <v>0</v>
      </c>
      <c r="K140" s="169" t="s">
        <v>392</v>
      </c>
      <c r="L140" s="35"/>
      <c r="M140" s="174" t="s">
        <v>5915</v>
      </c>
      <c r="N140" s="175" t="s">
        <v>5954</v>
      </c>
      <c r="O140" s="36"/>
      <c r="P140" s="176">
        <f>O140*H140</f>
        <v>0</v>
      </c>
      <c r="Q140" s="176">
        <v>1E-4</v>
      </c>
      <c r="R140" s="176">
        <f>Q140*H140</f>
        <v>1.8000000000000002E-3</v>
      </c>
      <c r="S140" s="176">
        <v>0</v>
      </c>
      <c r="T140" s="177">
        <f>S140*H140</f>
        <v>0</v>
      </c>
      <c r="AR140" s="18" t="s">
        <v>6003</v>
      </c>
      <c r="AT140" s="18" t="s">
        <v>4015</v>
      </c>
      <c r="AU140" s="18" t="s">
        <v>5990</v>
      </c>
      <c r="AY140" s="18" t="s">
        <v>4012</v>
      </c>
      <c r="BE140" s="178">
        <f>IF(N140="základní",J140,0)</f>
        <v>0</v>
      </c>
      <c r="BF140" s="178">
        <f>IF(N140="snížená",J140,0)</f>
        <v>0</v>
      </c>
      <c r="BG140" s="178">
        <f>IF(N140="zákl. přenesená",J140,0)</f>
        <v>0</v>
      </c>
      <c r="BH140" s="178">
        <f>IF(N140="sníž. přenesená",J140,0)</f>
        <v>0</v>
      </c>
      <c r="BI140" s="178">
        <f>IF(N140="nulová",J140,0)</f>
        <v>0</v>
      </c>
      <c r="BJ140" s="18" t="s">
        <v>5934</v>
      </c>
      <c r="BK140" s="178">
        <f>ROUND(I140*H140,2)</f>
        <v>0</v>
      </c>
      <c r="BL140" s="18" t="s">
        <v>6003</v>
      </c>
      <c r="BM140" s="18" t="s">
        <v>4753</v>
      </c>
    </row>
    <row r="141" spans="2:65" s="12" customFormat="1">
      <c r="B141" s="186"/>
      <c r="D141" s="179" t="s">
        <v>402</v>
      </c>
      <c r="E141" s="187" t="s">
        <v>5915</v>
      </c>
      <c r="F141" s="188" t="s">
        <v>4754</v>
      </c>
      <c r="H141" s="189">
        <v>18</v>
      </c>
      <c r="I141" s="190"/>
      <c r="L141" s="186"/>
      <c r="M141" s="191"/>
      <c r="N141" s="192"/>
      <c r="O141" s="192"/>
      <c r="P141" s="192"/>
      <c r="Q141" s="192"/>
      <c r="R141" s="192"/>
      <c r="S141" s="192"/>
      <c r="T141" s="193"/>
      <c r="AT141" s="194" t="s">
        <v>402</v>
      </c>
      <c r="AU141" s="194" t="s">
        <v>5990</v>
      </c>
      <c r="AV141" s="12" t="s">
        <v>5990</v>
      </c>
      <c r="AW141" s="12" t="s">
        <v>5947</v>
      </c>
      <c r="AX141" s="12" t="s">
        <v>5934</v>
      </c>
      <c r="AY141" s="194" t="s">
        <v>4012</v>
      </c>
    </row>
    <row r="142" spans="2:65" s="1" customFormat="1" ht="22.5" customHeight="1">
      <c r="B142" s="166"/>
      <c r="C142" s="197" t="s">
        <v>511</v>
      </c>
      <c r="D142" s="197" t="s">
        <v>447</v>
      </c>
      <c r="E142" s="198" t="s">
        <v>4755</v>
      </c>
      <c r="F142" s="199" t="s">
        <v>4756</v>
      </c>
      <c r="G142" s="200" t="s">
        <v>459</v>
      </c>
      <c r="H142" s="201">
        <v>4.2839999999999998</v>
      </c>
      <c r="I142" s="202"/>
      <c r="J142" s="203">
        <f>ROUND(I142*H142,2)</f>
        <v>0</v>
      </c>
      <c r="K142" s="199" t="s">
        <v>392</v>
      </c>
      <c r="L142" s="204"/>
      <c r="M142" s="205" t="s">
        <v>5915</v>
      </c>
      <c r="N142" s="206" t="s">
        <v>5954</v>
      </c>
      <c r="O142" s="36"/>
      <c r="P142" s="176">
        <f>O142*H142</f>
        <v>0</v>
      </c>
      <c r="Q142" s="176">
        <v>1.1999999999999999E-3</v>
      </c>
      <c r="R142" s="176">
        <f>Q142*H142</f>
        <v>5.1407999999999992E-3</v>
      </c>
      <c r="S142" s="176">
        <v>0</v>
      </c>
      <c r="T142" s="177">
        <f>S142*H142</f>
        <v>0</v>
      </c>
      <c r="AR142" s="18" t="s">
        <v>6015</v>
      </c>
      <c r="AT142" s="18" t="s">
        <v>447</v>
      </c>
      <c r="AU142" s="18" t="s">
        <v>5990</v>
      </c>
      <c r="AY142" s="18" t="s">
        <v>4012</v>
      </c>
      <c r="BE142" s="178">
        <f>IF(N142="základní",J142,0)</f>
        <v>0</v>
      </c>
      <c r="BF142" s="178">
        <f>IF(N142="snížená",J142,0)</f>
        <v>0</v>
      </c>
      <c r="BG142" s="178">
        <f>IF(N142="zákl. přenesená",J142,0)</f>
        <v>0</v>
      </c>
      <c r="BH142" s="178">
        <f>IF(N142="sníž. přenesená",J142,0)</f>
        <v>0</v>
      </c>
      <c r="BI142" s="178">
        <f>IF(N142="nulová",J142,0)</f>
        <v>0</v>
      </c>
      <c r="BJ142" s="18" t="s">
        <v>5934</v>
      </c>
      <c r="BK142" s="178">
        <f>ROUND(I142*H142,2)</f>
        <v>0</v>
      </c>
      <c r="BL142" s="18" t="s">
        <v>6003</v>
      </c>
      <c r="BM142" s="18" t="s">
        <v>4757</v>
      </c>
    </row>
    <row r="143" spans="2:65" s="12" customFormat="1">
      <c r="B143" s="186"/>
      <c r="D143" s="179" t="s">
        <v>402</v>
      </c>
      <c r="F143" s="188" t="s">
        <v>4758</v>
      </c>
      <c r="H143" s="189">
        <v>4.2839999999999998</v>
      </c>
      <c r="I143" s="190"/>
      <c r="L143" s="186"/>
      <c r="M143" s="191"/>
      <c r="N143" s="192"/>
      <c r="O143" s="192"/>
      <c r="P143" s="192"/>
      <c r="Q143" s="192"/>
      <c r="R143" s="192"/>
      <c r="S143" s="192"/>
      <c r="T143" s="193"/>
      <c r="AT143" s="194" t="s">
        <v>402</v>
      </c>
      <c r="AU143" s="194" t="s">
        <v>5990</v>
      </c>
      <c r="AV143" s="12" t="s">
        <v>5990</v>
      </c>
      <c r="AW143" s="12" t="s">
        <v>5916</v>
      </c>
      <c r="AX143" s="12" t="s">
        <v>5934</v>
      </c>
      <c r="AY143" s="194" t="s">
        <v>4012</v>
      </c>
    </row>
    <row r="144" spans="2:65" s="1" customFormat="1" ht="22.5" customHeight="1">
      <c r="B144" s="166"/>
      <c r="C144" s="167" t="s">
        <v>516</v>
      </c>
      <c r="D144" s="167" t="s">
        <v>4015</v>
      </c>
      <c r="E144" s="168" t="s">
        <v>4759</v>
      </c>
      <c r="F144" s="169" t="s">
        <v>4760</v>
      </c>
      <c r="G144" s="170" t="s">
        <v>400</v>
      </c>
      <c r="H144" s="171">
        <v>2.7</v>
      </c>
      <c r="I144" s="172"/>
      <c r="J144" s="173">
        <f>ROUND(I144*H144,2)</f>
        <v>0</v>
      </c>
      <c r="K144" s="169" t="s">
        <v>392</v>
      </c>
      <c r="L144" s="35"/>
      <c r="M144" s="174" t="s">
        <v>5915</v>
      </c>
      <c r="N144" s="175" t="s">
        <v>5954</v>
      </c>
      <c r="O144" s="36"/>
      <c r="P144" s="176">
        <f>O144*H144</f>
        <v>0</v>
      </c>
      <c r="Q144" s="176">
        <v>0</v>
      </c>
      <c r="R144" s="176">
        <f>Q144*H144</f>
        <v>0</v>
      </c>
      <c r="S144" s="176">
        <v>0</v>
      </c>
      <c r="T144" s="177">
        <f>S144*H144</f>
        <v>0</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4761</v>
      </c>
    </row>
    <row r="145" spans="2:65" s="12" customFormat="1">
      <c r="B145" s="186"/>
      <c r="D145" s="179" t="s">
        <v>402</v>
      </c>
      <c r="E145" s="187" t="s">
        <v>5915</v>
      </c>
      <c r="F145" s="188" t="s">
        <v>4762</v>
      </c>
      <c r="H145" s="189">
        <v>2.7</v>
      </c>
      <c r="I145" s="190"/>
      <c r="L145" s="186"/>
      <c r="M145" s="191"/>
      <c r="N145" s="192"/>
      <c r="O145" s="192"/>
      <c r="P145" s="192"/>
      <c r="Q145" s="192"/>
      <c r="R145" s="192"/>
      <c r="S145" s="192"/>
      <c r="T145" s="193"/>
      <c r="AT145" s="194" t="s">
        <v>402</v>
      </c>
      <c r="AU145" s="194" t="s">
        <v>5990</v>
      </c>
      <c r="AV145" s="12" t="s">
        <v>5990</v>
      </c>
      <c r="AW145" s="12" t="s">
        <v>5947</v>
      </c>
      <c r="AX145" s="12" t="s">
        <v>5934</v>
      </c>
      <c r="AY145" s="194" t="s">
        <v>4012</v>
      </c>
    </row>
    <row r="146" spans="2:65" s="1" customFormat="1" ht="22.5" customHeight="1">
      <c r="B146" s="166"/>
      <c r="C146" s="167" t="s">
        <v>521</v>
      </c>
      <c r="D146" s="167" t="s">
        <v>4015</v>
      </c>
      <c r="E146" s="168" t="s">
        <v>4763</v>
      </c>
      <c r="F146" s="169" t="s">
        <v>4764</v>
      </c>
      <c r="G146" s="170" t="s">
        <v>459</v>
      </c>
      <c r="H146" s="171">
        <v>20</v>
      </c>
      <c r="I146" s="172"/>
      <c r="J146" s="173">
        <f>ROUND(I146*H146,2)</f>
        <v>0</v>
      </c>
      <c r="K146" s="169" t="s">
        <v>5915</v>
      </c>
      <c r="L146" s="35"/>
      <c r="M146" s="174" t="s">
        <v>5915</v>
      </c>
      <c r="N146" s="175" t="s">
        <v>5954</v>
      </c>
      <c r="O146" s="36"/>
      <c r="P146" s="176">
        <f>O146*H146</f>
        <v>0</v>
      </c>
      <c r="Q146" s="176">
        <v>0</v>
      </c>
      <c r="R146" s="176">
        <f>Q146*H146</f>
        <v>0</v>
      </c>
      <c r="S146" s="176">
        <v>0</v>
      </c>
      <c r="T146" s="177">
        <f>S146*H146</f>
        <v>0</v>
      </c>
      <c r="AR146" s="18" t="s">
        <v>701</v>
      </c>
      <c r="AT146" s="18" t="s">
        <v>4015</v>
      </c>
      <c r="AU146" s="18" t="s">
        <v>5990</v>
      </c>
      <c r="AY146" s="18" t="s">
        <v>4012</v>
      </c>
      <c r="BE146" s="178">
        <f>IF(N146="základní",J146,0)</f>
        <v>0</v>
      </c>
      <c r="BF146" s="178">
        <f>IF(N146="snížená",J146,0)</f>
        <v>0</v>
      </c>
      <c r="BG146" s="178">
        <f>IF(N146="zákl. přenesená",J146,0)</f>
        <v>0</v>
      </c>
      <c r="BH146" s="178">
        <f>IF(N146="sníž. přenesená",J146,0)</f>
        <v>0</v>
      </c>
      <c r="BI146" s="178">
        <f>IF(N146="nulová",J146,0)</f>
        <v>0</v>
      </c>
      <c r="BJ146" s="18" t="s">
        <v>5934</v>
      </c>
      <c r="BK146" s="178">
        <f>ROUND(I146*H146,2)</f>
        <v>0</v>
      </c>
      <c r="BL146" s="18" t="s">
        <v>701</v>
      </c>
      <c r="BM146" s="18" t="s">
        <v>4765</v>
      </c>
    </row>
    <row r="147" spans="2:65" s="11" customFormat="1" ht="29.85" customHeight="1">
      <c r="B147" s="152"/>
      <c r="D147" s="163" t="s">
        <v>5982</v>
      </c>
      <c r="E147" s="164" t="s">
        <v>6015</v>
      </c>
      <c r="F147" s="164" t="s">
        <v>4766</v>
      </c>
      <c r="I147" s="155"/>
      <c r="J147" s="165">
        <f>BK147</f>
        <v>0</v>
      </c>
      <c r="L147" s="152"/>
      <c r="M147" s="157"/>
      <c r="N147" s="158"/>
      <c r="O147" s="158"/>
      <c r="P147" s="159">
        <f>SUM(P148:P162)</f>
        <v>0</v>
      </c>
      <c r="Q147" s="158"/>
      <c r="R147" s="159">
        <f>SUM(R148:R162)</f>
        <v>1.4840197500000001</v>
      </c>
      <c r="S147" s="158"/>
      <c r="T147" s="160">
        <f>SUM(T148:T162)</f>
        <v>0</v>
      </c>
      <c r="AR147" s="153" t="s">
        <v>5934</v>
      </c>
      <c r="AT147" s="161" t="s">
        <v>5982</v>
      </c>
      <c r="AU147" s="161" t="s">
        <v>5934</v>
      </c>
      <c r="AY147" s="153" t="s">
        <v>4012</v>
      </c>
      <c r="BK147" s="162">
        <f>SUM(BK148:BK162)</f>
        <v>0</v>
      </c>
    </row>
    <row r="148" spans="2:65" s="1" customFormat="1" ht="22.5" customHeight="1">
      <c r="B148" s="166"/>
      <c r="C148" s="167" t="s">
        <v>526</v>
      </c>
      <c r="D148" s="167" t="s">
        <v>4015</v>
      </c>
      <c r="E148" s="168" t="s">
        <v>4767</v>
      </c>
      <c r="F148" s="169" t="s">
        <v>4768</v>
      </c>
      <c r="G148" s="170" t="s">
        <v>459</v>
      </c>
      <c r="H148" s="171">
        <v>3</v>
      </c>
      <c r="I148" s="172"/>
      <c r="J148" s="173">
        <f>ROUND(I148*H148,2)</f>
        <v>0</v>
      </c>
      <c r="K148" s="169" t="s">
        <v>392</v>
      </c>
      <c r="L148" s="35"/>
      <c r="M148" s="174" t="s">
        <v>5915</v>
      </c>
      <c r="N148" s="175" t="s">
        <v>5954</v>
      </c>
      <c r="O148" s="36"/>
      <c r="P148" s="176">
        <f>O148*H148</f>
        <v>0</v>
      </c>
      <c r="Q148" s="176">
        <v>0</v>
      </c>
      <c r="R148" s="176">
        <f>Q148*H148</f>
        <v>0</v>
      </c>
      <c r="S148" s="176">
        <v>0</v>
      </c>
      <c r="T148" s="177">
        <f>S148*H148</f>
        <v>0</v>
      </c>
      <c r="AR148" s="18" t="s">
        <v>6003</v>
      </c>
      <c r="AT148" s="18" t="s">
        <v>4015</v>
      </c>
      <c r="AU148" s="18" t="s">
        <v>5990</v>
      </c>
      <c r="AY148" s="18" t="s">
        <v>4012</v>
      </c>
      <c r="BE148" s="178">
        <f>IF(N148="základní",J148,0)</f>
        <v>0</v>
      </c>
      <c r="BF148" s="178">
        <f>IF(N148="snížená",J148,0)</f>
        <v>0</v>
      </c>
      <c r="BG148" s="178">
        <f>IF(N148="zákl. přenesená",J148,0)</f>
        <v>0</v>
      </c>
      <c r="BH148" s="178">
        <f>IF(N148="sníž. přenesená",J148,0)</f>
        <v>0</v>
      </c>
      <c r="BI148" s="178">
        <f>IF(N148="nulová",J148,0)</f>
        <v>0</v>
      </c>
      <c r="BJ148" s="18" t="s">
        <v>5934</v>
      </c>
      <c r="BK148" s="178">
        <f>ROUND(I148*H148,2)</f>
        <v>0</v>
      </c>
      <c r="BL148" s="18" t="s">
        <v>6003</v>
      </c>
      <c r="BM148" s="18" t="s">
        <v>4769</v>
      </c>
    </row>
    <row r="149" spans="2:65" s="1" customFormat="1" ht="31.5" customHeight="1">
      <c r="B149" s="166"/>
      <c r="C149" s="167" t="s">
        <v>532</v>
      </c>
      <c r="D149" s="167" t="s">
        <v>4015</v>
      </c>
      <c r="E149" s="168" t="s">
        <v>4770</v>
      </c>
      <c r="F149" s="169" t="s">
        <v>4771</v>
      </c>
      <c r="G149" s="170" t="s">
        <v>459</v>
      </c>
      <c r="H149" s="171">
        <v>3</v>
      </c>
      <c r="I149" s="172"/>
      <c r="J149" s="173">
        <f>ROUND(I149*H149,2)</f>
        <v>0</v>
      </c>
      <c r="K149" s="169" t="s">
        <v>392</v>
      </c>
      <c r="L149" s="35"/>
      <c r="M149" s="174" t="s">
        <v>5915</v>
      </c>
      <c r="N149" s="175" t="s">
        <v>5954</v>
      </c>
      <c r="O149" s="36"/>
      <c r="P149" s="176">
        <f>O149*H149</f>
        <v>0</v>
      </c>
      <c r="Q149" s="176">
        <v>0</v>
      </c>
      <c r="R149" s="176">
        <f>Q149*H149</f>
        <v>0</v>
      </c>
      <c r="S149" s="176">
        <v>0</v>
      </c>
      <c r="T149" s="177">
        <f>S149*H149</f>
        <v>0</v>
      </c>
      <c r="AR149" s="18" t="s">
        <v>6003</v>
      </c>
      <c r="AT149" s="18" t="s">
        <v>4015</v>
      </c>
      <c r="AU149" s="18" t="s">
        <v>5990</v>
      </c>
      <c r="AY149" s="18" t="s">
        <v>4012</v>
      </c>
      <c r="BE149" s="178">
        <f>IF(N149="základní",J149,0)</f>
        <v>0</v>
      </c>
      <c r="BF149" s="178">
        <f>IF(N149="snížená",J149,0)</f>
        <v>0</v>
      </c>
      <c r="BG149" s="178">
        <f>IF(N149="zákl. přenesená",J149,0)</f>
        <v>0</v>
      </c>
      <c r="BH149" s="178">
        <f>IF(N149="sníž. přenesená",J149,0)</f>
        <v>0</v>
      </c>
      <c r="BI149" s="178">
        <f>IF(N149="nulová",J149,0)</f>
        <v>0</v>
      </c>
      <c r="BJ149" s="18" t="s">
        <v>5934</v>
      </c>
      <c r="BK149" s="178">
        <f>ROUND(I149*H149,2)</f>
        <v>0</v>
      </c>
      <c r="BL149" s="18" t="s">
        <v>6003</v>
      </c>
      <c r="BM149" s="18" t="s">
        <v>4772</v>
      </c>
    </row>
    <row r="150" spans="2:65" s="1" customFormat="1" ht="22.5" customHeight="1">
      <c r="B150" s="166"/>
      <c r="C150" s="197" t="s">
        <v>538</v>
      </c>
      <c r="D150" s="197" t="s">
        <v>447</v>
      </c>
      <c r="E150" s="198" t="s">
        <v>4773</v>
      </c>
      <c r="F150" s="199" t="s">
        <v>4774</v>
      </c>
      <c r="G150" s="200" t="s">
        <v>459</v>
      </c>
      <c r="H150" s="201">
        <v>3</v>
      </c>
      <c r="I150" s="202"/>
      <c r="J150" s="203">
        <f>ROUND(I150*H150,2)</f>
        <v>0</v>
      </c>
      <c r="K150" s="199" t="s">
        <v>392</v>
      </c>
      <c r="L150" s="204"/>
      <c r="M150" s="205" t="s">
        <v>5915</v>
      </c>
      <c r="N150" s="206" t="s">
        <v>5954</v>
      </c>
      <c r="O150" s="36"/>
      <c r="P150" s="176">
        <f>O150*H150</f>
        <v>0</v>
      </c>
      <c r="Q150" s="176">
        <v>2.8000000000000001E-2</v>
      </c>
      <c r="R150" s="176">
        <f>Q150*H150</f>
        <v>8.4000000000000005E-2</v>
      </c>
      <c r="S150" s="176">
        <v>0</v>
      </c>
      <c r="T150" s="177">
        <f>S150*H150</f>
        <v>0</v>
      </c>
      <c r="AR150" s="18" t="s">
        <v>6015</v>
      </c>
      <c r="AT150" s="18" t="s">
        <v>447</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4775</v>
      </c>
    </row>
    <row r="151" spans="2:65" s="1" customFormat="1" ht="31.5" customHeight="1">
      <c r="B151" s="166"/>
      <c r="C151" s="167" t="s">
        <v>542</v>
      </c>
      <c r="D151" s="167" t="s">
        <v>4015</v>
      </c>
      <c r="E151" s="168" t="s">
        <v>4776</v>
      </c>
      <c r="F151" s="169" t="s">
        <v>4777</v>
      </c>
      <c r="G151" s="170" t="s">
        <v>459</v>
      </c>
      <c r="H151" s="171">
        <v>55</v>
      </c>
      <c r="I151" s="172"/>
      <c r="J151" s="173">
        <f>ROUND(I151*H151,2)</f>
        <v>0</v>
      </c>
      <c r="K151" s="169" t="s">
        <v>5915</v>
      </c>
      <c r="L151" s="35"/>
      <c r="M151" s="174" t="s">
        <v>5915</v>
      </c>
      <c r="N151" s="175" t="s">
        <v>5954</v>
      </c>
      <c r="O151" s="36"/>
      <c r="P151" s="176">
        <f>O151*H151</f>
        <v>0</v>
      </c>
      <c r="Q151" s="176">
        <v>0</v>
      </c>
      <c r="R151" s="176">
        <f>Q151*H151</f>
        <v>0</v>
      </c>
      <c r="S151" s="176">
        <v>0</v>
      </c>
      <c r="T151" s="177">
        <f>S151*H151</f>
        <v>0</v>
      </c>
      <c r="AR151" s="18" t="s">
        <v>6003</v>
      </c>
      <c r="AT151" s="18" t="s">
        <v>4015</v>
      </c>
      <c r="AU151" s="18" t="s">
        <v>5990</v>
      </c>
      <c r="AY151" s="18" t="s">
        <v>4012</v>
      </c>
      <c r="BE151" s="178">
        <f>IF(N151="základní",J151,0)</f>
        <v>0</v>
      </c>
      <c r="BF151" s="178">
        <f>IF(N151="snížená",J151,0)</f>
        <v>0</v>
      </c>
      <c r="BG151" s="178">
        <f>IF(N151="zákl. přenesená",J151,0)</f>
        <v>0</v>
      </c>
      <c r="BH151" s="178">
        <f>IF(N151="sníž. přenesená",J151,0)</f>
        <v>0</v>
      </c>
      <c r="BI151" s="178">
        <f>IF(N151="nulová",J151,0)</f>
        <v>0</v>
      </c>
      <c r="BJ151" s="18" t="s">
        <v>5934</v>
      </c>
      <c r="BK151" s="178">
        <f>ROUND(I151*H151,2)</f>
        <v>0</v>
      </c>
      <c r="BL151" s="18" t="s">
        <v>6003</v>
      </c>
      <c r="BM151" s="18" t="s">
        <v>4778</v>
      </c>
    </row>
    <row r="152" spans="2:65" s="1" customFormat="1" ht="67.5">
      <c r="B152" s="35"/>
      <c r="D152" s="179" t="s">
        <v>4021</v>
      </c>
      <c r="F152" s="180" t="s">
        <v>4779</v>
      </c>
      <c r="I152" s="181"/>
      <c r="L152" s="35"/>
      <c r="M152" s="64"/>
      <c r="N152" s="36"/>
      <c r="O152" s="36"/>
      <c r="P152" s="36"/>
      <c r="Q152" s="36"/>
      <c r="R152" s="36"/>
      <c r="S152" s="36"/>
      <c r="T152" s="65"/>
      <c r="AT152" s="18" t="s">
        <v>4021</v>
      </c>
      <c r="AU152" s="18" t="s">
        <v>5990</v>
      </c>
    </row>
    <row r="153" spans="2:65" s="1" customFormat="1" ht="31.5" customHeight="1">
      <c r="B153" s="166"/>
      <c r="C153" s="167" t="s">
        <v>548</v>
      </c>
      <c r="D153" s="167" t="s">
        <v>4015</v>
      </c>
      <c r="E153" s="168" t="s">
        <v>4780</v>
      </c>
      <c r="F153" s="169" t="s">
        <v>4781</v>
      </c>
      <c r="G153" s="170" t="s">
        <v>459</v>
      </c>
      <c r="H153" s="171">
        <v>20</v>
      </c>
      <c r="I153" s="172"/>
      <c r="J153" s="173">
        <f>ROUND(I153*H153,2)</f>
        <v>0</v>
      </c>
      <c r="K153" s="169" t="s">
        <v>392</v>
      </c>
      <c r="L153" s="35"/>
      <c r="M153" s="174" t="s">
        <v>5915</v>
      </c>
      <c r="N153" s="175" t="s">
        <v>5954</v>
      </c>
      <c r="O153" s="36"/>
      <c r="P153" s="176">
        <f>O153*H153</f>
        <v>0</v>
      </c>
      <c r="Q153" s="176">
        <v>1.1E-4</v>
      </c>
      <c r="R153" s="176">
        <f>Q153*H153</f>
        <v>2.2000000000000001E-3</v>
      </c>
      <c r="S153" s="176">
        <v>0</v>
      </c>
      <c r="T153" s="177">
        <f>S153*H153</f>
        <v>0</v>
      </c>
      <c r="AR153" s="18" t="s">
        <v>6003</v>
      </c>
      <c r="AT153" s="18" t="s">
        <v>4015</v>
      </c>
      <c r="AU153" s="18" t="s">
        <v>5990</v>
      </c>
      <c r="AY153" s="18" t="s">
        <v>4012</v>
      </c>
      <c r="BE153" s="178">
        <f>IF(N153="základní",J153,0)</f>
        <v>0</v>
      </c>
      <c r="BF153" s="178">
        <f>IF(N153="snížená",J153,0)</f>
        <v>0</v>
      </c>
      <c r="BG153" s="178">
        <f>IF(N153="zákl. přenesená",J153,0)</f>
        <v>0</v>
      </c>
      <c r="BH153" s="178">
        <f>IF(N153="sníž. přenesená",J153,0)</f>
        <v>0</v>
      </c>
      <c r="BI153" s="178">
        <f>IF(N153="nulová",J153,0)</f>
        <v>0</v>
      </c>
      <c r="BJ153" s="18" t="s">
        <v>5934</v>
      </c>
      <c r="BK153" s="178">
        <f>ROUND(I153*H153,2)</f>
        <v>0</v>
      </c>
      <c r="BL153" s="18" t="s">
        <v>6003</v>
      </c>
      <c r="BM153" s="18" t="s">
        <v>4782</v>
      </c>
    </row>
    <row r="154" spans="2:65" s="1" customFormat="1" ht="22.5" customHeight="1">
      <c r="B154" s="166"/>
      <c r="C154" s="197" t="s">
        <v>553</v>
      </c>
      <c r="D154" s="197" t="s">
        <v>447</v>
      </c>
      <c r="E154" s="198" t="s">
        <v>4783</v>
      </c>
      <c r="F154" s="199" t="s">
        <v>4784</v>
      </c>
      <c r="G154" s="200" t="s">
        <v>568</v>
      </c>
      <c r="H154" s="201">
        <v>4</v>
      </c>
      <c r="I154" s="202"/>
      <c r="J154" s="203">
        <f>ROUND(I154*H154,2)</f>
        <v>0</v>
      </c>
      <c r="K154" s="199" t="s">
        <v>392</v>
      </c>
      <c r="L154" s="204"/>
      <c r="M154" s="205" t="s">
        <v>5915</v>
      </c>
      <c r="N154" s="206" t="s">
        <v>5954</v>
      </c>
      <c r="O154" s="36"/>
      <c r="P154" s="176">
        <f>O154*H154</f>
        <v>0</v>
      </c>
      <c r="Q154" s="176">
        <v>2.69E-2</v>
      </c>
      <c r="R154" s="176">
        <f>Q154*H154</f>
        <v>0.1076</v>
      </c>
      <c r="S154" s="176">
        <v>0</v>
      </c>
      <c r="T154" s="177">
        <f>S154*H154</f>
        <v>0</v>
      </c>
      <c r="AR154" s="18" t="s">
        <v>6015</v>
      </c>
      <c r="AT154" s="18" t="s">
        <v>447</v>
      </c>
      <c r="AU154" s="18" t="s">
        <v>5990</v>
      </c>
      <c r="AY154" s="18" t="s">
        <v>4012</v>
      </c>
      <c r="BE154" s="178">
        <f>IF(N154="základní",J154,0)</f>
        <v>0</v>
      </c>
      <c r="BF154" s="178">
        <f>IF(N154="snížená",J154,0)</f>
        <v>0</v>
      </c>
      <c r="BG154" s="178">
        <f>IF(N154="zákl. přenesená",J154,0)</f>
        <v>0</v>
      </c>
      <c r="BH154" s="178">
        <f>IF(N154="sníž. přenesená",J154,0)</f>
        <v>0</v>
      </c>
      <c r="BI154" s="178">
        <f>IF(N154="nulová",J154,0)</f>
        <v>0</v>
      </c>
      <c r="BJ154" s="18" t="s">
        <v>5934</v>
      </c>
      <c r="BK154" s="178">
        <f>ROUND(I154*H154,2)</f>
        <v>0</v>
      </c>
      <c r="BL154" s="18" t="s">
        <v>6003</v>
      </c>
      <c r="BM154" s="18" t="s">
        <v>4785</v>
      </c>
    </row>
    <row r="155" spans="2:65" s="1" customFormat="1" ht="27">
      <c r="B155" s="35"/>
      <c r="D155" s="179" t="s">
        <v>4021</v>
      </c>
      <c r="F155" s="180" t="s">
        <v>4786</v>
      </c>
      <c r="I155" s="181"/>
      <c r="L155" s="35"/>
      <c r="M155" s="64"/>
      <c r="N155" s="36"/>
      <c r="O155" s="36"/>
      <c r="P155" s="36"/>
      <c r="Q155" s="36"/>
      <c r="R155" s="36"/>
      <c r="S155" s="36"/>
      <c r="T155" s="65"/>
      <c r="AT155" s="18" t="s">
        <v>4021</v>
      </c>
      <c r="AU155" s="18" t="s">
        <v>5990</v>
      </c>
    </row>
    <row r="156" spans="2:65" s="1" customFormat="1" ht="22.5" customHeight="1">
      <c r="B156" s="166"/>
      <c r="C156" s="167" t="s">
        <v>559</v>
      </c>
      <c r="D156" s="167" t="s">
        <v>4015</v>
      </c>
      <c r="E156" s="168" t="s">
        <v>4787</v>
      </c>
      <c r="F156" s="169" t="s">
        <v>4788</v>
      </c>
      <c r="G156" s="170" t="s">
        <v>459</v>
      </c>
      <c r="H156" s="171">
        <v>75</v>
      </c>
      <c r="I156" s="172"/>
      <c r="J156" s="173">
        <f>ROUND(I156*H156,2)</f>
        <v>0</v>
      </c>
      <c r="K156" s="169" t="s">
        <v>392</v>
      </c>
      <c r="L156" s="35"/>
      <c r="M156" s="174" t="s">
        <v>5915</v>
      </c>
      <c r="N156" s="175" t="s">
        <v>5954</v>
      </c>
      <c r="O156" s="36"/>
      <c r="P156" s="176">
        <f>O156*H156</f>
        <v>0</v>
      </c>
      <c r="Q156" s="176">
        <v>0</v>
      </c>
      <c r="R156" s="176">
        <f>Q156*H156</f>
        <v>0</v>
      </c>
      <c r="S156" s="176">
        <v>0</v>
      </c>
      <c r="T156" s="177">
        <f>S156*H156</f>
        <v>0</v>
      </c>
      <c r="AR156" s="18" t="s">
        <v>6003</v>
      </c>
      <c r="AT156" s="18" t="s">
        <v>4015</v>
      </c>
      <c r="AU156" s="18" t="s">
        <v>5990</v>
      </c>
      <c r="AY156" s="18" t="s">
        <v>4012</v>
      </c>
      <c r="BE156" s="178">
        <f>IF(N156="základní",J156,0)</f>
        <v>0</v>
      </c>
      <c r="BF156" s="178">
        <f>IF(N156="snížená",J156,0)</f>
        <v>0</v>
      </c>
      <c r="BG156" s="178">
        <f>IF(N156="zákl. přenesená",J156,0)</f>
        <v>0</v>
      </c>
      <c r="BH156" s="178">
        <f>IF(N156="sníž. přenesená",J156,0)</f>
        <v>0</v>
      </c>
      <c r="BI156" s="178">
        <f>IF(N156="nulová",J156,0)</f>
        <v>0</v>
      </c>
      <c r="BJ156" s="18" t="s">
        <v>5934</v>
      </c>
      <c r="BK156" s="178">
        <f>ROUND(I156*H156,2)</f>
        <v>0</v>
      </c>
      <c r="BL156" s="18" t="s">
        <v>6003</v>
      </c>
      <c r="BM156" s="18" t="s">
        <v>4789</v>
      </c>
    </row>
    <row r="157" spans="2:65" s="12" customFormat="1">
      <c r="B157" s="186"/>
      <c r="D157" s="179" t="s">
        <v>402</v>
      </c>
      <c r="E157" s="187" t="s">
        <v>5915</v>
      </c>
      <c r="F157" s="188" t="s">
        <v>4790</v>
      </c>
      <c r="H157" s="189">
        <v>75</v>
      </c>
      <c r="I157" s="190"/>
      <c r="L157" s="186"/>
      <c r="M157" s="191"/>
      <c r="N157" s="192"/>
      <c r="O157" s="192"/>
      <c r="P157" s="192"/>
      <c r="Q157" s="192"/>
      <c r="R157" s="192"/>
      <c r="S157" s="192"/>
      <c r="T157" s="193"/>
      <c r="AT157" s="194" t="s">
        <v>402</v>
      </c>
      <c r="AU157" s="194" t="s">
        <v>5990</v>
      </c>
      <c r="AV157" s="12" t="s">
        <v>5990</v>
      </c>
      <c r="AW157" s="12" t="s">
        <v>5947</v>
      </c>
      <c r="AX157" s="12" t="s">
        <v>5934</v>
      </c>
      <c r="AY157" s="194" t="s">
        <v>4012</v>
      </c>
    </row>
    <row r="158" spans="2:65" s="1" customFormat="1" ht="22.5" customHeight="1">
      <c r="B158" s="166"/>
      <c r="C158" s="167" t="s">
        <v>565</v>
      </c>
      <c r="D158" s="167" t="s">
        <v>4015</v>
      </c>
      <c r="E158" s="168" t="s">
        <v>4791</v>
      </c>
      <c r="F158" s="169" t="s">
        <v>4792</v>
      </c>
      <c r="G158" s="170" t="s">
        <v>459</v>
      </c>
      <c r="H158" s="171">
        <v>75</v>
      </c>
      <c r="I158" s="172"/>
      <c r="J158" s="173">
        <f>ROUND(I158*H158,2)</f>
        <v>0</v>
      </c>
      <c r="K158" s="169" t="s">
        <v>392</v>
      </c>
      <c r="L158" s="35"/>
      <c r="M158" s="174" t="s">
        <v>5915</v>
      </c>
      <c r="N158" s="175" t="s">
        <v>5954</v>
      </c>
      <c r="O158" s="36"/>
      <c r="P158" s="176">
        <f>O158*H158</f>
        <v>0</v>
      </c>
      <c r="Q158" s="176">
        <v>0</v>
      </c>
      <c r="R158" s="176">
        <f>Q158*H158</f>
        <v>0</v>
      </c>
      <c r="S158" s="176">
        <v>0</v>
      </c>
      <c r="T158" s="177">
        <f>S158*H158</f>
        <v>0</v>
      </c>
      <c r="AR158" s="18" t="s">
        <v>6003</v>
      </c>
      <c r="AT158" s="18" t="s">
        <v>4015</v>
      </c>
      <c r="AU158" s="18" t="s">
        <v>5990</v>
      </c>
      <c r="AY158" s="18" t="s">
        <v>4012</v>
      </c>
      <c r="BE158" s="178">
        <f>IF(N158="základní",J158,0)</f>
        <v>0</v>
      </c>
      <c r="BF158" s="178">
        <f>IF(N158="snížená",J158,0)</f>
        <v>0</v>
      </c>
      <c r="BG158" s="178">
        <f>IF(N158="zákl. přenesená",J158,0)</f>
        <v>0</v>
      </c>
      <c r="BH158" s="178">
        <f>IF(N158="sníž. přenesená",J158,0)</f>
        <v>0</v>
      </c>
      <c r="BI158" s="178">
        <f>IF(N158="nulová",J158,0)</f>
        <v>0</v>
      </c>
      <c r="BJ158" s="18" t="s">
        <v>5934</v>
      </c>
      <c r="BK158" s="178">
        <f>ROUND(I158*H158,2)</f>
        <v>0</v>
      </c>
      <c r="BL158" s="18" t="s">
        <v>6003</v>
      </c>
      <c r="BM158" s="18" t="s">
        <v>4793</v>
      </c>
    </row>
    <row r="159" spans="2:65" s="12" customFormat="1">
      <c r="B159" s="186"/>
      <c r="D159" s="179" t="s">
        <v>402</v>
      </c>
      <c r="E159" s="187" t="s">
        <v>5915</v>
      </c>
      <c r="F159" s="188" t="s">
        <v>4790</v>
      </c>
      <c r="H159" s="189">
        <v>75</v>
      </c>
      <c r="I159" s="190"/>
      <c r="L159" s="186"/>
      <c r="M159" s="191"/>
      <c r="N159" s="192"/>
      <c r="O159" s="192"/>
      <c r="P159" s="192"/>
      <c r="Q159" s="192"/>
      <c r="R159" s="192"/>
      <c r="S159" s="192"/>
      <c r="T159" s="193"/>
      <c r="AT159" s="194" t="s">
        <v>402</v>
      </c>
      <c r="AU159" s="194" t="s">
        <v>5990</v>
      </c>
      <c r="AV159" s="12" t="s">
        <v>5990</v>
      </c>
      <c r="AW159" s="12" t="s">
        <v>5947</v>
      </c>
      <c r="AX159" s="12" t="s">
        <v>5934</v>
      </c>
      <c r="AY159" s="194" t="s">
        <v>4012</v>
      </c>
    </row>
    <row r="160" spans="2:65" s="1" customFormat="1" ht="22.5" customHeight="1">
      <c r="B160" s="166"/>
      <c r="C160" s="167" t="s">
        <v>570</v>
      </c>
      <c r="D160" s="167" t="s">
        <v>4015</v>
      </c>
      <c r="E160" s="168" t="s">
        <v>4794</v>
      </c>
      <c r="F160" s="169" t="s">
        <v>5444</v>
      </c>
      <c r="G160" s="170" t="s">
        <v>568</v>
      </c>
      <c r="H160" s="171">
        <v>2</v>
      </c>
      <c r="I160" s="172"/>
      <c r="J160" s="173">
        <f>ROUND(I160*H160,2)</f>
        <v>0</v>
      </c>
      <c r="K160" s="169" t="s">
        <v>392</v>
      </c>
      <c r="L160" s="35"/>
      <c r="M160" s="174" t="s">
        <v>5915</v>
      </c>
      <c r="N160" s="175" t="s">
        <v>5954</v>
      </c>
      <c r="O160" s="36"/>
      <c r="P160" s="176">
        <f>O160*H160</f>
        <v>0</v>
      </c>
      <c r="Q160" s="176">
        <v>0.46005000000000001</v>
      </c>
      <c r="R160" s="176">
        <f>Q160*H160</f>
        <v>0.92010000000000003</v>
      </c>
      <c r="S160" s="176">
        <v>0</v>
      </c>
      <c r="T160" s="177">
        <f>S160*H160</f>
        <v>0</v>
      </c>
      <c r="AR160" s="18" t="s">
        <v>6003</v>
      </c>
      <c r="AT160" s="18" t="s">
        <v>4015</v>
      </c>
      <c r="AU160" s="18" t="s">
        <v>5990</v>
      </c>
      <c r="AY160" s="18" t="s">
        <v>4012</v>
      </c>
      <c r="BE160" s="178">
        <f>IF(N160="základní",J160,0)</f>
        <v>0</v>
      </c>
      <c r="BF160" s="178">
        <f>IF(N160="snížená",J160,0)</f>
        <v>0</v>
      </c>
      <c r="BG160" s="178">
        <f>IF(N160="zákl. přenesená",J160,0)</f>
        <v>0</v>
      </c>
      <c r="BH160" s="178">
        <f>IF(N160="sníž. přenesená",J160,0)</f>
        <v>0</v>
      </c>
      <c r="BI160" s="178">
        <f>IF(N160="nulová",J160,0)</f>
        <v>0</v>
      </c>
      <c r="BJ160" s="18" t="s">
        <v>5934</v>
      </c>
      <c r="BK160" s="178">
        <f>ROUND(I160*H160,2)</f>
        <v>0</v>
      </c>
      <c r="BL160" s="18" t="s">
        <v>6003</v>
      </c>
      <c r="BM160" s="18" t="s">
        <v>5445</v>
      </c>
    </row>
    <row r="161" spans="2:65" s="1" customFormat="1" ht="22.5" customHeight="1">
      <c r="B161" s="166"/>
      <c r="C161" s="197" t="s">
        <v>574</v>
      </c>
      <c r="D161" s="197" t="s">
        <v>447</v>
      </c>
      <c r="E161" s="198" t="s">
        <v>5446</v>
      </c>
      <c r="F161" s="199" t="s">
        <v>5447</v>
      </c>
      <c r="G161" s="200" t="s">
        <v>459</v>
      </c>
      <c r="H161" s="201">
        <v>55.825000000000003</v>
      </c>
      <c r="I161" s="202"/>
      <c r="J161" s="203">
        <f>ROUND(I161*H161,2)</f>
        <v>0</v>
      </c>
      <c r="K161" s="199" t="s">
        <v>392</v>
      </c>
      <c r="L161" s="204"/>
      <c r="M161" s="205" t="s">
        <v>5915</v>
      </c>
      <c r="N161" s="206" t="s">
        <v>5954</v>
      </c>
      <c r="O161" s="36"/>
      <c r="P161" s="176">
        <f>O161*H161</f>
        <v>0</v>
      </c>
      <c r="Q161" s="176">
        <v>6.6299999999999996E-3</v>
      </c>
      <c r="R161" s="176">
        <f>Q161*H161</f>
        <v>0.37011974999999997</v>
      </c>
      <c r="S161" s="176">
        <v>0</v>
      </c>
      <c r="T161" s="177">
        <f>S161*H161</f>
        <v>0</v>
      </c>
      <c r="AR161" s="18" t="s">
        <v>6015</v>
      </c>
      <c r="AT161" s="18" t="s">
        <v>447</v>
      </c>
      <c r="AU161" s="18" t="s">
        <v>5990</v>
      </c>
      <c r="AY161" s="18" t="s">
        <v>4012</v>
      </c>
      <c r="BE161" s="178">
        <f>IF(N161="základní",J161,0)</f>
        <v>0</v>
      </c>
      <c r="BF161" s="178">
        <f>IF(N161="snížená",J161,0)</f>
        <v>0</v>
      </c>
      <c r="BG161" s="178">
        <f>IF(N161="zákl. přenesená",J161,0)</f>
        <v>0</v>
      </c>
      <c r="BH161" s="178">
        <f>IF(N161="sníž. přenesená",J161,0)</f>
        <v>0</v>
      </c>
      <c r="BI161" s="178">
        <f>IF(N161="nulová",J161,0)</f>
        <v>0</v>
      </c>
      <c r="BJ161" s="18" t="s">
        <v>5934</v>
      </c>
      <c r="BK161" s="178">
        <f>ROUND(I161*H161,2)</f>
        <v>0</v>
      </c>
      <c r="BL161" s="18" t="s">
        <v>6003</v>
      </c>
      <c r="BM161" s="18" t="s">
        <v>5448</v>
      </c>
    </row>
    <row r="162" spans="2:65" s="12" customFormat="1">
      <c r="B162" s="186"/>
      <c r="D162" s="195" t="s">
        <v>402</v>
      </c>
      <c r="F162" s="207" t="s">
        <v>5449</v>
      </c>
      <c r="H162" s="208">
        <v>55.825000000000003</v>
      </c>
      <c r="I162" s="190"/>
      <c r="L162" s="186"/>
      <c r="M162" s="191"/>
      <c r="N162" s="192"/>
      <c r="O162" s="192"/>
      <c r="P162" s="192"/>
      <c r="Q162" s="192"/>
      <c r="R162" s="192"/>
      <c r="S162" s="192"/>
      <c r="T162" s="193"/>
      <c r="AT162" s="194" t="s">
        <v>402</v>
      </c>
      <c r="AU162" s="194" t="s">
        <v>5990</v>
      </c>
      <c r="AV162" s="12" t="s">
        <v>5990</v>
      </c>
      <c r="AW162" s="12" t="s">
        <v>5916</v>
      </c>
      <c r="AX162" s="12" t="s">
        <v>5934</v>
      </c>
      <c r="AY162" s="194" t="s">
        <v>4012</v>
      </c>
    </row>
    <row r="163" spans="2:65" s="11" customFormat="1" ht="29.85" customHeight="1">
      <c r="B163" s="152"/>
      <c r="D163" s="163" t="s">
        <v>5982</v>
      </c>
      <c r="E163" s="164" t="s">
        <v>3973</v>
      </c>
      <c r="F163" s="164" t="s">
        <v>700</v>
      </c>
      <c r="I163" s="155"/>
      <c r="J163" s="165">
        <f>BK163</f>
        <v>0</v>
      </c>
      <c r="L163" s="152"/>
      <c r="M163" s="157"/>
      <c r="N163" s="158"/>
      <c r="O163" s="158"/>
      <c r="P163" s="159">
        <f>SUM(P164:P166)</f>
        <v>0</v>
      </c>
      <c r="Q163" s="158"/>
      <c r="R163" s="159">
        <f>SUM(R164:R166)</f>
        <v>1.6000000000000001E-3</v>
      </c>
      <c r="S163" s="158"/>
      <c r="T163" s="160">
        <f>SUM(T164:T166)</f>
        <v>0</v>
      </c>
      <c r="AR163" s="153" t="s">
        <v>5934</v>
      </c>
      <c r="AT163" s="161" t="s">
        <v>5982</v>
      </c>
      <c r="AU163" s="161" t="s">
        <v>5934</v>
      </c>
      <c r="AY163" s="153" t="s">
        <v>4012</v>
      </c>
      <c r="BK163" s="162">
        <f>SUM(BK164:BK166)</f>
        <v>0</v>
      </c>
    </row>
    <row r="164" spans="2:65" s="1" customFormat="1" ht="22.5" customHeight="1">
      <c r="B164" s="166"/>
      <c r="C164" s="167" t="s">
        <v>579</v>
      </c>
      <c r="D164" s="167" t="s">
        <v>4015</v>
      </c>
      <c r="E164" s="168" t="s">
        <v>5450</v>
      </c>
      <c r="F164" s="169" t="s">
        <v>5451</v>
      </c>
      <c r="G164" s="170" t="s">
        <v>459</v>
      </c>
      <c r="H164" s="171">
        <v>20</v>
      </c>
      <c r="I164" s="172"/>
      <c r="J164" s="173">
        <f>ROUND(I164*H164,2)</f>
        <v>0</v>
      </c>
      <c r="K164" s="169" t="s">
        <v>392</v>
      </c>
      <c r="L164" s="35"/>
      <c r="M164" s="174" t="s">
        <v>5915</v>
      </c>
      <c r="N164" s="175" t="s">
        <v>5954</v>
      </c>
      <c r="O164" s="36"/>
      <c r="P164" s="176">
        <f>O164*H164</f>
        <v>0</v>
      </c>
      <c r="Q164" s="176">
        <v>0</v>
      </c>
      <c r="R164" s="176">
        <f>Q164*H164</f>
        <v>0</v>
      </c>
      <c r="S164" s="176">
        <v>0</v>
      </c>
      <c r="T164" s="177">
        <f>S164*H164</f>
        <v>0</v>
      </c>
      <c r="AR164" s="18" t="s">
        <v>6003</v>
      </c>
      <c r="AT164" s="18" t="s">
        <v>4015</v>
      </c>
      <c r="AU164" s="18" t="s">
        <v>5990</v>
      </c>
      <c r="AY164" s="18" t="s">
        <v>4012</v>
      </c>
      <c r="BE164" s="178">
        <f>IF(N164="základní",J164,0)</f>
        <v>0</v>
      </c>
      <c r="BF164" s="178">
        <f>IF(N164="snížená",J164,0)</f>
        <v>0</v>
      </c>
      <c r="BG164" s="178">
        <f>IF(N164="zákl. přenesená",J164,0)</f>
        <v>0</v>
      </c>
      <c r="BH164" s="178">
        <f>IF(N164="sníž. přenesená",J164,0)</f>
        <v>0</v>
      </c>
      <c r="BI164" s="178">
        <f>IF(N164="nulová",J164,0)</f>
        <v>0</v>
      </c>
      <c r="BJ164" s="18" t="s">
        <v>5934</v>
      </c>
      <c r="BK164" s="178">
        <f>ROUND(I164*H164,2)</f>
        <v>0</v>
      </c>
      <c r="BL164" s="18" t="s">
        <v>6003</v>
      </c>
      <c r="BM164" s="18" t="s">
        <v>5452</v>
      </c>
    </row>
    <row r="165" spans="2:65" s="12" customFormat="1">
      <c r="B165" s="186"/>
      <c r="D165" s="179" t="s">
        <v>402</v>
      </c>
      <c r="E165" s="187" t="s">
        <v>5915</v>
      </c>
      <c r="F165" s="188" t="s">
        <v>5453</v>
      </c>
      <c r="H165" s="189">
        <v>20</v>
      </c>
      <c r="I165" s="190"/>
      <c r="L165" s="186"/>
      <c r="M165" s="191"/>
      <c r="N165" s="192"/>
      <c r="O165" s="192"/>
      <c r="P165" s="192"/>
      <c r="Q165" s="192"/>
      <c r="R165" s="192"/>
      <c r="S165" s="192"/>
      <c r="T165" s="193"/>
      <c r="AT165" s="194" t="s">
        <v>402</v>
      </c>
      <c r="AU165" s="194" t="s">
        <v>5990</v>
      </c>
      <c r="AV165" s="12" t="s">
        <v>5990</v>
      </c>
      <c r="AW165" s="12" t="s">
        <v>5947</v>
      </c>
      <c r="AX165" s="12" t="s">
        <v>5934</v>
      </c>
      <c r="AY165" s="194" t="s">
        <v>4012</v>
      </c>
    </row>
    <row r="166" spans="2:65" s="1" customFormat="1" ht="22.5" customHeight="1">
      <c r="B166" s="166"/>
      <c r="C166" s="167" t="s">
        <v>590</v>
      </c>
      <c r="D166" s="167" t="s">
        <v>4015</v>
      </c>
      <c r="E166" s="168" t="s">
        <v>5454</v>
      </c>
      <c r="F166" s="169" t="s">
        <v>5455</v>
      </c>
      <c r="G166" s="170" t="s">
        <v>459</v>
      </c>
      <c r="H166" s="171">
        <v>20</v>
      </c>
      <c r="I166" s="172"/>
      <c r="J166" s="173">
        <f>ROUND(I166*H166,2)</f>
        <v>0</v>
      </c>
      <c r="K166" s="169" t="s">
        <v>392</v>
      </c>
      <c r="L166" s="35"/>
      <c r="M166" s="174" t="s">
        <v>5915</v>
      </c>
      <c r="N166" s="175" t="s">
        <v>5954</v>
      </c>
      <c r="O166" s="36"/>
      <c r="P166" s="176">
        <f>O166*H166</f>
        <v>0</v>
      </c>
      <c r="Q166" s="176">
        <v>8.0000000000000007E-5</v>
      </c>
      <c r="R166" s="176">
        <f>Q166*H166</f>
        <v>1.6000000000000001E-3</v>
      </c>
      <c r="S166" s="176">
        <v>0</v>
      </c>
      <c r="T166" s="177">
        <f>S166*H166</f>
        <v>0</v>
      </c>
      <c r="AR166" s="18" t="s">
        <v>6003</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6003</v>
      </c>
      <c r="BM166" s="18" t="s">
        <v>5456</v>
      </c>
    </row>
    <row r="167" spans="2:65" s="11" customFormat="1" ht="29.85" customHeight="1">
      <c r="B167" s="152"/>
      <c r="D167" s="163" t="s">
        <v>5982</v>
      </c>
      <c r="E167" s="164" t="s">
        <v>4617</v>
      </c>
      <c r="F167" s="164" t="s">
        <v>4618</v>
      </c>
      <c r="I167" s="155"/>
      <c r="J167" s="165">
        <f>BK167</f>
        <v>0</v>
      </c>
      <c r="L167" s="152"/>
      <c r="M167" s="157"/>
      <c r="N167" s="158"/>
      <c r="O167" s="158"/>
      <c r="P167" s="159">
        <f>SUM(P168:P172)</f>
        <v>0</v>
      </c>
      <c r="Q167" s="158"/>
      <c r="R167" s="159">
        <f>SUM(R168:R172)</f>
        <v>0</v>
      </c>
      <c r="S167" s="158"/>
      <c r="T167" s="160">
        <f>SUM(T168:T172)</f>
        <v>0</v>
      </c>
      <c r="AR167" s="153" t="s">
        <v>5934</v>
      </c>
      <c r="AT167" s="161" t="s">
        <v>5982</v>
      </c>
      <c r="AU167" s="161" t="s">
        <v>5934</v>
      </c>
      <c r="AY167" s="153" t="s">
        <v>4012</v>
      </c>
      <c r="BK167" s="162">
        <f>SUM(BK168:BK172)</f>
        <v>0</v>
      </c>
    </row>
    <row r="168" spans="2:65" s="1" customFormat="1" ht="22.5" customHeight="1">
      <c r="B168" s="166"/>
      <c r="C168" s="167" t="s">
        <v>601</v>
      </c>
      <c r="D168" s="167" t="s">
        <v>4015</v>
      </c>
      <c r="E168" s="168" t="s">
        <v>5457</v>
      </c>
      <c r="F168" s="169" t="s">
        <v>5458</v>
      </c>
      <c r="G168" s="170" t="s">
        <v>450</v>
      </c>
      <c r="H168" s="171">
        <v>8.9819999999999993</v>
      </c>
      <c r="I168" s="172"/>
      <c r="J168" s="173">
        <f>ROUND(I168*H168,2)</f>
        <v>0</v>
      </c>
      <c r="K168" s="169" t="s">
        <v>392</v>
      </c>
      <c r="L168" s="35"/>
      <c r="M168" s="174" t="s">
        <v>5915</v>
      </c>
      <c r="N168" s="175" t="s">
        <v>5954</v>
      </c>
      <c r="O168" s="36"/>
      <c r="P168" s="176">
        <f>O168*H168</f>
        <v>0</v>
      </c>
      <c r="Q168" s="176">
        <v>0</v>
      </c>
      <c r="R168" s="176">
        <f>Q168*H168</f>
        <v>0</v>
      </c>
      <c r="S168" s="176">
        <v>0</v>
      </c>
      <c r="T168" s="177">
        <f>S168*H168</f>
        <v>0</v>
      </c>
      <c r="AR168" s="18" t="s">
        <v>6003</v>
      </c>
      <c r="AT168" s="18" t="s">
        <v>4015</v>
      </c>
      <c r="AU168" s="18" t="s">
        <v>5990</v>
      </c>
      <c r="AY168" s="18" t="s">
        <v>4012</v>
      </c>
      <c r="BE168" s="178">
        <f>IF(N168="základní",J168,0)</f>
        <v>0</v>
      </c>
      <c r="BF168" s="178">
        <f>IF(N168="snížená",J168,0)</f>
        <v>0</v>
      </c>
      <c r="BG168" s="178">
        <f>IF(N168="zákl. přenesená",J168,0)</f>
        <v>0</v>
      </c>
      <c r="BH168" s="178">
        <f>IF(N168="sníž. přenesená",J168,0)</f>
        <v>0</v>
      </c>
      <c r="BI168" s="178">
        <f>IF(N168="nulová",J168,0)</f>
        <v>0</v>
      </c>
      <c r="BJ168" s="18" t="s">
        <v>5934</v>
      </c>
      <c r="BK168" s="178">
        <f>ROUND(I168*H168,2)</f>
        <v>0</v>
      </c>
      <c r="BL168" s="18" t="s">
        <v>6003</v>
      </c>
      <c r="BM168" s="18" t="s">
        <v>5459</v>
      </c>
    </row>
    <row r="169" spans="2:65" s="1" customFormat="1" ht="22.5" customHeight="1">
      <c r="B169" s="166"/>
      <c r="C169" s="167" t="s">
        <v>605</v>
      </c>
      <c r="D169" s="167" t="s">
        <v>4015</v>
      </c>
      <c r="E169" s="168" t="s">
        <v>5460</v>
      </c>
      <c r="F169" s="169" t="s">
        <v>5461</v>
      </c>
      <c r="G169" s="170" t="s">
        <v>450</v>
      </c>
      <c r="H169" s="171">
        <v>305.38799999999998</v>
      </c>
      <c r="I169" s="172"/>
      <c r="J169" s="173">
        <f>ROUND(I169*H169,2)</f>
        <v>0</v>
      </c>
      <c r="K169" s="169" t="s">
        <v>392</v>
      </c>
      <c r="L169" s="35"/>
      <c r="M169" s="174" t="s">
        <v>5915</v>
      </c>
      <c r="N169" s="175" t="s">
        <v>5954</v>
      </c>
      <c r="O169" s="36"/>
      <c r="P169" s="176">
        <f>O169*H169</f>
        <v>0</v>
      </c>
      <c r="Q169" s="176">
        <v>0</v>
      </c>
      <c r="R169" s="176">
        <f>Q169*H169</f>
        <v>0</v>
      </c>
      <c r="S169" s="176">
        <v>0</v>
      </c>
      <c r="T169" s="177">
        <f>S169*H169</f>
        <v>0</v>
      </c>
      <c r="AR169" s="18" t="s">
        <v>6003</v>
      </c>
      <c r="AT169" s="18" t="s">
        <v>4015</v>
      </c>
      <c r="AU169" s="18" t="s">
        <v>5990</v>
      </c>
      <c r="AY169" s="18" t="s">
        <v>4012</v>
      </c>
      <c r="BE169" s="178">
        <f>IF(N169="základní",J169,0)</f>
        <v>0</v>
      </c>
      <c r="BF169" s="178">
        <f>IF(N169="snížená",J169,0)</f>
        <v>0</v>
      </c>
      <c r="BG169" s="178">
        <f>IF(N169="zákl. přenesená",J169,0)</f>
        <v>0</v>
      </c>
      <c r="BH169" s="178">
        <f>IF(N169="sníž. přenesená",J169,0)</f>
        <v>0</v>
      </c>
      <c r="BI169" s="178">
        <f>IF(N169="nulová",J169,0)</f>
        <v>0</v>
      </c>
      <c r="BJ169" s="18" t="s">
        <v>5934</v>
      </c>
      <c r="BK169" s="178">
        <f>ROUND(I169*H169,2)</f>
        <v>0</v>
      </c>
      <c r="BL169" s="18" t="s">
        <v>6003</v>
      </c>
      <c r="BM169" s="18" t="s">
        <v>5462</v>
      </c>
    </row>
    <row r="170" spans="2:65" s="12" customFormat="1">
      <c r="B170" s="186"/>
      <c r="D170" s="179" t="s">
        <v>402</v>
      </c>
      <c r="F170" s="188" t="s">
        <v>5463</v>
      </c>
      <c r="H170" s="189">
        <v>305.38799999999998</v>
      </c>
      <c r="I170" s="190"/>
      <c r="L170" s="186"/>
      <c r="M170" s="191"/>
      <c r="N170" s="192"/>
      <c r="O170" s="192"/>
      <c r="P170" s="192"/>
      <c r="Q170" s="192"/>
      <c r="R170" s="192"/>
      <c r="S170" s="192"/>
      <c r="T170" s="193"/>
      <c r="AT170" s="194" t="s">
        <v>402</v>
      </c>
      <c r="AU170" s="194" t="s">
        <v>5990</v>
      </c>
      <c r="AV170" s="12" t="s">
        <v>5990</v>
      </c>
      <c r="AW170" s="12" t="s">
        <v>5916</v>
      </c>
      <c r="AX170" s="12" t="s">
        <v>5934</v>
      </c>
      <c r="AY170" s="194" t="s">
        <v>4012</v>
      </c>
    </row>
    <row r="171" spans="2:65" s="1" customFormat="1" ht="22.5" customHeight="1">
      <c r="B171" s="166"/>
      <c r="C171" s="167" t="s">
        <v>611</v>
      </c>
      <c r="D171" s="167" t="s">
        <v>4015</v>
      </c>
      <c r="E171" s="168" t="s">
        <v>5464</v>
      </c>
      <c r="F171" s="169" t="s">
        <v>5465</v>
      </c>
      <c r="G171" s="170" t="s">
        <v>450</v>
      </c>
      <c r="H171" s="171">
        <v>8.9819999999999993</v>
      </c>
      <c r="I171" s="172"/>
      <c r="J171" s="173">
        <f>ROUND(I171*H171,2)</f>
        <v>0</v>
      </c>
      <c r="K171" s="169" t="s">
        <v>392</v>
      </c>
      <c r="L171" s="35"/>
      <c r="M171" s="174" t="s">
        <v>5915</v>
      </c>
      <c r="N171" s="175" t="s">
        <v>5954</v>
      </c>
      <c r="O171" s="36"/>
      <c r="P171" s="176">
        <f>O171*H171</f>
        <v>0</v>
      </c>
      <c r="Q171" s="176">
        <v>0</v>
      </c>
      <c r="R171" s="176">
        <f>Q171*H171</f>
        <v>0</v>
      </c>
      <c r="S171" s="176">
        <v>0</v>
      </c>
      <c r="T171" s="177">
        <f>S171*H171</f>
        <v>0</v>
      </c>
      <c r="AR171" s="18" t="s">
        <v>6003</v>
      </c>
      <c r="AT171" s="18" t="s">
        <v>4015</v>
      </c>
      <c r="AU171" s="18" t="s">
        <v>5990</v>
      </c>
      <c r="AY171" s="18" t="s">
        <v>4012</v>
      </c>
      <c r="BE171" s="178">
        <f>IF(N171="základní",J171,0)</f>
        <v>0</v>
      </c>
      <c r="BF171" s="178">
        <f>IF(N171="snížená",J171,0)</f>
        <v>0</v>
      </c>
      <c r="BG171" s="178">
        <f>IF(N171="zákl. přenesená",J171,0)</f>
        <v>0</v>
      </c>
      <c r="BH171" s="178">
        <f>IF(N171="sníž. přenesená",J171,0)</f>
        <v>0</v>
      </c>
      <c r="BI171" s="178">
        <f>IF(N171="nulová",J171,0)</f>
        <v>0</v>
      </c>
      <c r="BJ171" s="18" t="s">
        <v>5934</v>
      </c>
      <c r="BK171" s="178">
        <f>ROUND(I171*H171,2)</f>
        <v>0</v>
      </c>
      <c r="BL171" s="18" t="s">
        <v>6003</v>
      </c>
      <c r="BM171" s="18" t="s">
        <v>5466</v>
      </c>
    </row>
    <row r="172" spans="2:65" s="1" customFormat="1" ht="22.5" customHeight="1">
      <c r="B172" s="166"/>
      <c r="C172" s="167" t="s">
        <v>616</v>
      </c>
      <c r="D172" s="167" t="s">
        <v>4015</v>
      </c>
      <c r="E172" s="168" t="s">
        <v>5467</v>
      </c>
      <c r="F172" s="169" t="s">
        <v>5468</v>
      </c>
      <c r="G172" s="170" t="s">
        <v>450</v>
      </c>
      <c r="H172" s="171">
        <v>8.9819999999999993</v>
      </c>
      <c r="I172" s="172"/>
      <c r="J172" s="173">
        <f>ROUND(I172*H172,2)</f>
        <v>0</v>
      </c>
      <c r="K172" s="169" t="s">
        <v>392</v>
      </c>
      <c r="L172" s="35"/>
      <c r="M172" s="174" t="s">
        <v>5915</v>
      </c>
      <c r="N172" s="175" t="s">
        <v>5954</v>
      </c>
      <c r="O172" s="36"/>
      <c r="P172" s="176">
        <f>O172*H172</f>
        <v>0</v>
      </c>
      <c r="Q172" s="176">
        <v>0</v>
      </c>
      <c r="R172" s="176">
        <f>Q172*H172</f>
        <v>0</v>
      </c>
      <c r="S172" s="176">
        <v>0</v>
      </c>
      <c r="T172" s="177">
        <f>S172*H172</f>
        <v>0</v>
      </c>
      <c r="AR172" s="18" t="s">
        <v>6003</v>
      </c>
      <c r="AT172" s="18" t="s">
        <v>4015</v>
      </c>
      <c r="AU172" s="18" t="s">
        <v>5990</v>
      </c>
      <c r="AY172" s="18" t="s">
        <v>4012</v>
      </c>
      <c r="BE172" s="178">
        <f>IF(N172="základní",J172,0)</f>
        <v>0</v>
      </c>
      <c r="BF172" s="178">
        <f>IF(N172="snížená",J172,0)</f>
        <v>0</v>
      </c>
      <c r="BG172" s="178">
        <f>IF(N172="zákl. přenesená",J172,0)</f>
        <v>0</v>
      </c>
      <c r="BH172" s="178">
        <f>IF(N172="sníž. přenesená",J172,0)</f>
        <v>0</v>
      </c>
      <c r="BI172" s="178">
        <f>IF(N172="nulová",J172,0)</f>
        <v>0</v>
      </c>
      <c r="BJ172" s="18" t="s">
        <v>5934</v>
      </c>
      <c r="BK172" s="178">
        <f>ROUND(I172*H172,2)</f>
        <v>0</v>
      </c>
      <c r="BL172" s="18" t="s">
        <v>6003</v>
      </c>
      <c r="BM172" s="18" t="s">
        <v>5469</v>
      </c>
    </row>
    <row r="173" spans="2:65" s="11" customFormat="1" ht="29.85" customHeight="1">
      <c r="B173" s="152"/>
      <c r="D173" s="163" t="s">
        <v>5982</v>
      </c>
      <c r="E173" s="164" t="s">
        <v>5470</v>
      </c>
      <c r="F173" s="164" t="s">
        <v>738</v>
      </c>
      <c r="I173" s="155"/>
      <c r="J173" s="165">
        <f>BK173</f>
        <v>0</v>
      </c>
      <c r="L173" s="152"/>
      <c r="M173" s="157"/>
      <c r="N173" s="158"/>
      <c r="O173" s="158"/>
      <c r="P173" s="159">
        <f>P174</f>
        <v>0</v>
      </c>
      <c r="Q173" s="158"/>
      <c r="R173" s="159">
        <f>R174</f>
        <v>0</v>
      </c>
      <c r="S173" s="158"/>
      <c r="T173" s="160">
        <f>T174</f>
        <v>0</v>
      </c>
      <c r="AR173" s="153" t="s">
        <v>5934</v>
      </c>
      <c r="AT173" s="161" t="s">
        <v>5982</v>
      </c>
      <c r="AU173" s="161" t="s">
        <v>5934</v>
      </c>
      <c r="AY173" s="153" t="s">
        <v>4012</v>
      </c>
      <c r="BK173" s="162">
        <f>BK174</f>
        <v>0</v>
      </c>
    </row>
    <row r="174" spans="2:65" s="1" customFormat="1" ht="22.5" customHeight="1">
      <c r="B174" s="166"/>
      <c r="C174" s="167" t="s">
        <v>622</v>
      </c>
      <c r="D174" s="167" t="s">
        <v>4015</v>
      </c>
      <c r="E174" s="168" t="s">
        <v>5471</v>
      </c>
      <c r="F174" s="169" t="s">
        <v>5472</v>
      </c>
      <c r="G174" s="170" t="s">
        <v>450</v>
      </c>
      <c r="H174" s="171">
        <v>70.557000000000002</v>
      </c>
      <c r="I174" s="172"/>
      <c r="J174" s="173">
        <f>ROUND(I174*H174,2)</f>
        <v>0</v>
      </c>
      <c r="K174" s="169" t="s">
        <v>392</v>
      </c>
      <c r="L174" s="35"/>
      <c r="M174" s="174" t="s">
        <v>5915</v>
      </c>
      <c r="N174" s="182" t="s">
        <v>5954</v>
      </c>
      <c r="O174" s="183"/>
      <c r="P174" s="184">
        <f>O174*H174</f>
        <v>0</v>
      </c>
      <c r="Q174" s="184">
        <v>0</v>
      </c>
      <c r="R174" s="184">
        <f>Q174*H174</f>
        <v>0</v>
      </c>
      <c r="S174" s="184">
        <v>0</v>
      </c>
      <c r="T174" s="185">
        <f>S174*H174</f>
        <v>0</v>
      </c>
      <c r="AR174" s="18" t="s">
        <v>6003</v>
      </c>
      <c r="AT174" s="18" t="s">
        <v>4015</v>
      </c>
      <c r="AU174" s="18" t="s">
        <v>5990</v>
      </c>
      <c r="AY174" s="18" t="s">
        <v>4012</v>
      </c>
      <c r="BE174" s="178">
        <f>IF(N174="základní",J174,0)</f>
        <v>0</v>
      </c>
      <c r="BF174" s="178">
        <f>IF(N174="snížená",J174,0)</f>
        <v>0</v>
      </c>
      <c r="BG174" s="178">
        <f>IF(N174="zákl. přenesená",J174,0)</f>
        <v>0</v>
      </c>
      <c r="BH174" s="178">
        <f>IF(N174="sníž. přenesená",J174,0)</f>
        <v>0</v>
      </c>
      <c r="BI174" s="178">
        <f>IF(N174="nulová",J174,0)</f>
        <v>0</v>
      </c>
      <c r="BJ174" s="18" t="s">
        <v>5934</v>
      </c>
      <c r="BK174" s="178">
        <f>ROUND(I174*H174,2)</f>
        <v>0</v>
      </c>
      <c r="BL174" s="18" t="s">
        <v>6003</v>
      </c>
      <c r="BM174" s="18" t="s">
        <v>5473</v>
      </c>
    </row>
    <row r="175" spans="2:65" s="1" customFormat="1" ht="6.95" customHeight="1">
      <c r="B175" s="50"/>
      <c r="C175" s="51"/>
      <c r="D175" s="51"/>
      <c r="E175" s="51"/>
      <c r="F175" s="51"/>
      <c r="G175" s="51"/>
      <c r="H175" s="51"/>
      <c r="I175" s="120"/>
      <c r="J175" s="51"/>
      <c r="K175" s="51"/>
      <c r="L175"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17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6005</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4655</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5474</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ROUND(SUM(BE89:BE173), 2)</f>
        <v>0</v>
      </c>
      <c r="G32" s="36"/>
      <c r="H32" s="36"/>
      <c r="I32" s="115">
        <v>0.21</v>
      </c>
      <c r="J32" s="114">
        <f>ROUND(ROUND((SUM(BE89:BE173)), 2)*I32, 2)</f>
        <v>0</v>
      </c>
      <c r="K32" s="39"/>
    </row>
    <row r="33" spans="2:11" s="1" customFormat="1" ht="14.45" customHeight="1">
      <c r="B33" s="35"/>
      <c r="C33" s="36"/>
      <c r="D33" s="36"/>
      <c r="E33" s="43" t="s">
        <v>5955</v>
      </c>
      <c r="F33" s="114">
        <f>ROUND(SUM(BF89:BF173), 2)</f>
        <v>0</v>
      </c>
      <c r="G33" s="36"/>
      <c r="H33" s="36"/>
      <c r="I33" s="115">
        <v>0.15</v>
      </c>
      <c r="J33" s="114">
        <f>ROUND(ROUND((SUM(BF89:BF173)), 2)*I33, 2)</f>
        <v>0</v>
      </c>
      <c r="K33" s="39"/>
    </row>
    <row r="34" spans="2:11" s="1" customFormat="1" ht="14.45" hidden="1" customHeight="1">
      <c r="B34" s="35"/>
      <c r="C34" s="36"/>
      <c r="D34" s="36"/>
      <c r="E34" s="43" t="s">
        <v>5956</v>
      </c>
      <c r="F34" s="114">
        <f>ROUND(SUM(BG89:BG173), 2)</f>
        <v>0</v>
      </c>
      <c r="G34" s="36"/>
      <c r="H34" s="36"/>
      <c r="I34" s="115">
        <v>0.21</v>
      </c>
      <c r="J34" s="114">
        <v>0</v>
      </c>
      <c r="K34" s="39"/>
    </row>
    <row r="35" spans="2:11" s="1" customFormat="1" ht="14.45" hidden="1" customHeight="1">
      <c r="B35" s="35"/>
      <c r="C35" s="36"/>
      <c r="D35" s="36"/>
      <c r="E35" s="43" t="s">
        <v>5957</v>
      </c>
      <c r="F35" s="114">
        <f>ROUND(SUM(BH89:BH173), 2)</f>
        <v>0</v>
      </c>
      <c r="G35" s="36"/>
      <c r="H35" s="36"/>
      <c r="I35" s="115">
        <v>0.15</v>
      </c>
      <c r="J35" s="114">
        <v>0</v>
      </c>
      <c r="K35" s="39"/>
    </row>
    <row r="36" spans="2:11" s="1" customFormat="1" ht="14.45" hidden="1" customHeight="1">
      <c r="B36" s="35"/>
      <c r="C36" s="36"/>
      <c r="D36" s="36"/>
      <c r="E36" s="43" t="s">
        <v>5958</v>
      </c>
      <c r="F36" s="114">
        <f>ROUND(SUM(BI89:BI173),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4655</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4 - SO_02.2 Propojovací potrubí  PVC 160 dl. 55 m</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J89</f>
        <v>0</v>
      </c>
      <c r="K60" s="39"/>
      <c r="AU60" s="18" t="s">
        <v>3993</v>
      </c>
    </row>
    <row r="61" spans="2:47" s="8" customFormat="1" ht="24.95" customHeight="1">
      <c r="B61" s="127"/>
      <c r="C61" s="128"/>
      <c r="D61" s="129" t="s">
        <v>2364</v>
      </c>
      <c r="E61" s="130"/>
      <c r="F61" s="130"/>
      <c r="G61" s="130"/>
      <c r="H61" s="130"/>
      <c r="I61" s="131"/>
      <c r="J61" s="132">
        <f>J90</f>
        <v>0</v>
      </c>
      <c r="K61" s="133"/>
    </row>
    <row r="62" spans="2:47" s="9" customFormat="1" ht="19.899999999999999" customHeight="1">
      <c r="B62" s="134"/>
      <c r="C62" s="135"/>
      <c r="D62" s="136" t="s">
        <v>2365</v>
      </c>
      <c r="E62" s="137"/>
      <c r="F62" s="137"/>
      <c r="G62" s="137"/>
      <c r="H62" s="137"/>
      <c r="I62" s="138"/>
      <c r="J62" s="139">
        <f>J91</f>
        <v>0</v>
      </c>
      <c r="K62" s="140"/>
    </row>
    <row r="63" spans="2:47" s="9" customFormat="1" ht="19.899999999999999" customHeight="1">
      <c r="B63" s="134"/>
      <c r="C63" s="135"/>
      <c r="D63" s="136" t="s">
        <v>2366</v>
      </c>
      <c r="E63" s="137"/>
      <c r="F63" s="137"/>
      <c r="G63" s="137"/>
      <c r="H63" s="137"/>
      <c r="I63" s="138"/>
      <c r="J63" s="139">
        <f>J136</f>
        <v>0</v>
      </c>
      <c r="K63" s="140"/>
    </row>
    <row r="64" spans="2:47" s="9" customFormat="1" ht="19.899999999999999" customHeight="1">
      <c r="B64" s="134"/>
      <c r="C64" s="135"/>
      <c r="D64" s="136" t="s">
        <v>4657</v>
      </c>
      <c r="E64" s="137"/>
      <c r="F64" s="137"/>
      <c r="G64" s="137"/>
      <c r="H64" s="137"/>
      <c r="I64" s="138"/>
      <c r="J64" s="139">
        <f>J148</f>
        <v>0</v>
      </c>
      <c r="K64" s="140"/>
    </row>
    <row r="65" spans="2:12" s="9" customFormat="1" ht="19.899999999999999" customHeight="1">
      <c r="B65" s="134"/>
      <c r="C65" s="135"/>
      <c r="D65" s="136" t="s">
        <v>2371</v>
      </c>
      <c r="E65" s="137"/>
      <c r="F65" s="137"/>
      <c r="G65" s="137"/>
      <c r="H65" s="137"/>
      <c r="I65" s="138"/>
      <c r="J65" s="139">
        <f>J162</f>
        <v>0</v>
      </c>
      <c r="K65" s="140"/>
    </row>
    <row r="66" spans="2:12" s="9" customFormat="1" ht="19.899999999999999" customHeight="1">
      <c r="B66" s="134"/>
      <c r="C66" s="135"/>
      <c r="D66" s="136" t="s">
        <v>2824</v>
      </c>
      <c r="E66" s="137"/>
      <c r="F66" s="137"/>
      <c r="G66" s="137"/>
      <c r="H66" s="137"/>
      <c r="I66" s="138"/>
      <c r="J66" s="139">
        <f>J166</f>
        <v>0</v>
      </c>
      <c r="K66" s="140"/>
    </row>
    <row r="67" spans="2:12" s="9" customFormat="1" ht="19.899999999999999" customHeight="1">
      <c r="B67" s="134"/>
      <c r="C67" s="135"/>
      <c r="D67" s="136" t="s">
        <v>4658</v>
      </c>
      <c r="E67" s="137"/>
      <c r="F67" s="137"/>
      <c r="G67" s="137"/>
      <c r="H67" s="137"/>
      <c r="I67" s="138"/>
      <c r="J67" s="139">
        <f>J172</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3996</v>
      </c>
      <c r="L74" s="35"/>
    </row>
    <row r="75" spans="2:12" s="1" customFormat="1" ht="6.95" customHeight="1">
      <c r="B75" s="35"/>
      <c r="L75" s="35"/>
    </row>
    <row r="76" spans="2:12" s="1" customFormat="1" ht="14.45" customHeight="1">
      <c r="B76" s="35"/>
      <c r="C76" s="57" t="s">
        <v>5929</v>
      </c>
      <c r="L76" s="35"/>
    </row>
    <row r="77" spans="2:12" s="1" customFormat="1" ht="22.5" customHeight="1">
      <c r="B77" s="35"/>
      <c r="E77" s="1611" t="str">
        <f>E7</f>
        <v>Zajištění kvality vody pro skupinový vodovod Přelouč</v>
      </c>
      <c r="F77" s="1576"/>
      <c r="G77" s="1576"/>
      <c r="H77" s="1576"/>
      <c r="L77" s="35"/>
    </row>
    <row r="78" spans="2:12" ht="15">
      <c r="B78" s="22"/>
      <c r="C78" s="57" t="s">
        <v>3987</v>
      </c>
      <c r="L78" s="22"/>
    </row>
    <row r="79" spans="2:12" s="1" customFormat="1" ht="22.5" customHeight="1">
      <c r="B79" s="35"/>
      <c r="E79" s="1611" t="s">
        <v>4655</v>
      </c>
      <c r="F79" s="1576"/>
      <c r="G79" s="1576"/>
      <c r="H79" s="1576"/>
      <c r="L79" s="35"/>
    </row>
    <row r="80" spans="2:12" s="1" customFormat="1" ht="14.45" customHeight="1">
      <c r="B80" s="35"/>
      <c r="C80" s="57" t="s">
        <v>2362</v>
      </c>
      <c r="L80" s="35"/>
    </row>
    <row r="81" spans="2:65" s="1" customFormat="1" ht="23.25" customHeight="1">
      <c r="B81" s="35"/>
      <c r="E81" s="1595" t="str">
        <f>E11</f>
        <v>4 - SO_02.2 Propojovací potrubí  PVC 160 dl. 55 m</v>
      </c>
      <c r="F81" s="1576"/>
      <c r="G81" s="1576"/>
      <c r="H81" s="1576"/>
      <c r="L81" s="35"/>
    </row>
    <row r="82" spans="2:65" s="1" customFormat="1" ht="6.95" customHeight="1">
      <c r="B82" s="35"/>
      <c r="L82" s="35"/>
    </row>
    <row r="83" spans="2:65" s="1" customFormat="1" ht="18" customHeight="1">
      <c r="B83" s="35"/>
      <c r="C83" s="57" t="s">
        <v>5935</v>
      </c>
      <c r="F83" s="141" t="str">
        <f>F14</f>
        <v xml:space="preserve"> </v>
      </c>
      <c r="I83" s="142" t="s">
        <v>5937</v>
      </c>
      <c r="J83" s="61" t="str">
        <f>IF(J14="","",J14)</f>
        <v>27.10.2015</v>
      </c>
      <c r="L83" s="35"/>
    </row>
    <row r="84" spans="2:65" s="1" customFormat="1" ht="6.95" customHeight="1">
      <c r="B84" s="35"/>
      <c r="L84" s="35"/>
    </row>
    <row r="85" spans="2:65" s="1" customFormat="1" ht="15">
      <c r="B85" s="35"/>
      <c r="C85" s="57" t="s">
        <v>5941</v>
      </c>
      <c r="F85" s="141" t="str">
        <f>E17</f>
        <v xml:space="preserve"> </v>
      </c>
      <c r="I85" s="142" t="s">
        <v>5946</v>
      </c>
      <c r="J85" s="141" t="str">
        <f>E23</f>
        <v xml:space="preserve"> </v>
      </c>
      <c r="L85" s="35"/>
    </row>
    <row r="86" spans="2:65" s="1" customFormat="1" ht="14.45" customHeight="1">
      <c r="B86" s="35"/>
      <c r="C86" s="57" t="s">
        <v>5944</v>
      </c>
      <c r="F86" s="141" t="str">
        <f>IF(E20="","",E20)</f>
        <v/>
      </c>
      <c r="L86" s="35"/>
    </row>
    <row r="87" spans="2:65" s="1" customFormat="1" ht="10.35" customHeight="1">
      <c r="B87" s="35"/>
      <c r="L87" s="35"/>
    </row>
    <row r="88" spans="2:65" s="10" customFormat="1" ht="29.25" customHeight="1">
      <c r="B88" s="143"/>
      <c r="C88" s="144" t="s">
        <v>3997</v>
      </c>
      <c r="D88" s="145" t="s">
        <v>5968</v>
      </c>
      <c r="E88" s="145" t="s">
        <v>5964</v>
      </c>
      <c r="F88" s="145" t="s">
        <v>3998</v>
      </c>
      <c r="G88" s="145" t="s">
        <v>3999</v>
      </c>
      <c r="H88" s="145" t="s">
        <v>4000</v>
      </c>
      <c r="I88" s="146" t="s">
        <v>4001</v>
      </c>
      <c r="J88" s="145" t="s">
        <v>3991</v>
      </c>
      <c r="K88" s="147" t="s">
        <v>4002</v>
      </c>
      <c r="L88" s="143"/>
      <c r="M88" s="67" t="s">
        <v>4003</v>
      </c>
      <c r="N88" s="68" t="s">
        <v>5953</v>
      </c>
      <c r="O88" s="68" t="s">
        <v>4004</v>
      </c>
      <c r="P88" s="68" t="s">
        <v>4005</v>
      </c>
      <c r="Q88" s="68" t="s">
        <v>4006</v>
      </c>
      <c r="R88" s="68" t="s">
        <v>4007</v>
      </c>
      <c r="S88" s="68" t="s">
        <v>4008</v>
      </c>
      <c r="T88" s="69" t="s">
        <v>4009</v>
      </c>
    </row>
    <row r="89" spans="2:65" s="1" customFormat="1" ht="29.25" customHeight="1">
      <c r="B89" s="35"/>
      <c r="C89" s="71" t="s">
        <v>3992</v>
      </c>
      <c r="J89" s="148">
        <f>BK89</f>
        <v>0</v>
      </c>
      <c r="L89" s="35"/>
      <c r="M89" s="70"/>
      <c r="N89" s="62"/>
      <c r="O89" s="62"/>
      <c r="P89" s="149">
        <f>P90</f>
        <v>0</v>
      </c>
      <c r="Q89" s="62"/>
      <c r="R89" s="149">
        <f>R90</f>
        <v>191.47913220000001</v>
      </c>
      <c r="S89" s="62"/>
      <c r="T89" s="150">
        <f>T90</f>
        <v>22.454999999999998</v>
      </c>
      <c r="AT89" s="18" t="s">
        <v>5982</v>
      </c>
      <c r="AU89" s="18" t="s">
        <v>3993</v>
      </c>
      <c r="BK89" s="151">
        <f>BK90</f>
        <v>0</v>
      </c>
    </row>
    <row r="90" spans="2:65" s="11" customFormat="1" ht="37.35" customHeight="1">
      <c r="B90" s="152"/>
      <c r="D90" s="153" t="s">
        <v>5982</v>
      </c>
      <c r="E90" s="154" t="s">
        <v>2379</v>
      </c>
      <c r="F90" s="154" t="s">
        <v>2380</v>
      </c>
      <c r="I90" s="155"/>
      <c r="J90" s="156">
        <f>BK90</f>
        <v>0</v>
      </c>
      <c r="L90" s="152"/>
      <c r="M90" s="157"/>
      <c r="N90" s="158"/>
      <c r="O90" s="158"/>
      <c r="P90" s="159">
        <f>P91+P136+P148+P162+P166+P172</f>
        <v>0</v>
      </c>
      <c r="Q90" s="158"/>
      <c r="R90" s="159">
        <f>R91+R136+R148+R162+R166+R172</f>
        <v>191.47913220000001</v>
      </c>
      <c r="S90" s="158"/>
      <c r="T90" s="160">
        <f>T91+T136+T148+T162+T166+T172</f>
        <v>22.454999999999998</v>
      </c>
      <c r="AR90" s="153" t="s">
        <v>5934</v>
      </c>
      <c r="AT90" s="161" t="s">
        <v>5982</v>
      </c>
      <c r="AU90" s="161" t="s">
        <v>5983</v>
      </c>
      <c r="AY90" s="153" t="s">
        <v>4012</v>
      </c>
      <c r="BK90" s="162">
        <f>BK91+BK136+BK148+BK162+BK166+BK172</f>
        <v>0</v>
      </c>
    </row>
    <row r="91" spans="2:65" s="11" customFormat="1" ht="19.899999999999999" customHeight="1">
      <c r="B91" s="152"/>
      <c r="D91" s="163" t="s">
        <v>5982</v>
      </c>
      <c r="E91" s="164" t="s">
        <v>5934</v>
      </c>
      <c r="F91" s="164" t="s">
        <v>2381</v>
      </c>
      <c r="I91" s="155"/>
      <c r="J91" s="165">
        <f>BK91</f>
        <v>0</v>
      </c>
      <c r="L91" s="152"/>
      <c r="M91" s="157"/>
      <c r="N91" s="158"/>
      <c r="O91" s="158"/>
      <c r="P91" s="159">
        <f>SUM(P92:P135)</f>
        <v>0</v>
      </c>
      <c r="Q91" s="158"/>
      <c r="R91" s="159">
        <f>SUM(R92:R135)</f>
        <v>177.719705</v>
      </c>
      <c r="S91" s="158"/>
      <c r="T91" s="160">
        <f>SUM(T92:T135)</f>
        <v>22.454999999999998</v>
      </c>
      <c r="AR91" s="153" t="s">
        <v>5934</v>
      </c>
      <c r="AT91" s="161" t="s">
        <v>5982</v>
      </c>
      <c r="AU91" s="161" t="s">
        <v>5934</v>
      </c>
      <c r="AY91" s="153" t="s">
        <v>4012</v>
      </c>
      <c r="BK91" s="162">
        <f>SUM(BK92:BK135)</f>
        <v>0</v>
      </c>
    </row>
    <row r="92" spans="2:65" s="1" customFormat="1" ht="22.5" customHeight="1">
      <c r="B92" s="166"/>
      <c r="C92" s="167" t="s">
        <v>5934</v>
      </c>
      <c r="D92" s="167" t="s">
        <v>4015</v>
      </c>
      <c r="E92" s="168" t="s">
        <v>4659</v>
      </c>
      <c r="F92" s="169" t="s">
        <v>4660</v>
      </c>
      <c r="G92" s="170" t="s">
        <v>426</v>
      </c>
      <c r="H92" s="171">
        <v>22.5</v>
      </c>
      <c r="I92" s="172"/>
      <c r="J92" s="173">
        <f>ROUND(I92*H92,2)</f>
        <v>0</v>
      </c>
      <c r="K92" s="169" t="s">
        <v>392</v>
      </c>
      <c r="L92" s="35"/>
      <c r="M92" s="174" t="s">
        <v>5915</v>
      </c>
      <c r="N92" s="175" t="s">
        <v>5954</v>
      </c>
      <c r="O92" s="36"/>
      <c r="P92" s="176">
        <f>O92*H92</f>
        <v>0</v>
      </c>
      <c r="Q92" s="176">
        <v>0</v>
      </c>
      <c r="R92" s="176">
        <f>Q92*H92</f>
        <v>0</v>
      </c>
      <c r="S92" s="176">
        <v>0.4</v>
      </c>
      <c r="T92" s="177">
        <f>S92*H92</f>
        <v>9</v>
      </c>
      <c r="AR92" s="18" t="s">
        <v>6003</v>
      </c>
      <c r="AT92" s="18" t="s">
        <v>4015</v>
      </c>
      <c r="AU92" s="18" t="s">
        <v>5990</v>
      </c>
      <c r="AY92" s="18" t="s">
        <v>4012</v>
      </c>
      <c r="BE92" s="178">
        <f>IF(N92="základní",J92,0)</f>
        <v>0</v>
      </c>
      <c r="BF92" s="178">
        <f>IF(N92="snížená",J92,0)</f>
        <v>0</v>
      </c>
      <c r="BG92" s="178">
        <f>IF(N92="zákl. přenesená",J92,0)</f>
        <v>0</v>
      </c>
      <c r="BH92" s="178">
        <f>IF(N92="sníž. přenesená",J92,0)</f>
        <v>0</v>
      </c>
      <c r="BI92" s="178">
        <f>IF(N92="nulová",J92,0)</f>
        <v>0</v>
      </c>
      <c r="BJ92" s="18" t="s">
        <v>5934</v>
      </c>
      <c r="BK92" s="178">
        <f>ROUND(I92*H92,2)</f>
        <v>0</v>
      </c>
      <c r="BL92" s="18" t="s">
        <v>6003</v>
      </c>
      <c r="BM92" s="18" t="s">
        <v>4661</v>
      </c>
    </row>
    <row r="93" spans="2:65" s="12" customFormat="1">
      <c r="B93" s="186"/>
      <c r="D93" s="179" t="s">
        <v>402</v>
      </c>
      <c r="E93" s="187" t="s">
        <v>5915</v>
      </c>
      <c r="F93" s="188" t="s">
        <v>5475</v>
      </c>
      <c r="H93" s="189">
        <v>22.5</v>
      </c>
      <c r="I93" s="190"/>
      <c r="L93" s="186"/>
      <c r="M93" s="191"/>
      <c r="N93" s="192"/>
      <c r="O93" s="192"/>
      <c r="P93" s="192"/>
      <c r="Q93" s="192"/>
      <c r="R93" s="192"/>
      <c r="S93" s="192"/>
      <c r="T93" s="193"/>
      <c r="AT93" s="194" t="s">
        <v>402</v>
      </c>
      <c r="AU93" s="194" t="s">
        <v>5990</v>
      </c>
      <c r="AV93" s="12" t="s">
        <v>5990</v>
      </c>
      <c r="AW93" s="12" t="s">
        <v>5947</v>
      </c>
      <c r="AX93" s="12" t="s">
        <v>5934</v>
      </c>
      <c r="AY93" s="194" t="s">
        <v>4012</v>
      </c>
    </row>
    <row r="94" spans="2:65" s="1" customFormat="1" ht="22.5" customHeight="1">
      <c r="B94" s="166"/>
      <c r="C94" s="167" t="s">
        <v>5990</v>
      </c>
      <c r="D94" s="167" t="s">
        <v>4015</v>
      </c>
      <c r="E94" s="168" t="s">
        <v>4663</v>
      </c>
      <c r="F94" s="169" t="s">
        <v>4664</v>
      </c>
      <c r="G94" s="170" t="s">
        <v>426</v>
      </c>
      <c r="H94" s="171">
        <v>22.5</v>
      </c>
      <c r="I94" s="172"/>
      <c r="J94" s="173">
        <f>ROUND(I94*H94,2)</f>
        <v>0</v>
      </c>
      <c r="K94" s="169" t="s">
        <v>392</v>
      </c>
      <c r="L94" s="35"/>
      <c r="M94" s="174" t="s">
        <v>5915</v>
      </c>
      <c r="N94" s="175" t="s">
        <v>5954</v>
      </c>
      <c r="O94" s="36"/>
      <c r="P94" s="176">
        <f>O94*H94</f>
        <v>0</v>
      </c>
      <c r="Q94" s="176">
        <v>0</v>
      </c>
      <c r="R94" s="176">
        <f>Q94*H94</f>
        <v>0</v>
      </c>
      <c r="S94" s="176">
        <v>0.5</v>
      </c>
      <c r="T94" s="177">
        <f>S94*H94</f>
        <v>11.25</v>
      </c>
      <c r="AR94" s="18" t="s">
        <v>6003</v>
      </c>
      <c r="AT94" s="18" t="s">
        <v>4015</v>
      </c>
      <c r="AU94" s="18" t="s">
        <v>5990</v>
      </c>
      <c r="AY94" s="18" t="s">
        <v>4012</v>
      </c>
      <c r="BE94" s="178">
        <f>IF(N94="základní",J94,0)</f>
        <v>0</v>
      </c>
      <c r="BF94" s="178">
        <f>IF(N94="snížená",J94,0)</f>
        <v>0</v>
      </c>
      <c r="BG94" s="178">
        <f>IF(N94="zákl. přenesená",J94,0)</f>
        <v>0</v>
      </c>
      <c r="BH94" s="178">
        <f>IF(N94="sníž. přenesená",J94,0)</f>
        <v>0</v>
      </c>
      <c r="BI94" s="178">
        <f>IF(N94="nulová",J94,0)</f>
        <v>0</v>
      </c>
      <c r="BJ94" s="18" t="s">
        <v>5934</v>
      </c>
      <c r="BK94" s="178">
        <f>ROUND(I94*H94,2)</f>
        <v>0</v>
      </c>
      <c r="BL94" s="18" t="s">
        <v>6003</v>
      </c>
      <c r="BM94" s="18" t="s">
        <v>5476</v>
      </c>
    </row>
    <row r="95" spans="2:65" s="1" customFormat="1" ht="22.5" customHeight="1">
      <c r="B95" s="166"/>
      <c r="C95" s="167" t="s">
        <v>6000</v>
      </c>
      <c r="D95" s="167" t="s">
        <v>4015</v>
      </c>
      <c r="E95" s="168" t="s">
        <v>4666</v>
      </c>
      <c r="F95" s="169" t="s">
        <v>4667</v>
      </c>
      <c r="G95" s="170" t="s">
        <v>426</v>
      </c>
      <c r="H95" s="171">
        <v>22.5</v>
      </c>
      <c r="I95" s="172"/>
      <c r="J95" s="173">
        <f>ROUND(I95*H95,2)</f>
        <v>0</v>
      </c>
      <c r="K95" s="169" t="s">
        <v>392</v>
      </c>
      <c r="L95" s="35"/>
      <c r="M95" s="174" t="s">
        <v>5915</v>
      </c>
      <c r="N95" s="175" t="s">
        <v>5954</v>
      </c>
      <c r="O95" s="36"/>
      <c r="P95" s="176">
        <f>O95*H95</f>
        <v>0</v>
      </c>
      <c r="Q95" s="176">
        <v>0</v>
      </c>
      <c r="R95" s="176">
        <f>Q95*H95</f>
        <v>0</v>
      </c>
      <c r="S95" s="176">
        <v>9.8000000000000004E-2</v>
      </c>
      <c r="T95" s="177">
        <f>S95*H95</f>
        <v>2.2050000000000001</v>
      </c>
      <c r="AR95" s="18" t="s">
        <v>6003</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6003</v>
      </c>
      <c r="BM95" s="18" t="s">
        <v>4668</v>
      </c>
    </row>
    <row r="96" spans="2:65" s="1" customFormat="1" ht="22.5" customHeight="1">
      <c r="B96" s="166"/>
      <c r="C96" s="167" t="s">
        <v>6003</v>
      </c>
      <c r="D96" s="167" t="s">
        <v>4015</v>
      </c>
      <c r="E96" s="168" t="s">
        <v>4669</v>
      </c>
      <c r="F96" s="169" t="s">
        <v>4670</v>
      </c>
      <c r="G96" s="170" t="s">
        <v>391</v>
      </c>
      <c r="H96" s="171">
        <v>100</v>
      </c>
      <c r="I96" s="172"/>
      <c r="J96" s="173">
        <f>ROUND(I96*H96,2)</f>
        <v>0</v>
      </c>
      <c r="K96" s="169" t="s">
        <v>392</v>
      </c>
      <c r="L96" s="35"/>
      <c r="M96" s="174" t="s">
        <v>5915</v>
      </c>
      <c r="N96" s="175" t="s">
        <v>5954</v>
      </c>
      <c r="O96" s="36"/>
      <c r="P96" s="176">
        <f>O96*H96</f>
        <v>0</v>
      </c>
      <c r="Q96" s="176">
        <v>0</v>
      </c>
      <c r="R96" s="176">
        <f>Q96*H96</f>
        <v>0</v>
      </c>
      <c r="S96" s="176">
        <v>0</v>
      </c>
      <c r="T96" s="177">
        <f>S96*H96</f>
        <v>0</v>
      </c>
      <c r="AR96" s="18" t="s">
        <v>6003</v>
      </c>
      <c r="AT96" s="18" t="s">
        <v>4015</v>
      </c>
      <c r="AU96" s="18" t="s">
        <v>5990</v>
      </c>
      <c r="AY96" s="18" t="s">
        <v>4012</v>
      </c>
      <c r="BE96" s="178">
        <f>IF(N96="základní",J96,0)</f>
        <v>0</v>
      </c>
      <c r="BF96" s="178">
        <f>IF(N96="snížená",J96,0)</f>
        <v>0</v>
      </c>
      <c r="BG96" s="178">
        <f>IF(N96="zákl. přenesená",J96,0)</f>
        <v>0</v>
      </c>
      <c r="BH96" s="178">
        <f>IF(N96="sníž. přenesená",J96,0)</f>
        <v>0</v>
      </c>
      <c r="BI96" s="178">
        <f>IF(N96="nulová",J96,0)</f>
        <v>0</v>
      </c>
      <c r="BJ96" s="18" t="s">
        <v>5934</v>
      </c>
      <c r="BK96" s="178">
        <f>ROUND(I96*H96,2)</f>
        <v>0</v>
      </c>
      <c r="BL96" s="18" t="s">
        <v>6003</v>
      </c>
      <c r="BM96" s="18" t="s">
        <v>4671</v>
      </c>
    </row>
    <row r="97" spans="2:65" s="1" customFormat="1" ht="22.5" customHeight="1">
      <c r="B97" s="166"/>
      <c r="C97" s="167" t="s">
        <v>6006</v>
      </c>
      <c r="D97" s="167" t="s">
        <v>4015</v>
      </c>
      <c r="E97" s="168" t="s">
        <v>4672</v>
      </c>
      <c r="F97" s="169" t="s">
        <v>4673</v>
      </c>
      <c r="G97" s="170" t="s">
        <v>396</v>
      </c>
      <c r="H97" s="171">
        <v>10</v>
      </c>
      <c r="I97" s="172"/>
      <c r="J97" s="173">
        <f>ROUND(I97*H97,2)</f>
        <v>0</v>
      </c>
      <c r="K97" s="169" t="s">
        <v>392</v>
      </c>
      <c r="L97" s="35"/>
      <c r="M97" s="174" t="s">
        <v>5915</v>
      </c>
      <c r="N97" s="175" t="s">
        <v>5954</v>
      </c>
      <c r="O97" s="36"/>
      <c r="P97" s="176">
        <f>O97*H97</f>
        <v>0</v>
      </c>
      <c r="Q97" s="176">
        <v>0</v>
      </c>
      <c r="R97" s="176">
        <f>Q97*H97</f>
        <v>0</v>
      </c>
      <c r="S97" s="176">
        <v>0</v>
      </c>
      <c r="T97" s="177">
        <f>S97*H97</f>
        <v>0</v>
      </c>
      <c r="AR97" s="18" t="s">
        <v>6003</v>
      </c>
      <c r="AT97" s="18" t="s">
        <v>4015</v>
      </c>
      <c r="AU97" s="18" t="s">
        <v>5990</v>
      </c>
      <c r="AY97" s="18" t="s">
        <v>4012</v>
      </c>
      <c r="BE97" s="178">
        <f>IF(N97="základní",J97,0)</f>
        <v>0</v>
      </c>
      <c r="BF97" s="178">
        <f>IF(N97="snížená",J97,0)</f>
        <v>0</v>
      </c>
      <c r="BG97" s="178">
        <f>IF(N97="zákl. přenesená",J97,0)</f>
        <v>0</v>
      </c>
      <c r="BH97" s="178">
        <f>IF(N97="sníž. přenesená",J97,0)</f>
        <v>0</v>
      </c>
      <c r="BI97" s="178">
        <f>IF(N97="nulová",J97,0)</f>
        <v>0</v>
      </c>
      <c r="BJ97" s="18" t="s">
        <v>5934</v>
      </c>
      <c r="BK97" s="178">
        <f>ROUND(I97*H97,2)</f>
        <v>0</v>
      </c>
      <c r="BL97" s="18" t="s">
        <v>6003</v>
      </c>
      <c r="BM97" s="18" t="s">
        <v>4674</v>
      </c>
    </row>
    <row r="98" spans="2:65" s="1" customFormat="1" ht="22.5" customHeight="1">
      <c r="B98" s="166"/>
      <c r="C98" s="167" t="s">
        <v>6009</v>
      </c>
      <c r="D98" s="167" t="s">
        <v>4015</v>
      </c>
      <c r="E98" s="168" t="s">
        <v>4675</v>
      </c>
      <c r="F98" s="169" t="s">
        <v>4676</v>
      </c>
      <c r="G98" s="170" t="s">
        <v>400</v>
      </c>
      <c r="H98" s="171">
        <v>8.1</v>
      </c>
      <c r="I98" s="172"/>
      <c r="J98" s="173">
        <f>ROUND(I98*H98,2)</f>
        <v>0</v>
      </c>
      <c r="K98" s="169" t="s">
        <v>392</v>
      </c>
      <c r="L98" s="35"/>
      <c r="M98" s="174" t="s">
        <v>5915</v>
      </c>
      <c r="N98" s="175" t="s">
        <v>5954</v>
      </c>
      <c r="O98" s="36"/>
      <c r="P98" s="176">
        <f>O98*H98</f>
        <v>0</v>
      </c>
      <c r="Q98" s="176">
        <v>0</v>
      </c>
      <c r="R98" s="176">
        <f>Q98*H98</f>
        <v>0</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4677</v>
      </c>
    </row>
    <row r="99" spans="2:65" s="12" customFormat="1">
      <c r="B99" s="186"/>
      <c r="D99" s="179" t="s">
        <v>402</v>
      </c>
      <c r="E99" s="187" t="s">
        <v>5915</v>
      </c>
      <c r="F99" s="188" t="s">
        <v>5477</v>
      </c>
      <c r="H99" s="189">
        <v>8.1</v>
      </c>
      <c r="I99" s="190"/>
      <c r="L99" s="186"/>
      <c r="M99" s="191"/>
      <c r="N99" s="192"/>
      <c r="O99" s="192"/>
      <c r="P99" s="192"/>
      <c r="Q99" s="192"/>
      <c r="R99" s="192"/>
      <c r="S99" s="192"/>
      <c r="T99" s="193"/>
      <c r="AT99" s="194" t="s">
        <v>402</v>
      </c>
      <c r="AU99" s="194" t="s">
        <v>5990</v>
      </c>
      <c r="AV99" s="12" t="s">
        <v>5990</v>
      </c>
      <c r="AW99" s="12" t="s">
        <v>5947</v>
      </c>
      <c r="AX99" s="12" t="s">
        <v>5934</v>
      </c>
      <c r="AY99" s="194" t="s">
        <v>4012</v>
      </c>
    </row>
    <row r="100" spans="2:65" s="1" customFormat="1" ht="22.5" customHeight="1">
      <c r="B100" s="166"/>
      <c r="C100" s="167" t="s">
        <v>6012</v>
      </c>
      <c r="D100" s="167" t="s">
        <v>4015</v>
      </c>
      <c r="E100" s="168" t="s">
        <v>4679</v>
      </c>
      <c r="F100" s="169" t="s">
        <v>4680</v>
      </c>
      <c r="G100" s="170" t="s">
        <v>400</v>
      </c>
      <c r="H100" s="171">
        <v>5.1980000000000004</v>
      </c>
      <c r="I100" s="172"/>
      <c r="J100" s="173">
        <f>ROUND(I100*H100,2)</f>
        <v>0</v>
      </c>
      <c r="K100" s="169" t="s">
        <v>392</v>
      </c>
      <c r="L100" s="35"/>
      <c r="M100" s="174" t="s">
        <v>5915</v>
      </c>
      <c r="N100" s="175" t="s">
        <v>5954</v>
      </c>
      <c r="O100" s="36"/>
      <c r="P100" s="176">
        <f>O100*H100</f>
        <v>0</v>
      </c>
      <c r="Q100" s="176">
        <v>0</v>
      </c>
      <c r="R100" s="176">
        <f>Q100*H100</f>
        <v>0</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4681</v>
      </c>
    </row>
    <row r="101" spans="2:65" s="12" customFormat="1">
      <c r="B101" s="186"/>
      <c r="D101" s="179" t="s">
        <v>402</v>
      </c>
      <c r="E101" s="187" t="s">
        <v>5915</v>
      </c>
      <c r="F101" s="188" t="s">
        <v>5478</v>
      </c>
      <c r="H101" s="189">
        <v>5.1980000000000004</v>
      </c>
      <c r="I101" s="190"/>
      <c r="L101" s="186"/>
      <c r="M101" s="191"/>
      <c r="N101" s="192"/>
      <c r="O101" s="192"/>
      <c r="P101" s="192"/>
      <c r="Q101" s="192"/>
      <c r="R101" s="192"/>
      <c r="S101" s="192"/>
      <c r="T101" s="193"/>
      <c r="AT101" s="194" t="s">
        <v>402</v>
      </c>
      <c r="AU101" s="194" t="s">
        <v>5990</v>
      </c>
      <c r="AV101" s="12" t="s">
        <v>5990</v>
      </c>
      <c r="AW101" s="12" t="s">
        <v>5947</v>
      </c>
      <c r="AX101" s="12" t="s">
        <v>5934</v>
      </c>
      <c r="AY101" s="194" t="s">
        <v>4012</v>
      </c>
    </row>
    <row r="102" spans="2:65" s="1" customFormat="1" ht="22.5" customHeight="1">
      <c r="B102" s="166"/>
      <c r="C102" s="167" t="s">
        <v>6015</v>
      </c>
      <c r="D102" s="167" t="s">
        <v>4015</v>
      </c>
      <c r="E102" s="168" t="s">
        <v>4683</v>
      </c>
      <c r="F102" s="169" t="s">
        <v>4684</v>
      </c>
      <c r="G102" s="170" t="s">
        <v>400</v>
      </c>
      <c r="H102" s="171">
        <v>51.975000000000001</v>
      </c>
      <c r="I102" s="172"/>
      <c r="J102" s="173">
        <f>ROUND(I102*H102,2)</f>
        <v>0</v>
      </c>
      <c r="K102" s="169" t="s">
        <v>392</v>
      </c>
      <c r="L102" s="35"/>
      <c r="M102" s="174" t="s">
        <v>5915</v>
      </c>
      <c r="N102" s="175" t="s">
        <v>5954</v>
      </c>
      <c r="O102" s="36"/>
      <c r="P102" s="176">
        <f>O102*H102</f>
        <v>0</v>
      </c>
      <c r="Q102" s="176">
        <v>0</v>
      </c>
      <c r="R102" s="176">
        <f>Q102*H102</f>
        <v>0</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4685</v>
      </c>
    </row>
    <row r="103" spans="2:65" s="12" customFormat="1">
      <c r="B103" s="186"/>
      <c r="D103" s="179" t="s">
        <v>402</v>
      </c>
      <c r="E103" s="187" t="s">
        <v>5915</v>
      </c>
      <c r="F103" s="188" t="s">
        <v>5479</v>
      </c>
      <c r="H103" s="189">
        <v>51.975000000000001</v>
      </c>
      <c r="I103" s="190"/>
      <c r="L103" s="186"/>
      <c r="M103" s="191"/>
      <c r="N103" s="192"/>
      <c r="O103" s="192"/>
      <c r="P103" s="192"/>
      <c r="Q103" s="192"/>
      <c r="R103" s="192"/>
      <c r="S103" s="192"/>
      <c r="T103" s="193"/>
      <c r="AT103" s="194" t="s">
        <v>402</v>
      </c>
      <c r="AU103" s="194" t="s">
        <v>5990</v>
      </c>
      <c r="AV103" s="12" t="s">
        <v>5990</v>
      </c>
      <c r="AW103" s="12" t="s">
        <v>5947</v>
      </c>
      <c r="AX103" s="12" t="s">
        <v>5934</v>
      </c>
      <c r="AY103" s="194" t="s">
        <v>4012</v>
      </c>
    </row>
    <row r="104" spans="2:65" s="1" customFormat="1" ht="22.5" customHeight="1">
      <c r="B104" s="166"/>
      <c r="C104" s="167" t="s">
        <v>3973</v>
      </c>
      <c r="D104" s="167" t="s">
        <v>4015</v>
      </c>
      <c r="E104" s="168" t="s">
        <v>4687</v>
      </c>
      <c r="F104" s="169" t="s">
        <v>4688</v>
      </c>
      <c r="G104" s="170" t="s">
        <v>400</v>
      </c>
      <c r="H104" s="171">
        <v>15.593</v>
      </c>
      <c r="I104" s="172"/>
      <c r="J104" s="173">
        <f>ROUND(I104*H104,2)</f>
        <v>0</v>
      </c>
      <c r="K104" s="169" t="s">
        <v>392</v>
      </c>
      <c r="L104" s="35"/>
      <c r="M104" s="174" t="s">
        <v>5915</v>
      </c>
      <c r="N104" s="175" t="s">
        <v>5954</v>
      </c>
      <c r="O104" s="36"/>
      <c r="P104" s="176">
        <f>O104*H104</f>
        <v>0</v>
      </c>
      <c r="Q104" s="176">
        <v>0</v>
      </c>
      <c r="R104" s="176">
        <f>Q104*H104</f>
        <v>0</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4689</v>
      </c>
    </row>
    <row r="105" spans="2:65" s="12" customFormat="1">
      <c r="B105" s="186"/>
      <c r="D105" s="179" t="s">
        <v>402</v>
      </c>
      <c r="E105" s="187" t="s">
        <v>5915</v>
      </c>
      <c r="F105" s="188" t="s">
        <v>5480</v>
      </c>
      <c r="H105" s="189">
        <v>15.593</v>
      </c>
      <c r="I105" s="190"/>
      <c r="L105" s="186"/>
      <c r="M105" s="191"/>
      <c r="N105" s="192"/>
      <c r="O105" s="192"/>
      <c r="P105" s="192"/>
      <c r="Q105" s="192"/>
      <c r="R105" s="192"/>
      <c r="S105" s="192"/>
      <c r="T105" s="193"/>
      <c r="AT105" s="194" t="s">
        <v>402</v>
      </c>
      <c r="AU105" s="194" t="s">
        <v>5990</v>
      </c>
      <c r="AV105" s="12" t="s">
        <v>5990</v>
      </c>
      <c r="AW105" s="12" t="s">
        <v>5947</v>
      </c>
      <c r="AX105" s="12" t="s">
        <v>5934</v>
      </c>
      <c r="AY105" s="194" t="s">
        <v>4012</v>
      </c>
    </row>
    <row r="106" spans="2:65" s="1" customFormat="1" ht="22.5" customHeight="1">
      <c r="B106" s="166"/>
      <c r="C106" s="167" t="s">
        <v>5939</v>
      </c>
      <c r="D106" s="167" t="s">
        <v>4015</v>
      </c>
      <c r="E106" s="168" t="s">
        <v>4691</v>
      </c>
      <c r="F106" s="169" t="s">
        <v>4692</v>
      </c>
      <c r="G106" s="170" t="s">
        <v>400</v>
      </c>
      <c r="H106" s="171">
        <v>46.777999999999999</v>
      </c>
      <c r="I106" s="172"/>
      <c r="J106" s="173">
        <f>ROUND(I106*H106,2)</f>
        <v>0</v>
      </c>
      <c r="K106" s="169" t="s">
        <v>392</v>
      </c>
      <c r="L106" s="35"/>
      <c r="M106" s="174" t="s">
        <v>5915</v>
      </c>
      <c r="N106" s="175" t="s">
        <v>5954</v>
      </c>
      <c r="O106" s="36"/>
      <c r="P106" s="176">
        <f>O106*H106</f>
        <v>0</v>
      </c>
      <c r="Q106" s="176">
        <v>0</v>
      </c>
      <c r="R106" s="176">
        <f>Q106*H106</f>
        <v>0</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4693</v>
      </c>
    </row>
    <row r="107" spans="2:65" s="12" customFormat="1">
      <c r="B107" s="186"/>
      <c r="D107" s="179" t="s">
        <v>402</v>
      </c>
      <c r="E107" s="187" t="s">
        <v>5915</v>
      </c>
      <c r="F107" s="188" t="s">
        <v>5481</v>
      </c>
      <c r="H107" s="189">
        <v>46.777999999999999</v>
      </c>
      <c r="I107" s="190"/>
      <c r="L107" s="186"/>
      <c r="M107" s="191"/>
      <c r="N107" s="192"/>
      <c r="O107" s="192"/>
      <c r="P107" s="192"/>
      <c r="Q107" s="192"/>
      <c r="R107" s="192"/>
      <c r="S107" s="192"/>
      <c r="T107" s="193"/>
      <c r="AT107" s="194" t="s">
        <v>402</v>
      </c>
      <c r="AU107" s="194" t="s">
        <v>5990</v>
      </c>
      <c r="AV107" s="12" t="s">
        <v>5990</v>
      </c>
      <c r="AW107" s="12" t="s">
        <v>5947</v>
      </c>
      <c r="AX107" s="12" t="s">
        <v>5934</v>
      </c>
      <c r="AY107" s="194" t="s">
        <v>4012</v>
      </c>
    </row>
    <row r="108" spans="2:65" s="1" customFormat="1" ht="22.5" customHeight="1">
      <c r="B108" s="166"/>
      <c r="C108" s="167" t="s">
        <v>3978</v>
      </c>
      <c r="D108" s="167" t="s">
        <v>4015</v>
      </c>
      <c r="E108" s="168" t="s">
        <v>4695</v>
      </c>
      <c r="F108" s="169" t="s">
        <v>4696</v>
      </c>
      <c r="G108" s="170" t="s">
        <v>400</v>
      </c>
      <c r="H108" s="171">
        <v>14.032999999999999</v>
      </c>
      <c r="I108" s="172"/>
      <c r="J108" s="173">
        <f>ROUND(I108*H108,2)</f>
        <v>0</v>
      </c>
      <c r="K108" s="169" t="s">
        <v>392</v>
      </c>
      <c r="L108" s="35"/>
      <c r="M108" s="174" t="s">
        <v>5915</v>
      </c>
      <c r="N108" s="175" t="s">
        <v>5954</v>
      </c>
      <c r="O108" s="36"/>
      <c r="P108" s="176">
        <f>O108*H108</f>
        <v>0</v>
      </c>
      <c r="Q108" s="176">
        <v>0</v>
      </c>
      <c r="R108" s="176">
        <f>Q108*H108</f>
        <v>0</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4697</v>
      </c>
    </row>
    <row r="109" spans="2:65" s="12" customFormat="1">
      <c r="B109" s="186"/>
      <c r="D109" s="179" t="s">
        <v>402</v>
      </c>
      <c r="E109" s="187" t="s">
        <v>5915</v>
      </c>
      <c r="F109" s="188" t="s">
        <v>5482</v>
      </c>
      <c r="H109" s="189">
        <v>14.032999999999999</v>
      </c>
      <c r="I109" s="190"/>
      <c r="L109" s="186"/>
      <c r="M109" s="191"/>
      <c r="N109" s="192"/>
      <c r="O109" s="192"/>
      <c r="P109" s="192"/>
      <c r="Q109" s="192"/>
      <c r="R109" s="192"/>
      <c r="S109" s="192"/>
      <c r="T109" s="193"/>
      <c r="AT109" s="194" t="s">
        <v>402</v>
      </c>
      <c r="AU109" s="194" t="s">
        <v>5990</v>
      </c>
      <c r="AV109" s="12" t="s">
        <v>5990</v>
      </c>
      <c r="AW109" s="12" t="s">
        <v>5947</v>
      </c>
      <c r="AX109" s="12" t="s">
        <v>5934</v>
      </c>
      <c r="AY109" s="194" t="s">
        <v>4012</v>
      </c>
    </row>
    <row r="110" spans="2:65" s="1" customFormat="1" ht="22.5" customHeight="1">
      <c r="B110" s="166"/>
      <c r="C110" s="167" t="s">
        <v>2327</v>
      </c>
      <c r="D110" s="167" t="s">
        <v>4015</v>
      </c>
      <c r="E110" s="168" t="s">
        <v>4699</v>
      </c>
      <c r="F110" s="169" t="s">
        <v>4700</v>
      </c>
      <c r="G110" s="170" t="s">
        <v>426</v>
      </c>
      <c r="H110" s="171">
        <v>231</v>
      </c>
      <c r="I110" s="172"/>
      <c r="J110" s="173">
        <f>ROUND(I110*H110,2)</f>
        <v>0</v>
      </c>
      <c r="K110" s="169" t="s">
        <v>392</v>
      </c>
      <c r="L110" s="35"/>
      <c r="M110" s="174" t="s">
        <v>5915</v>
      </c>
      <c r="N110" s="175" t="s">
        <v>5954</v>
      </c>
      <c r="O110" s="36"/>
      <c r="P110" s="176">
        <f>O110*H110</f>
        <v>0</v>
      </c>
      <c r="Q110" s="176">
        <v>0</v>
      </c>
      <c r="R110" s="176">
        <f>Q110*H110</f>
        <v>0</v>
      </c>
      <c r="S110" s="176">
        <v>0</v>
      </c>
      <c r="T110" s="177">
        <f>S110*H110</f>
        <v>0</v>
      </c>
      <c r="AR110" s="18" t="s">
        <v>6003</v>
      </c>
      <c r="AT110" s="18" t="s">
        <v>4015</v>
      </c>
      <c r="AU110" s="18" t="s">
        <v>5990</v>
      </c>
      <c r="AY110" s="18" t="s">
        <v>4012</v>
      </c>
      <c r="BE110" s="178">
        <f>IF(N110="základní",J110,0)</f>
        <v>0</v>
      </c>
      <c r="BF110" s="178">
        <f>IF(N110="snížená",J110,0)</f>
        <v>0</v>
      </c>
      <c r="BG110" s="178">
        <f>IF(N110="zákl. přenesená",J110,0)</f>
        <v>0</v>
      </c>
      <c r="BH110" s="178">
        <f>IF(N110="sníž. přenesená",J110,0)</f>
        <v>0</v>
      </c>
      <c r="BI110" s="178">
        <f>IF(N110="nulová",J110,0)</f>
        <v>0</v>
      </c>
      <c r="BJ110" s="18" t="s">
        <v>5934</v>
      </c>
      <c r="BK110" s="178">
        <f>ROUND(I110*H110,2)</f>
        <v>0</v>
      </c>
      <c r="BL110" s="18" t="s">
        <v>6003</v>
      </c>
      <c r="BM110" s="18" t="s">
        <v>4701</v>
      </c>
    </row>
    <row r="111" spans="2:65" s="12" customFormat="1">
      <c r="B111" s="186"/>
      <c r="D111" s="179" t="s">
        <v>402</v>
      </c>
      <c r="E111" s="187" t="s">
        <v>5915</v>
      </c>
      <c r="F111" s="188" t="s">
        <v>5483</v>
      </c>
      <c r="H111" s="189">
        <v>231</v>
      </c>
      <c r="I111" s="190"/>
      <c r="L111" s="186"/>
      <c r="M111" s="191"/>
      <c r="N111" s="192"/>
      <c r="O111" s="192"/>
      <c r="P111" s="192"/>
      <c r="Q111" s="192"/>
      <c r="R111" s="192"/>
      <c r="S111" s="192"/>
      <c r="T111" s="193"/>
      <c r="AT111" s="194" t="s">
        <v>402</v>
      </c>
      <c r="AU111" s="194" t="s">
        <v>5990</v>
      </c>
      <c r="AV111" s="12" t="s">
        <v>5990</v>
      </c>
      <c r="AW111" s="12" t="s">
        <v>5947</v>
      </c>
      <c r="AX111" s="12" t="s">
        <v>5934</v>
      </c>
      <c r="AY111" s="194" t="s">
        <v>4012</v>
      </c>
    </row>
    <row r="112" spans="2:65" s="1" customFormat="1" ht="22.5" customHeight="1">
      <c r="B112" s="166"/>
      <c r="C112" s="167" t="s">
        <v>2329</v>
      </c>
      <c r="D112" s="167" t="s">
        <v>4015</v>
      </c>
      <c r="E112" s="168" t="s">
        <v>4703</v>
      </c>
      <c r="F112" s="169" t="s">
        <v>4704</v>
      </c>
      <c r="G112" s="170" t="s">
        <v>400</v>
      </c>
      <c r="H112" s="171">
        <v>51.975999999999999</v>
      </c>
      <c r="I112" s="172"/>
      <c r="J112" s="173">
        <f>ROUND(I112*H112,2)</f>
        <v>0</v>
      </c>
      <c r="K112" s="169" t="s">
        <v>392</v>
      </c>
      <c r="L112" s="35"/>
      <c r="M112" s="174" t="s">
        <v>5915</v>
      </c>
      <c r="N112" s="175" t="s">
        <v>5954</v>
      </c>
      <c r="O112" s="36"/>
      <c r="P112" s="176">
        <f>O112*H112</f>
        <v>0</v>
      </c>
      <c r="Q112" s="176">
        <v>0</v>
      </c>
      <c r="R112" s="176">
        <f>Q112*H112</f>
        <v>0</v>
      </c>
      <c r="S112" s="176">
        <v>0</v>
      </c>
      <c r="T112" s="177">
        <f>S112*H112</f>
        <v>0</v>
      </c>
      <c r="AR112" s="18" t="s">
        <v>6003</v>
      </c>
      <c r="AT112" s="18" t="s">
        <v>4015</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4705</v>
      </c>
    </row>
    <row r="113" spans="2:65" s="12" customFormat="1">
      <c r="B113" s="186"/>
      <c r="D113" s="179" t="s">
        <v>402</v>
      </c>
      <c r="F113" s="188" t="s">
        <v>5484</v>
      </c>
      <c r="H113" s="189">
        <v>51.975999999999999</v>
      </c>
      <c r="I113" s="190"/>
      <c r="L113" s="186"/>
      <c r="M113" s="191"/>
      <c r="N113" s="192"/>
      <c r="O113" s="192"/>
      <c r="P113" s="192"/>
      <c r="Q113" s="192"/>
      <c r="R113" s="192"/>
      <c r="S113" s="192"/>
      <c r="T113" s="193"/>
      <c r="AT113" s="194" t="s">
        <v>402</v>
      </c>
      <c r="AU113" s="194" t="s">
        <v>5990</v>
      </c>
      <c r="AV113" s="12" t="s">
        <v>5990</v>
      </c>
      <c r="AW113" s="12" t="s">
        <v>5916</v>
      </c>
      <c r="AX113" s="12" t="s">
        <v>5934</v>
      </c>
      <c r="AY113" s="194" t="s">
        <v>4012</v>
      </c>
    </row>
    <row r="114" spans="2:65" s="1" customFormat="1" ht="22.5" customHeight="1">
      <c r="B114" s="166"/>
      <c r="C114" s="167" t="s">
        <v>3959</v>
      </c>
      <c r="D114" s="167" t="s">
        <v>4015</v>
      </c>
      <c r="E114" s="168" t="s">
        <v>471</v>
      </c>
      <c r="F114" s="169" t="s">
        <v>472</v>
      </c>
      <c r="G114" s="170" t="s">
        <v>400</v>
      </c>
      <c r="H114" s="171">
        <v>103.95</v>
      </c>
      <c r="I114" s="172"/>
      <c r="J114" s="173">
        <f>ROUND(I114*H114,2)</f>
        <v>0</v>
      </c>
      <c r="K114" s="169" t="s">
        <v>392</v>
      </c>
      <c r="L114" s="35"/>
      <c r="M114" s="174" t="s">
        <v>5915</v>
      </c>
      <c r="N114" s="175" t="s">
        <v>5954</v>
      </c>
      <c r="O114" s="36"/>
      <c r="P114" s="176">
        <f>O114*H114</f>
        <v>0</v>
      </c>
      <c r="Q114" s="176">
        <v>0</v>
      </c>
      <c r="R114" s="176">
        <f>Q114*H114</f>
        <v>0</v>
      </c>
      <c r="S114" s="176">
        <v>0</v>
      </c>
      <c r="T114" s="177">
        <f>S114*H114</f>
        <v>0</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4707</v>
      </c>
    </row>
    <row r="115" spans="2:65" s="1" customFormat="1" ht="27">
      <c r="B115" s="35"/>
      <c r="D115" s="195" t="s">
        <v>4021</v>
      </c>
      <c r="F115" s="196" t="s">
        <v>4708</v>
      </c>
      <c r="I115" s="181"/>
      <c r="L115" s="35"/>
      <c r="M115" s="64"/>
      <c r="N115" s="36"/>
      <c r="O115" s="36"/>
      <c r="P115" s="36"/>
      <c r="Q115" s="36"/>
      <c r="R115" s="36"/>
      <c r="S115" s="36"/>
      <c r="T115" s="65"/>
      <c r="AT115" s="18" t="s">
        <v>4021</v>
      </c>
      <c r="AU115" s="18" t="s">
        <v>5990</v>
      </c>
    </row>
    <row r="116" spans="2:65" s="12" customFormat="1">
      <c r="B116" s="186"/>
      <c r="D116" s="179" t="s">
        <v>402</v>
      </c>
      <c r="E116" s="187" t="s">
        <v>5915</v>
      </c>
      <c r="F116" s="188" t="s">
        <v>5485</v>
      </c>
      <c r="H116" s="189">
        <v>103.95</v>
      </c>
      <c r="I116" s="190"/>
      <c r="L116" s="186"/>
      <c r="M116" s="191"/>
      <c r="N116" s="192"/>
      <c r="O116" s="192"/>
      <c r="P116" s="192"/>
      <c r="Q116" s="192"/>
      <c r="R116" s="192"/>
      <c r="S116" s="192"/>
      <c r="T116" s="193"/>
      <c r="AT116" s="194" t="s">
        <v>402</v>
      </c>
      <c r="AU116" s="194" t="s">
        <v>5990</v>
      </c>
      <c r="AV116" s="12" t="s">
        <v>5990</v>
      </c>
      <c r="AW116" s="12" t="s">
        <v>5947</v>
      </c>
      <c r="AX116" s="12" t="s">
        <v>5934</v>
      </c>
      <c r="AY116" s="194" t="s">
        <v>4012</v>
      </c>
    </row>
    <row r="117" spans="2:65" s="1" customFormat="1" ht="31.5" customHeight="1">
      <c r="B117" s="166"/>
      <c r="C117" s="167" t="s">
        <v>5921</v>
      </c>
      <c r="D117" s="167" t="s">
        <v>4015</v>
      </c>
      <c r="E117" s="168" t="s">
        <v>477</v>
      </c>
      <c r="F117" s="169" t="s">
        <v>478</v>
      </c>
      <c r="G117" s="170" t="s">
        <v>400</v>
      </c>
      <c r="H117" s="171">
        <v>3638.25</v>
      </c>
      <c r="I117" s="172"/>
      <c r="J117" s="173">
        <f>ROUND(I117*H117,2)</f>
        <v>0</v>
      </c>
      <c r="K117" s="169" t="s">
        <v>392</v>
      </c>
      <c r="L117" s="35"/>
      <c r="M117" s="174" t="s">
        <v>5915</v>
      </c>
      <c r="N117" s="175" t="s">
        <v>5954</v>
      </c>
      <c r="O117" s="36"/>
      <c r="P117" s="176">
        <f>O117*H117</f>
        <v>0</v>
      </c>
      <c r="Q117" s="176">
        <v>0</v>
      </c>
      <c r="R117" s="176">
        <f>Q117*H117</f>
        <v>0</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4710</v>
      </c>
    </row>
    <row r="118" spans="2:65" s="12" customFormat="1">
      <c r="B118" s="186"/>
      <c r="D118" s="179" t="s">
        <v>402</v>
      </c>
      <c r="F118" s="188" t="s">
        <v>5486</v>
      </c>
      <c r="H118" s="189">
        <v>3638.25</v>
      </c>
      <c r="I118" s="190"/>
      <c r="L118" s="186"/>
      <c r="M118" s="191"/>
      <c r="N118" s="192"/>
      <c r="O118" s="192"/>
      <c r="P118" s="192"/>
      <c r="Q118" s="192"/>
      <c r="R118" s="192"/>
      <c r="S118" s="192"/>
      <c r="T118" s="193"/>
      <c r="AT118" s="194" t="s">
        <v>402</v>
      </c>
      <c r="AU118" s="194" t="s">
        <v>5990</v>
      </c>
      <c r="AV118" s="12" t="s">
        <v>5990</v>
      </c>
      <c r="AW118" s="12" t="s">
        <v>5916</v>
      </c>
      <c r="AX118" s="12" t="s">
        <v>5934</v>
      </c>
      <c r="AY118" s="194" t="s">
        <v>4012</v>
      </c>
    </row>
    <row r="119" spans="2:65" s="1" customFormat="1" ht="22.5" customHeight="1">
      <c r="B119" s="166"/>
      <c r="C119" s="167" t="s">
        <v>3964</v>
      </c>
      <c r="D119" s="167" t="s">
        <v>4015</v>
      </c>
      <c r="E119" s="168" t="s">
        <v>496</v>
      </c>
      <c r="F119" s="169" t="s">
        <v>497</v>
      </c>
      <c r="G119" s="170" t="s">
        <v>400</v>
      </c>
      <c r="H119" s="171">
        <v>103.95</v>
      </c>
      <c r="I119" s="172"/>
      <c r="J119" s="173">
        <f>ROUND(I119*H119,2)</f>
        <v>0</v>
      </c>
      <c r="K119" s="169" t="s">
        <v>392</v>
      </c>
      <c r="L119" s="35"/>
      <c r="M119" s="174" t="s">
        <v>5915</v>
      </c>
      <c r="N119" s="175" t="s">
        <v>5954</v>
      </c>
      <c r="O119" s="36"/>
      <c r="P119" s="176">
        <f>O119*H119</f>
        <v>0</v>
      </c>
      <c r="Q119" s="176">
        <v>0</v>
      </c>
      <c r="R119" s="176">
        <f>Q119*H119</f>
        <v>0</v>
      </c>
      <c r="S119" s="176">
        <v>0</v>
      </c>
      <c r="T119" s="177">
        <f>S119*H119</f>
        <v>0</v>
      </c>
      <c r="AR119" s="18" t="s">
        <v>6003</v>
      </c>
      <c r="AT119" s="18" t="s">
        <v>4015</v>
      </c>
      <c r="AU119" s="18" t="s">
        <v>5990</v>
      </c>
      <c r="AY119" s="18" t="s">
        <v>4012</v>
      </c>
      <c r="BE119" s="178">
        <f>IF(N119="základní",J119,0)</f>
        <v>0</v>
      </c>
      <c r="BF119" s="178">
        <f>IF(N119="snížená",J119,0)</f>
        <v>0</v>
      </c>
      <c r="BG119" s="178">
        <f>IF(N119="zákl. přenesená",J119,0)</f>
        <v>0</v>
      </c>
      <c r="BH119" s="178">
        <f>IF(N119="sníž. přenesená",J119,0)</f>
        <v>0</v>
      </c>
      <c r="BI119" s="178">
        <f>IF(N119="nulová",J119,0)</f>
        <v>0</v>
      </c>
      <c r="BJ119" s="18" t="s">
        <v>5934</v>
      </c>
      <c r="BK119" s="178">
        <f>ROUND(I119*H119,2)</f>
        <v>0</v>
      </c>
      <c r="BL119" s="18" t="s">
        <v>6003</v>
      </c>
      <c r="BM119" s="18" t="s">
        <v>4712</v>
      </c>
    </row>
    <row r="120" spans="2:65" s="12" customFormat="1">
      <c r="B120" s="186"/>
      <c r="D120" s="179" t="s">
        <v>402</v>
      </c>
      <c r="E120" s="187" t="s">
        <v>5915</v>
      </c>
      <c r="F120" s="188" t="s">
        <v>5487</v>
      </c>
      <c r="H120" s="189">
        <v>103.95</v>
      </c>
      <c r="I120" s="190"/>
      <c r="L120" s="186"/>
      <c r="M120" s="191"/>
      <c r="N120" s="192"/>
      <c r="O120" s="192"/>
      <c r="P120" s="192"/>
      <c r="Q120" s="192"/>
      <c r="R120" s="192"/>
      <c r="S120" s="192"/>
      <c r="T120" s="193"/>
      <c r="AT120" s="194" t="s">
        <v>402</v>
      </c>
      <c r="AU120" s="194" t="s">
        <v>5990</v>
      </c>
      <c r="AV120" s="12" t="s">
        <v>5990</v>
      </c>
      <c r="AW120" s="12" t="s">
        <v>5947</v>
      </c>
      <c r="AX120" s="12" t="s">
        <v>5934</v>
      </c>
      <c r="AY120" s="194" t="s">
        <v>4012</v>
      </c>
    </row>
    <row r="121" spans="2:65" s="1" customFormat="1" ht="22.5" customHeight="1">
      <c r="B121" s="166"/>
      <c r="C121" s="167" t="s">
        <v>2338</v>
      </c>
      <c r="D121" s="167" t="s">
        <v>4015</v>
      </c>
      <c r="E121" s="168" t="s">
        <v>501</v>
      </c>
      <c r="F121" s="169" t="s">
        <v>502</v>
      </c>
      <c r="G121" s="170" t="s">
        <v>450</v>
      </c>
      <c r="H121" s="171">
        <v>207.9</v>
      </c>
      <c r="I121" s="172"/>
      <c r="J121" s="173">
        <f>ROUND(I121*H121,2)</f>
        <v>0</v>
      </c>
      <c r="K121" s="169" t="s">
        <v>392</v>
      </c>
      <c r="L121" s="35"/>
      <c r="M121" s="174" t="s">
        <v>5915</v>
      </c>
      <c r="N121" s="175" t="s">
        <v>5954</v>
      </c>
      <c r="O121" s="36"/>
      <c r="P121" s="176">
        <f>O121*H121</f>
        <v>0</v>
      </c>
      <c r="Q121" s="176">
        <v>0</v>
      </c>
      <c r="R121" s="176">
        <f>Q121*H121</f>
        <v>0</v>
      </c>
      <c r="S121" s="176">
        <v>0</v>
      </c>
      <c r="T121" s="177">
        <f>S121*H121</f>
        <v>0</v>
      </c>
      <c r="AR121" s="18" t="s">
        <v>6003</v>
      </c>
      <c r="AT121" s="18" t="s">
        <v>4015</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4713</v>
      </c>
    </row>
    <row r="122" spans="2:65" s="12" customFormat="1">
      <c r="B122" s="186"/>
      <c r="D122" s="179" t="s">
        <v>402</v>
      </c>
      <c r="F122" s="188" t="s">
        <v>5488</v>
      </c>
      <c r="H122" s="189">
        <v>207.9</v>
      </c>
      <c r="I122" s="190"/>
      <c r="L122" s="186"/>
      <c r="M122" s="191"/>
      <c r="N122" s="192"/>
      <c r="O122" s="192"/>
      <c r="P122" s="192"/>
      <c r="Q122" s="192"/>
      <c r="R122" s="192"/>
      <c r="S122" s="192"/>
      <c r="T122" s="193"/>
      <c r="AT122" s="194" t="s">
        <v>402</v>
      </c>
      <c r="AU122" s="194" t="s">
        <v>5990</v>
      </c>
      <c r="AV122" s="12" t="s">
        <v>5990</v>
      </c>
      <c r="AW122" s="12" t="s">
        <v>5916</v>
      </c>
      <c r="AX122" s="12" t="s">
        <v>5934</v>
      </c>
      <c r="AY122" s="194" t="s">
        <v>4012</v>
      </c>
    </row>
    <row r="123" spans="2:65" s="1" customFormat="1" ht="22.5" customHeight="1">
      <c r="B123" s="166"/>
      <c r="C123" s="167" t="s">
        <v>2341</v>
      </c>
      <c r="D123" s="167" t="s">
        <v>4015</v>
      </c>
      <c r="E123" s="168" t="s">
        <v>506</v>
      </c>
      <c r="F123" s="169" t="s">
        <v>507</v>
      </c>
      <c r="G123" s="170" t="s">
        <v>400</v>
      </c>
      <c r="H123" s="171">
        <v>71.775000000000006</v>
      </c>
      <c r="I123" s="172"/>
      <c r="J123" s="173">
        <f>ROUND(I123*H123,2)</f>
        <v>0</v>
      </c>
      <c r="K123" s="169" t="s">
        <v>392</v>
      </c>
      <c r="L123" s="35"/>
      <c r="M123" s="174" t="s">
        <v>5915</v>
      </c>
      <c r="N123" s="175" t="s">
        <v>5954</v>
      </c>
      <c r="O123" s="36"/>
      <c r="P123" s="176">
        <f>O123*H123</f>
        <v>0</v>
      </c>
      <c r="Q123" s="176">
        <v>0</v>
      </c>
      <c r="R123" s="176">
        <f>Q123*H123</f>
        <v>0</v>
      </c>
      <c r="S123" s="176">
        <v>0</v>
      </c>
      <c r="T123" s="177">
        <f>S123*H123</f>
        <v>0</v>
      </c>
      <c r="AR123" s="18" t="s">
        <v>6003</v>
      </c>
      <c r="AT123" s="18" t="s">
        <v>4015</v>
      </c>
      <c r="AU123" s="18" t="s">
        <v>5990</v>
      </c>
      <c r="AY123" s="18" t="s">
        <v>4012</v>
      </c>
      <c r="BE123" s="178">
        <f>IF(N123="základní",J123,0)</f>
        <v>0</v>
      </c>
      <c r="BF123" s="178">
        <f>IF(N123="snížená",J123,0)</f>
        <v>0</v>
      </c>
      <c r="BG123" s="178">
        <f>IF(N123="zákl. přenesená",J123,0)</f>
        <v>0</v>
      </c>
      <c r="BH123" s="178">
        <f>IF(N123="sníž. přenesená",J123,0)</f>
        <v>0</v>
      </c>
      <c r="BI123" s="178">
        <f>IF(N123="nulová",J123,0)</f>
        <v>0</v>
      </c>
      <c r="BJ123" s="18" t="s">
        <v>5934</v>
      </c>
      <c r="BK123" s="178">
        <f>ROUND(I123*H123,2)</f>
        <v>0</v>
      </c>
      <c r="BL123" s="18" t="s">
        <v>6003</v>
      </c>
      <c r="BM123" s="18" t="s">
        <v>4715</v>
      </c>
    </row>
    <row r="124" spans="2:65" s="12" customFormat="1">
      <c r="B124" s="186"/>
      <c r="D124" s="179" t="s">
        <v>402</v>
      </c>
      <c r="E124" s="187" t="s">
        <v>5915</v>
      </c>
      <c r="F124" s="188" t="s">
        <v>5489</v>
      </c>
      <c r="H124" s="189">
        <v>71.775000000000006</v>
      </c>
      <c r="I124" s="190"/>
      <c r="L124" s="186"/>
      <c r="M124" s="191"/>
      <c r="N124" s="192"/>
      <c r="O124" s="192"/>
      <c r="P124" s="192"/>
      <c r="Q124" s="192"/>
      <c r="R124" s="192"/>
      <c r="S124" s="192"/>
      <c r="T124" s="193"/>
      <c r="AT124" s="194" t="s">
        <v>402</v>
      </c>
      <c r="AU124" s="194" t="s">
        <v>5990</v>
      </c>
      <c r="AV124" s="12" t="s">
        <v>5990</v>
      </c>
      <c r="AW124" s="12" t="s">
        <v>5947</v>
      </c>
      <c r="AX124" s="12" t="s">
        <v>5934</v>
      </c>
      <c r="AY124" s="194" t="s">
        <v>4012</v>
      </c>
    </row>
    <row r="125" spans="2:65" s="1" customFormat="1" ht="22.5" customHeight="1">
      <c r="B125" s="166"/>
      <c r="C125" s="197" t="s">
        <v>2344</v>
      </c>
      <c r="D125" s="197" t="s">
        <v>447</v>
      </c>
      <c r="E125" s="198" t="s">
        <v>4717</v>
      </c>
      <c r="F125" s="199" t="s">
        <v>4718</v>
      </c>
      <c r="G125" s="200" t="s">
        <v>450</v>
      </c>
      <c r="H125" s="201">
        <v>131.851</v>
      </c>
      <c r="I125" s="202"/>
      <c r="J125" s="203">
        <f>ROUND(I125*H125,2)</f>
        <v>0</v>
      </c>
      <c r="K125" s="199" t="s">
        <v>392</v>
      </c>
      <c r="L125" s="204"/>
      <c r="M125" s="205" t="s">
        <v>5915</v>
      </c>
      <c r="N125" s="206" t="s">
        <v>5954</v>
      </c>
      <c r="O125" s="36"/>
      <c r="P125" s="176">
        <f>O125*H125</f>
        <v>0</v>
      </c>
      <c r="Q125" s="176">
        <v>1</v>
      </c>
      <c r="R125" s="176">
        <f>Q125*H125</f>
        <v>131.851</v>
      </c>
      <c r="S125" s="176">
        <v>0</v>
      </c>
      <c r="T125" s="177">
        <f>S125*H125</f>
        <v>0</v>
      </c>
      <c r="AR125" s="18" t="s">
        <v>6015</v>
      </c>
      <c r="AT125" s="18" t="s">
        <v>447</v>
      </c>
      <c r="AU125" s="18" t="s">
        <v>5990</v>
      </c>
      <c r="AY125" s="18" t="s">
        <v>4012</v>
      </c>
      <c r="BE125" s="178">
        <f>IF(N125="základní",J125,0)</f>
        <v>0</v>
      </c>
      <c r="BF125" s="178">
        <f>IF(N125="snížená",J125,0)</f>
        <v>0</v>
      </c>
      <c r="BG125" s="178">
        <f>IF(N125="zákl. přenesená",J125,0)</f>
        <v>0</v>
      </c>
      <c r="BH125" s="178">
        <f>IF(N125="sníž. přenesená",J125,0)</f>
        <v>0</v>
      </c>
      <c r="BI125" s="178">
        <f>IF(N125="nulová",J125,0)</f>
        <v>0</v>
      </c>
      <c r="BJ125" s="18" t="s">
        <v>5934</v>
      </c>
      <c r="BK125" s="178">
        <f>ROUND(I125*H125,2)</f>
        <v>0</v>
      </c>
      <c r="BL125" s="18" t="s">
        <v>6003</v>
      </c>
      <c r="BM125" s="18" t="s">
        <v>4719</v>
      </c>
    </row>
    <row r="126" spans="2:65" s="12" customFormat="1">
      <c r="B126" s="186"/>
      <c r="D126" s="179" t="s">
        <v>402</v>
      </c>
      <c r="E126" s="187" t="s">
        <v>5915</v>
      </c>
      <c r="F126" s="188" t="s">
        <v>5490</v>
      </c>
      <c r="H126" s="189">
        <v>131.851</v>
      </c>
      <c r="I126" s="190"/>
      <c r="L126" s="186"/>
      <c r="M126" s="191"/>
      <c r="N126" s="192"/>
      <c r="O126" s="192"/>
      <c r="P126" s="192"/>
      <c r="Q126" s="192"/>
      <c r="R126" s="192"/>
      <c r="S126" s="192"/>
      <c r="T126" s="193"/>
      <c r="AT126" s="194" t="s">
        <v>402</v>
      </c>
      <c r="AU126" s="194" t="s">
        <v>5990</v>
      </c>
      <c r="AV126" s="12" t="s">
        <v>5990</v>
      </c>
      <c r="AW126" s="12" t="s">
        <v>5947</v>
      </c>
      <c r="AX126" s="12" t="s">
        <v>5934</v>
      </c>
      <c r="AY126" s="194" t="s">
        <v>4012</v>
      </c>
    </row>
    <row r="127" spans="2:65" s="1" customFormat="1" ht="31.5" customHeight="1">
      <c r="B127" s="166"/>
      <c r="C127" s="167" t="s">
        <v>2347</v>
      </c>
      <c r="D127" s="167" t="s">
        <v>4015</v>
      </c>
      <c r="E127" s="168" t="s">
        <v>4721</v>
      </c>
      <c r="F127" s="169" t="s">
        <v>4722</v>
      </c>
      <c r="G127" s="170" t="s">
        <v>400</v>
      </c>
      <c r="H127" s="171">
        <v>24.75</v>
      </c>
      <c r="I127" s="172"/>
      <c r="J127" s="173">
        <f>ROUND(I127*H127,2)</f>
        <v>0</v>
      </c>
      <c r="K127" s="169" t="s">
        <v>2779</v>
      </c>
      <c r="L127" s="35"/>
      <c r="M127" s="174" t="s">
        <v>5915</v>
      </c>
      <c r="N127" s="175" t="s">
        <v>5954</v>
      </c>
      <c r="O127" s="36"/>
      <c r="P127" s="176">
        <f>O127*H127</f>
        <v>0</v>
      </c>
      <c r="Q127" s="176">
        <v>0</v>
      </c>
      <c r="R127" s="176">
        <f>Q127*H127</f>
        <v>0</v>
      </c>
      <c r="S127" s="176">
        <v>0</v>
      </c>
      <c r="T127" s="177">
        <f>S127*H127</f>
        <v>0</v>
      </c>
      <c r="AR127" s="18" t="s">
        <v>6003</v>
      </c>
      <c r="AT127" s="18" t="s">
        <v>4015</v>
      </c>
      <c r="AU127" s="18" t="s">
        <v>5990</v>
      </c>
      <c r="AY127" s="18" t="s">
        <v>4012</v>
      </c>
      <c r="BE127" s="178">
        <f>IF(N127="základní",J127,0)</f>
        <v>0</v>
      </c>
      <c r="BF127" s="178">
        <f>IF(N127="snížená",J127,0)</f>
        <v>0</v>
      </c>
      <c r="BG127" s="178">
        <f>IF(N127="zákl. přenesená",J127,0)</f>
        <v>0</v>
      </c>
      <c r="BH127" s="178">
        <f>IF(N127="sníž. přenesená",J127,0)</f>
        <v>0</v>
      </c>
      <c r="BI127" s="178">
        <f>IF(N127="nulová",J127,0)</f>
        <v>0</v>
      </c>
      <c r="BJ127" s="18" t="s">
        <v>5934</v>
      </c>
      <c r="BK127" s="178">
        <f>ROUND(I127*H127,2)</f>
        <v>0</v>
      </c>
      <c r="BL127" s="18" t="s">
        <v>6003</v>
      </c>
      <c r="BM127" s="18" t="s">
        <v>4723</v>
      </c>
    </row>
    <row r="128" spans="2:65" s="12" customFormat="1">
      <c r="B128" s="186"/>
      <c r="D128" s="179" t="s">
        <v>402</v>
      </c>
      <c r="E128" s="187" t="s">
        <v>5915</v>
      </c>
      <c r="F128" s="188" t="s">
        <v>5491</v>
      </c>
      <c r="H128" s="189">
        <v>24.75</v>
      </c>
      <c r="I128" s="190"/>
      <c r="L128" s="186"/>
      <c r="M128" s="191"/>
      <c r="N128" s="192"/>
      <c r="O128" s="192"/>
      <c r="P128" s="192"/>
      <c r="Q128" s="192"/>
      <c r="R128" s="192"/>
      <c r="S128" s="192"/>
      <c r="T128" s="193"/>
      <c r="AT128" s="194" t="s">
        <v>402</v>
      </c>
      <c r="AU128" s="194" t="s">
        <v>5990</v>
      </c>
      <c r="AV128" s="12" t="s">
        <v>5990</v>
      </c>
      <c r="AW128" s="12" t="s">
        <v>5947</v>
      </c>
      <c r="AX128" s="12" t="s">
        <v>5934</v>
      </c>
      <c r="AY128" s="194" t="s">
        <v>4012</v>
      </c>
    </row>
    <row r="129" spans="2:65" s="1" customFormat="1" ht="22.5" customHeight="1">
      <c r="B129" s="166"/>
      <c r="C129" s="197" t="s">
        <v>5920</v>
      </c>
      <c r="D129" s="197" t="s">
        <v>447</v>
      </c>
      <c r="E129" s="198" t="s">
        <v>4725</v>
      </c>
      <c r="F129" s="199" t="s">
        <v>4726</v>
      </c>
      <c r="G129" s="200" t="s">
        <v>450</v>
      </c>
      <c r="H129" s="201">
        <v>45.466000000000001</v>
      </c>
      <c r="I129" s="202"/>
      <c r="J129" s="203">
        <f>ROUND(I129*H129,2)</f>
        <v>0</v>
      </c>
      <c r="K129" s="199" t="s">
        <v>392</v>
      </c>
      <c r="L129" s="204"/>
      <c r="M129" s="205" t="s">
        <v>5915</v>
      </c>
      <c r="N129" s="206" t="s">
        <v>5954</v>
      </c>
      <c r="O129" s="36"/>
      <c r="P129" s="176">
        <f>O129*H129</f>
        <v>0</v>
      </c>
      <c r="Q129" s="176">
        <v>1</v>
      </c>
      <c r="R129" s="176">
        <f>Q129*H129</f>
        <v>45.466000000000001</v>
      </c>
      <c r="S129" s="176">
        <v>0</v>
      </c>
      <c r="T129" s="177">
        <f>S129*H129</f>
        <v>0</v>
      </c>
      <c r="AR129" s="18" t="s">
        <v>6015</v>
      </c>
      <c r="AT129" s="18" t="s">
        <v>447</v>
      </c>
      <c r="AU129" s="18" t="s">
        <v>5990</v>
      </c>
      <c r="AY129" s="18" t="s">
        <v>4012</v>
      </c>
      <c r="BE129" s="178">
        <f>IF(N129="základní",J129,0)</f>
        <v>0</v>
      </c>
      <c r="BF129" s="178">
        <f>IF(N129="snížená",J129,0)</f>
        <v>0</v>
      </c>
      <c r="BG129" s="178">
        <f>IF(N129="zákl. přenesená",J129,0)</f>
        <v>0</v>
      </c>
      <c r="BH129" s="178">
        <f>IF(N129="sníž. přenesená",J129,0)</f>
        <v>0</v>
      </c>
      <c r="BI129" s="178">
        <f>IF(N129="nulová",J129,0)</f>
        <v>0</v>
      </c>
      <c r="BJ129" s="18" t="s">
        <v>5934</v>
      </c>
      <c r="BK129" s="178">
        <f>ROUND(I129*H129,2)</f>
        <v>0</v>
      </c>
      <c r="BL129" s="18" t="s">
        <v>6003</v>
      </c>
      <c r="BM129" s="18" t="s">
        <v>4727</v>
      </c>
    </row>
    <row r="130" spans="2:65" s="12" customFormat="1">
      <c r="B130" s="186"/>
      <c r="D130" s="179" t="s">
        <v>402</v>
      </c>
      <c r="E130" s="187" t="s">
        <v>5915</v>
      </c>
      <c r="F130" s="188" t="s">
        <v>5492</v>
      </c>
      <c r="H130" s="189">
        <v>45.466000000000001</v>
      </c>
      <c r="I130" s="190"/>
      <c r="L130" s="186"/>
      <c r="M130" s="191"/>
      <c r="N130" s="192"/>
      <c r="O130" s="192"/>
      <c r="P130" s="192"/>
      <c r="Q130" s="192"/>
      <c r="R130" s="192"/>
      <c r="S130" s="192"/>
      <c r="T130" s="193"/>
      <c r="AT130" s="194" t="s">
        <v>402</v>
      </c>
      <c r="AU130" s="194" t="s">
        <v>5990</v>
      </c>
      <c r="AV130" s="12" t="s">
        <v>5990</v>
      </c>
      <c r="AW130" s="12" t="s">
        <v>5947</v>
      </c>
      <c r="AX130" s="12" t="s">
        <v>5934</v>
      </c>
      <c r="AY130" s="194" t="s">
        <v>4012</v>
      </c>
    </row>
    <row r="131" spans="2:65" s="1" customFormat="1" ht="22.5" customHeight="1">
      <c r="B131" s="166"/>
      <c r="C131" s="167" t="s">
        <v>2352</v>
      </c>
      <c r="D131" s="167" t="s">
        <v>4015</v>
      </c>
      <c r="E131" s="168" t="s">
        <v>4729</v>
      </c>
      <c r="F131" s="169" t="s">
        <v>4730</v>
      </c>
      <c r="G131" s="170" t="s">
        <v>426</v>
      </c>
      <c r="H131" s="171">
        <v>27</v>
      </c>
      <c r="I131" s="172"/>
      <c r="J131" s="173">
        <f>ROUND(I131*H131,2)</f>
        <v>0</v>
      </c>
      <c r="K131" s="169" t="s">
        <v>392</v>
      </c>
      <c r="L131" s="35"/>
      <c r="M131" s="174" t="s">
        <v>5915</v>
      </c>
      <c r="N131" s="175" t="s">
        <v>5954</v>
      </c>
      <c r="O131" s="36"/>
      <c r="P131" s="176">
        <f>O131*H131</f>
        <v>0</v>
      </c>
      <c r="Q131" s="176">
        <v>0</v>
      </c>
      <c r="R131" s="176">
        <f>Q131*H131</f>
        <v>0</v>
      </c>
      <c r="S131" s="176">
        <v>0</v>
      </c>
      <c r="T131" s="177">
        <f>S131*H131</f>
        <v>0</v>
      </c>
      <c r="AR131" s="18" t="s">
        <v>6003</v>
      </c>
      <c r="AT131" s="18" t="s">
        <v>4015</v>
      </c>
      <c r="AU131" s="18" t="s">
        <v>5990</v>
      </c>
      <c r="AY131" s="18" t="s">
        <v>4012</v>
      </c>
      <c r="BE131" s="178">
        <f>IF(N131="základní",J131,0)</f>
        <v>0</v>
      </c>
      <c r="BF131" s="178">
        <f>IF(N131="snížená",J131,0)</f>
        <v>0</v>
      </c>
      <c r="BG131" s="178">
        <f>IF(N131="zákl. přenesená",J131,0)</f>
        <v>0</v>
      </c>
      <c r="BH131" s="178">
        <f>IF(N131="sníž. přenesená",J131,0)</f>
        <v>0</v>
      </c>
      <c r="BI131" s="178">
        <f>IF(N131="nulová",J131,0)</f>
        <v>0</v>
      </c>
      <c r="BJ131" s="18" t="s">
        <v>5934</v>
      </c>
      <c r="BK131" s="178">
        <f>ROUND(I131*H131,2)</f>
        <v>0</v>
      </c>
      <c r="BL131" s="18" t="s">
        <v>6003</v>
      </c>
      <c r="BM131" s="18" t="s">
        <v>4731</v>
      </c>
    </row>
    <row r="132" spans="2:65" s="12" customFormat="1">
      <c r="B132" s="186"/>
      <c r="D132" s="179" t="s">
        <v>402</v>
      </c>
      <c r="E132" s="187" t="s">
        <v>5915</v>
      </c>
      <c r="F132" s="188" t="s">
        <v>5493</v>
      </c>
      <c r="H132" s="189">
        <v>27</v>
      </c>
      <c r="I132" s="190"/>
      <c r="L132" s="186"/>
      <c r="M132" s="191"/>
      <c r="N132" s="192"/>
      <c r="O132" s="192"/>
      <c r="P132" s="192"/>
      <c r="Q132" s="192"/>
      <c r="R132" s="192"/>
      <c r="S132" s="192"/>
      <c r="T132" s="193"/>
      <c r="AT132" s="194" t="s">
        <v>402</v>
      </c>
      <c r="AU132" s="194" t="s">
        <v>5990</v>
      </c>
      <c r="AV132" s="12" t="s">
        <v>5990</v>
      </c>
      <c r="AW132" s="12" t="s">
        <v>5947</v>
      </c>
      <c r="AX132" s="12" t="s">
        <v>5934</v>
      </c>
      <c r="AY132" s="194" t="s">
        <v>4012</v>
      </c>
    </row>
    <row r="133" spans="2:65" s="1" customFormat="1" ht="22.5" customHeight="1">
      <c r="B133" s="166"/>
      <c r="C133" s="167" t="s">
        <v>2355</v>
      </c>
      <c r="D133" s="167" t="s">
        <v>4015</v>
      </c>
      <c r="E133" s="168" t="s">
        <v>4733</v>
      </c>
      <c r="F133" s="169" t="s">
        <v>4734</v>
      </c>
      <c r="G133" s="170" t="s">
        <v>426</v>
      </c>
      <c r="H133" s="171">
        <v>27</v>
      </c>
      <c r="I133" s="172"/>
      <c r="J133" s="173">
        <f>ROUND(I133*H133,2)</f>
        <v>0</v>
      </c>
      <c r="K133" s="169" t="s">
        <v>392</v>
      </c>
      <c r="L133" s="35"/>
      <c r="M133" s="174" t="s">
        <v>5915</v>
      </c>
      <c r="N133" s="175" t="s">
        <v>5954</v>
      </c>
      <c r="O133" s="36"/>
      <c r="P133" s="176">
        <f>O133*H133</f>
        <v>0</v>
      </c>
      <c r="Q133" s="176">
        <v>1.489E-2</v>
      </c>
      <c r="R133" s="176">
        <f>Q133*H133</f>
        <v>0.40203</v>
      </c>
      <c r="S133" s="176">
        <v>0</v>
      </c>
      <c r="T133" s="177">
        <f>S133*H133</f>
        <v>0</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4735</v>
      </c>
    </row>
    <row r="134" spans="2:65" s="1" customFormat="1" ht="22.5" customHeight="1">
      <c r="B134" s="166"/>
      <c r="C134" s="197" t="s">
        <v>2358</v>
      </c>
      <c r="D134" s="197" t="s">
        <v>447</v>
      </c>
      <c r="E134" s="198" t="s">
        <v>4736</v>
      </c>
      <c r="F134" s="199" t="s">
        <v>4737</v>
      </c>
      <c r="G134" s="200" t="s">
        <v>777</v>
      </c>
      <c r="H134" s="201">
        <v>0.67500000000000004</v>
      </c>
      <c r="I134" s="202"/>
      <c r="J134" s="203">
        <f>ROUND(I134*H134,2)</f>
        <v>0</v>
      </c>
      <c r="K134" s="199" t="s">
        <v>392</v>
      </c>
      <c r="L134" s="204"/>
      <c r="M134" s="205" t="s">
        <v>5915</v>
      </c>
      <c r="N134" s="206" t="s">
        <v>5954</v>
      </c>
      <c r="O134" s="36"/>
      <c r="P134" s="176">
        <f>O134*H134</f>
        <v>0</v>
      </c>
      <c r="Q134" s="176">
        <v>1E-3</v>
      </c>
      <c r="R134" s="176">
        <f>Q134*H134</f>
        <v>6.7500000000000004E-4</v>
      </c>
      <c r="S134" s="176">
        <v>0</v>
      </c>
      <c r="T134" s="177">
        <f>S134*H134</f>
        <v>0</v>
      </c>
      <c r="AR134" s="18" t="s">
        <v>6015</v>
      </c>
      <c r="AT134" s="18" t="s">
        <v>447</v>
      </c>
      <c r="AU134" s="18" t="s">
        <v>5990</v>
      </c>
      <c r="AY134" s="18" t="s">
        <v>4012</v>
      </c>
      <c r="BE134" s="178">
        <f>IF(N134="základní",J134,0)</f>
        <v>0</v>
      </c>
      <c r="BF134" s="178">
        <f>IF(N134="snížená",J134,0)</f>
        <v>0</v>
      </c>
      <c r="BG134" s="178">
        <f>IF(N134="zákl. přenesená",J134,0)</f>
        <v>0</v>
      </c>
      <c r="BH134" s="178">
        <f>IF(N134="sníž. přenesená",J134,0)</f>
        <v>0</v>
      </c>
      <c r="BI134" s="178">
        <f>IF(N134="nulová",J134,0)</f>
        <v>0</v>
      </c>
      <c r="BJ134" s="18" t="s">
        <v>5934</v>
      </c>
      <c r="BK134" s="178">
        <f>ROUND(I134*H134,2)</f>
        <v>0</v>
      </c>
      <c r="BL134" s="18" t="s">
        <v>6003</v>
      </c>
      <c r="BM134" s="18" t="s">
        <v>4738</v>
      </c>
    </row>
    <row r="135" spans="2:65" s="12" customFormat="1">
      <c r="B135" s="186"/>
      <c r="D135" s="195" t="s">
        <v>402</v>
      </c>
      <c r="F135" s="207" t="s">
        <v>5494</v>
      </c>
      <c r="H135" s="208">
        <v>0.67500000000000004</v>
      </c>
      <c r="I135" s="190"/>
      <c r="L135" s="186"/>
      <c r="M135" s="191"/>
      <c r="N135" s="192"/>
      <c r="O135" s="192"/>
      <c r="P135" s="192"/>
      <c r="Q135" s="192"/>
      <c r="R135" s="192"/>
      <c r="S135" s="192"/>
      <c r="T135" s="193"/>
      <c r="AT135" s="194" t="s">
        <v>402</v>
      </c>
      <c r="AU135" s="194" t="s">
        <v>5990</v>
      </c>
      <c r="AV135" s="12" t="s">
        <v>5990</v>
      </c>
      <c r="AW135" s="12" t="s">
        <v>5916</v>
      </c>
      <c r="AX135" s="12" t="s">
        <v>5934</v>
      </c>
      <c r="AY135" s="194" t="s">
        <v>4012</v>
      </c>
    </row>
    <row r="136" spans="2:65" s="11" customFormat="1" ht="29.85" customHeight="1">
      <c r="B136" s="152"/>
      <c r="D136" s="163" t="s">
        <v>5982</v>
      </c>
      <c r="E136" s="164" t="s">
        <v>5990</v>
      </c>
      <c r="F136" s="164" t="s">
        <v>510</v>
      </c>
      <c r="I136" s="155"/>
      <c r="J136" s="165">
        <f>BK136</f>
        <v>0</v>
      </c>
      <c r="L136" s="152"/>
      <c r="M136" s="157"/>
      <c r="N136" s="158"/>
      <c r="O136" s="158"/>
      <c r="P136" s="159">
        <f>SUM(P137:P147)</f>
        <v>0</v>
      </c>
      <c r="Q136" s="158"/>
      <c r="R136" s="159">
        <f>SUM(R137:R147)</f>
        <v>12.483737199999998</v>
      </c>
      <c r="S136" s="158"/>
      <c r="T136" s="160">
        <f>SUM(T137:T147)</f>
        <v>0</v>
      </c>
      <c r="AR136" s="153" t="s">
        <v>5934</v>
      </c>
      <c r="AT136" s="161" t="s">
        <v>5982</v>
      </c>
      <c r="AU136" s="161" t="s">
        <v>5934</v>
      </c>
      <c r="AY136" s="153" t="s">
        <v>4012</v>
      </c>
      <c r="BK136" s="162">
        <f>SUM(BK137:BK147)</f>
        <v>0</v>
      </c>
    </row>
    <row r="137" spans="2:65" s="1" customFormat="1" ht="22.5" customHeight="1">
      <c r="B137" s="166"/>
      <c r="C137" s="167" t="s">
        <v>491</v>
      </c>
      <c r="D137" s="167" t="s">
        <v>4015</v>
      </c>
      <c r="E137" s="168" t="s">
        <v>4740</v>
      </c>
      <c r="F137" s="169" t="s">
        <v>4741</v>
      </c>
      <c r="G137" s="170" t="s">
        <v>459</v>
      </c>
      <c r="H137" s="171">
        <v>55</v>
      </c>
      <c r="I137" s="172"/>
      <c r="J137" s="173">
        <f>ROUND(I137*H137,2)</f>
        <v>0</v>
      </c>
      <c r="K137" s="169" t="s">
        <v>392</v>
      </c>
      <c r="L137" s="35"/>
      <c r="M137" s="174" t="s">
        <v>5915</v>
      </c>
      <c r="N137" s="175" t="s">
        <v>5954</v>
      </c>
      <c r="O137" s="36"/>
      <c r="P137" s="176">
        <f>O137*H137</f>
        <v>0</v>
      </c>
      <c r="Q137" s="176">
        <v>0</v>
      </c>
      <c r="R137" s="176">
        <f>Q137*H137</f>
        <v>0</v>
      </c>
      <c r="S137" s="176">
        <v>0</v>
      </c>
      <c r="T137" s="177">
        <f>S137*H137</f>
        <v>0</v>
      </c>
      <c r="AR137" s="18" t="s">
        <v>701</v>
      </c>
      <c r="AT137" s="18" t="s">
        <v>4015</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701</v>
      </c>
      <c r="BM137" s="18" t="s">
        <v>4742</v>
      </c>
    </row>
    <row r="138" spans="2:65" s="1" customFormat="1" ht="22.5" customHeight="1">
      <c r="B138" s="166"/>
      <c r="C138" s="197" t="s">
        <v>495</v>
      </c>
      <c r="D138" s="197" t="s">
        <v>447</v>
      </c>
      <c r="E138" s="198" t="s">
        <v>4743</v>
      </c>
      <c r="F138" s="199" t="s">
        <v>4744</v>
      </c>
      <c r="G138" s="200" t="s">
        <v>459</v>
      </c>
      <c r="H138" s="201">
        <v>66</v>
      </c>
      <c r="I138" s="202"/>
      <c r="J138" s="203">
        <f>ROUND(I138*H138,2)</f>
        <v>0</v>
      </c>
      <c r="K138" s="199" t="s">
        <v>392</v>
      </c>
      <c r="L138" s="204"/>
      <c r="M138" s="205" t="s">
        <v>5915</v>
      </c>
      <c r="N138" s="206" t="s">
        <v>5954</v>
      </c>
      <c r="O138" s="36"/>
      <c r="P138" s="176">
        <f>O138*H138</f>
        <v>0</v>
      </c>
      <c r="Q138" s="176">
        <v>5.0000000000000002E-5</v>
      </c>
      <c r="R138" s="176">
        <f>Q138*H138</f>
        <v>3.3E-3</v>
      </c>
      <c r="S138" s="176">
        <v>0</v>
      </c>
      <c r="T138" s="177">
        <f>S138*H138</f>
        <v>0</v>
      </c>
      <c r="AR138" s="18" t="s">
        <v>4745</v>
      </c>
      <c r="AT138" s="18" t="s">
        <v>447</v>
      </c>
      <c r="AU138" s="18" t="s">
        <v>5990</v>
      </c>
      <c r="AY138" s="18" t="s">
        <v>4012</v>
      </c>
      <c r="BE138" s="178">
        <f>IF(N138="základní",J138,0)</f>
        <v>0</v>
      </c>
      <c r="BF138" s="178">
        <f>IF(N138="snížená",J138,0)</f>
        <v>0</v>
      </c>
      <c r="BG138" s="178">
        <f>IF(N138="zákl. přenesená",J138,0)</f>
        <v>0</v>
      </c>
      <c r="BH138" s="178">
        <f>IF(N138="sníž. přenesená",J138,0)</f>
        <v>0</v>
      </c>
      <c r="BI138" s="178">
        <f>IF(N138="nulová",J138,0)</f>
        <v>0</v>
      </c>
      <c r="BJ138" s="18" t="s">
        <v>5934</v>
      </c>
      <c r="BK138" s="178">
        <f>ROUND(I138*H138,2)</f>
        <v>0</v>
      </c>
      <c r="BL138" s="18" t="s">
        <v>4745</v>
      </c>
      <c r="BM138" s="18" t="s">
        <v>4746</v>
      </c>
    </row>
    <row r="139" spans="2:65" s="12" customFormat="1">
      <c r="B139" s="186"/>
      <c r="D139" s="179" t="s">
        <v>402</v>
      </c>
      <c r="F139" s="188" t="s">
        <v>5495</v>
      </c>
      <c r="H139" s="189">
        <v>66</v>
      </c>
      <c r="I139" s="190"/>
      <c r="L139" s="186"/>
      <c r="M139" s="191"/>
      <c r="N139" s="192"/>
      <c r="O139" s="192"/>
      <c r="P139" s="192"/>
      <c r="Q139" s="192"/>
      <c r="R139" s="192"/>
      <c r="S139" s="192"/>
      <c r="T139" s="193"/>
      <c r="AT139" s="194" t="s">
        <v>402</v>
      </c>
      <c r="AU139" s="194" t="s">
        <v>5990</v>
      </c>
      <c r="AV139" s="12" t="s">
        <v>5990</v>
      </c>
      <c r="AW139" s="12" t="s">
        <v>5916</v>
      </c>
      <c r="AX139" s="12" t="s">
        <v>5934</v>
      </c>
      <c r="AY139" s="194" t="s">
        <v>4012</v>
      </c>
    </row>
    <row r="140" spans="2:65" s="1" customFormat="1" ht="31.5" customHeight="1">
      <c r="B140" s="166"/>
      <c r="C140" s="167" t="s">
        <v>500</v>
      </c>
      <c r="D140" s="167" t="s">
        <v>4015</v>
      </c>
      <c r="E140" s="168" t="s">
        <v>4748</v>
      </c>
      <c r="F140" s="169" t="s">
        <v>4749</v>
      </c>
      <c r="G140" s="170" t="s">
        <v>459</v>
      </c>
      <c r="H140" s="171">
        <v>55</v>
      </c>
      <c r="I140" s="172"/>
      <c r="J140" s="173">
        <f>ROUND(I140*H140,2)</f>
        <v>0</v>
      </c>
      <c r="K140" s="169" t="s">
        <v>392</v>
      </c>
      <c r="L140" s="35"/>
      <c r="M140" s="174" t="s">
        <v>5915</v>
      </c>
      <c r="N140" s="175" t="s">
        <v>5954</v>
      </c>
      <c r="O140" s="36"/>
      <c r="P140" s="176">
        <f>O140*H140</f>
        <v>0</v>
      </c>
      <c r="Q140" s="176">
        <v>0.22656999999999999</v>
      </c>
      <c r="R140" s="176">
        <f>Q140*H140</f>
        <v>12.461349999999999</v>
      </c>
      <c r="S140" s="176">
        <v>0</v>
      </c>
      <c r="T140" s="177">
        <f>S140*H140</f>
        <v>0</v>
      </c>
      <c r="AR140" s="18" t="s">
        <v>6003</v>
      </c>
      <c r="AT140" s="18" t="s">
        <v>4015</v>
      </c>
      <c r="AU140" s="18" t="s">
        <v>5990</v>
      </c>
      <c r="AY140" s="18" t="s">
        <v>4012</v>
      </c>
      <c r="BE140" s="178">
        <f>IF(N140="základní",J140,0)</f>
        <v>0</v>
      </c>
      <c r="BF140" s="178">
        <f>IF(N140="snížená",J140,0)</f>
        <v>0</v>
      </c>
      <c r="BG140" s="178">
        <f>IF(N140="zákl. přenesená",J140,0)</f>
        <v>0</v>
      </c>
      <c r="BH140" s="178">
        <f>IF(N140="sníž. přenesená",J140,0)</f>
        <v>0</v>
      </c>
      <c r="BI140" s="178">
        <f>IF(N140="nulová",J140,0)</f>
        <v>0</v>
      </c>
      <c r="BJ140" s="18" t="s">
        <v>5934</v>
      </c>
      <c r="BK140" s="178">
        <f>ROUND(I140*H140,2)</f>
        <v>0</v>
      </c>
      <c r="BL140" s="18" t="s">
        <v>6003</v>
      </c>
      <c r="BM140" s="18" t="s">
        <v>4750</v>
      </c>
    </row>
    <row r="141" spans="2:65" s="1" customFormat="1" ht="22.5" customHeight="1">
      <c r="B141" s="166"/>
      <c r="C141" s="167" t="s">
        <v>505</v>
      </c>
      <c r="D141" s="167" t="s">
        <v>4015</v>
      </c>
      <c r="E141" s="168" t="s">
        <v>4751</v>
      </c>
      <c r="F141" s="169" t="s">
        <v>4752</v>
      </c>
      <c r="G141" s="170" t="s">
        <v>426</v>
      </c>
      <c r="H141" s="171">
        <v>49.5</v>
      </c>
      <c r="I141" s="172"/>
      <c r="J141" s="173">
        <f>ROUND(I141*H141,2)</f>
        <v>0</v>
      </c>
      <c r="K141" s="169" t="s">
        <v>392</v>
      </c>
      <c r="L141" s="35"/>
      <c r="M141" s="174" t="s">
        <v>5915</v>
      </c>
      <c r="N141" s="175" t="s">
        <v>5954</v>
      </c>
      <c r="O141" s="36"/>
      <c r="P141" s="176">
        <f>O141*H141</f>
        <v>0</v>
      </c>
      <c r="Q141" s="176">
        <v>1E-4</v>
      </c>
      <c r="R141" s="176">
        <f>Q141*H141</f>
        <v>4.9500000000000004E-3</v>
      </c>
      <c r="S141" s="176">
        <v>0</v>
      </c>
      <c r="T141" s="177">
        <f>S141*H141</f>
        <v>0</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4753</v>
      </c>
    </row>
    <row r="142" spans="2:65" s="12" customFormat="1">
      <c r="B142" s="186"/>
      <c r="D142" s="179" t="s">
        <v>402</v>
      </c>
      <c r="E142" s="187" t="s">
        <v>5915</v>
      </c>
      <c r="F142" s="188" t="s">
        <v>5496</v>
      </c>
      <c r="H142" s="189">
        <v>49.5</v>
      </c>
      <c r="I142" s="190"/>
      <c r="L142" s="186"/>
      <c r="M142" s="191"/>
      <c r="N142" s="192"/>
      <c r="O142" s="192"/>
      <c r="P142" s="192"/>
      <c r="Q142" s="192"/>
      <c r="R142" s="192"/>
      <c r="S142" s="192"/>
      <c r="T142" s="193"/>
      <c r="AT142" s="194" t="s">
        <v>402</v>
      </c>
      <c r="AU142" s="194" t="s">
        <v>5990</v>
      </c>
      <c r="AV142" s="12" t="s">
        <v>5990</v>
      </c>
      <c r="AW142" s="12" t="s">
        <v>5947</v>
      </c>
      <c r="AX142" s="12" t="s">
        <v>5934</v>
      </c>
      <c r="AY142" s="194" t="s">
        <v>4012</v>
      </c>
    </row>
    <row r="143" spans="2:65" s="1" customFormat="1" ht="22.5" customHeight="1">
      <c r="B143" s="166"/>
      <c r="C143" s="197" t="s">
        <v>511</v>
      </c>
      <c r="D143" s="197" t="s">
        <v>447</v>
      </c>
      <c r="E143" s="198" t="s">
        <v>4755</v>
      </c>
      <c r="F143" s="199" t="s">
        <v>4756</v>
      </c>
      <c r="G143" s="200" t="s">
        <v>459</v>
      </c>
      <c r="H143" s="201">
        <v>11.781000000000001</v>
      </c>
      <c r="I143" s="202"/>
      <c r="J143" s="203">
        <f>ROUND(I143*H143,2)</f>
        <v>0</v>
      </c>
      <c r="K143" s="199" t="s">
        <v>392</v>
      </c>
      <c r="L143" s="204"/>
      <c r="M143" s="205" t="s">
        <v>5915</v>
      </c>
      <c r="N143" s="206" t="s">
        <v>5954</v>
      </c>
      <c r="O143" s="36"/>
      <c r="P143" s="176">
        <f>O143*H143</f>
        <v>0</v>
      </c>
      <c r="Q143" s="176">
        <v>1.1999999999999999E-3</v>
      </c>
      <c r="R143" s="176">
        <f>Q143*H143</f>
        <v>1.4137199999999999E-2</v>
      </c>
      <c r="S143" s="176">
        <v>0</v>
      </c>
      <c r="T143" s="177">
        <f>S143*H143</f>
        <v>0</v>
      </c>
      <c r="AR143" s="18" t="s">
        <v>6015</v>
      </c>
      <c r="AT143" s="18" t="s">
        <v>447</v>
      </c>
      <c r="AU143" s="18" t="s">
        <v>5990</v>
      </c>
      <c r="AY143" s="18" t="s">
        <v>4012</v>
      </c>
      <c r="BE143" s="178">
        <f>IF(N143="základní",J143,0)</f>
        <v>0</v>
      </c>
      <c r="BF143" s="178">
        <f>IF(N143="snížená",J143,0)</f>
        <v>0</v>
      </c>
      <c r="BG143" s="178">
        <f>IF(N143="zákl. přenesená",J143,0)</f>
        <v>0</v>
      </c>
      <c r="BH143" s="178">
        <f>IF(N143="sníž. přenesená",J143,0)</f>
        <v>0</v>
      </c>
      <c r="BI143" s="178">
        <f>IF(N143="nulová",J143,0)</f>
        <v>0</v>
      </c>
      <c r="BJ143" s="18" t="s">
        <v>5934</v>
      </c>
      <c r="BK143" s="178">
        <f>ROUND(I143*H143,2)</f>
        <v>0</v>
      </c>
      <c r="BL143" s="18" t="s">
        <v>6003</v>
      </c>
      <c r="BM143" s="18" t="s">
        <v>4757</v>
      </c>
    </row>
    <row r="144" spans="2:65" s="12" customFormat="1">
      <c r="B144" s="186"/>
      <c r="D144" s="179" t="s">
        <v>402</v>
      </c>
      <c r="F144" s="188" t="s">
        <v>5497</v>
      </c>
      <c r="H144" s="189">
        <v>11.781000000000001</v>
      </c>
      <c r="I144" s="190"/>
      <c r="L144" s="186"/>
      <c r="M144" s="191"/>
      <c r="N144" s="192"/>
      <c r="O144" s="192"/>
      <c r="P144" s="192"/>
      <c r="Q144" s="192"/>
      <c r="R144" s="192"/>
      <c r="S144" s="192"/>
      <c r="T144" s="193"/>
      <c r="AT144" s="194" t="s">
        <v>402</v>
      </c>
      <c r="AU144" s="194" t="s">
        <v>5990</v>
      </c>
      <c r="AV144" s="12" t="s">
        <v>5990</v>
      </c>
      <c r="AW144" s="12" t="s">
        <v>5916</v>
      </c>
      <c r="AX144" s="12" t="s">
        <v>5934</v>
      </c>
      <c r="AY144" s="194" t="s">
        <v>4012</v>
      </c>
    </row>
    <row r="145" spans="2:65" s="1" customFormat="1" ht="22.5" customHeight="1">
      <c r="B145" s="166"/>
      <c r="C145" s="167" t="s">
        <v>516</v>
      </c>
      <c r="D145" s="167" t="s">
        <v>4015</v>
      </c>
      <c r="E145" s="168" t="s">
        <v>4759</v>
      </c>
      <c r="F145" s="169" t="s">
        <v>4760</v>
      </c>
      <c r="G145" s="170" t="s">
        <v>400</v>
      </c>
      <c r="H145" s="171">
        <v>7.4249999999999998</v>
      </c>
      <c r="I145" s="172"/>
      <c r="J145" s="173">
        <f>ROUND(I145*H145,2)</f>
        <v>0</v>
      </c>
      <c r="K145" s="169" t="s">
        <v>392</v>
      </c>
      <c r="L145" s="35"/>
      <c r="M145" s="174" t="s">
        <v>5915</v>
      </c>
      <c r="N145" s="175" t="s">
        <v>5954</v>
      </c>
      <c r="O145" s="36"/>
      <c r="P145" s="176">
        <f>O145*H145</f>
        <v>0</v>
      </c>
      <c r="Q145" s="176">
        <v>0</v>
      </c>
      <c r="R145" s="176">
        <f>Q145*H145</f>
        <v>0</v>
      </c>
      <c r="S145" s="176">
        <v>0</v>
      </c>
      <c r="T145" s="177">
        <f>S145*H145</f>
        <v>0</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4761</v>
      </c>
    </row>
    <row r="146" spans="2:65" s="12" customFormat="1">
      <c r="B146" s="186"/>
      <c r="D146" s="179" t="s">
        <v>402</v>
      </c>
      <c r="E146" s="187" t="s">
        <v>5915</v>
      </c>
      <c r="F146" s="188" t="s">
        <v>5498</v>
      </c>
      <c r="H146" s="189">
        <v>7.4249999999999998</v>
      </c>
      <c r="I146" s="190"/>
      <c r="L146" s="186"/>
      <c r="M146" s="191"/>
      <c r="N146" s="192"/>
      <c r="O146" s="192"/>
      <c r="P146" s="192"/>
      <c r="Q146" s="192"/>
      <c r="R146" s="192"/>
      <c r="S146" s="192"/>
      <c r="T146" s="193"/>
      <c r="AT146" s="194" t="s">
        <v>402</v>
      </c>
      <c r="AU146" s="194" t="s">
        <v>5990</v>
      </c>
      <c r="AV146" s="12" t="s">
        <v>5990</v>
      </c>
      <c r="AW146" s="12" t="s">
        <v>5947</v>
      </c>
      <c r="AX146" s="12" t="s">
        <v>5934</v>
      </c>
      <c r="AY146" s="194" t="s">
        <v>4012</v>
      </c>
    </row>
    <row r="147" spans="2:65" s="1" customFormat="1" ht="22.5" customHeight="1">
      <c r="B147" s="166"/>
      <c r="C147" s="167" t="s">
        <v>521</v>
      </c>
      <c r="D147" s="167" t="s">
        <v>4015</v>
      </c>
      <c r="E147" s="168" t="s">
        <v>4763</v>
      </c>
      <c r="F147" s="169" t="s">
        <v>4764</v>
      </c>
      <c r="G147" s="170" t="s">
        <v>459</v>
      </c>
      <c r="H147" s="171">
        <v>55</v>
      </c>
      <c r="I147" s="172"/>
      <c r="J147" s="173">
        <f>ROUND(I147*H147,2)</f>
        <v>0</v>
      </c>
      <c r="K147" s="169" t="s">
        <v>5915</v>
      </c>
      <c r="L147" s="35"/>
      <c r="M147" s="174" t="s">
        <v>5915</v>
      </c>
      <c r="N147" s="175" t="s">
        <v>5954</v>
      </c>
      <c r="O147" s="36"/>
      <c r="P147" s="176">
        <f>O147*H147</f>
        <v>0</v>
      </c>
      <c r="Q147" s="176">
        <v>0</v>
      </c>
      <c r="R147" s="176">
        <f>Q147*H147</f>
        <v>0</v>
      </c>
      <c r="S147" s="176">
        <v>0</v>
      </c>
      <c r="T147" s="177">
        <f>S147*H147</f>
        <v>0</v>
      </c>
      <c r="AR147" s="18" t="s">
        <v>701</v>
      </c>
      <c r="AT147" s="18" t="s">
        <v>4015</v>
      </c>
      <c r="AU147" s="18" t="s">
        <v>5990</v>
      </c>
      <c r="AY147" s="18" t="s">
        <v>4012</v>
      </c>
      <c r="BE147" s="178">
        <f>IF(N147="základní",J147,0)</f>
        <v>0</v>
      </c>
      <c r="BF147" s="178">
        <f>IF(N147="snížená",J147,0)</f>
        <v>0</v>
      </c>
      <c r="BG147" s="178">
        <f>IF(N147="zákl. přenesená",J147,0)</f>
        <v>0</v>
      </c>
      <c r="BH147" s="178">
        <f>IF(N147="sníž. přenesená",J147,0)</f>
        <v>0</v>
      </c>
      <c r="BI147" s="178">
        <f>IF(N147="nulová",J147,0)</f>
        <v>0</v>
      </c>
      <c r="BJ147" s="18" t="s">
        <v>5934</v>
      </c>
      <c r="BK147" s="178">
        <f>ROUND(I147*H147,2)</f>
        <v>0</v>
      </c>
      <c r="BL147" s="18" t="s">
        <v>701</v>
      </c>
      <c r="BM147" s="18" t="s">
        <v>4765</v>
      </c>
    </row>
    <row r="148" spans="2:65" s="11" customFormat="1" ht="29.85" customHeight="1">
      <c r="B148" s="152"/>
      <c r="D148" s="163" t="s">
        <v>5982</v>
      </c>
      <c r="E148" s="164" t="s">
        <v>6015</v>
      </c>
      <c r="F148" s="164" t="s">
        <v>4766</v>
      </c>
      <c r="I148" s="155"/>
      <c r="J148" s="165">
        <f>BK148</f>
        <v>0</v>
      </c>
      <c r="L148" s="152"/>
      <c r="M148" s="157"/>
      <c r="N148" s="158"/>
      <c r="O148" s="158"/>
      <c r="P148" s="159">
        <f>SUM(P149:P161)</f>
        <v>0</v>
      </c>
      <c r="Q148" s="158"/>
      <c r="R148" s="159">
        <f>SUM(R149:R161)</f>
        <v>1.2716900000000002</v>
      </c>
      <c r="S148" s="158"/>
      <c r="T148" s="160">
        <f>SUM(T149:T161)</f>
        <v>0</v>
      </c>
      <c r="AR148" s="153" t="s">
        <v>5934</v>
      </c>
      <c r="AT148" s="161" t="s">
        <v>5982</v>
      </c>
      <c r="AU148" s="161" t="s">
        <v>5934</v>
      </c>
      <c r="AY148" s="153" t="s">
        <v>4012</v>
      </c>
      <c r="BK148" s="162">
        <f>SUM(BK149:BK161)</f>
        <v>0</v>
      </c>
    </row>
    <row r="149" spans="2:65" s="1" customFormat="1" ht="22.5" customHeight="1">
      <c r="B149" s="166"/>
      <c r="C149" s="167" t="s">
        <v>526</v>
      </c>
      <c r="D149" s="167" t="s">
        <v>4015</v>
      </c>
      <c r="E149" s="168" t="s">
        <v>5499</v>
      </c>
      <c r="F149" s="169" t="s">
        <v>5500</v>
      </c>
      <c r="G149" s="170" t="s">
        <v>568</v>
      </c>
      <c r="H149" s="171">
        <v>2</v>
      </c>
      <c r="I149" s="172"/>
      <c r="J149" s="173">
        <f>ROUND(I149*H149,2)</f>
        <v>0</v>
      </c>
      <c r="K149" s="169" t="s">
        <v>392</v>
      </c>
      <c r="L149" s="35"/>
      <c r="M149" s="174" t="s">
        <v>5915</v>
      </c>
      <c r="N149" s="175" t="s">
        <v>5954</v>
      </c>
      <c r="O149" s="36"/>
      <c r="P149" s="176">
        <f>O149*H149</f>
        <v>0</v>
      </c>
      <c r="Q149" s="176">
        <v>5.0400000000000002E-3</v>
      </c>
      <c r="R149" s="176">
        <f>Q149*H149</f>
        <v>1.008E-2</v>
      </c>
      <c r="S149" s="176">
        <v>0</v>
      </c>
      <c r="T149" s="177">
        <f>S149*H149</f>
        <v>0</v>
      </c>
      <c r="AR149" s="18" t="s">
        <v>6003</v>
      </c>
      <c r="AT149" s="18" t="s">
        <v>4015</v>
      </c>
      <c r="AU149" s="18" t="s">
        <v>5990</v>
      </c>
      <c r="AY149" s="18" t="s">
        <v>4012</v>
      </c>
      <c r="BE149" s="178">
        <f>IF(N149="základní",J149,0)</f>
        <v>0</v>
      </c>
      <c r="BF149" s="178">
        <f>IF(N149="snížená",J149,0)</f>
        <v>0</v>
      </c>
      <c r="BG149" s="178">
        <f>IF(N149="zákl. přenesená",J149,0)</f>
        <v>0</v>
      </c>
      <c r="BH149" s="178">
        <f>IF(N149="sníž. přenesená",J149,0)</f>
        <v>0</v>
      </c>
      <c r="BI149" s="178">
        <f>IF(N149="nulová",J149,0)</f>
        <v>0</v>
      </c>
      <c r="BJ149" s="18" t="s">
        <v>5934</v>
      </c>
      <c r="BK149" s="178">
        <f>ROUND(I149*H149,2)</f>
        <v>0</v>
      </c>
      <c r="BL149" s="18" t="s">
        <v>6003</v>
      </c>
      <c r="BM149" s="18" t="s">
        <v>5501</v>
      </c>
    </row>
    <row r="150" spans="2:65" s="1" customFormat="1" ht="22.5" customHeight="1">
      <c r="B150" s="166"/>
      <c r="C150" s="197" t="s">
        <v>532</v>
      </c>
      <c r="D150" s="197" t="s">
        <v>447</v>
      </c>
      <c r="E150" s="198" t="s">
        <v>5502</v>
      </c>
      <c r="F150" s="199" t="s">
        <v>5503</v>
      </c>
      <c r="G150" s="200" t="s">
        <v>5504</v>
      </c>
      <c r="H150" s="201">
        <v>1</v>
      </c>
      <c r="I150" s="202"/>
      <c r="J150" s="203">
        <f>ROUND(I150*H150,2)</f>
        <v>0</v>
      </c>
      <c r="K150" s="199" t="s">
        <v>5915</v>
      </c>
      <c r="L150" s="204"/>
      <c r="M150" s="205" t="s">
        <v>5915</v>
      </c>
      <c r="N150" s="206" t="s">
        <v>5954</v>
      </c>
      <c r="O150" s="36"/>
      <c r="P150" s="176">
        <f>O150*H150</f>
        <v>0</v>
      </c>
      <c r="Q150" s="176">
        <v>3.2500000000000001E-2</v>
      </c>
      <c r="R150" s="176">
        <f>Q150*H150</f>
        <v>3.2500000000000001E-2</v>
      </c>
      <c r="S150" s="176">
        <v>0</v>
      </c>
      <c r="T150" s="177">
        <f>S150*H150</f>
        <v>0</v>
      </c>
      <c r="AR150" s="18" t="s">
        <v>6015</v>
      </c>
      <c r="AT150" s="18" t="s">
        <v>447</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5505</v>
      </c>
    </row>
    <row r="151" spans="2:65" s="1" customFormat="1" ht="22.5" customHeight="1">
      <c r="B151" s="166"/>
      <c r="C151" s="197" t="s">
        <v>538</v>
      </c>
      <c r="D151" s="197" t="s">
        <v>447</v>
      </c>
      <c r="E151" s="198" t="s">
        <v>5506</v>
      </c>
      <c r="F151" s="199" t="s">
        <v>5507</v>
      </c>
      <c r="G151" s="200" t="s">
        <v>568</v>
      </c>
      <c r="H151" s="201">
        <v>1</v>
      </c>
      <c r="I151" s="202"/>
      <c r="J151" s="203">
        <f>ROUND(I151*H151,2)</f>
        <v>0</v>
      </c>
      <c r="K151" s="199" t="s">
        <v>5915</v>
      </c>
      <c r="L151" s="204"/>
      <c r="M151" s="205" t="s">
        <v>5915</v>
      </c>
      <c r="N151" s="206" t="s">
        <v>5954</v>
      </c>
      <c r="O151" s="36"/>
      <c r="P151" s="176">
        <f>O151*H151</f>
        <v>0</v>
      </c>
      <c r="Q151" s="176">
        <v>2.1600000000000001E-2</v>
      </c>
      <c r="R151" s="176">
        <f>Q151*H151</f>
        <v>2.1600000000000001E-2</v>
      </c>
      <c r="S151" s="176">
        <v>0</v>
      </c>
      <c r="T151" s="177">
        <f>S151*H151</f>
        <v>0</v>
      </c>
      <c r="AR151" s="18" t="s">
        <v>6015</v>
      </c>
      <c r="AT151" s="18" t="s">
        <v>447</v>
      </c>
      <c r="AU151" s="18" t="s">
        <v>5990</v>
      </c>
      <c r="AY151" s="18" t="s">
        <v>4012</v>
      </c>
      <c r="BE151" s="178">
        <f>IF(N151="základní",J151,0)</f>
        <v>0</v>
      </c>
      <c r="BF151" s="178">
        <f>IF(N151="snížená",J151,0)</f>
        <v>0</v>
      </c>
      <c r="BG151" s="178">
        <f>IF(N151="zákl. přenesená",J151,0)</f>
        <v>0</v>
      </c>
      <c r="BH151" s="178">
        <f>IF(N151="sníž. přenesená",J151,0)</f>
        <v>0</v>
      </c>
      <c r="BI151" s="178">
        <f>IF(N151="nulová",J151,0)</f>
        <v>0</v>
      </c>
      <c r="BJ151" s="18" t="s">
        <v>5934</v>
      </c>
      <c r="BK151" s="178">
        <f>ROUND(I151*H151,2)</f>
        <v>0</v>
      </c>
      <c r="BL151" s="18" t="s">
        <v>6003</v>
      </c>
      <c r="BM151" s="18" t="s">
        <v>5508</v>
      </c>
    </row>
    <row r="152" spans="2:65" s="1" customFormat="1" ht="31.5" customHeight="1">
      <c r="B152" s="166"/>
      <c r="C152" s="167" t="s">
        <v>542</v>
      </c>
      <c r="D152" s="167" t="s">
        <v>4015</v>
      </c>
      <c r="E152" s="168" t="s">
        <v>4780</v>
      </c>
      <c r="F152" s="169" t="s">
        <v>4781</v>
      </c>
      <c r="G152" s="170" t="s">
        <v>459</v>
      </c>
      <c r="H152" s="171">
        <v>55</v>
      </c>
      <c r="I152" s="172"/>
      <c r="J152" s="173">
        <f>ROUND(I152*H152,2)</f>
        <v>0</v>
      </c>
      <c r="K152" s="169" t="s">
        <v>392</v>
      </c>
      <c r="L152" s="35"/>
      <c r="M152" s="174" t="s">
        <v>5915</v>
      </c>
      <c r="N152" s="175" t="s">
        <v>5954</v>
      </c>
      <c r="O152" s="36"/>
      <c r="P152" s="176">
        <f>O152*H152</f>
        <v>0</v>
      </c>
      <c r="Q152" s="176">
        <v>1.1E-4</v>
      </c>
      <c r="R152" s="176">
        <f>Q152*H152</f>
        <v>6.0499999999999998E-3</v>
      </c>
      <c r="S152" s="176">
        <v>0</v>
      </c>
      <c r="T152" s="177">
        <f>S152*H152</f>
        <v>0</v>
      </c>
      <c r="AR152" s="18" t="s">
        <v>6003</v>
      </c>
      <c r="AT152" s="18" t="s">
        <v>4015</v>
      </c>
      <c r="AU152" s="18" t="s">
        <v>5990</v>
      </c>
      <c r="AY152" s="18" t="s">
        <v>4012</v>
      </c>
      <c r="BE152" s="178">
        <f>IF(N152="základní",J152,0)</f>
        <v>0</v>
      </c>
      <c r="BF152" s="178">
        <f>IF(N152="snížená",J152,0)</f>
        <v>0</v>
      </c>
      <c r="BG152" s="178">
        <f>IF(N152="zákl. přenesená",J152,0)</f>
        <v>0</v>
      </c>
      <c r="BH152" s="178">
        <f>IF(N152="sníž. přenesená",J152,0)</f>
        <v>0</v>
      </c>
      <c r="BI152" s="178">
        <f>IF(N152="nulová",J152,0)</f>
        <v>0</v>
      </c>
      <c r="BJ152" s="18" t="s">
        <v>5934</v>
      </c>
      <c r="BK152" s="178">
        <f>ROUND(I152*H152,2)</f>
        <v>0</v>
      </c>
      <c r="BL152" s="18" t="s">
        <v>6003</v>
      </c>
      <c r="BM152" s="18" t="s">
        <v>4782</v>
      </c>
    </row>
    <row r="153" spans="2:65" s="1" customFormat="1" ht="27">
      <c r="B153" s="35"/>
      <c r="D153" s="179" t="s">
        <v>4021</v>
      </c>
      <c r="F153" s="180" t="s">
        <v>5509</v>
      </c>
      <c r="I153" s="181"/>
      <c r="L153" s="35"/>
      <c r="M153" s="64"/>
      <c r="N153" s="36"/>
      <c r="O153" s="36"/>
      <c r="P153" s="36"/>
      <c r="Q153" s="36"/>
      <c r="R153" s="36"/>
      <c r="S153" s="36"/>
      <c r="T153" s="65"/>
      <c r="AT153" s="18" t="s">
        <v>4021</v>
      </c>
      <c r="AU153" s="18" t="s">
        <v>5990</v>
      </c>
    </row>
    <row r="154" spans="2:65" s="1" customFormat="1" ht="22.5" customHeight="1">
      <c r="B154" s="166"/>
      <c r="C154" s="197" t="s">
        <v>548</v>
      </c>
      <c r="D154" s="197" t="s">
        <v>447</v>
      </c>
      <c r="E154" s="198" t="s">
        <v>4783</v>
      </c>
      <c r="F154" s="199" t="s">
        <v>4784</v>
      </c>
      <c r="G154" s="200" t="s">
        <v>568</v>
      </c>
      <c r="H154" s="201">
        <v>10</v>
      </c>
      <c r="I154" s="202"/>
      <c r="J154" s="203">
        <f>ROUND(I154*H154,2)</f>
        <v>0</v>
      </c>
      <c r="K154" s="199" t="s">
        <v>392</v>
      </c>
      <c r="L154" s="204"/>
      <c r="M154" s="205" t="s">
        <v>5915</v>
      </c>
      <c r="N154" s="206" t="s">
        <v>5954</v>
      </c>
      <c r="O154" s="36"/>
      <c r="P154" s="176">
        <f>O154*H154</f>
        <v>0</v>
      </c>
      <c r="Q154" s="176">
        <v>2.69E-2</v>
      </c>
      <c r="R154" s="176">
        <f>Q154*H154</f>
        <v>0.26900000000000002</v>
      </c>
      <c r="S154" s="176">
        <v>0</v>
      </c>
      <c r="T154" s="177">
        <f>S154*H154</f>
        <v>0</v>
      </c>
      <c r="AR154" s="18" t="s">
        <v>6015</v>
      </c>
      <c r="AT154" s="18" t="s">
        <v>447</v>
      </c>
      <c r="AU154" s="18" t="s">
        <v>5990</v>
      </c>
      <c r="AY154" s="18" t="s">
        <v>4012</v>
      </c>
      <c r="BE154" s="178">
        <f>IF(N154="základní",J154,0)</f>
        <v>0</v>
      </c>
      <c r="BF154" s="178">
        <f>IF(N154="snížená",J154,0)</f>
        <v>0</v>
      </c>
      <c r="BG154" s="178">
        <f>IF(N154="zákl. přenesená",J154,0)</f>
        <v>0</v>
      </c>
      <c r="BH154" s="178">
        <f>IF(N154="sníž. přenesená",J154,0)</f>
        <v>0</v>
      </c>
      <c r="BI154" s="178">
        <f>IF(N154="nulová",J154,0)</f>
        <v>0</v>
      </c>
      <c r="BJ154" s="18" t="s">
        <v>5934</v>
      </c>
      <c r="BK154" s="178">
        <f>ROUND(I154*H154,2)</f>
        <v>0</v>
      </c>
      <c r="BL154" s="18" t="s">
        <v>6003</v>
      </c>
      <c r="BM154" s="18" t="s">
        <v>4785</v>
      </c>
    </row>
    <row r="155" spans="2:65" s="1" customFormat="1" ht="27">
      <c r="B155" s="35"/>
      <c r="D155" s="179" t="s">
        <v>4021</v>
      </c>
      <c r="F155" s="180" t="s">
        <v>5510</v>
      </c>
      <c r="I155" s="181"/>
      <c r="L155" s="35"/>
      <c r="M155" s="64"/>
      <c r="N155" s="36"/>
      <c r="O155" s="36"/>
      <c r="P155" s="36"/>
      <c r="Q155" s="36"/>
      <c r="R155" s="36"/>
      <c r="S155" s="36"/>
      <c r="T155" s="65"/>
      <c r="AT155" s="18" t="s">
        <v>4021</v>
      </c>
      <c r="AU155" s="18" t="s">
        <v>5990</v>
      </c>
    </row>
    <row r="156" spans="2:65" s="1" customFormat="1" ht="22.5" customHeight="1">
      <c r="B156" s="166"/>
      <c r="C156" s="167" t="s">
        <v>553</v>
      </c>
      <c r="D156" s="167" t="s">
        <v>4015</v>
      </c>
      <c r="E156" s="168" t="s">
        <v>4787</v>
      </c>
      <c r="F156" s="169" t="s">
        <v>4788</v>
      </c>
      <c r="G156" s="170" t="s">
        <v>459</v>
      </c>
      <c r="H156" s="171">
        <v>55</v>
      </c>
      <c r="I156" s="172"/>
      <c r="J156" s="173">
        <f t="shared" ref="J156:J161" si="0">ROUND(I156*H156,2)</f>
        <v>0</v>
      </c>
      <c r="K156" s="169" t="s">
        <v>392</v>
      </c>
      <c r="L156" s="35"/>
      <c r="M156" s="174" t="s">
        <v>5915</v>
      </c>
      <c r="N156" s="175" t="s">
        <v>5954</v>
      </c>
      <c r="O156" s="36"/>
      <c r="P156" s="176">
        <f t="shared" ref="P156:P161" si="1">O156*H156</f>
        <v>0</v>
      </c>
      <c r="Q156" s="176">
        <v>0</v>
      </c>
      <c r="R156" s="176">
        <f t="shared" ref="R156:R161" si="2">Q156*H156</f>
        <v>0</v>
      </c>
      <c r="S156" s="176">
        <v>0</v>
      </c>
      <c r="T156" s="177">
        <f t="shared" ref="T156:T161" si="3">S156*H156</f>
        <v>0</v>
      </c>
      <c r="AR156" s="18" t="s">
        <v>6003</v>
      </c>
      <c r="AT156" s="18" t="s">
        <v>4015</v>
      </c>
      <c r="AU156" s="18" t="s">
        <v>5990</v>
      </c>
      <c r="AY156" s="18" t="s">
        <v>4012</v>
      </c>
      <c r="BE156" s="178">
        <f t="shared" ref="BE156:BE161" si="4">IF(N156="základní",J156,0)</f>
        <v>0</v>
      </c>
      <c r="BF156" s="178">
        <f t="shared" ref="BF156:BF161" si="5">IF(N156="snížená",J156,0)</f>
        <v>0</v>
      </c>
      <c r="BG156" s="178">
        <f t="shared" ref="BG156:BG161" si="6">IF(N156="zákl. přenesená",J156,0)</f>
        <v>0</v>
      </c>
      <c r="BH156" s="178">
        <f t="shared" ref="BH156:BH161" si="7">IF(N156="sníž. přenesená",J156,0)</f>
        <v>0</v>
      </c>
      <c r="BI156" s="178">
        <f t="shared" ref="BI156:BI161" si="8">IF(N156="nulová",J156,0)</f>
        <v>0</v>
      </c>
      <c r="BJ156" s="18" t="s">
        <v>5934</v>
      </c>
      <c r="BK156" s="178">
        <f t="shared" ref="BK156:BK161" si="9">ROUND(I156*H156,2)</f>
        <v>0</v>
      </c>
      <c r="BL156" s="18" t="s">
        <v>6003</v>
      </c>
      <c r="BM156" s="18" t="s">
        <v>4789</v>
      </c>
    </row>
    <row r="157" spans="2:65" s="1" customFormat="1" ht="22.5" customHeight="1">
      <c r="B157" s="166"/>
      <c r="C157" s="167" t="s">
        <v>559</v>
      </c>
      <c r="D157" s="167" t="s">
        <v>4015</v>
      </c>
      <c r="E157" s="168" t="s">
        <v>4791</v>
      </c>
      <c r="F157" s="169" t="s">
        <v>4792</v>
      </c>
      <c r="G157" s="170" t="s">
        <v>459</v>
      </c>
      <c r="H157" s="171">
        <v>55</v>
      </c>
      <c r="I157" s="172"/>
      <c r="J157" s="173">
        <f t="shared" si="0"/>
        <v>0</v>
      </c>
      <c r="K157" s="169" t="s">
        <v>392</v>
      </c>
      <c r="L157" s="35"/>
      <c r="M157" s="174" t="s">
        <v>5915</v>
      </c>
      <c r="N157" s="175" t="s">
        <v>5954</v>
      </c>
      <c r="O157" s="36"/>
      <c r="P157" s="176">
        <f t="shared" si="1"/>
        <v>0</v>
      </c>
      <c r="Q157" s="176">
        <v>0</v>
      </c>
      <c r="R157" s="176">
        <f t="shared" si="2"/>
        <v>0</v>
      </c>
      <c r="S157" s="176">
        <v>0</v>
      </c>
      <c r="T157" s="177">
        <f t="shared" si="3"/>
        <v>0</v>
      </c>
      <c r="AR157" s="18" t="s">
        <v>6003</v>
      </c>
      <c r="AT157" s="18" t="s">
        <v>4015</v>
      </c>
      <c r="AU157" s="18" t="s">
        <v>5990</v>
      </c>
      <c r="AY157" s="18" t="s">
        <v>4012</v>
      </c>
      <c r="BE157" s="178">
        <f t="shared" si="4"/>
        <v>0</v>
      </c>
      <c r="BF157" s="178">
        <f t="shared" si="5"/>
        <v>0</v>
      </c>
      <c r="BG157" s="178">
        <f t="shared" si="6"/>
        <v>0</v>
      </c>
      <c r="BH157" s="178">
        <f t="shared" si="7"/>
        <v>0</v>
      </c>
      <c r="BI157" s="178">
        <f t="shared" si="8"/>
        <v>0</v>
      </c>
      <c r="BJ157" s="18" t="s">
        <v>5934</v>
      </c>
      <c r="BK157" s="178">
        <f t="shared" si="9"/>
        <v>0</v>
      </c>
      <c r="BL157" s="18" t="s">
        <v>6003</v>
      </c>
      <c r="BM157" s="18" t="s">
        <v>4793</v>
      </c>
    </row>
    <row r="158" spans="2:65" s="1" customFormat="1" ht="22.5" customHeight="1">
      <c r="B158" s="166"/>
      <c r="C158" s="167" t="s">
        <v>565</v>
      </c>
      <c r="D158" s="167" t="s">
        <v>4015</v>
      </c>
      <c r="E158" s="168" t="s">
        <v>4794</v>
      </c>
      <c r="F158" s="169" t="s">
        <v>5444</v>
      </c>
      <c r="G158" s="170" t="s">
        <v>568</v>
      </c>
      <c r="H158" s="171">
        <v>2</v>
      </c>
      <c r="I158" s="172"/>
      <c r="J158" s="173">
        <f t="shared" si="0"/>
        <v>0</v>
      </c>
      <c r="K158" s="169" t="s">
        <v>392</v>
      </c>
      <c r="L158" s="35"/>
      <c r="M158" s="174" t="s">
        <v>5915</v>
      </c>
      <c r="N158" s="175" t="s">
        <v>5954</v>
      </c>
      <c r="O158" s="36"/>
      <c r="P158" s="176">
        <f t="shared" si="1"/>
        <v>0</v>
      </c>
      <c r="Q158" s="176">
        <v>0.46005000000000001</v>
      </c>
      <c r="R158" s="176">
        <f t="shared" si="2"/>
        <v>0.92010000000000003</v>
      </c>
      <c r="S158" s="176">
        <v>0</v>
      </c>
      <c r="T158" s="177">
        <f t="shared" si="3"/>
        <v>0</v>
      </c>
      <c r="AR158" s="18" t="s">
        <v>6003</v>
      </c>
      <c r="AT158" s="18" t="s">
        <v>4015</v>
      </c>
      <c r="AU158" s="18" t="s">
        <v>5990</v>
      </c>
      <c r="AY158" s="18" t="s">
        <v>4012</v>
      </c>
      <c r="BE158" s="178">
        <f t="shared" si="4"/>
        <v>0</v>
      </c>
      <c r="BF158" s="178">
        <f t="shared" si="5"/>
        <v>0</v>
      </c>
      <c r="BG158" s="178">
        <f t="shared" si="6"/>
        <v>0</v>
      </c>
      <c r="BH158" s="178">
        <f t="shared" si="7"/>
        <v>0</v>
      </c>
      <c r="BI158" s="178">
        <f t="shared" si="8"/>
        <v>0</v>
      </c>
      <c r="BJ158" s="18" t="s">
        <v>5934</v>
      </c>
      <c r="BK158" s="178">
        <f t="shared" si="9"/>
        <v>0</v>
      </c>
      <c r="BL158" s="18" t="s">
        <v>6003</v>
      </c>
      <c r="BM158" s="18" t="s">
        <v>5445</v>
      </c>
    </row>
    <row r="159" spans="2:65" s="1" customFormat="1" ht="22.5" customHeight="1">
      <c r="B159" s="166"/>
      <c r="C159" s="197" t="s">
        <v>570</v>
      </c>
      <c r="D159" s="197" t="s">
        <v>447</v>
      </c>
      <c r="E159" s="198" t="s">
        <v>5511</v>
      </c>
      <c r="F159" s="199" t="s">
        <v>5512</v>
      </c>
      <c r="G159" s="200" t="s">
        <v>568</v>
      </c>
      <c r="H159" s="201">
        <v>2</v>
      </c>
      <c r="I159" s="202"/>
      <c r="J159" s="203">
        <f t="shared" si="0"/>
        <v>0</v>
      </c>
      <c r="K159" s="199" t="s">
        <v>392</v>
      </c>
      <c r="L159" s="204"/>
      <c r="M159" s="205" t="s">
        <v>5915</v>
      </c>
      <c r="N159" s="206" t="s">
        <v>5954</v>
      </c>
      <c r="O159" s="36"/>
      <c r="P159" s="176">
        <f t="shared" si="1"/>
        <v>0</v>
      </c>
      <c r="Q159" s="176">
        <v>8.1999999999999998E-4</v>
      </c>
      <c r="R159" s="176">
        <f t="shared" si="2"/>
        <v>1.64E-3</v>
      </c>
      <c r="S159" s="176">
        <v>0</v>
      </c>
      <c r="T159" s="177">
        <f t="shared" si="3"/>
        <v>0</v>
      </c>
      <c r="AR159" s="18" t="s">
        <v>6015</v>
      </c>
      <c r="AT159" s="18" t="s">
        <v>447</v>
      </c>
      <c r="AU159" s="18" t="s">
        <v>5990</v>
      </c>
      <c r="AY159" s="18" t="s">
        <v>4012</v>
      </c>
      <c r="BE159" s="178">
        <f t="shared" si="4"/>
        <v>0</v>
      </c>
      <c r="BF159" s="178">
        <f t="shared" si="5"/>
        <v>0</v>
      </c>
      <c r="BG159" s="178">
        <f t="shared" si="6"/>
        <v>0</v>
      </c>
      <c r="BH159" s="178">
        <f t="shared" si="7"/>
        <v>0</v>
      </c>
      <c r="BI159" s="178">
        <f t="shared" si="8"/>
        <v>0</v>
      </c>
      <c r="BJ159" s="18" t="s">
        <v>5934</v>
      </c>
      <c r="BK159" s="178">
        <f t="shared" si="9"/>
        <v>0</v>
      </c>
      <c r="BL159" s="18" t="s">
        <v>6003</v>
      </c>
      <c r="BM159" s="18" t="s">
        <v>5513</v>
      </c>
    </row>
    <row r="160" spans="2:65" s="1" customFormat="1" ht="22.5" customHeight="1">
      <c r="B160" s="166"/>
      <c r="C160" s="197" t="s">
        <v>574</v>
      </c>
      <c r="D160" s="197" t="s">
        <v>447</v>
      </c>
      <c r="E160" s="198" t="s">
        <v>5514</v>
      </c>
      <c r="F160" s="199" t="s">
        <v>5515</v>
      </c>
      <c r="G160" s="200" t="s">
        <v>568</v>
      </c>
      <c r="H160" s="201">
        <v>2</v>
      </c>
      <c r="I160" s="202"/>
      <c r="J160" s="203">
        <f t="shared" si="0"/>
        <v>0</v>
      </c>
      <c r="K160" s="199" t="s">
        <v>5915</v>
      </c>
      <c r="L160" s="204"/>
      <c r="M160" s="205" t="s">
        <v>5915</v>
      </c>
      <c r="N160" s="206" t="s">
        <v>5954</v>
      </c>
      <c r="O160" s="36"/>
      <c r="P160" s="176">
        <f t="shared" si="1"/>
        <v>0</v>
      </c>
      <c r="Q160" s="176">
        <v>4.0000000000000001E-3</v>
      </c>
      <c r="R160" s="176">
        <f t="shared" si="2"/>
        <v>8.0000000000000002E-3</v>
      </c>
      <c r="S160" s="176">
        <v>0</v>
      </c>
      <c r="T160" s="177">
        <f t="shared" si="3"/>
        <v>0</v>
      </c>
      <c r="AR160" s="18" t="s">
        <v>6015</v>
      </c>
      <c r="AT160" s="18" t="s">
        <v>447</v>
      </c>
      <c r="AU160" s="18" t="s">
        <v>5990</v>
      </c>
      <c r="AY160" s="18" t="s">
        <v>4012</v>
      </c>
      <c r="BE160" s="178">
        <f t="shared" si="4"/>
        <v>0</v>
      </c>
      <c r="BF160" s="178">
        <f t="shared" si="5"/>
        <v>0</v>
      </c>
      <c r="BG160" s="178">
        <f t="shared" si="6"/>
        <v>0</v>
      </c>
      <c r="BH160" s="178">
        <f t="shared" si="7"/>
        <v>0</v>
      </c>
      <c r="BI160" s="178">
        <f t="shared" si="8"/>
        <v>0</v>
      </c>
      <c r="BJ160" s="18" t="s">
        <v>5934</v>
      </c>
      <c r="BK160" s="178">
        <f t="shared" si="9"/>
        <v>0</v>
      </c>
      <c r="BL160" s="18" t="s">
        <v>6003</v>
      </c>
      <c r="BM160" s="18" t="s">
        <v>5516</v>
      </c>
    </row>
    <row r="161" spans="2:65" s="1" customFormat="1" ht="22.5" customHeight="1">
      <c r="B161" s="166"/>
      <c r="C161" s="197" t="s">
        <v>579</v>
      </c>
      <c r="D161" s="197" t="s">
        <v>447</v>
      </c>
      <c r="E161" s="198" t="s">
        <v>5517</v>
      </c>
      <c r="F161" s="199" t="s">
        <v>5518</v>
      </c>
      <c r="G161" s="200" t="s">
        <v>568</v>
      </c>
      <c r="H161" s="201">
        <v>5</v>
      </c>
      <c r="I161" s="202"/>
      <c r="J161" s="203">
        <f t="shared" si="0"/>
        <v>0</v>
      </c>
      <c r="K161" s="199" t="s">
        <v>392</v>
      </c>
      <c r="L161" s="204"/>
      <c r="M161" s="205" t="s">
        <v>5915</v>
      </c>
      <c r="N161" s="206" t="s">
        <v>5954</v>
      </c>
      <c r="O161" s="36"/>
      <c r="P161" s="176">
        <f t="shared" si="1"/>
        <v>0</v>
      </c>
      <c r="Q161" s="176">
        <v>5.44E-4</v>
      </c>
      <c r="R161" s="176">
        <f t="shared" si="2"/>
        <v>2.7200000000000002E-3</v>
      </c>
      <c r="S161" s="176">
        <v>0</v>
      </c>
      <c r="T161" s="177">
        <f t="shared" si="3"/>
        <v>0</v>
      </c>
      <c r="AR161" s="18" t="s">
        <v>6015</v>
      </c>
      <c r="AT161" s="18" t="s">
        <v>447</v>
      </c>
      <c r="AU161" s="18" t="s">
        <v>5990</v>
      </c>
      <c r="AY161" s="18" t="s">
        <v>4012</v>
      </c>
      <c r="BE161" s="178">
        <f t="shared" si="4"/>
        <v>0</v>
      </c>
      <c r="BF161" s="178">
        <f t="shared" si="5"/>
        <v>0</v>
      </c>
      <c r="BG161" s="178">
        <f t="shared" si="6"/>
        <v>0</v>
      </c>
      <c r="BH161" s="178">
        <f t="shared" si="7"/>
        <v>0</v>
      </c>
      <c r="BI161" s="178">
        <f t="shared" si="8"/>
        <v>0</v>
      </c>
      <c r="BJ161" s="18" t="s">
        <v>5934</v>
      </c>
      <c r="BK161" s="178">
        <f t="shared" si="9"/>
        <v>0</v>
      </c>
      <c r="BL161" s="18" t="s">
        <v>6003</v>
      </c>
      <c r="BM161" s="18" t="s">
        <v>5519</v>
      </c>
    </row>
    <row r="162" spans="2:65" s="11" customFormat="1" ht="29.85" customHeight="1">
      <c r="B162" s="152"/>
      <c r="D162" s="163" t="s">
        <v>5982</v>
      </c>
      <c r="E162" s="164" t="s">
        <v>3973</v>
      </c>
      <c r="F162" s="164" t="s">
        <v>700</v>
      </c>
      <c r="I162" s="155"/>
      <c r="J162" s="165">
        <f>BK162</f>
        <v>0</v>
      </c>
      <c r="L162" s="152"/>
      <c r="M162" s="157"/>
      <c r="N162" s="158"/>
      <c r="O162" s="158"/>
      <c r="P162" s="159">
        <f>SUM(P163:P165)</f>
        <v>0</v>
      </c>
      <c r="Q162" s="158"/>
      <c r="R162" s="159">
        <f>SUM(R163:R165)</f>
        <v>4.0000000000000001E-3</v>
      </c>
      <c r="S162" s="158"/>
      <c r="T162" s="160">
        <f>SUM(T163:T165)</f>
        <v>0</v>
      </c>
      <c r="AR162" s="153" t="s">
        <v>5934</v>
      </c>
      <c r="AT162" s="161" t="s">
        <v>5982</v>
      </c>
      <c r="AU162" s="161" t="s">
        <v>5934</v>
      </c>
      <c r="AY162" s="153" t="s">
        <v>4012</v>
      </c>
      <c r="BK162" s="162">
        <f>SUM(BK163:BK165)</f>
        <v>0</v>
      </c>
    </row>
    <row r="163" spans="2:65" s="1" customFormat="1" ht="22.5" customHeight="1">
      <c r="B163" s="166"/>
      <c r="C163" s="167" t="s">
        <v>590</v>
      </c>
      <c r="D163" s="167" t="s">
        <v>4015</v>
      </c>
      <c r="E163" s="168" t="s">
        <v>5450</v>
      </c>
      <c r="F163" s="169" t="s">
        <v>5451</v>
      </c>
      <c r="G163" s="170" t="s">
        <v>459</v>
      </c>
      <c r="H163" s="171">
        <v>50</v>
      </c>
      <c r="I163" s="172"/>
      <c r="J163" s="173">
        <f>ROUND(I163*H163,2)</f>
        <v>0</v>
      </c>
      <c r="K163" s="169" t="s">
        <v>392</v>
      </c>
      <c r="L163" s="35"/>
      <c r="M163" s="174" t="s">
        <v>5915</v>
      </c>
      <c r="N163" s="175" t="s">
        <v>5954</v>
      </c>
      <c r="O163" s="36"/>
      <c r="P163" s="176">
        <f>O163*H163</f>
        <v>0</v>
      </c>
      <c r="Q163" s="176">
        <v>0</v>
      </c>
      <c r="R163" s="176">
        <f>Q163*H163</f>
        <v>0</v>
      </c>
      <c r="S163" s="176">
        <v>0</v>
      </c>
      <c r="T163" s="177">
        <f>S163*H163</f>
        <v>0</v>
      </c>
      <c r="AR163" s="18" t="s">
        <v>6003</v>
      </c>
      <c r="AT163" s="18" t="s">
        <v>4015</v>
      </c>
      <c r="AU163" s="18" t="s">
        <v>5990</v>
      </c>
      <c r="AY163" s="18" t="s">
        <v>4012</v>
      </c>
      <c r="BE163" s="178">
        <f>IF(N163="základní",J163,0)</f>
        <v>0</v>
      </c>
      <c r="BF163" s="178">
        <f>IF(N163="snížená",J163,0)</f>
        <v>0</v>
      </c>
      <c r="BG163" s="178">
        <f>IF(N163="zákl. přenesená",J163,0)</f>
        <v>0</v>
      </c>
      <c r="BH163" s="178">
        <f>IF(N163="sníž. přenesená",J163,0)</f>
        <v>0</v>
      </c>
      <c r="BI163" s="178">
        <f>IF(N163="nulová",J163,0)</f>
        <v>0</v>
      </c>
      <c r="BJ163" s="18" t="s">
        <v>5934</v>
      </c>
      <c r="BK163" s="178">
        <f>ROUND(I163*H163,2)</f>
        <v>0</v>
      </c>
      <c r="BL163" s="18" t="s">
        <v>6003</v>
      </c>
      <c r="BM163" s="18" t="s">
        <v>5452</v>
      </c>
    </row>
    <row r="164" spans="2:65" s="12" customFormat="1">
      <c r="B164" s="186"/>
      <c r="D164" s="179" t="s">
        <v>402</v>
      </c>
      <c r="E164" s="187" t="s">
        <v>5915</v>
      </c>
      <c r="F164" s="188" t="s">
        <v>5520</v>
      </c>
      <c r="H164" s="189">
        <v>50</v>
      </c>
      <c r="I164" s="190"/>
      <c r="L164" s="186"/>
      <c r="M164" s="191"/>
      <c r="N164" s="192"/>
      <c r="O164" s="192"/>
      <c r="P164" s="192"/>
      <c r="Q164" s="192"/>
      <c r="R164" s="192"/>
      <c r="S164" s="192"/>
      <c r="T164" s="193"/>
      <c r="AT164" s="194" t="s">
        <v>402</v>
      </c>
      <c r="AU164" s="194" t="s">
        <v>5990</v>
      </c>
      <c r="AV164" s="12" t="s">
        <v>5990</v>
      </c>
      <c r="AW164" s="12" t="s">
        <v>5947</v>
      </c>
      <c r="AX164" s="12" t="s">
        <v>5934</v>
      </c>
      <c r="AY164" s="194" t="s">
        <v>4012</v>
      </c>
    </row>
    <row r="165" spans="2:65" s="1" customFormat="1" ht="22.5" customHeight="1">
      <c r="B165" s="166"/>
      <c r="C165" s="167" t="s">
        <v>601</v>
      </c>
      <c r="D165" s="167" t="s">
        <v>4015</v>
      </c>
      <c r="E165" s="168" t="s">
        <v>5454</v>
      </c>
      <c r="F165" s="169" t="s">
        <v>5455</v>
      </c>
      <c r="G165" s="170" t="s">
        <v>459</v>
      </c>
      <c r="H165" s="171">
        <v>50</v>
      </c>
      <c r="I165" s="172"/>
      <c r="J165" s="173">
        <f>ROUND(I165*H165,2)</f>
        <v>0</v>
      </c>
      <c r="K165" s="169" t="s">
        <v>392</v>
      </c>
      <c r="L165" s="35"/>
      <c r="M165" s="174" t="s">
        <v>5915</v>
      </c>
      <c r="N165" s="175" t="s">
        <v>5954</v>
      </c>
      <c r="O165" s="36"/>
      <c r="P165" s="176">
        <f>O165*H165</f>
        <v>0</v>
      </c>
      <c r="Q165" s="176">
        <v>8.0000000000000007E-5</v>
      </c>
      <c r="R165" s="176">
        <f>Q165*H165</f>
        <v>4.0000000000000001E-3</v>
      </c>
      <c r="S165" s="176">
        <v>0</v>
      </c>
      <c r="T165" s="177">
        <f>S165*H165</f>
        <v>0</v>
      </c>
      <c r="AR165" s="18" t="s">
        <v>6003</v>
      </c>
      <c r="AT165" s="18" t="s">
        <v>4015</v>
      </c>
      <c r="AU165" s="18" t="s">
        <v>5990</v>
      </c>
      <c r="AY165" s="18" t="s">
        <v>4012</v>
      </c>
      <c r="BE165" s="178">
        <f>IF(N165="základní",J165,0)</f>
        <v>0</v>
      </c>
      <c r="BF165" s="178">
        <f>IF(N165="snížená",J165,0)</f>
        <v>0</v>
      </c>
      <c r="BG165" s="178">
        <f>IF(N165="zákl. přenesená",J165,0)</f>
        <v>0</v>
      </c>
      <c r="BH165" s="178">
        <f>IF(N165="sníž. přenesená",J165,0)</f>
        <v>0</v>
      </c>
      <c r="BI165" s="178">
        <f>IF(N165="nulová",J165,0)</f>
        <v>0</v>
      </c>
      <c r="BJ165" s="18" t="s">
        <v>5934</v>
      </c>
      <c r="BK165" s="178">
        <f>ROUND(I165*H165,2)</f>
        <v>0</v>
      </c>
      <c r="BL165" s="18" t="s">
        <v>6003</v>
      </c>
      <c r="BM165" s="18" t="s">
        <v>5521</v>
      </c>
    </row>
    <row r="166" spans="2:65" s="11" customFormat="1" ht="29.85" customHeight="1">
      <c r="B166" s="152"/>
      <c r="D166" s="163" t="s">
        <v>5982</v>
      </c>
      <c r="E166" s="164" t="s">
        <v>4617</v>
      </c>
      <c r="F166" s="164" t="s">
        <v>4618</v>
      </c>
      <c r="I166" s="155"/>
      <c r="J166" s="165">
        <f>BK166</f>
        <v>0</v>
      </c>
      <c r="L166" s="152"/>
      <c r="M166" s="157"/>
      <c r="N166" s="158"/>
      <c r="O166" s="158"/>
      <c r="P166" s="159">
        <f>SUM(P167:P171)</f>
        <v>0</v>
      </c>
      <c r="Q166" s="158"/>
      <c r="R166" s="159">
        <f>SUM(R167:R171)</f>
        <v>0</v>
      </c>
      <c r="S166" s="158"/>
      <c r="T166" s="160">
        <f>SUM(T167:T171)</f>
        <v>0</v>
      </c>
      <c r="AR166" s="153" t="s">
        <v>5934</v>
      </c>
      <c r="AT166" s="161" t="s">
        <v>5982</v>
      </c>
      <c r="AU166" s="161" t="s">
        <v>5934</v>
      </c>
      <c r="AY166" s="153" t="s">
        <v>4012</v>
      </c>
      <c r="BK166" s="162">
        <f>SUM(BK167:BK171)</f>
        <v>0</v>
      </c>
    </row>
    <row r="167" spans="2:65" s="1" customFormat="1" ht="22.5" customHeight="1">
      <c r="B167" s="166"/>
      <c r="C167" s="167" t="s">
        <v>605</v>
      </c>
      <c r="D167" s="167" t="s">
        <v>4015</v>
      </c>
      <c r="E167" s="168" t="s">
        <v>5457</v>
      </c>
      <c r="F167" s="169" t="s">
        <v>5458</v>
      </c>
      <c r="G167" s="170" t="s">
        <v>450</v>
      </c>
      <c r="H167" s="171">
        <v>22.454999999999998</v>
      </c>
      <c r="I167" s="172"/>
      <c r="J167" s="173">
        <f>ROUND(I167*H167,2)</f>
        <v>0</v>
      </c>
      <c r="K167" s="169" t="s">
        <v>392</v>
      </c>
      <c r="L167" s="35"/>
      <c r="M167" s="174" t="s">
        <v>5915</v>
      </c>
      <c r="N167" s="175" t="s">
        <v>5954</v>
      </c>
      <c r="O167" s="36"/>
      <c r="P167" s="176">
        <f>O167*H167</f>
        <v>0</v>
      </c>
      <c r="Q167" s="176">
        <v>0</v>
      </c>
      <c r="R167" s="176">
        <f>Q167*H167</f>
        <v>0</v>
      </c>
      <c r="S167" s="176">
        <v>0</v>
      </c>
      <c r="T167" s="177">
        <f>S167*H167</f>
        <v>0</v>
      </c>
      <c r="AR167" s="18" t="s">
        <v>6003</v>
      </c>
      <c r="AT167" s="18" t="s">
        <v>4015</v>
      </c>
      <c r="AU167" s="18" t="s">
        <v>5990</v>
      </c>
      <c r="AY167" s="18" t="s">
        <v>4012</v>
      </c>
      <c r="BE167" s="178">
        <f>IF(N167="základní",J167,0)</f>
        <v>0</v>
      </c>
      <c r="BF167" s="178">
        <f>IF(N167="snížená",J167,0)</f>
        <v>0</v>
      </c>
      <c r="BG167" s="178">
        <f>IF(N167="zákl. přenesená",J167,0)</f>
        <v>0</v>
      </c>
      <c r="BH167" s="178">
        <f>IF(N167="sníž. přenesená",J167,0)</f>
        <v>0</v>
      </c>
      <c r="BI167" s="178">
        <f>IF(N167="nulová",J167,0)</f>
        <v>0</v>
      </c>
      <c r="BJ167" s="18" t="s">
        <v>5934</v>
      </c>
      <c r="BK167" s="178">
        <f>ROUND(I167*H167,2)</f>
        <v>0</v>
      </c>
      <c r="BL167" s="18" t="s">
        <v>6003</v>
      </c>
      <c r="BM167" s="18" t="s">
        <v>5459</v>
      </c>
    </row>
    <row r="168" spans="2:65" s="1" customFormat="1" ht="22.5" customHeight="1">
      <c r="B168" s="166"/>
      <c r="C168" s="167" t="s">
        <v>611</v>
      </c>
      <c r="D168" s="167" t="s">
        <v>4015</v>
      </c>
      <c r="E168" s="168" t="s">
        <v>5460</v>
      </c>
      <c r="F168" s="169" t="s">
        <v>5461</v>
      </c>
      <c r="G168" s="170" t="s">
        <v>450</v>
      </c>
      <c r="H168" s="171">
        <v>763.47</v>
      </c>
      <c r="I168" s="172"/>
      <c r="J168" s="173">
        <f>ROUND(I168*H168,2)</f>
        <v>0</v>
      </c>
      <c r="K168" s="169" t="s">
        <v>392</v>
      </c>
      <c r="L168" s="35"/>
      <c r="M168" s="174" t="s">
        <v>5915</v>
      </c>
      <c r="N168" s="175" t="s">
        <v>5954</v>
      </c>
      <c r="O168" s="36"/>
      <c r="P168" s="176">
        <f>O168*H168</f>
        <v>0</v>
      </c>
      <c r="Q168" s="176">
        <v>0</v>
      </c>
      <c r="R168" s="176">
        <f>Q168*H168</f>
        <v>0</v>
      </c>
      <c r="S168" s="176">
        <v>0</v>
      </c>
      <c r="T168" s="177">
        <f>S168*H168</f>
        <v>0</v>
      </c>
      <c r="AR168" s="18" t="s">
        <v>6003</v>
      </c>
      <c r="AT168" s="18" t="s">
        <v>4015</v>
      </c>
      <c r="AU168" s="18" t="s">
        <v>5990</v>
      </c>
      <c r="AY168" s="18" t="s">
        <v>4012</v>
      </c>
      <c r="BE168" s="178">
        <f>IF(N168="základní",J168,0)</f>
        <v>0</v>
      </c>
      <c r="BF168" s="178">
        <f>IF(N168="snížená",J168,0)</f>
        <v>0</v>
      </c>
      <c r="BG168" s="178">
        <f>IF(N168="zákl. přenesená",J168,0)</f>
        <v>0</v>
      </c>
      <c r="BH168" s="178">
        <f>IF(N168="sníž. přenesená",J168,0)</f>
        <v>0</v>
      </c>
      <c r="BI168" s="178">
        <f>IF(N168="nulová",J168,0)</f>
        <v>0</v>
      </c>
      <c r="BJ168" s="18" t="s">
        <v>5934</v>
      </c>
      <c r="BK168" s="178">
        <f>ROUND(I168*H168,2)</f>
        <v>0</v>
      </c>
      <c r="BL168" s="18" t="s">
        <v>6003</v>
      </c>
      <c r="BM168" s="18" t="s">
        <v>5462</v>
      </c>
    </row>
    <row r="169" spans="2:65" s="12" customFormat="1">
      <c r="B169" s="186"/>
      <c r="D169" s="179" t="s">
        <v>402</v>
      </c>
      <c r="F169" s="188" t="s">
        <v>5522</v>
      </c>
      <c r="H169" s="189">
        <v>763.47</v>
      </c>
      <c r="I169" s="190"/>
      <c r="L169" s="186"/>
      <c r="M169" s="191"/>
      <c r="N169" s="192"/>
      <c r="O169" s="192"/>
      <c r="P169" s="192"/>
      <c r="Q169" s="192"/>
      <c r="R169" s="192"/>
      <c r="S169" s="192"/>
      <c r="T169" s="193"/>
      <c r="AT169" s="194" t="s">
        <v>402</v>
      </c>
      <c r="AU169" s="194" t="s">
        <v>5990</v>
      </c>
      <c r="AV169" s="12" t="s">
        <v>5990</v>
      </c>
      <c r="AW169" s="12" t="s">
        <v>5916</v>
      </c>
      <c r="AX169" s="12" t="s">
        <v>5934</v>
      </c>
      <c r="AY169" s="194" t="s">
        <v>4012</v>
      </c>
    </row>
    <row r="170" spans="2:65" s="1" customFormat="1" ht="22.5" customHeight="1">
      <c r="B170" s="166"/>
      <c r="C170" s="167" t="s">
        <v>616</v>
      </c>
      <c r="D170" s="167" t="s">
        <v>4015</v>
      </c>
      <c r="E170" s="168" t="s">
        <v>5464</v>
      </c>
      <c r="F170" s="169" t="s">
        <v>5465</v>
      </c>
      <c r="G170" s="170" t="s">
        <v>450</v>
      </c>
      <c r="H170" s="171">
        <v>22.454999999999998</v>
      </c>
      <c r="I170" s="172"/>
      <c r="J170" s="173">
        <f>ROUND(I170*H170,2)</f>
        <v>0</v>
      </c>
      <c r="K170" s="169" t="s">
        <v>392</v>
      </c>
      <c r="L170" s="35"/>
      <c r="M170" s="174" t="s">
        <v>5915</v>
      </c>
      <c r="N170" s="175" t="s">
        <v>5954</v>
      </c>
      <c r="O170" s="36"/>
      <c r="P170" s="176">
        <f>O170*H170</f>
        <v>0</v>
      </c>
      <c r="Q170" s="176">
        <v>0</v>
      </c>
      <c r="R170" s="176">
        <f>Q170*H170</f>
        <v>0</v>
      </c>
      <c r="S170" s="176">
        <v>0</v>
      </c>
      <c r="T170" s="177">
        <f>S170*H170</f>
        <v>0</v>
      </c>
      <c r="AR170" s="18" t="s">
        <v>6003</v>
      </c>
      <c r="AT170" s="18" t="s">
        <v>4015</v>
      </c>
      <c r="AU170" s="18" t="s">
        <v>5990</v>
      </c>
      <c r="AY170" s="18" t="s">
        <v>4012</v>
      </c>
      <c r="BE170" s="178">
        <f>IF(N170="základní",J170,0)</f>
        <v>0</v>
      </c>
      <c r="BF170" s="178">
        <f>IF(N170="snížená",J170,0)</f>
        <v>0</v>
      </c>
      <c r="BG170" s="178">
        <f>IF(N170="zákl. přenesená",J170,0)</f>
        <v>0</v>
      </c>
      <c r="BH170" s="178">
        <f>IF(N170="sníž. přenesená",J170,0)</f>
        <v>0</v>
      </c>
      <c r="BI170" s="178">
        <f>IF(N170="nulová",J170,0)</f>
        <v>0</v>
      </c>
      <c r="BJ170" s="18" t="s">
        <v>5934</v>
      </c>
      <c r="BK170" s="178">
        <f>ROUND(I170*H170,2)</f>
        <v>0</v>
      </c>
      <c r="BL170" s="18" t="s">
        <v>6003</v>
      </c>
      <c r="BM170" s="18" t="s">
        <v>5466</v>
      </c>
    </row>
    <row r="171" spans="2:65" s="1" customFormat="1" ht="22.5" customHeight="1">
      <c r="B171" s="166"/>
      <c r="C171" s="167" t="s">
        <v>622</v>
      </c>
      <c r="D171" s="167" t="s">
        <v>4015</v>
      </c>
      <c r="E171" s="168" t="s">
        <v>5467</v>
      </c>
      <c r="F171" s="169" t="s">
        <v>5468</v>
      </c>
      <c r="G171" s="170" t="s">
        <v>450</v>
      </c>
      <c r="H171" s="171">
        <v>22.454999999999998</v>
      </c>
      <c r="I171" s="172"/>
      <c r="J171" s="173">
        <f>ROUND(I171*H171,2)</f>
        <v>0</v>
      </c>
      <c r="K171" s="169" t="s">
        <v>392</v>
      </c>
      <c r="L171" s="35"/>
      <c r="M171" s="174" t="s">
        <v>5915</v>
      </c>
      <c r="N171" s="175" t="s">
        <v>5954</v>
      </c>
      <c r="O171" s="36"/>
      <c r="P171" s="176">
        <f>O171*H171</f>
        <v>0</v>
      </c>
      <c r="Q171" s="176">
        <v>0</v>
      </c>
      <c r="R171" s="176">
        <f>Q171*H171</f>
        <v>0</v>
      </c>
      <c r="S171" s="176">
        <v>0</v>
      </c>
      <c r="T171" s="177">
        <f>S171*H171</f>
        <v>0</v>
      </c>
      <c r="AR171" s="18" t="s">
        <v>6003</v>
      </c>
      <c r="AT171" s="18" t="s">
        <v>4015</v>
      </c>
      <c r="AU171" s="18" t="s">
        <v>5990</v>
      </c>
      <c r="AY171" s="18" t="s">
        <v>4012</v>
      </c>
      <c r="BE171" s="178">
        <f>IF(N171="základní",J171,0)</f>
        <v>0</v>
      </c>
      <c r="BF171" s="178">
        <f>IF(N171="snížená",J171,0)</f>
        <v>0</v>
      </c>
      <c r="BG171" s="178">
        <f>IF(N171="zákl. přenesená",J171,0)</f>
        <v>0</v>
      </c>
      <c r="BH171" s="178">
        <f>IF(N171="sníž. přenesená",J171,0)</f>
        <v>0</v>
      </c>
      <c r="BI171" s="178">
        <f>IF(N171="nulová",J171,0)</f>
        <v>0</v>
      </c>
      <c r="BJ171" s="18" t="s">
        <v>5934</v>
      </c>
      <c r="BK171" s="178">
        <f>ROUND(I171*H171,2)</f>
        <v>0</v>
      </c>
      <c r="BL171" s="18" t="s">
        <v>6003</v>
      </c>
      <c r="BM171" s="18" t="s">
        <v>5469</v>
      </c>
    </row>
    <row r="172" spans="2:65" s="11" customFormat="1" ht="29.85" customHeight="1">
      <c r="B172" s="152"/>
      <c r="D172" s="163" t="s">
        <v>5982</v>
      </c>
      <c r="E172" s="164" t="s">
        <v>5470</v>
      </c>
      <c r="F172" s="164" t="s">
        <v>738</v>
      </c>
      <c r="I172" s="155"/>
      <c r="J172" s="165">
        <f>BK172</f>
        <v>0</v>
      </c>
      <c r="L172" s="152"/>
      <c r="M172" s="157"/>
      <c r="N172" s="158"/>
      <c r="O172" s="158"/>
      <c r="P172" s="159">
        <f>P173</f>
        <v>0</v>
      </c>
      <c r="Q172" s="158"/>
      <c r="R172" s="159">
        <f>R173</f>
        <v>0</v>
      </c>
      <c r="S172" s="158"/>
      <c r="T172" s="160">
        <f>T173</f>
        <v>0</v>
      </c>
      <c r="AR172" s="153" t="s">
        <v>5934</v>
      </c>
      <c r="AT172" s="161" t="s">
        <v>5982</v>
      </c>
      <c r="AU172" s="161" t="s">
        <v>5934</v>
      </c>
      <c r="AY172" s="153" t="s">
        <v>4012</v>
      </c>
      <c r="BK172" s="162">
        <f>BK173</f>
        <v>0</v>
      </c>
    </row>
    <row r="173" spans="2:65" s="1" customFormat="1" ht="22.5" customHeight="1">
      <c r="B173" s="166"/>
      <c r="C173" s="167" t="s">
        <v>629</v>
      </c>
      <c r="D173" s="167" t="s">
        <v>4015</v>
      </c>
      <c r="E173" s="168" t="s">
        <v>5471</v>
      </c>
      <c r="F173" s="169" t="s">
        <v>5472</v>
      </c>
      <c r="G173" s="170" t="s">
        <v>450</v>
      </c>
      <c r="H173" s="171">
        <v>191.471</v>
      </c>
      <c r="I173" s="172"/>
      <c r="J173" s="173">
        <f>ROUND(I173*H173,2)</f>
        <v>0</v>
      </c>
      <c r="K173" s="169" t="s">
        <v>392</v>
      </c>
      <c r="L173" s="35"/>
      <c r="M173" s="174" t="s">
        <v>5915</v>
      </c>
      <c r="N173" s="182" t="s">
        <v>5954</v>
      </c>
      <c r="O173" s="183"/>
      <c r="P173" s="184">
        <f>O173*H173</f>
        <v>0</v>
      </c>
      <c r="Q173" s="184">
        <v>0</v>
      </c>
      <c r="R173" s="184">
        <f>Q173*H173</f>
        <v>0</v>
      </c>
      <c r="S173" s="184">
        <v>0</v>
      </c>
      <c r="T173" s="185">
        <f>S173*H173</f>
        <v>0</v>
      </c>
      <c r="AR173" s="18" t="s">
        <v>6003</v>
      </c>
      <c r="AT173" s="18" t="s">
        <v>4015</v>
      </c>
      <c r="AU173" s="18" t="s">
        <v>5990</v>
      </c>
      <c r="AY173" s="18" t="s">
        <v>4012</v>
      </c>
      <c r="BE173" s="178">
        <f>IF(N173="základní",J173,0)</f>
        <v>0</v>
      </c>
      <c r="BF173" s="178">
        <f>IF(N173="snížená",J173,0)</f>
        <v>0</v>
      </c>
      <c r="BG173" s="178">
        <f>IF(N173="zákl. přenesená",J173,0)</f>
        <v>0</v>
      </c>
      <c r="BH173" s="178">
        <f>IF(N173="sníž. přenesená",J173,0)</f>
        <v>0</v>
      </c>
      <c r="BI173" s="178">
        <f>IF(N173="nulová",J173,0)</f>
        <v>0</v>
      </c>
      <c r="BJ173" s="18" t="s">
        <v>5934</v>
      </c>
      <c r="BK173" s="178">
        <f>ROUND(I173*H173,2)</f>
        <v>0</v>
      </c>
      <c r="BL173" s="18" t="s">
        <v>6003</v>
      </c>
      <c r="BM173" s="18" t="s">
        <v>5473</v>
      </c>
    </row>
    <row r="174" spans="2:65" s="1" customFormat="1" ht="6.95" customHeight="1">
      <c r="B174" s="50"/>
      <c r="C174" s="51"/>
      <c r="D174" s="51"/>
      <c r="E174" s="51"/>
      <c r="F174" s="51"/>
      <c r="G174" s="51"/>
      <c r="H174" s="51"/>
      <c r="I174" s="120"/>
      <c r="J174" s="51"/>
      <c r="K174" s="51"/>
      <c r="L174"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17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6008</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4655</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5523</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ROUND(SUM(BE89:BE174), 2)</f>
        <v>0</v>
      </c>
      <c r="G32" s="36"/>
      <c r="H32" s="36"/>
      <c r="I32" s="115">
        <v>0.21</v>
      </c>
      <c r="J32" s="114">
        <f>ROUND(ROUND((SUM(BE89:BE174)), 2)*I32, 2)</f>
        <v>0</v>
      </c>
      <c r="K32" s="39"/>
    </row>
    <row r="33" spans="2:11" s="1" customFormat="1" ht="14.45" customHeight="1">
      <c r="B33" s="35"/>
      <c r="C33" s="36"/>
      <c r="D33" s="36"/>
      <c r="E33" s="43" t="s">
        <v>5955</v>
      </c>
      <c r="F33" s="114">
        <f>ROUND(SUM(BF89:BF174), 2)</f>
        <v>0</v>
      </c>
      <c r="G33" s="36"/>
      <c r="H33" s="36"/>
      <c r="I33" s="115">
        <v>0.15</v>
      </c>
      <c r="J33" s="114">
        <f>ROUND(ROUND((SUM(BF89:BF174)), 2)*I33, 2)</f>
        <v>0</v>
      </c>
      <c r="K33" s="39"/>
    </row>
    <row r="34" spans="2:11" s="1" customFormat="1" ht="14.45" hidden="1" customHeight="1">
      <c r="B34" s="35"/>
      <c r="C34" s="36"/>
      <c r="D34" s="36"/>
      <c r="E34" s="43" t="s">
        <v>5956</v>
      </c>
      <c r="F34" s="114">
        <f>ROUND(SUM(BG89:BG174), 2)</f>
        <v>0</v>
      </c>
      <c r="G34" s="36"/>
      <c r="H34" s="36"/>
      <c r="I34" s="115">
        <v>0.21</v>
      </c>
      <c r="J34" s="114">
        <v>0</v>
      </c>
      <c r="K34" s="39"/>
    </row>
    <row r="35" spans="2:11" s="1" customFormat="1" ht="14.45" hidden="1" customHeight="1">
      <c r="B35" s="35"/>
      <c r="C35" s="36"/>
      <c r="D35" s="36"/>
      <c r="E35" s="43" t="s">
        <v>5957</v>
      </c>
      <c r="F35" s="114">
        <f>ROUND(SUM(BH89:BH174), 2)</f>
        <v>0</v>
      </c>
      <c r="G35" s="36"/>
      <c r="H35" s="36"/>
      <c r="I35" s="115">
        <v>0.15</v>
      </c>
      <c r="J35" s="114">
        <v>0</v>
      </c>
      <c r="K35" s="39"/>
    </row>
    <row r="36" spans="2:11" s="1" customFormat="1" ht="14.45" hidden="1" customHeight="1">
      <c r="B36" s="35"/>
      <c r="C36" s="36"/>
      <c r="D36" s="36"/>
      <c r="E36" s="43" t="s">
        <v>5958</v>
      </c>
      <c r="F36" s="114">
        <f>ROUND(SUM(BI89:BI174),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4655</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5 - SO_02.3 Propojovací potrubí PVC 225 dl. 112,3 m</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J89</f>
        <v>0</v>
      </c>
      <c r="K60" s="39"/>
      <c r="AU60" s="18" t="s">
        <v>3993</v>
      </c>
    </row>
    <row r="61" spans="2:47" s="8" customFormat="1" ht="24.95" customHeight="1">
      <c r="B61" s="127"/>
      <c r="C61" s="128"/>
      <c r="D61" s="129" t="s">
        <v>2364</v>
      </c>
      <c r="E61" s="130"/>
      <c r="F61" s="130"/>
      <c r="G61" s="130"/>
      <c r="H61" s="130"/>
      <c r="I61" s="131"/>
      <c r="J61" s="132">
        <f>J90</f>
        <v>0</v>
      </c>
      <c r="K61" s="133"/>
    </row>
    <row r="62" spans="2:47" s="9" customFormat="1" ht="19.899999999999999" customHeight="1">
      <c r="B62" s="134"/>
      <c r="C62" s="135"/>
      <c r="D62" s="136" t="s">
        <v>2365</v>
      </c>
      <c r="E62" s="137"/>
      <c r="F62" s="137"/>
      <c r="G62" s="137"/>
      <c r="H62" s="137"/>
      <c r="I62" s="138"/>
      <c r="J62" s="139">
        <f>J91</f>
        <v>0</v>
      </c>
      <c r="K62" s="140"/>
    </row>
    <row r="63" spans="2:47" s="9" customFormat="1" ht="19.899999999999999" customHeight="1">
      <c r="B63" s="134"/>
      <c r="C63" s="135"/>
      <c r="D63" s="136" t="s">
        <v>2366</v>
      </c>
      <c r="E63" s="137"/>
      <c r="F63" s="137"/>
      <c r="G63" s="137"/>
      <c r="H63" s="137"/>
      <c r="I63" s="138"/>
      <c r="J63" s="139">
        <f>J136</f>
        <v>0</v>
      </c>
      <c r="K63" s="140"/>
    </row>
    <row r="64" spans="2:47" s="9" customFormat="1" ht="19.899999999999999" customHeight="1">
      <c r="B64" s="134"/>
      <c r="C64" s="135"/>
      <c r="D64" s="136" t="s">
        <v>4657</v>
      </c>
      <c r="E64" s="137"/>
      <c r="F64" s="137"/>
      <c r="G64" s="137"/>
      <c r="H64" s="137"/>
      <c r="I64" s="138"/>
      <c r="J64" s="139">
        <f>J148</f>
        <v>0</v>
      </c>
      <c r="K64" s="140"/>
    </row>
    <row r="65" spans="2:12" s="9" customFormat="1" ht="19.899999999999999" customHeight="1">
      <c r="B65" s="134"/>
      <c r="C65" s="135"/>
      <c r="D65" s="136" t="s">
        <v>2371</v>
      </c>
      <c r="E65" s="137"/>
      <c r="F65" s="137"/>
      <c r="G65" s="137"/>
      <c r="H65" s="137"/>
      <c r="I65" s="138"/>
      <c r="J65" s="139">
        <f>J163</f>
        <v>0</v>
      </c>
      <c r="K65" s="140"/>
    </row>
    <row r="66" spans="2:12" s="9" customFormat="1" ht="19.899999999999999" customHeight="1">
      <c r="B66" s="134"/>
      <c r="C66" s="135"/>
      <c r="D66" s="136" t="s">
        <v>2824</v>
      </c>
      <c r="E66" s="137"/>
      <c r="F66" s="137"/>
      <c r="G66" s="137"/>
      <c r="H66" s="137"/>
      <c r="I66" s="138"/>
      <c r="J66" s="139">
        <f>J167</f>
        <v>0</v>
      </c>
      <c r="K66" s="140"/>
    </row>
    <row r="67" spans="2:12" s="9" customFormat="1" ht="19.899999999999999" customHeight="1">
      <c r="B67" s="134"/>
      <c r="C67" s="135"/>
      <c r="D67" s="136" t="s">
        <v>4658</v>
      </c>
      <c r="E67" s="137"/>
      <c r="F67" s="137"/>
      <c r="G67" s="137"/>
      <c r="H67" s="137"/>
      <c r="I67" s="138"/>
      <c r="J67" s="139">
        <f>J173</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3996</v>
      </c>
      <c r="L74" s="35"/>
    </row>
    <row r="75" spans="2:12" s="1" customFormat="1" ht="6.95" customHeight="1">
      <c r="B75" s="35"/>
      <c r="L75" s="35"/>
    </row>
    <row r="76" spans="2:12" s="1" customFormat="1" ht="14.45" customHeight="1">
      <c r="B76" s="35"/>
      <c r="C76" s="57" t="s">
        <v>5929</v>
      </c>
      <c r="L76" s="35"/>
    </row>
    <row r="77" spans="2:12" s="1" customFormat="1" ht="22.5" customHeight="1">
      <c r="B77" s="35"/>
      <c r="E77" s="1611" t="str">
        <f>E7</f>
        <v>Zajištění kvality vody pro skupinový vodovod Přelouč</v>
      </c>
      <c r="F77" s="1576"/>
      <c r="G77" s="1576"/>
      <c r="H77" s="1576"/>
      <c r="L77" s="35"/>
    </row>
    <row r="78" spans="2:12" ht="15">
      <c r="B78" s="22"/>
      <c r="C78" s="57" t="s">
        <v>3987</v>
      </c>
      <c r="L78" s="22"/>
    </row>
    <row r="79" spans="2:12" s="1" customFormat="1" ht="22.5" customHeight="1">
      <c r="B79" s="35"/>
      <c r="E79" s="1611" t="s">
        <v>4655</v>
      </c>
      <c r="F79" s="1576"/>
      <c r="G79" s="1576"/>
      <c r="H79" s="1576"/>
      <c r="L79" s="35"/>
    </row>
    <row r="80" spans="2:12" s="1" customFormat="1" ht="14.45" customHeight="1">
      <c r="B80" s="35"/>
      <c r="C80" s="57" t="s">
        <v>2362</v>
      </c>
      <c r="L80" s="35"/>
    </row>
    <row r="81" spans="2:65" s="1" customFormat="1" ht="23.25" customHeight="1">
      <c r="B81" s="35"/>
      <c r="E81" s="1595" t="str">
        <f>E11</f>
        <v>5 - SO_02.3 Propojovací potrubí PVC 225 dl. 112,3 m</v>
      </c>
      <c r="F81" s="1576"/>
      <c r="G81" s="1576"/>
      <c r="H81" s="1576"/>
      <c r="L81" s="35"/>
    </row>
    <row r="82" spans="2:65" s="1" customFormat="1" ht="6.95" customHeight="1">
      <c r="B82" s="35"/>
      <c r="L82" s="35"/>
    </row>
    <row r="83" spans="2:65" s="1" customFormat="1" ht="18" customHeight="1">
      <c r="B83" s="35"/>
      <c r="C83" s="57" t="s">
        <v>5935</v>
      </c>
      <c r="F83" s="141" t="str">
        <f>F14</f>
        <v xml:space="preserve"> </v>
      </c>
      <c r="I83" s="142" t="s">
        <v>5937</v>
      </c>
      <c r="J83" s="61" t="str">
        <f>IF(J14="","",J14)</f>
        <v>27.10.2015</v>
      </c>
      <c r="L83" s="35"/>
    </row>
    <row r="84" spans="2:65" s="1" customFormat="1" ht="6.95" customHeight="1">
      <c r="B84" s="35"/>
      <c r="L84" s="35"/>
    </row>
    <row r="85" spans="2:65" s="1" customFormat="1" ht="15">
      <c r="B85" s="35"/>
      <c r="C85" s="57" t="s">
        <v>5941</v>
      </c>
      <c r="F85" s="141" t="str">
        <f>E17</f>
        <v xml:space="preserve"> </v>
      </c>
      <c r="I85" s="142" t="s">
        <v>5946</v>
      </c>
      <c r="J85" s="141" t="str">
        <f>E23</f>
        <v xml:space="preserve"> </v>
      </c>
      <c r="L85" s="35"/>
    </row>
    <row r="86" spans="2:65" s="1" customFormat="1" ht="14.45" customHeight="1">
      <c r="B86" s="35"/>
      <c r="C86" s="57" t="s">
        <v>5944</v>
      </c>
      <c r="F86" s="141" t="str">
        <f>IF(E20="","",E20)</f>
        <v/>
      </c>
      <c r="L86" s="35"/>
    </row>
    <row r="87" spans="2:65" s="1" customFormat="1" ht="10.35" customHeight="1">
      <c r="B87" s="35"/>
      <c r="L87" s="35"/>
    </row>
    <row r="88" spans="2:65" s="10" customFormat="1" ht="29.25" customHeight="1">
      <c r="B88" s="143"/>
      <c r="C88" s="144" t="s">
        <v>3997</v>
      </c>
      <c r="D88" s="145" t="s">
        <v>5968</v>
      </c>
      <c r="E88" s="145" t="s">
        <v>5964</v>
      </c>
      <c r="F88" s="145" t="s">
        <v>3998</v>
      </c>
      <c r="G88" s="145" t="s">
        <v>3999</v>
      </c>
      <c r="H88" s="145" t="s">
        <v>4000</v>
      </c>
      <c r="I88" s="146" t="s">
        <v>4001</v>
      </c>
      <c r="J88" s="145" t="s">
        <v>3991</v>
      </c>
      <c r="K88" s="147" t="s">
        <v>4002</v>
      </c>
      <c r="L88" s="143"/>
      <c r="M88" s="67" t="s">
        <v>4003</v>
      </c>
      <c r="N88" s="68" t="s">
        <v>5953</v>
      </c>
      <c r="O88" s="68" t="s">
        <v>4004</v>
      </c>
      <c r="P88" s="68" t="s">
        <v>4005</v>
      </c>
      <c r="Q88" s="68" t="s">
        <v>4006</v>
      </c>
      <c r="R88" s="68" t="s">
        <v>4007</v>
      </c>
      <c r="S88" s="68" t="s">
        <v>4008</v>
      </c>
      <c r="T88" s="69" t="s">
        <v>4009</v>
      </c>
    </row>
    <row r="89" spans="2:65" s="1" customFormat="1" ht="29.25" customHeight="1">
      <c r="B89" s="35"/>
      <c r="C89" s="71" t="s">
        <v>3992</v>
      </c>
      <c r="J89" s="148">
        <f>BK89</f>
        <v>0</v>
      </c>
      <c r="L89" s="35"/>
      <c r="M89" s="70"/>
      <c r="N89" s="62"/>
      <c r="O89" s="62"/>
      <c r="P89" s="149">
        <f>P90</f>
        <v>0</v>
      </c>
      <c r="Q89" s="62"/>
      <c r="R89" s="149">
        <f>R90</f>
        <v>685.11690959999999</v>
      </c>
      <c r="S89" s="62"/>
      <c r="T89" s="150">
        <f>T90</f>
        <v>31.2624</v>
      </c>
      <c r="AT89" s="18" t="s">
        <v>5982</v>
      </c>
      <c r="AU89" s="18" t="s">
        <v>3993</v>
      </c>
      <c r="BK89" s="151">
        <f>BK90</f>
        <v>0</v>
      </c>
    </row>
    <row r="90" spans="2:65" s="11" customFormat="1" ht="37.35" customHeight="1">
      <c r="B90" s="152"/>
      <c r="D90" s="153" t="s">
        <v>5982</v>
      </c>
      <c r="E90" s="154" t="s">
        <v>2379</v>
      </c>
      <c r="F90" s="154" t="s">
        <v>2380</v>
      </c>
      <c r="I90" s="155"/>
      <c r="J90" s="156">
        <f>BK90</f>
        <v>0</v>
      </c>
      <c r="L90" s="152"/>
      <c r="M90" s="157"/>
      <c r="N90" s="158"/>
      <c r="O90" s="158"/>
      <c r="P90" s="159">
        <f>P91+P136+P148+P163+P167+P173</f>
        <v>0</v>
      </c>
      <c r="Q90" s="158"/>
      <c r="R90" s="159">
        <f>R91+R136+R148+R163+R167+R173</f>
        <v>685.11690959999999</v>
      </c>
      <c r="S90" s="158"/>
      <c r="T90" s="160">
        <f>T91+T136+T148+T163+T167+T173</f>
        <v>31.2624</v>
      </c>
      <c r="AR90" s="153" t="s">
        <v>5934</v>
      </c>
      <c r="AT90" s="161" t="s">
        <v>5982</v>
      </c>
      <c r="AU90" s="161" t="s">
        <v>5983</v>
      </c>
      <c r="AY90" s="153" t="s">
        <v>4012</v>
      </c>
      <c r="BK90" s="162">
        <f>BK91+BK136+BK148+BK163+BK167+BK173</f>
        <v>0</v>
      </c>
    </row>
    <row r="91" spans="2:65" s="11" customFormat="1" ht="19.899999999999999" customHeight="1">
      <c r="B91" s="152"/>
      <c r="D91" s="163" t="s">
        <v>5982</v>
      </c>
      <c r="E91" s="164" t="s">
        <v>5934</v>
      </c>
      <c r="F91" s="164" t="s">
        <v>2381</v>
      </c>
      <c r="I91" s="155"/>
      <c r="J91" s="165">
        <f>BK91</f>
        <v>0</v>
      </c>
      <c r="L91" s="152"/>
      <c r="M91" s="157"/>
      <c r="N91" s="158"/>
      <c r="O91" s="158"/>
      <c r="P91" s="159">
        <f>SUM(P92:P135)</f>
        <v>0</v>
      </c>
      <c r="Q91" s="158"/>
      <c r="R91" s="159">
        <f>SUM(R92:R135)</f>
        <v>656.10748999999998</v>
      </c>
      <c r="S91" s="158"/>
      <c r="T91" s="160">
        <f>SUM(T92:T135)</f>
        <v>31.2624</v>
      </c>
      <c r="AR91" s="153" t="s">
        <v>5934</v>
      </c>
      <c r="AT91" s="161" t="s">
        <v>5982</v>
      </c>
      <c r="AU91" s="161" t="s">
        <v>5934</v>
      </c>
      <c r="AY91" s="153" t="s">
        <v>4012</v>
      </c>
      <c r="BK91" s="162">
        <f>SUM(BK92:BK135)</f>
        <v>0</v>
      </c>
    </row>
    <row r="92" spans="2:65" s="1" customFormat="1" ht="22.5" customHeight="1">
      <c r="B92" s="166"/>
      <c r="C92" s="167" t="s">
        <v>5934</v>
      </c>
      <c r="D92" s="167" t="s">
        <v>4015</v>
      </c>
      <c r="E92" s="168" t="s">
        <v>4659</v>
      </c>
      <c r="F92" s="169" t="s">
        <v>4660</v>
      </c>
      <c r="G92" s="170" t="s">
        <v>426</v>
      </c>
      <c r="H92" s="171">
        <v>31.2</v>
      </c>
      <c r="I92" s="172"/>
      <c r="J92" s="173">
        <f>ROUND(I92*H92,2)</f>
        <v>0</v>
      </c>
      <c r="K92" s="169" t="s">
        <v>392</v>
      </c>
      <c r="L92" s="35"/>
      <c r="M92" s="174" t="s">
        <v>5915</v>
      </c>
      <c r="N92" s="175" t="s">
        <v>5954</v>
      </c>
      <c r="O92" s="36"/>
      <c r="P92" s="176">
        <f>O92*H92</f>
        <v>0</v>
      </c>
      <c r="Q92" s="176">
        <v>0</v>
      </c>
      <c r="R92" s="176">
        <f>Q92*H92</f>
        <v>0</v>
      </c>
      <c r="S92" s="176">
        <v>0.4</v>
      </c>
      <c r="T92" s="177">
        <f>S92*H92</f>
        <v>12.48</v>
      </c>
      <c r="AR92" s="18" t="s">
        <v>6003</v>
      </c>
      <c r="AT92" s="18" t="s">
        <v>4015</v>
      </c>
      <c r="AU92" s="18" t="s">
        <v>5990</v>
      </c>
      <c r="AY92" s="18" t="s">
        <v>4012</v>
      </c>
      <c r="BE92" s="178">
        <f>IF(N92="základní",J92,0)</f>
        <v>0</v>
      </c>
      <c r="BF92" s="178">
        <f>IF(N92="snížená",J92,0)</f>
        <v>0</v>
      </c>
      <c r="BG92" s="178">
        <f>IF(N92="zákl. přenesená",J92,0)</f>
        <v>0</v>
      </c>
      <c r="BH92" s="178">
        <f>IF(N92="sníž. přenesená",J92,0)</f>
        <v>0</v>
      </c>
      <c r="BI92" s="178">
        <f>IF(N92="nulová",J92,0)</f>
        <v>0</v>
      </c>
      <c r="BJ92" s="18" t="s">
        <v>5934</v>
      </c>
      <c r="BK92" s="178">
        <f>ROUND(I92*H92,2)</f>
        <v>0</v>
      </c>
      <c r="BL92" s="18" t="s">
        <v>6003</v>
      </c>
      <c r="BM92" s="18" t="s">
        <v>5524</v>
      </c>
    </row>
    <row r="93" spans="2:65" s="12" customFormat="1">
      <c r="B93" s="186"/>
      <c r="D93" s="179" t="s">
        <v>402</v>
      </c>
      <c r="E93" s="187" t="s">
        <v>5915</v>
      </c>
      <c r="F93" s="188" t="s">
        <v>5525</v>
      </c>
      <c r="H93" s="189">
        <v>31.2</v>
      </c>
      <c r="I93" s="190"/>
      <c r="L93" s="186"/>
      <c r="M93" s="191"/>
      <c r="N93" s="192"/>
      <c r="O93" s="192"/>
      <c r="P93" s="192"/>
      <c r="Q93" s="192"/>
      <c r="R93" s="192"/>
      <c r="S93" s="192"/>
      <c r="T93" s="193"/>
      <c r="AT93" s="194" t="s">
        <v>402</v>
      </c>
      <c r="AU93" s="194" t="s">
        <v>5990</v>
      </c>
      <c r="AV93" s="12" t="s">
        <v>5990</v>
      </c>
      <c r="AW93" s="12" t="s">
        <v>5947</v>
      </c>
      <c r="AX93" s="12" t="s">
        <v>5934</v>
      </c>
      <c r="AY93" s="194" t="s">
        <v>4012</v>
      </c>
    </row>
    <row r="94" spans="2:65" s="1" customFormat="1" ht="22.5" customHeight="1">
      <c r="B94" s="166"/>
      <c r="C94" s="167" t="s">
        <v>5990</v>
      </c>
      <c r="D94" s="167" t="s">
        <v>4015</v>
      </c>
      <c r="E94" s="168" t="s">
        <v>5526</v>
      </c>
      <c r="F94" s="169" t="s">
        <v>4892</v>
      </c>
      <c r="G94" s="170" t="s">
        <v>426</v>
      </c>
      <c r="H94" s="171">
        <v>31.2</v>
      </c>
      <c r="I94" s="172"/>
      <c r="J94" s="173">
        <f>ROUND(I94*H94,2)</f>
        <v>0</v>
      </c>
      <c r="K94" s="169" t="s">
        <v>392</v>
      </c>
      <c r="L94" s="35"/>
      <c r="M94" s="174" t="s">
        <v>5915</v>
      </c>
      <c r="N94" s="175" t="s">
        <v>5954</v>
      </c>
      <c r="O94" s="36"/>
      <c r="P94" s="176">
        <f>O94*H94</f>
        <v>0</v>
      </c>
      <c r="Q94" s="176">
        <v>0</v>
      </c>
      <c r="R94" s="176">
        <f>Q94*H94</f>
        <v>0</v>
      </c>
      <c r="S94" s="176">
        <v>0.504</v>
      </c>
      <c r="T94" s="177">
        <f>S94*H94</f>
        <v>15.7248</v>
      </c>
      <c r="AR94" s="18" t="s">
        <v>6003</v>
      </c>
      <c r="AT94" s="18" t="s">
        <v>4015</v>
      </c>
      <c r="AU94" s="18" t="s">
        <v>5990</v>
      </c>
      <c r="AY94" s="18" t="s">
        <v>4012</v>
      </c>
      <c r="BE94" s="178">
        <f>IF(N94="základní",J94,0)</f>
        <v>0</v>
      </c>
      <c r="BF94" s="178">
        <f>IF(N94="snížená",J94,0)</f>
        <v>0</v>
      </c>
      <c r="BG94" s="178">
        <f>IF(N94="zákl. přenesená",J94,0)</f>
        <v>0</v>
      </c>
      <c r="BH94" s="178">
        <f>IF(N94="sníž. přenesená",J94,0)</f>
        <v>0</v>
      </c>
      <c r="BI94" s="178">
        <f>IF(N94="nulová",J94,0)</f>
        <v>0</v>
      </c>
      <c r="BJ94" s="18" t="s">
        <v>5934</v>
      </c>
      <c r="BK94" s="178">
        <f>ROUND(I94*H94,2)</f>
        <v>0</v>
      </c>
      <c r="BL94" s="18" t="s">
        <v>6003</v>
      </c>
      <c r="BM94" s="18" t="s">
        <v>4893</v>
      </c>
    </row>
    <row r="95" spans="2:65" s="1" customFormat="1" ht="22.5" customHeight="1">
      <c r="B95" s="166"/>
      <c r="C95" s="167" t="s">
        <v>6000</v>
      </c>
      <c r="D95" s="167" t="s">
        <v>4015</v>
      </c>
      <c r="E95" s="168" t="s">
        <v>4666</v>
      </c>
      <c r="F95" s="169" t="s">
        <v>4667</v>
      </c>
      <c r="G95" s="170" t="s">
        <v>426</v>
      </c>
      <c r="H95" s="171">
        <v>31.2</v>
      </c>
      <c r="I95" s="172"/>
      <c r="J95" s="173">
        <f>ROUND(I95*H95,2)</f>
        <v>0</v>
      </c>
      <c r="K95" s="169" t="s">
        <v>392</v>
      </c>
      <c r="L95" s="35"/>
      <c r="M95" s="174" t="s">
        <v>5915</v>
      </c>
      <c r="N95" s="175" t="s">
        <v>5954</v>
      </c>
      <c r="O95" s="36"/>
      <c r="P95" s="176">
        <f>O95*H95</f>
        <v>0</v>
      </c>
      <c r="Q95" s="176">
        <v>0</v>
      </c>
      <c r="R95" s="176">
        <f>Q95*H95</f>
        <v>0</v>
      </c>
      <c r="S95" s="176">
        <v>9.8000000000000004E-2</v>
      </c>
      <c r="T95" s="177">
        <f>S95*H95</f>
        <v>3.0575999999999999</v>
      </c>
      <c r="AR95" s="18" t="s">
        <v>6003</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6003</v>
      </c>
      <c r="BM95" s="18" t="s">
        <v>4894</v>
      </c>
    </row>
    <row r="96" spans="2:65" s="12" customFormat="1">
      <c r="B96" s="186"/>
      <c r="D96" s="179" t="s">
        <v>402</v>
      </c>
      <c r="E96" s="187" t="s">
        <v>5915</v>
      </c>
      <c r="F96" s="188" t="s">
        <v>4895</v>
      </c>
      <c r="H96" s="189">
        <v>31.2</v>
      </c>
      <c r="I96" s="190"/>
      <c r="L96" s="186"/>
      <c r="M96" s="191"/>
      <c r="N96" s="192"/>
      <c r="O96" s="192"/>
      <c r="P96" s="192"/>
      <c r="Q96" s="192"/>
      <c r="R96" s="192"/>
      <c r="S96" s="192"/>
      <c r="T96" s="193"/>
      <c r="AT96" s="194" t="s">
        <v>402</v>
      </c>
      <c r="AU96" s="194" t="s">
        <v>5990</v>
      </c>
      <c r="AV96" s="12" t="s">
        <v>5990</v>
      </c>
      <c r="AW96" s="12" t="s">
        <v>5947</v>
      </c>
      <c r="AX96" s="12" t="s">
        <v>5934</v>
      </c>
      <c r="AY96" s="194" t="s">
        <v>4012</v>
      </c>
    </row>
    <row r="97" spans="2:65" s="1" customFormat="1" ht="22.5" customHeight="1">
      <c r="B97" s="166"/>
      <c r="C97" s="167" t="s">
        <v>6003</v>
      </c>
      <c r="D97" s="167" t="s">
        <v>4015</v>
      </c>
      <c r="E97" s="168" t="s">
        <v>4669</v>
      </c>
      <c r="F97" s="169" t="s">
        <v>4670</v>
      </c>
      <c r="G97" s="170" t="s">
        <v>391</v>
      </c>
      <c r="H97" s="171">
        <v>200</v>
      </c>
      <c r="I97" s="172"/>
      <c r="J97" s="173">
        <f>ROUND(I97*H97,2)</f>
        <v>0</v>
      </c>
      <c r="K97" s="169" t="s">
        <v>392</v>
      </c>
      <c r="L97" s="35"/>
      <c r="M97" s="174" t="s">
        <v>5915</v>
      </c>
      <c r="N97" s="175" t="s">
        <v>5954</v>
      </c>
      <c r="O97" s="36"/>
      <c r="P97" s="176">
        <f>O97*H97</f>
        <v>0</v>
      </c>
      <c r="Q97" s="176">
        <v>0</v>
      </c>
      <c r="R97" s="176">
        <f>Q97*H97</f>
        <v>0</v>
      </c>
      <c r="S97" s="176">
        <v>0</v>
      </c>
      <c r="T97" s="177">
        <f>S97*H97</f>
        <v>0</v>
      </c>
      <c r="AR97" s="18" t="s">
        <v>6003</v>
      </c>
      <c r="AT97" s="18" t="s">
        <v>4015</v>
      </c>
      <c r="AU97" s="18" t="s">
        <v>5990</v>
      </c>
      <c r="AY97" s="18" t="s">
        <v>4012</v>
      </c>
      <c r="BE97" s="178">
        <f>IF(N97="základní",J97,0)</f>
        <v>0</v>
      </c>
      <c r="BF97" s="178">
        <f>IF(N97="snížená",J97,0)</f>
        <v>0</v>
      </c>
      <c r="BG97" s="178">
        <f>IF(N97="zákl. přenesená",J97,0)</f>
        <v>0</v>
      </c>
      <c r="BH97" s="178">
        <f>IF(N97="sníž. přenesená",J97,0)</f>
        <v>0</v>
      </c>
      <c r="BI97" s="178">
        <f>IF(N97="nulová",J97,0)</f>
        <v>0</v>
      </c>
      <c r="BJ97" s="18" t="s">
        <v>5934</v>
      </c>
      <c r="BK97" s="178">
        <f>ROUND(I97*H97,2)</f>
        <v>0</v>
      </c>
      <c r="BL97" s="18" t="s">
        <v>6003</v>
      </c>
      <c r="BM97" s="18" t="s">
        <v>4896</v>
      </c>
    </row>
    <row r="98" spans="2:65" s="1" customFormat="1" ht="22.5" customHeight="1">
      <c r="B98" s="166"/>
      <c r="C98" s="167" t="s">
        <v>6006</v>
      </c>
      <c r="D98" s="167" t="s">
        <v>4015</v>
      </c>
      <c r="E98" s="168" t="s">
        <v>4672</v>
      </c>
      <c r="F98" s="169" t="s">
        <v>4673</v>
      </c>
      <c r="G98" s="170" t="s">
        <v>396</v>
      </c>
      <c r="H98" s="171">
        <v>20</v>
      </c>
      <c r="I98" s="172"/>
      <c r="J98" s="173">
        <f>ROUND(I98*H98,2)</f>
        <v>0</v>
      </c>
      <c r="K98" s="169" t="s">
        <v>392</v>
      </c>
      <c r="L98" s="35"/>
      <c r="M98" s="174" t="s">
        <v>5915</v>
      </c>
      <c r="N98" s="175" t="s">
        <v>5954</v>
      </c>
      <c r="O98" s="36"/>
      <c r="P98" s="176">
        <f>O98*H98</f>
        <v>0</v>
      </c>
      <c r="Q98" s="176">
        <v>0</v>
      </c>
      <c r="R98" s="176">
        <f>Q98*H98</f>
        <v>0</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4897</v>
      </c>
    </row>
    <row r="99" spans="2:65" s="1" customFormat="1" ht="22.5" customHeight="1">
      <c r="B99" s="166"/>
      <c r="C99" s="167" t="s">
        <v>6009</v>
      </c>
      <c r="D99" s="167" t="s">
        <v>4015</v>
      </c>
      <c r="E99" s="168" t="s">
        <v>4675</v>
      </c>
      <c r="F99" s="169" t="s">
        <v>4676</v>
      </c>
      <c r="G99" s="170" t="s">
        <v>400</v>
      </c>
      <c r="H99" s="171">
        <v>79.56</v>
      </c>
      <c r="I99" s="172"/>
      <c r="J99" s="173">
        <f>ROUND(I99*H99,2)</f>
        <v>0</v>
      </c>
      <c r="K99" s="169" t="s">
        <v>392</v>
      </c>
      <c r="L99" s="35"/>
      <c r="M99" s="174" t="s">
        <v>5915</v>
      </c>
      <c r="N99" s="175" t="s">
        <v>5954</v>
      </c>
      <c r="O99" s="36"/>
      <c r="P99" s="176">
        <f>O99*H99</f>
        <v>0</v>
      </c>
      <c r="Q99" s="176">
        <v>0</v>
      </c>
      <c r="R99" s="176">
        <f>Q99*H99</f>
        <v>0</v>
      </c>
      <c r="S99" s="176">
        <v>0</v>
      </c>
      <c r="T99" s="177">
        <f>S99*H99</f>
        <v>0</v>
      </c>
      <c r="AR99" s="18" t="s">
        <v>6003</v>
      </c>
      <c r="AT99" s="18" t="s">
        <v>4015</v>
      </c>
      <c r="AU99" s="18" t="s">
        <v>5990</v>
      </c>
      <c r="AY99" s="18" t="s">
        <v>4012</v>
      </c>
      <c r="BE99" s="178">
        <f>IF(N99="základní",J99,0)</f>
        <v>0</v>
      </c>
      <c r="BF99" s="178">
        <f>IF(N99="snížená",J99,0)</f>
        <v>0</v>
      </c>
      <c r="BG99" s="178">
        <f>IF(N99="zákl. přenesená",J99,0)</f>
        <v>0</v>
      </c>
      <c r="BH99" s="178">
        <f>IF(N99="sníž. přenesená",J99,0)</f>
        <v>0</v>
      </c>
      <c r="BI99" s="178">
        <f>IF(N99="nulová",J99,0)</f>
        <v>0</v>
      </c>
      <c r="BJ99" s="18" t="s">
        <v>5934</v>
      </c>
      <c r="BK99" s="178">
        <f>ROUND(I99*H99,2)</f>
        <v>0</v>
      </c>
      <c r="BL99" s="18" t="s">
        <v>6003</v>
      </c>
      <c r="BM99" s="18" t="s">
        <v>4898</v>
      </c>
    </row>
    <row r="100" spans="2:65" s="12" customFormat="1">
      <c r="B100" s="186"/>
      <c r="D100" s="179" t="s">
        <v>402</v>
      </c>
      <c r="E100" s="187" t="s">
        <v>5915</v>
      </c>
      <c r="F100" s="188" t="s">
        <v>4899</v>
      </c>
      <c r="H100" s="189">
        <v>79.56</v>
      </c>
      <c r="I100" s="190"/>
      <c r="L100" s="186"/>
      <c r="M100" s="191"/>
      <c r="N100" s="192"/>
      <c r="O100" s="192"/>
      <c r="P100" s="192"/>
      <c r="Q100" s="192"/>
      <c r="R100" s="192"/>
      <c r="S100" s="192"/>
      <c r="T100" s="193"/>
      <c r="AT100" s="194" t="s">
        <v>402</v>
      </c>
      <c r="AU100" s="194" t="s">
        <v>5990</v>
      </c>
      <c r="AV100" s="12" t="s">
        <v>5990</v>
      </c>
      <c r="AW100" s="12" t="s">
        <v>5947</v>
      </c>
      <c r="AX100" s="12" t="s">
        <v>5934</v>
      </c>
      <c r="AY100" s="194" t="s">
        <v>4012</v>
      </c>
    </row>
    <row r="101" spans="2:65" s="1" customFormat="1" ht="22.5" customHeight="1">
      <c r="B101" s="166"/>
      <c r="C101" s="167" t="s">
        <v>6012</v>
      </c>
      <c r="D101" s="167" t="s">
        <v>4015</v>
      </c>
      <c r="E101" s="168" t="s">
        <v>4679</v>
      </c>
      <c r="F101" s="169" t="s">
        <v>4680</v>
      </c>
      <c r="G101" s="170" t="s">
        <v>400</v>
      </c>
      <c r="H101" s="171">
        <v>18.866</v>
      </c>
      <c r="I101" s="172"/>
      <c r="J101" s="173">
        <f>ROUND(I101*H101,2)</f>
        <v>0</v>
      </c>
      <c r="K101" s="169" t="s">
        <v>392</v>
      </c>
      <c r="L101" s="35"/>
      <c r="M101" s="174" t="s">
        <v>5915</v>
      </c>
      <c r="N101" s="175" t="s">
        <v>5954</v>
      </c>
      <c r="O101" s="36"/>
      <c r="P101" s="176">
        <f>O101*H101</f>
        <v>0</v>
      </c>
      <c r="Q101" s="176">
        <v>0</v>
      </c>
      <c r="R101" s="176">
        <f>Q101*H101</f>
        <v>0</v>
      </c>
      <c r="S101" s="176">
        <v>0</v>
      </c>
      <c r="T101" s="177">
        <f>S101*H101</f>
        <v>0</v>
      </c>
      <c r="AR101" s="18" t="s">
        <v>6003</v>
      </c>
      <c r="AT101" s="18" t="s">
        <v>4015</v>
      </c>
      <c r="AU101" s="18" t="s">
        <v>5990</v>
      </c>
      <c r="AY101" s="18" t="s">
        <v>4012</v>
      </c>
      <c r="BE101" s="178">
        <f>IF(N101="základní",J101,0)</f>
        <v>0</v>
      </c>
      <c r="BF101" s="178">
        <f>IF(N101="snížená",J101,0)</f>
        <v>0</v>
      </c>
      <c r="BG101" s="178">
        <f>IF(N101="zákl. přenesená",J101,0)</f>
        <v>0</v>
      </c>
      <c r="BH101" s="178">
        <f>IF(N101="sníž. přenesená",J101,0)</f>
        <v>0</v>
      </c>
      <c r="BI101" s="178">
        <f>IF(N101="nulová",J101,0)</f>
        <v>0</v>
      </c>
      <c r="BJ101" s="18" t="s">
        <v>5934</v>
      </c>
      <c r="BK101" s="178">
        <f>ROUND(I101*H101,2)</f>
        <v>0</v>
      </c>
      <c r="BL101" s="18" t="s">
        <v>6003</v>
      </c>
      <c r="BM101" s="18" t="s">
        <v>4900</v>
      </c>
    </row>
    <row r="102" spans="2:65" s="12" customFormat="1">
      <c r="B102" s="186"/>
      <c r="D102" s="179" t="s">
        <v>402</v>
      </c>
      <c r="E102" s="187" t="s">
        <v>5915</v>
      </c>
      <c r="F102" s="188" t="s">
        <v>4901</v>
      </c>
      <c r="H102" s="189">
        <v>18.866</v>
      </c>
      <c r="I102" s="190"/>
      <c r="L102" s="186"/>
      <c r="M102" s="191"/>
      <c r="N102" s="192"/>
      <c r="O102" s="192"/>
      <c r="P102" s="192"/>
      <c r="Q102" s="192"/>
      <c r="R102" s="192"/>
      <c r="S102" s="192"/>
      <c r="T102" s="193"/>
      <c r="AT102" s="194" t="s">
        <v>402</v>
      </c>
      <c r="AU102" s="194" t="s">
        <v>5990</v>
      </c>
      <c r="AV102" s="12" t="s">
        <v>5990</v>
      </c>
      <c r="AW102" s="12" t="s">
        <v>5947</v>
      </c>
      <c r="AX102" s="12" t="s">
        <v>5934</v>
      </c>
      <c r="AY102" s="194" t="s">
        <v>4012</v>
      </c>
    </row>
    <row r="103" spans="2:65" s="1" customFormat="1" ht="22.5" customHeight="1">
      <c r="B103" s="166"/>
      <c r="C103" s="167" t="s">
        <v>6015</v>
      </c>
      <c r="D103" s="167" t="s">
        <v>4015</v>
      </c>
      <c r="E103" s="168" t="s">
        <v>4683</v>
      </c>
      <c r="F103" s="169" t="s">
        <v>4684</v>
      </c>
      <c r="G103" s="170" t="s">
        <v>400</v>
      </c>
      <c r="H103" s="171">
        <v>188.66399999999999</v>
      </c>
      <c r="I103" s="172"/>
      <c r="J103" s="173">
        <f>ROUND(I103*H103,2)</f>
        <v>0</v>
      </c>
      <c r="K103" s="169" t="s">
        <v>392</v>
      </c>
      <c r="L103" s="35"/>
      <c r="M103" s="174" t="s">
        <v>5915</v>
      </c>
      <c r="N103" s="175" t="s">
        <v>5954</v>
      </c>
      <c r="O103" s="36"/>
      <c r="P103" s="176">
        <f>O103*H103</f>
        <v>0</v>
      </c>
      <c r="Q103" s="176">
        <v>0</v>
      </c>
      <c r="R103" s="176">
        <f>Q103*H103</f>
        <v>0</v>
      </c>
      <c r="S103" s="176">
        <v>0</v>
      </c>
      <c r="T103" s="177">
        <f>S103*H103</f>
        <v>0</v>
      </c>
      <c r="AR103" s="18" t="s">
        <v>6003</v>
      </c>
      <c r="AT103" s="18" t="s">
        <v>4015</v>
      </c>
      <c r="AU103" s="18" t="s">
        <v>5990</v>
      </c>
      <c r="AY103" s="18" t="s">
        <v>4012</v>
      </c>
      <c r="BE103" s="178">
        <f>IF(N103="základní",J103,0)</f>
        <v>0</v>
      </c>
      <c r="BF103" s="178">
        <f>IF(N103="snížená",J103,0)</f>
        <v>0</v>
      </c>
      <c r="BG103" s="178">
        <f>IF(N103="zákl. přenesená",J103,0)</f>
        <v>0</v>
      </c>
      <c r="BH103" s="178">
        <f>IF(N103="sníž. přenesená",J103,0)</f>
        <v>0</v>
      </c>
      <c r="BI103" s="178">
        <f>IF(N103="nulová",J103,0)</f>
        <v>0</v>
      </c>
      <c r="BJ103" s="18" t="s">
        <v>5934</v>
      </c>
      <c r="BK103" s="178">
        <f>ROUND(I103*H103,2)</f>
        <v>0</v>
      </c>
      <c r="BL103" s="18" t="s">
        <v>6003</v>
      </c>
      <c r="BM103" s="18" t="s">
        <v>4902</v>
      </c>
    </row>
    <row r="104" spans="2:65" s="12" customFormat="1">
      <c r="B104" s="186"/>
      <c r="D104" s="179" t="s">
        <v>402</v>
      </c>
      <c r="E104" s="187" t="s">
        <v>5915</v>
      </c>
      <c r="F104" s="188" t="s">
        <v>4903</v>
      </c>
      <c r="H104" s="189">
        <v>188.66399999999999</v>
      </c>
      <c r="I104" s="190"/>
      <c r="L104" s="186"/>
      <c r="M104" s="191"/>
      <c r="N104" s="192"/>
      <c r="O104" s="192"/>
      <c r="P104" s="192"/>
      <c r="Q104" s="192"/>
      <c r="R104" s="192"/>
      <c r="S104" s="192"/>
      <c r="T104" s="193"/>
      <c r="AT104" s="194" t="s">
        <v>402</v>
      </c>
      <c r="AU104" s="194" t="s">
        <v>5990</v>
      </c>
      <c r="AV104" s="12" t="s">
        <v>5990</v>
      </c>
      <c r="AW104" s="12" t="s">
        <v>5947</v>
      </c>
      <c r="AX104" s="12" t="s">
        <v>5934</v>
      </c>
      <c r="AY104" s="194" t="s">
        <v>4012</v>
      </c>
    </row>
    <row r="105" spans="2:65" s="1" customFormat="1" ht="22.5" customHeight="1">
      <c r="B105" s="166"/>
      <c r="C105" s="167" t="s">
        <v>3973</v>
      </c>
      <c r="D105" s="167" t="s">
        <v>4015</v>
      </c>
      <c r="E105" s="168" t="s">
        <v>4687</v>
      </c>
      <c r="F105" s="169" t="s">
        <v>4688</v>
      </c>
      <c r="G105" s="170" t="s">
        <v>400</v>
      </c>
      <c r="H105" s="171">
        <v>56.598999999999997</v>
      </c>
      <c r="I105" s="172"/>
      <c r="J105" s="173">
        <f>ROUND(I105*H105,2)</f>
        <v>0</v>
      </c>
      <c r="K105" s="169" t="s">
        <v>392</v>
      </c>
      <c r="L105" s="35"/>
      <c r="M105" s="174" t="s">
        <v>5915</v>
      </c>
      <c r="N105" s="175" t="s">
        <v>5954</v>
      </c>
      <c r="O105" s="36"/>
      <c r="P105" s="176">
        <f>O105*H105</f>
        <v>0</v>
      </c>
      <c r="Q105" s="176">
        <v>0</v>
      </c>
      <c r="R105" s="176">
        <f>Q105*H105</f>
        <v>0</v>
      </c>
      <c r="S105" s="176">
        <v>0</v>
      </c>
      <c r="T105" s="177">
        <f>S105*H105</f>
        <v>0</v>
      </c>
      <c r="AR105" s="18" t="s">
        <v>6003</v>
      </c>
      <c r="AT105" s="18" t="s">
        <v>4015</v>
      </c>
      <c r="AU105" s="18" t="s">
        <v>5990</v>
      </c>
      <c r="AY105" s="18" t="s">
        <v>4012</v>
      </c>
      <c r="BE105" s="178">
        <f>IF(N105="základní",J105,0)</f>
        <v>0</v>
      </c>
      <c r="BF105" s="178">
        <f>IF(N105="snížená",J105,0)</f>
        <v>0</v>
      </c>
      <c r="BG105" s="178">
        <f>IF(N105="zákl. přenesená",J105,0)</f>
        <v>0</v>
      </c>
      <c r="BH105" s="178">
        <f>IF(N105="sníž. přenesená",J105,0)</f>
        <v>0</v>
      </c>
      <c r="BI105" s="178">
        <f>IF(N105="nulová",J105,0)</f>
        <v>0</v>
      </c>
      <c r="BJ105" s="18" t="s">
        <v>5934</v>
      </c>
      <c r="BK105" s="178">
        <f>ROUND(I105*H105,2)</f>
        <v>0</v>
      </c>
      <c r="BL105" s="18" t="s">
        <v>6003</v>
      </c>
      <c r="BM105" s="18" t="s">
        <v>4904</v>
      </c>
    </row>
    <row r="106" spans="2:65" s="12" customFormat="1">
      <c r="B106" s="186"/>
      <c r="D106" s="179" t="s">
        <v>402</v>
      </c>
      <c r="E106" s="187" t="s">
        <v>5915</v>
      </c>
      <c r="F106" s="188" t="s">
        <v>4905</v>
      </c>
      <c r="H106" s="189">
        <v>56.598999999999997</v>
      </c>
      <c r="I106" s="190"/>
      <c r="L106" s="186"/>
      <c r="M106" s="191"/>
      <c r="N106" s="192"/>
      <c r="O106" s="192"/>
      <c r="P106" s="192"/>
      <c r="Q106" s="192"/>
      <c r="R106" s="192"/>
      <c r="S106" s="192"/>
      <c r="T106" s="193"/>
      <c r="AT106" s="194" t="s">
        <v>402</v>
      </c>
      <c r="AU106" s="194" t="s">
        <v>5990</v>
      </c>
      <c r="AV106" s="12" t="s">
        <v>5990</v>
      </c>
      <c r="AW106" s="12" t="s">
        <v>5947</v>
      </c>
      <c r="AX106" s="12" t="s">
        <v>5934</v>
      </c>
      <c r="AY106" s="194" t="s">
        <v>4012</v>
      </c>
    </row>
    <row r="107" spans="2:65" s="1" customFormat="1" ht="22.5" customHeight="1">
      <c r="B107" s="166"/>
      <c r="C107" s="167" t="s">
        <v>5939</v>
      </c>
      <c r="D107" s="167" t="s">
        <v>4015</v>
      </c>
      <c r="E107" s="168" t="s">
        <v>4691</v>
      </c>
      <c r="F107" s="169" t="s">
        <v>4692</v>
      </c>
      <c r="G107" s="170" t="s">
        <v>400</v>
      </c>
      <c r="H107" s="171">
        <v>169.798</v>
      </c>
      <c r="I107" s="172"/>
      <c r="J107" s="173">
        <f>ROUND(I107*H107,2)</f>
        <v>0</v>
      </c>
      <c r="K107" s="169" t="s">
        <v>392</v>
      </c>
      <c r="L107" s="35"/>
      <c r="M107" s="174" t="s">
        <v>5915</v>
      </c>
      <c r="N107" s="175" t="s">
        <v>5954</v>
      </c>
      <c r="O107" s="36"/>
      <c r="P107" s="176">
        <f>O107*H107</f>
        <v>0</v>
      </c>
      <c r="Q107" s="176">
        <v>0</v>
      </c>
      <c r="R107" s="176">
        <f>Q107*H107</f>
        <v>0</v>
      </c>
      <c r="S107" s="176">
        <v>0</v>
      </c>
      <c r="T107" s="177">
        <f>S107*H107</f>
        <v>0</v>
      </c>
      <c r="AR107" s="18" t="s">
        <v>6003</v>
      </c>
      <c r="AT107" s="18" t="s">
        <v>4015</v>
      </c>
      <c r="AU107" s="18" t="s">
        <v>5990</v>
      </c>
      <c r="AY107" s="18" t="s">
        <v>4012</v>
      </c>
      <c r="BE107" s="178">
        <f>IF(N107="základní",J107,0)</f>
        <v>0</v>
      </c>
      <c r="BF107" s="178">
        <f>IF(N107="snížená",J107,0)</f>
        <v>0</v>
      </c>
      <c r="BG107" s="178">
        <f>IF(N107="zákl. přenesená",J107,0)</f>
        <v>0</v>
      </c>
      <c r="BH107" s="178">
        <f>IF(N107="sníž. přenesená",J107,0)</f>
        <v>0</v>
      </c>
      <c r="BI107" s="178">
        <f>IF(N107="nulová",J107,0)</f>
        <v>0</v>
      </c>
      <c r="BJ107" s="18" t="s">
        <v>5934</v>
      </c>
      <c r="BK107" s="178">
        <f>ROUND(I107*H107,2)</f>
        <v>0</v>
      </c>
      <c r="BL107" s="18" t="s">
        <v>6003</v>
      </c>
      <c r="BM107" s="18" t="s">
        <v>4906</v>
      </c>
    </row>
    <row r="108" spans="2:65" s="12" customFormat="1">
      <c r="B108" s="186"/>
      <c r="D108" s="179" t="s">
        <v>402</v>
      </c>
      <c r="E108" s="187" t="s">
        <v>5915</v>
      </c>
      <c r="F108" s="188" t="s">
        <v>4907</v>
      </c>
      <c r="H108" s="189">
        <v>169.798</v>
      </c>
      <c r="I108" s="190"/>
      <c r="L108" s="186"/>
      <c r="M108" s="191"/>
      <c r="N108" s="192"/>
      <c r="O108" s="192"/>
      <c r="P108" s="192"/>
      <c r="Q108" s="192"/>
      <c r="R108" s="192"/>
      <c r="S108" s="192"/>
      <c r="T108" s="193"/>
      <c r="AT108" s="194" t="s">
        <v>402</v>
      </c>
      <c r="AU108" s="194" t="s">
        <v>5990</v>
      </c>
      <c r="AV108" s="12" t="s">
        <v>5990</v>
      </c>
      <c r="AW108" s="12" t="s">
        <v>5947</v>
      </c>
      <c r="AX108" s="12" t="s">
        <v>5934</v>
      </c>
      <c r="AY108" s="194" t="s">
        <v>4012</v>
      </c>
    </row>
    <row r="109" spans="2:65" s="1" customFormat="1" ht="22.5" customHeight="1">
      <c r="B109" s="166"/>
      <c r="C109" s="167" t="s">
        <v>3978</v>
      </c>
      <c r="D109" s="167" t="s">
        <v>4015</v>
      </c>
      <c r="E109" s="168" t="s">
        <v>4695</v>
      </c>
      <c r="F109" s="169" t="s">
        <v>4696</v>
      </c>
      <c r="G109" s="170" t="s">
        <v>400</v>
      </c>
      <c r="H109" s="171">
        <v>50.939</v>
      </c>
      <c r="I109" s="172"/>
      <c r="J109" s="173">
        <f>ROUND(I109*H109,2)</f>
        <v>0</v>
      </c>
      <c r="K109" s="169" t="s">
        <v>392</v>
      </c>
      <c r="L109" s="35"/>
      <c r="M109" s="174" t="s">
        <v>5915</v>
      </c>
      <c r="N109" s="175" t="s">
        <v>5954</v>
      </c>
      <c r="O109" s="36"/>
      <c r="P109" s="176">
        <f>O109*H109</f>
        <v>0</v>
      </c>
      <c r="Q109" s="176">
        <v>0</v>
      </c>
      <c r="R109" s="176">
        <f>Q109*H109</f>
        <v>0</v>
      </c>
      <c r="S109" s="176">
        <v>0</v>
      </c>
      <c r="T109" s="177">
        <f>S109*H109</f>
        <v>0</v>
      </c>
      <c r="AR109" s="18" t="s">
        <v>6003</v>
      </c>
      <c r="AT109" s="18" t="s">
        <v>4015</v>
      </c>
      <c r="AU109" s="18" t="s">
        <v>5990</v>
      </c>
      <c r="AY109" s="18" t="s">
        <v>4012</v>
      </c>
      <c r="BE109" s="178">
        <f>IF(N109="základní",J109,0)</f>
        <v>0</v>
      </c>
      <c r="BF109" s="178">
        <f>IF(N109="snížená",J109,0)</f>
        <v>0</v>
      </c>
      <c r="BG109" s="178">
        <f>IF(N109="zákl. přenesená",J109,0)</f>
        <v>0</v>
      </c>
      <c r="BH109" s="178">
        <f>IF(N109="sníž. přenesená",J109,0)</f>
        <v>0</v>
      </c>
      <c r="BI109" s="178">
        <f>IF(N109="nulová",J109,0)</f>
        <v>0</v>
      </c>
      <c r="BJ109" s="18" t="s">
        <v>5934</v>
      </c>
      <c r="BK109" s="178">
        <f>ROUND(I109*H109,2)</f>
        <v>0</v>
      </c>
      <c r="BL109" s="18" t="s">
        <v>6003</v>
      </c>
      <c r="BM109" s="18" t="s">
        <v>4908</v>
      </c>
    </row>
    <row r="110" spans="2:65" s="12" customFormat="1">
      <c r="B110" s="186"/>
      <c r="D110" s="179" t="s">
        <v>402</v>
      </c>
      <c r="E110" s="187" t="s">
        <v>5915</v>
      </c>
      <c r="F110" s="188" t="s">
        <v>4909</v>
      </c>
      <c r="H110" s="189">
        <v>50.939</v>
      </c>
      <c r="I110" s="190"/>
      <c r="L110" s="186"/>
      <c r="M110" s="191"/>
      <c r="N110" s="192"/>
      <c r="O110" s="192"/>
      <c r="P110" s="192"/>
      <c r="Q110" s="192"/>
      <c r="R110" s="192"/>
      <c r="S110" s="192"/>
      <c r="T110" s="193"/>
      <c r="AT110" s="194" t="s">
        <v>402</v>
      </c>
      <c r="AU110" s="194" t="s">
        <v>5990</v>
      </c>
      <c r="AV110" s="12" t="s">
        <v>5990</v>
      </c>
      <c r="AW110" s="12" t="s">
        <v>5947</v>
      </c>
      <c r="AX110" s="12" t="s">
        <v>5934</v>
      </c>
      <c r="AY110" s="194" t="s">
        <v>4012</v>
      </c>
    </row>
    <row r="111" spans="2:65" s="1" customFormat="1" ht="22.5" customHeight="1">
      <c r="B111" s="166"/>
      <c r="C111" s="167" t="s">
        <v>2327</v>
      </c>
      <c r="D111" s="167" t="s">
        <v>4015</v>
      </c>
      <c r="E111" s="168" t="s">
        <v>4699</v>
      </c>
      <c r="F111" s="169" t="s">
        <v>4700</v>
      </c>
      <c r="G111" s="170" t="s">
        <v>426</v>
      </c>
      <c r="H111" s="171">
        <v>628.88</v>
      </c>
      <c r="I111" s="172"/>
      <c r="J111" s="173">
        <f>ROUND(I111*H111,2)</f>
        <v>0</v>
      </c>
      <c r="K111" s="169" t="s">
        <v>392</v>
      </c>
      <c r="L111" s="35"/>
      <c r="M111" s="174" t="s">
        <v>5915</v>
      </c>
      <c r="N111" s="175" t="s">
        <v>5954</v>
      </c>
      <c r="O111" s="36"/>
      <c r="P111" s="176">
        <f>O111*H111</f>
        <v>0</v>
      </c>
      <c r="Q111" s="176">
        <v>0</v>
      </c>
      <c r="R111" s="176">
        <f>Q111*H111</f>
        <v>0</v>
      </c>
      <c r="S111" s="176">
        <v>0</v>
      </c>
      <c r="T111" s="177">
        <f>S111*H111</f>
        <v>0</v>
      </c>
      <c r="AR111" s="18" t="s">
        <v>6003</v>
      </c>
      <c r="AT111" s="18" t="s">
        <v>4015</v>
      </c>
      <c r="AU111" s="18" t="s">
        <v>5990</v>
      </c>
      <c r="AY111" s="18" t="s">
        <v>4012</v>
      </c>
      <c r="BE111" s="178">
        <f>IF(N111="základní",J111,0)</f>
        <v>0</v>
      </c>
      <c r="BF111" s="178">
        <f>IF(N111="snížená",J111,0)</f>
        <v>0</v>
      </c>
      <c r="BG111" s="178">
        <f>IF(N111="zákl. přenesená",J111,0)</f>
        <v>0</v>
      </c>
      <c r="BH111" s="178">
        <f>IF(N111="sníž. přenesená",J111,0)</f>
        <v>0</v>
      </c>
      <c r="BI111" s="178">
        <f>IF(N111="nulová",J111,0)</f>
        <v>0</v>
      </c>
      <c r="BJ111" s="18" t="s">
        <v>5934</v>
      </c>
      <c r="BK111" s="178">
        <f>ROUND(I111*H111,2)</f>
        <v>0</v>
      </c>
      <c r="BL111" s="18" t="s">
        <v>6003</v>
      </c>
      <c r="BM111" s="18" t="s">
        <v>4910</v>
      </c>
    </row>
    <row r="112" spans="2:65" s="12" customFormat="1">
      <c r="B112" s="186"/>
      <c r="D112" s="179" t="s">
        <v>402</v>
      </c>
      <c r="E112" s="187" t="s">
        <v>5915</v>
      </c>
      <c r="F112" s="188" t="s">
        <v>4911</v>
      </c>
      <c r="H112" s="189">
        <v>628.88</v>
      </c>
      <c r="I112" s="190"/>
      <c r="L112" s="186"/>
      <c r="M112" s="191"/>
      <c r="N112" s="192"/>
      <c r="O112" s="192"/>
      <c r="P112" s="192"/>
      <c r="Q112" s="192"/>
      <c r="R112" s="192"/>
      <c r="S112" s="192"/>
      <c r="T112" s="193"/>
      <c r="AT112" s="194" t="s">
        <v>402</v>
      </c>
      <c r="AU112" s="194" t="s">
        <v>5990</v>
      </c>
      <c r="AV112" s="12" t="s">
        <v>5990</v>
      </c>
      <c r="AW112" s="12" t="s">
        <v>5947</v>
      </c>
      <c r="AX112" s="12" t="s">
        <v>5934</v>
      </c>
      <c r="AY112" s="194" t="s">
        <v>4012</v>
      </c>
    </row>
    <row r="113" spans="2:65" s="1" customFormat="1" ht="22.5" customHeight="1">
      <c r="B113" s="166"/>
      <c r="C113" s="167" t="s">
        <v>2329</v>
      </c>
      <c r="D113" s="167" t="s">
        <v>4015</v>
      </c>
      <c r="E113" s="168" t="s">
        <v>4703</v>
      </c>
      <c r="F113" s="169" t="s">
        <v>4704</v>
      </c>
      <c r="G113" s="170" t="s">
        <v>400</v>
      </c>
      <c r="H113" s="171">
        <v>188.66399999999999</v>
      </c>
      <c r="I113" s="172"/>
      <c r="J113" s="173">
        <f>ROUND(I113*H113,2)</f>
        <v>0</v>
      </c>
      <c r="K113" s="169" t="s">
        <v>392</v>
      </c>
      <c r="L113" s="35"/>
      <c r="M113" s="174" t="s">
        <v>5915</v>
      </c>
      <c r="N113" s="175" t="s">
        <v>5954</v>
      </c>
      <c r="O113" s="36"/>
      <c r="P113" s="176">
        <f>O113*H113</f>
        <v>0</v>
      </c>
      <c r="Q113" s="176">
        <v>0</v>
      </c>
      <c r="R113" s="176">
        <f>Q113*H113</f>
        <v>0</v>
      </c>
      <c r="S113" s="176">
        <v>0</v>
      </c>
      <c r="T113" s="177">
        <f>S113*H113</f>
        <v>0</v>
      </c>
      <c r="AR113" s="18" t="s">
        <v>6003</v>
      </c>
      <c r="AT113" s="18" t="s">
        <v>4015</v>
      </c>
      <c r="AU113" s="18" t="s">
        <v>5990</v>
      </c>
      <c r="AY113" s="18" t="s">
        <v>4012</v>
      </c>
      <c r="BE113" s="178">
        <f>IF(N113="základní",J113,0)</f>
        <v>0</v>
      </c>
      <c r="BF113" s="178">
        <f>IF(N113="snížená",J113,0)</f>
        <v>0</v>
      </c>
      <c r="BG113" s="178">
        <f>IF(N113="zákl. přenesená",J113,0)</f>
        <v>0</v>
      </c>
      <c r="BH113" s="178">
        <f>IF(N113="sníž. přenesená",J113,0)</f>
        <v>0</v>
      </c>
      <c r="BI113" s="178">
        <f>IF(N113="nulová",J113,0)</f>
        <v>0</v>
      </c>
      <c r="BJ113" s="18" t="s">
        <v>5934</v>
      </c>
      <c r="BK113" s="178">
        <f>ROUND(I113*H113,2)</f>
        <v>0</v>
      </c>
      <c r="BL113" s="18" t="s">
        <v>6003</v>
      </c>
      <c r="BM113" s="18" t="s">
        <v>4912</v>
      </c>
    </row>
    <row r="114" spans="2:65" s="12" customFormat="1">
      <c r="B114" s="186"/>
      <c r="D114" s="179" t="s">
        <v>402</v>
      </c>
      <c r="F114" s="188" t="s">
        <v>4913</v>
      </c>
      <c r="H114" s="189">
        <v>188.66399999999999</v>
      </c>
      <c r="I114" s="190"/>
      <c r="L114" s="186"/>
      <c r="M114" s="191"/>
      <c r="N114" s="192"/>
      <c r="O114" s="192"/>
      <c r="P114" s="192"/>
      <c r="Q114" s="192"/>
      <c r="R114" s="192"/>
      <c r="S114" s="192"/>
      <c r="T114" s="193"/>
      <c r="AT114" s="194" t="s">
        <v>402</v>
      </c>
      <c r="AU114" s="194" t="s">
        <v>5990</v>
      </c>
      <c r="AV114" s="12" t="s">
        <v>5990</v>
      </c>
      <c r="AW114" s="12" t="s">
        <v>5916</v>
      </c>
      <c r="AX114" s="12" t="s">
        <v>5934</v>
      </c>
      <c r="AY114" s="194" t="s">
        <v>4012</v>
      </c>
    </row>
    <row r="115" spans="2:65" s="1" customFormat="1" ht="22.5" customHeight="1">
      <c r="B115" s="166"/>
      <c r="C115" s="167" t="s">
        <v>3959</v>
      </c>
      <c r="D115" s="167" t="s">
        <v>4015</v>
      </c>
      <c r="E115" s="168" t="s">
        <v>471</v>
      </c>
      <c r="F115" s="169" t="s">
        <v>472</v>
      </c>
      <c r="G115" s="170" t="s">
        <v>400</v>
      </c>
      <c r="H115" s="171">
        <v>377.32799999999997</v>
      </c>
      <c r="I115" s="172"/>
      <c r="J115" s="173">
        <f>ROUND(I115*H115,2)</f>
        <v>0</v>
      </c>
      <c r="K115" s="169" t="s">
        <v>392</v>
      </c>
      <c r="L115" s="35"/>
      <c r="M115" s="174" t="s">
        <v>5915</v>
      </c>
      <c r="N115" s="175" t="s">
        <v>5954</v>
      </c>
      <c r="O115" s="36"/>
      <c r="P115" s="176">
        <f>O115*H115</f>
        <v>0</v>
      </c>
      <c r="Q115" s="176">
        <v>0</v>
      </c>
      <c r="R115" s="176">
        <f>Q115*H115</f>
        <v>0</v>
      </c>
      <c r="S115" s="176">
        <v>0</v>
      </c>
      <c r="T115" s="177">
        <f>S115*H115</f>
        <v>0</v>
      </c>
      <c r="AR115" s="18" t="s">
        <v>6003</v>
      </c>
      <c r="AT115" s="18" t="s">
        <v>4015</v>
      </c>
      <c r="AU115" s="18" t="s">
        <v>5990</v>
      </c>
      <c r="AY115" s="18" t="s">
        <v>4012</v>
      </c>
      <c r="BE115" s="178">
        <f>IF(N115="základní",J115,0)</f>
        <v>0</v>
      </c>
      <c r="BF115" s="178">
        <f>IF(N115="snížená",J115,0)</f>
        <v>0</v>
      </c>
      <c r="BG115" s="178">
        <f>IF(N115="zákl. přenesená",J115,0)</f>
        <v>0</v>
      </c>
      <c r="BH115" s="178">
        <f>IF(N115="sníž. přenesená",J115,0)</f>
        <v>0</v>
      </c>
      <c r="BI115" s="178">
        <f>IF(N115="nulová",J115,0)</f>
        <v>0</v>
      </c>
      <c r="BJ115" s="18" t="s">
        <v>5934</v>
      </c>
      <c r="BK115" s="178">
        <f>ROUND(I115*H115,2)</f>
        <v>0</v>
      </c>
      <c r="BL115" s="18" t="s">
        <v>6003</v>
      </c>
      <c r="BM115" s="18" t="s">
        <v>4914</v>
      </c>
    </row>
    <row r="116" spans="2:65" s="12" customFormat="1">
      <c r="B116" s="186"/>
      <c r="D116" s="179" t="s">
        <v>402</v>
      </c>
      <c r="E116" s="187" t="s">
        <v>5915</v>
      </c>
      <c r="F116" s="188" t="s">
        <v>4915</v>
      </c>
      <c r="H116" s="189">
        <v>377.32799999999997</v>
      </c>
      <c r="I116" s="190"/>
      <c r="L116" s="186"/>
      <c r="M116" s="191"/>
      <c r="N116" s="192"/>
      <c r="O116" s="192"/>
      <c r="P116" s="192"/>
      <c r="Q116" s="192"/>
      <c r="R116" s="192"/>
      <c r="S116" s="192"/>
      <c r="T116" s="193"/>
      <c r="AT116" s="194" t="s">
        <v>402</v>
      </c>
      <c r="AU116" s="194" t="s">
        <v>5990</v>
      </c>
      <c r="AV116" s="12" t="s">
        <v>5990</v>
      </c>
      <c r="AW116" s="12" t="s">
        <v>5947</v>
      </c>
      <c r="AX116" s="12" t="s">
        <v>5934</v>
      </c>
      <c r="AY116" s="194" t="s">
        <v>4012</v>
      </c>
    </row>
    <row r="117" spans="2:65" s="1" customFormat="1" ht="31.5" customHeight="1">
      <c r="B117" s="166"/>
      <c r="C117" s="167" t="s">
        <v>5921</v>
      </c>
      <c r="D117" s="167" t="s">
        <v>4015</v>
      </c>
      <c r="E117" s="168" t="s">
        <v>477</v>
      </c>
      <c r="F117" s="169" t="s">
        <v>478</v>
      </c>
      <c r="G117" s="170" t="s">
        <v>400</v>
      </c>
      <c r="H117" s="171">
        <v>13206.48</v>
      </c>
      <c r="I117" s="172"/>
      <c r="J117" s="173">
        <f>ROUND(I117*H117,2)</f>
        <v>0</v>
      </c>
      <c r="K117" s="169" t="s">
        <v>392</v>
      </c>
      <c r="L117" s="35"/>
      <c r="M117" s="174" t="s">
        <v>5915</v>
      </c>
      <c r="N117" s="175" t="s">
        <v>5954</v>
      </c>
      <c r="O117" s="36"/>
      <c r="P117" s="176">
        <f>O117*H117</f>
        <v>0</v>
      </c>
      <c r="Q117" s="176">
        <v>0</v>
      </c>
      <c r="R117" s="176">
        <f>Q117*H117</f>
        <v>0</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4916</v>
      </c>
    </row>
    <row r="118" spans="2:65" s="12" customFormat="1">
      <c r="B118" s="186"/>
      <c r="D118" s="179" t="s">
        <v>402</v>
      </c>
      <c r="F118" s="188" t="s">
        <v>4917</v>
      </c>
      <c r="H118" s="189">
        <v>13206.48</v>
      </c>
      <c r="I118" s="190"/>
      <c r="L118" s="186"/>
      <c r="M118" s="191"/>
      <c r="N118" s="192"/>
      <c r="O118" s="192"/>
      <c r="P118" s="192"/>
      <c r="Q118" s="192"/>
      <c r="R118" s="192"/>
      <c r="S118" s="192"/>
      <c r="T118" s="193"/>
      <c r="AT118" s="194" t="s">
        <v>402</v>
      </c>
      <c r="AU118" s="194" t="s">
        <v>5990</v>
      </c>
      <c r="AV118" s="12" t="s">
        <v>5990</v>
      </c>
      <c r="AW118" s="12" t="s">
        <v>5916</v>
      </c>
      <c r="AX118" s="12" t="s">
        <v>5934</v>
      </c>
      <c r="AY118" s="194" t="s">
        <v>4012</v>
      </c>
    </row>
    <row r="119" spans="2:65" s="1" customFormat="1" ht="22.5" customHeight="1">
      <c r="B119" s="166"/>
      <c r="C119" s="167" t="s">
        <v>3964</v>
      </c>
      <c r="D119" s="167" t="s">
        <v>4015</v>
      </c>
      <c r="E119" s="168" t="s">
        <v>496</v>
      </c>
      <c r="F119" s="169" t="s">
        <v>497</v>
      </c>
      <c r="G119" s="170" t="s">
        <v>400</v>
      </c>
      <c r="H119" s="171">
        <v>377.32799999999997</v>
      </c>
      <c r="I119" s="172"/>
      <c r="J119" s="173">
        <f>ROUND(I119*H119,2)</f>
        <v>0</v>
      </c>
      <c r="K119" s="169" t="s">
        <v>392</v>
      </c>
      <c r="L119" s="35"/>
      <c r="M119" s="174" t="s">
        <v>5915</v>
      </c>
      <c r="N119" s="175" t="s">
        <v>5954</v>
      </c>
      <c r="O119" s="36"/>
      <c r="P119" s="176">
        <f>O119*H119</f>
        <v>0</v>
      </c>
      <c r="Q119" s="176">
        <v>0</v>
      </c>
      <c r="R119" s="176">
        <f>Q119*H119</f>
        <v>0</v>
      </c>
      <c r="S119" s="176">
        <v>0</v>
      </c>
      <c r="T119" s="177">
        <f>S119*H119</f>
        <v>0</v>
      </c>
      <c r="AR119" s="18" t="s">
        <v>6003</v>
      </c>
      <c r="AT119" s="18" t="s">
        <v>4015</v>
      </c>
      <c r="AU119" s="18" t="s">
        <v>5990</v>
      </c>
      <c r="AY119" s="18" t="s">
        <v>4012</v>
      </c>
      <c r="BE119" s="178">
        <f>IF(N119="základní",J119,0)</f>
        <v>0</v>
      </c>
      <c r="BF119" s="178">
        <f>IF(N119="snížená",J119,0)</f>
        <v>0</v>
      </c>
      <c r="BG119" s="178">
        <f>IF(N119="zákl. přenesená",J119,0)</f>
        <v>0</v>
      </c>
      <c r="BH119" s="178">
        <f>IF(N119="sníž. přenesená",J119,0)</f>
        <v>0</v>
      </c>
      <c r="BI119" s="178">
        <f>IF(N119="nulová",J119,0)</f>
        <v>0</v>
      </c>
      <c r="BJ119" s="18" t="s">
        <v>5934</v>
      </c>
      <c r="BK119" s="178">
        <f>ROUND(I119*H119,2)</f>
        <v>0</v>
      </c>
      <c r="BL119" s="18" t="s">
        <v>6003</v>
      </c>
      <c r="BM119" s="18" t="s">
        <v>4918</v>
      </c>
    </row>
    <row r="120" spans="2:65" s="1" customFormat="1" ht="22.5" customHeight="1">
      <c r="B120" s="166"/>
      <c r="C120" s="167" t="s">
        <v>2338</v>
      </c>
      <c r="D120" s="167" t="s">
        <v>4015</v>
      </c>
      <c r="E120" s="168" t="s">
        <v>501</v>
      </c>
      <c r="F120" s="169" t="s">
        <v>502</v>
      </c>
      <c r="G120" s="170" t="s">
        <v>450</v>
      </c>
      <c r="H120" s="171">
        <v>754.65599999999995</v>
      </c>
      <c r="I120" s="172"/>
      <c r="J120" s="173">
        <f>ROUND(I120*H120,2)</f>
        <v>0</v>
      </c>
      <c r="K120" s="169" t="s">
        <v>392</v>
      </c>
      <c r="L120" s="35"/>
      <c r="M120" s="174" t="s">
        <v>5915</v>
      </c>
      <c r="N120" s="175" t="s">
        <v>5954</v>
      </c>
      <c r="O120" s="36"/>
      <c r="P120" s="176">
        <f>O120*H120</f>
        <v>0</v>
      </c>
      <c r="Q120" s="176">
        <v>0</v>
      </c>
      <c r="R120" s="176">
        <f>Q120*H120</f>
        <v>0</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4919</v>
      </c>
    </row>
    <row r="121" spans="2:65" s="12" customFormat="1">
      <c r="B121" s="186"/>
      <c r="D121" s="179" t="s">
        <v>402</v>
      </c>
      <c r="F121" s="188" t="s">
        <v>4920</v>
      </c>
      <c r="H121" s="189">
        <v>754.65599999999995</v>
      </c>
      <c r="I121" s="190"/>
      <c r="L121" s="186"/>
      <c r="M121" s="191"/>
      <c r="N121" s="192"/>
      <c r="O121" s="192"/>
      <c r="P121" s="192"/>
      <c r="Q121" s="192"/>
      <c r="R121" s="192"/>
      <c r="S121" s="192"/>
      <c r="T121" s="193"/>
      <c r="AT121" s="194" t="s">
        <v>402</v>
      </c>
      <c r="AU121" s="194" t="s">
        <v>5990</v>
      </c>
      <c r="AV121" s="12" t="s">
        <v>5990</v>
      </c>
      <c r="AW121" s="12" t="s">
        <v>5916</v>
      </c>
      <c r="AX121" s="12" t="s">
        <v>5934</v>
      </c>
      <c r="AY121" s="194" t="s">
        <v>4012</v>
      </c>
    </row>
    <row r="122" spans="2:65" s="1" customFormat="1" ht="22.5" customHeight="1">
      <c r="B122" s="166"/>
      <c r="C122" s="167" t="s">
        <v>2341</v>
      </c>
      <c r="D122" s="167" t="s">
        <v>4015</v>
      </c>
      <c r="E122" s="168" t="s">
        <v>506</v>
      </c>
      <c r="F122" s="169" t="s">
        <v>507</v>
      </c>
      <c r="G122" s="170" t="s">
        <v>400</v>
      </c>
      <c r="H122" s="171">
        <v>285.69099999999997</v>
      </c>
      <c r="I122" s="172"/>
      <c r="J122" s="173">
        <f>ROUND(I122*H122,2)</f>
        <v>0</v>
      </c>
      <c r="K122" s="169" t="s">
        <v>392</v>
      </c>
      <c r="L122" s="35"/>
      <c r="M122" s="174" t="s">
        <v>5915</v>
      </c>
      <c r="N122" s="175" t="s">
        <v>5954</v>
      </c>
      <c r="O122" s="36"/>
      <c r="P122" s="176">
        <f>O122*H122</f>
        <v>0</v>
      </c>
      <c r="Q122" s="176">
        <v>0</v>
      </c>
      <c r="R122" s="176">
        <f>Q122*H122</f>
        <v>0</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4921</v>
      </c>
    </row>
    <row r="123" spans="2:65" s="12" customFormat="1">
      <c r="B123" s="186"/>
      <c r="D123" s="179" t="s">
        <v>402</v>
      </c>
      <c r="E123" s="187" t="s">
        <v>5915</v>
      </c>
      <c r="F123" s="188" t="s">
        <v>4922</v>
      </c>
      <c r="H123" s="189">
        <v>285.69099999999997</v>
      </c>
      <c r="I123" s="190"/>
      <c r="L123" s="186"/>
      <c r="M123" s="191"/>
      <c r="N123" s="192"/>
      <c r="O123" s="192"/>
      <c r="P123" s="192"/>
      <c r="Q123" s="192"/>
      <c r="R123" s="192"/>
      <c r="S123" s="192"/>
      <c r="T123" s="193"/>
      <c r="AT123" s="194" t="s">
        <v>402</v>
      </c>
      <c r="AU123" s="194" t="s">
        <v>5990</v>
      </c>
      <c r="AV123" s="12" t="s">
        <v>5990</v>
      </c>
      <c r="AW123" s="12" t="s">
        <v>5947</v>
      </c>
      <c r="AX123" s="12" t="s">
        <v>5934</v>
      </c>
      <c r="AY123" s="194" t="s">
        <v>4012</v>
      </c>
    </row>
    <row r="124" spans="2:65" s="1" customFormat="1" ht="22.5" customHeight="1">
      <c r="B124" s="166"/>
      <c r="C124" s="197" t="s">
        <v>2344</v>
      </c>
      <c r="D124" s="197" t="s">
        <v>447</v>
      </c>
      <c r="E124" s="198" t="s">
        <v>4717</v>
      </c>
      <c r="F124" s="199" t="s">
        <v>4718</v>
      </c>
      <c r="G124" s="200" t="s">
        <v>450</v>
      </c>
      <c r="H124" s="201">
        <v>524.81399999999996</v>
      </c>
      <c r="I124" s="202"/>
      <c r="J124" s="203">
        <f>ROUND(I124*H124,2)</f>
        <v>0</v>
      </c>
      <c r="K124" s="199" t="s">
        <v>392</v>
      </c>
      <c r="L124" s="204"/>
      <c r="M124" s="205" t="s">
        <v>5915</v>
      </c>
      <c r="N124" s="206" t="s">
        <v>5954</v>
      </c>
      <c r="O124" s="36"/>
      <c r="P124" s="176">
        <f>O124*H124</f>
        <v>0</v>
      </c>
      <c r="Q124" s="176">
        <v>1</v>
      </c>
      <c r="R124" s="176">
        <f>Q124*H124</f>
        <v>524.81399999999996</v>
      </c>
      <c r="S124" s="176">
        <v>0</v>
      </c>
      <c r="T124" s="177">
        <f>S124*H124</f>
        <v>0</v>
      </c>
      <c r="AR124" s="18" t="s">
        <v>6015</v>
      </c>
      <c r="AT124" s="18" t="s">
        <v>447</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4923</v>
      </c>
    </row>
    <row r="125" spans="2:65" s="12" customFormat="1">
      <c r="B125" s="186"/>
      <c r="D125" s="179" t="s">
        <v>402</v>
      </c>
      <c r="E125" s="187" t="s">
        <v>5915</v>
      </c>
      <c r="F125" s="188" t="s">
        <v>4924</v>
      </c>
      <c r="H125" s="189">
        <v>524.81399999999996</v>
      </c>
      <c r="I125" s="190"/>
      <c r="L125" s="186"/>
      <c r="M125" s="191"/>
      <c r="N125" s="192"/>
      <c r="O125" s="192"/>
      <c r="P125" s="192"/>
      <c r="Q125" s="192"/>
      <c r="R125" s="192"/>
      <c r="S125" s="192"/>
      <c r="T125" s="193"/>
      <c r="AT125" s="194" t="s">
        <v>402</v>
      </c>
      <c r="AU125" s="194" t="s">
        <v>5990</v>
      </c>
      <c r="AV125" s="12" t="s">
        <v>5990</v>
      </c>
      <c r="AW125" s="12" t="s">
        <v>5947</v>
      </c>
      <c r="AX125" s="12" t="s">
        <v>5934</v>
      </c>
      <c r="AY125" s="194" t="s">
        <v>4012</v>
      </c>
    </row>
    <row r="126" spans="2:65" s="1" customFormat="1" ht="31.5" customHeight="1">
      <c r="B126" s="166"/>
      <c r="C126" s="167" t="s">
        <v>2347</v>
      </c>
      <c r="D126" s="167" t="s">
        <v>4015</v>
      </c>
      <c r="E126" s="168" t="s">
        <v>4721</v>
      </c>
      <c r="F126" s="169" t="s">
        <v>4722</v>
      </c>
      <c r="G126" s="170" t="s">
        <v>400</v>
      </c>
      <c r="H126" s="171">
        <v>71.423000000000002</v>
      </c>
      <c r="I126" s="172"/>
      <c r="J126" s="173">
        <f>ROUND(I126*H126,2)</f>
        <v>0</v>
      </c>
      <c r="K126" s="169" t="s">
        <v>2779</v>
      </c>
      <c r="L126" s="35"/>
      <c r="M126" s="174" t="s">
        <v>5915</v>
      </c>
      <c r="N126" s="175" t="s">
        <v>5954</v>
      </c>
      <c r="O126" s="36"/>
      <c r="P126" s="176">
        <f>O126*H126</f>
        <v>0</v>
      </c>
      <c r="Q126" s="176">
        <v>0</v>
      </c>
      <c r="R126" s="176">
        <f>Q126*H126</f>
        <v>0</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4925</v>
      </c>
    </row>
    <row r="127" spans="2:65" s="12" customFormat="1">
      <c r="B127" s="186"/>
      <c r="D127" s="179" t="s">
        <v>402</v>
      </c>
      <c r="E127" s="187" t="s">
        <v>5915</v>
      </c>
      <c r="F127" s="188" t="s">
        <v>4926</v>
      </c>
      <c r="H127" s="189">
        <v>71.423000000000002</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 customFormat="1" ht="22.5" customHeight="1">
      <c r="B128" s="166"/>
      <c r="C128" s="197" t="s">
        <v>5920</v>
      </c>
      <c r="D128" s="197" t="s">
        <v>447</v>
      </c>
      <c r="E128" s="198" t="s">
        <v>4725</v>
      </c>
      <c r="F128" s="199" t="s">
        <v>4726</v>
      </c>
      <c r="G128" s="200" t="s">
        <v>450</v>
      </c>
      <c r="H128" s="201">
        <v>131.20400000000001</v>
      </c>
      <c r="I128" s="202"/>
      <c r="J128" s="203">
        <f>ROUND(I128*H128,2)</f>
        <v>0</v>
      </c>
      <c r="K128" s="199" t="s">
        <v>392</v>
      </c>
      <c r="L128" s="204"/>
      <c r="M128" s="205" t="s">
        <v>5915</v>
      </c>
      <c r="N128" s="206" t="s">
        <v>5954</v>
      </c>
      <c r="O128" s="36"/>
      <c r="P128" s="176">
        <f>O128*H128</f>
        <v>0</v>
      </c>
      <c r="Q128" s="176">
        <v>1</v>
      </c>
      <c r="R128" s="176">
        <f>Q128*H128</f>
        <v>131.20400000000001</v>
      </c>
      <c r="S128" s="176">
        <v>0</v>
      </c>
      <c r="T128" s="177">
        <f>S128*H128</f>
        <v>0</v>
      </c>
      <c r="AR128" s="18" t="s">
        <v>6015</v>
      </c>
      <c r="AT128" s="18" t="s">
        <v>447</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4927</v>
      </c>
    </row>
    <row r="129" spans="2:65" s="12" customFormat="1">
      <c r="B129" s="186"/>
      <c r="D129" s="179" t="s">
        <v>402</v>
      </c>
      <c r="E129" s="187" t="s">
        <v>5915</v>
      </c>
      <c r="F129" s="188" t="s">
        <v>4928</v>
      </c>
      <c r="H129" s="189">
        <v>131.20400000000001</v>
      </c>
      <c r="I129" s="190"/>
      <c r="L129" s="186"/>
      <c r="M129" s="191"/>
      <c r="N129" s="192"/>
      <c r="O129" s="192"/>
      <c r="P129" s="192"/>
      <c r="Q129" s="192"/>
      <c r="R129" s="192"/>
      <c r="S129" s="192"/>
      <c r="T129" s="193"/>
      <c r="AT129" s="194" t="s">
        <v>402</v>
      </c>
      <c r="AU129" s="194" t="s">
        <v>5990</v>
      </c>
      <c r="AV129" s="12" t="s">
        <v>5990</v>
      </c>
      <c r="AW129" s="12" t="s">
        <v>5947</v>
      </c>
      <c r="AX129" s="12" t="s">
        <v>5934</v>
      </c>
      <c r="AY129" s="194" t="s">
        <v>4012</v>
      </c>
    </row>
    <row r="130" spans="2:65" s="1" customFormat="1" ht="22.5" customHeight="1">
      <c r="B130" s="166"/>
      <c r="C130" s="167" t="s">
        <v>2352</v>
      </c>
      <c r="D130" s="167" t="s">
        <v>4015</v>
      </c>
      <c r="E130" s="168" t="s">
        <v>4729</v>
      </c>
      <c r="F130" s="169" t="s">
        <v>4730</v>
      </c>
      <c r="G130" s="170" t="s">
        <v>426</v>
      </c>
      <c r="H130" s="171">
        <v>265.2</v>
      </c>
      <c r="I130" s="172"/>
      <c r="J130" s="173">
        <f>ROUND(I130*H130,2)</f>
        <v>0</v>
      </c>
      <c r="K130" s="169" t="s">
        <v>392</v>
      </c>
      <c r="L130" s="35"/>
      <c r="M130" s="174" t="s">
        <v>5915</v>
      </c>
      <c r="N130" s="175" t="s">
        <v>5954</v>
      </c>
      <c r="O130" s="36"/>
      <c r="P130" s="176">
        <f>O130*H130</f>
        <v>0</v>
      </c>
      <c r="Q130" s="176">
        <v>0</v>
      </c>
      <c r="R130" s="176">
        <f>Q130*H130</f>
        <v>0</v>
      </c>
      <c r="S130" s="176">
        <v>0</v>
      </c>
      <c r="T130" s="177">
        <f>S130*H130</f>
        <v>0</v>
      </c>
      <c r="AR130" s="18" t="s">
        <v>6003</v>
      </c>
      <c r="AT130" s="18" t="s">
        <v>4015</v>
      </c>
      <c r="AU130" s="18" t="s">
        <v>5990</v>
      </c>
      <c r="AY130" s="18" t="s">
        <v>4012</v>
      </c>
      <c r="BE130" s="178">
        <f>IF(N130="základní",J130,0)</f>
        <v>0</v>
      </c>
      <c r="BF130" s="178">
        <f>IF(N130="snížená",J130,0)</f>
        <v>0</v>
      </c>
      <c r="BG130" s="178">
        <f>IF(N130="zákl. přenesená",J130,0)</f>
        <v>0</v>
      </c>
      <c r="BH130" s="178">
        <f>IF(N130="sníž. přenesená",J130,0)</f>
        <v>0</v>
      </c>
      <c r="BI130" s="178">
        <f>IF(N130="nulová",J130,0)</f>
        <v>0</v>
      </c>
      <c r="BJ130" s="18" t="s">
        <v>5934</v>
      </c>
      <c r="BK130" s="178">
        <f>ROUND(I130*H130,2)</f>
        <v>0</v>
      </c>
      <c r="BL130" s="18" t="s">
        <v>6003</v>
      </c>
      <c r="BM130" s="18" t="s">
        <v>4929</v>
      </c>
    </row>
    <row r="131" spans="2:65" s="12" customFormat="1">
      <c r="B131" s="186"/>
      <c r="D131" s="179" t="s">
        <v>402</v>
      </c>
      <c r="E131" s="187" t="s">
        <v>5915</v>
      </c>
      <c r="F131" s="188" t="s">
        <v>4930</v>
      </c>
      <c r="H131" s="189">
        <v>265.2</v>
      </c>
      <c r="I131" s="190"/>
      <c r="L131" s="186"/>
      <c r="M131" s="191"/>
      <c r="N131" s="192"/>
      <c r="O131" s="192"/>
      <c r="P131" s="192"/>
      <c r="Q131" s="192"/>
      <c r="R131" s="192"/>
      <c r="S131" s="192"/>
      <c r="T131" s="193"/>
      <c r="AT131" s="194" t="s">
        <v>402</v>
      </c>
      <c r="AU131" s="194" t="s">
        <v>5990</v>
      </c>
      <c r="AV131" s="12" t="s">
        <v>5990</v>
      </c>
      <c r="AW131" s="12" t="s">
        <v>5947</v>
      </c>
      <c r="AX131" s="12" t="s">
        <v>5934</v>
      </c>
      <c r="AY131" s="194" t="s">
        <v>4012</v>
      </c>
    </row>
    <row r="132" spans="2:65" s="1" customFormat="1" ht="22.5" customHeight="1">
      <c r="B132" s="166"/>
      <c r="C132" s="167" t="s">
        <v>2355</v>
      </c>
      <c r="D132" s="167" t="s">
        <v>4015</v>
      </c>
      <c r="E132" s="168" t="s">
        <v>4733</v>
      </c>
      <c r="F132" s="169" t="s">
        <v>4734</v>
      </c>
      <c r="G132" s="170" t="s">
        <v>426</v>
      </c>
      <c r="H132" s="171">
        <v>6</v>
      </c>
      <c r="I132" s="172"/>
      <c r="J132" s="173">
        <f>ROUND(I132*H132,2)</f>
        <v>0</v>
      </c>
      <c r="K132" s="169" t="s">
        <v>392</v>
      </c>
      <c r="L132" s="35"/>
      <c r="M132" s="174" t="s">
        <v>5915</v>
      </c>
      <c r="N132" s="175" t="s">
        <v>5954</v>
      </c>
      <c r="O132" s="36"/>
      <c r="P132" s="176">
        <f>O132*H132</f>
        <v>0</v>
      </c>
      <c r="Q132" s="176">
        <v>1.489E-2</v>
      </c>
      <c r="R132" s="176">
        <f>Q132*H132</f>
        <v>8.9340000000000003E-2</v>
      </c>
      <c r="S132" s="176">
        <v>0</v>
      </c>
      <c r="T132" s="177">
        <f>S132*H132</f>
        <v>0</v>
      </c>
      <c r="AR132" s="18" t="s">
        <v>6003</v>
      </c>
      <c r="AT132" s="18" t="s">
        <v>4015</v>
      </c>
      <c r="AU132" s="18" t="s">
        <v>5990</v>
      </c>
      <c r="AY132" s="18" t="s">
        <v>4012</v>
      </c>
      <c r="BE132" s="178">
        <f>IF(N132="základní",J132,0)</f>
        <v>0</v>
      </c>
      <c r="BF132" s="178">
        <f>IF(N132="snížená",J132,0)</f>
        <v>0</v>
      </c>
      <c r="BG132" s="178">
        <f>IF(N132="zákl. přenesená",J132,0)</f>
        <v>0</v>
      </c>
      <c r="BH132" s="178">
        <f>IF(N132="sníž. přenesená",J132,0)</f>
        <v>0</v>
      </c>
      <c r="BI132" s="178">
        <f>IF(N132="nulová",J132,0)</f>
        <v>0</v>
      </c>
      <c r="BJ132" s="18" t="s">
        <v>5934</v>
      </c>
      <c r="BK132" s="178">
        <f>ROUND(I132*H132,2)</f>
        <v>0</v>
      </c>
      <c r="BL132" s="18" t="s">
        <v>6003</v>
      </c>
      <c r="BM132" s="18" t="s">
        <v>4931</v>
      </c>
    </row>
    <row r="133" spans="2:65" s="12" customFormat="1">
      <c r="B133" s="186"/>
      <c r="D133" s="179" t="s">
        <v>402</v>
      </c>
      <c r="E133" s="187" t="s">
        <v>5915</v>
      </c>
      <c r="F133" s="188" t="s">
        <v>4932</v>
      </c>
      <c r="H133" s="189">
        <v>6</v>
      </c>
      <c r="I133" s="190"/>
      <c r="L133" s="186"/>
      <c r="M133" s="191"/>
      <c r="N133" s="192"/>
      <c r="O133" s="192"/>
      <c r="P133" s="192"/>
      <c r="Q133" s="192"/>
      <c r="R133" s="192"/>
      <c r="S133" s="192"/>
      <c r="T133" s="193"/>
      <c r="AT133" s="194" t="s">
        <v>402</v>
      </c>
      <c r="AU133" s="194" t="s">
        <v>5990</v>
      </c>
      <c r="AV133" s="12" t="s">
        <v>5990</v>
      </c>
      <c r="AW133" s="12" t="s">
        <v>5947</v>
      </c>
      <c r="AX133" s="12" t="s">
        <v>5934</v>
      </c>
      <c r="AY133" s="194" t="s">
        <v>4012</v>
      </c>
    </row>
    <row r="134" spans="2:65" s="1" customFormat="1" ht="22.5" customHeight="1">
      <c r="B134" s="166"/>
      <c r="C134" s="197" t="s">
        <v>2358</v>
      </c>
      <c r="D134" s="197" t="s">
        <v>447</v>
      </c>
      <c r="E134" s="198" t="s">
        <v>4736</v>
      </c>
      <c r="F134" s="199" t="s">
        <v>4737</v>
      </c>
      <c r="G134" s="200" t="s">
        <v>777</v>
      </c>
      <c r="H134" s="201">
        <v>0.15</v>
      </c>
      <c r="I134" s="202"/>
      <c r="J134" s="203">
        <f>ROUND(I134*H134,2)</f>
        <v>0</v>
      </c>
      <c r="K134" s="199" t="s">
        <v>392</v>
      </c>
      <c r="L134" s="204"/>
      <c r="M134" s="205" t="s">
        <v>5915</v>
      </c>
      <c r="N134" s="206" t="s">
        <v>5954</v>
      </c>
      <c r="O134" s="36"/>
      <c r="P134" s="176">
        <f>O134*H134</f>
        <v>0</v>
      </c>
      <c r="Q134" s="176">
        <v>1E-3</v>
      </c>
      <c r="R134" s="176">
        <f>Q134*H134</f>
        <v>1.4999999999999999E-4</v>
      </c>
      <c r="S134" s="176">
        <v>0</v>
      </c>
      <c r="T134" s="177">
        <f>S134*H134</f>
        <v>0</v>
      </c>
      <c r="AR134" s="18" t="s">
        <v>6015</v>
      </c>
      <c r="AT134" s="18" t="s">
        <v>447</v>
      </c>
      <c r="AU134" s="18" t="s">
        <v>5990</v>
      </c>
      <c r="AY134" s="18" t="s">
        <v>4012</v>
      </c>
      <c r="BE134" s="178">
        <f>IF(N134="základní",J134,0)</f>
        <v>0</v>
      </c>
      <c r="BF134" s="178">
        <f>IF(N134="snížená",J134,0)</f>
        <v>0</v>
      </c>
      <c r="BG134" s="178">
        <f>IF(N134="zákl. přenesená",J134,0)</f>
        <v>0</v>
      </c>
      <c r="BH134" s="178">
        <f>IF(N134="sníž. přenesená",J134,0)</f>
        <v>0</v>
      </c>
      <c r="BI134" s="178">
        <f>IF(N134="nulová",J134,0)</f>
        <v>0</v>
      </c>
      <c r="BJ134" s="18" t="s">
        <v>5934</v>
      </c>
      <c r="BK134" s="178">
        <f>ROUND(I134*H134,2)</f>
        <v>0</v>
      </c>
      <c r="BL134" s="18" t="s">
        <v>6003</v>
      </c>
      <c r="BM134" s="18" t="s">
        <v>4933</v>
      </c>
    </row>
    <row r="135" spans="2:65" s="12" customFormat="1">
      <c r="B135" s="186"/>
      <c r="D135" s="195" t="s">
        <v>402</v>
      </c>
      <c r="F135" s="207" t="s">
        <v>4934</v>
      </c>
      <c r="H135" s="208">
        <v>0.15</v>
      </c>
      <c r="I135" s="190"/>
      <c r="L135" s="186"/>
      <c r="M135" s="191"/>
      <c r="N135" s="192"/>
      <c r="O135" s="192"/>
      <c r="P135" s="192"/>
      <c r="Q135" s="192"/>
      <c r="R135" s="192"/>
      <c r="S135" s="192"/>
      <c r="T135" s="193"/>
      <c r="AT135" s="194" t="s">
        <v>402</v>
      </c>
      <c r="AU135" s="194" t="s">
        <v>5990</v>
      </c>
      <c r="AV135" s="12" t="s">
        <v>5990</v>
      </c>
      <c r="AW135" s="12" t="s">
        <v>5916</v>
      </c>
      <c r="AX135" s="12" t="s">
        <v>5934</v>
      </c>
      <c r="AY135" s="194" t="s">
        <v>4012</v>
      </c>
    </row>
    <row r="136" spans="2:65" s="11" customFormat="1" ht="29.85" customHeight="1">
      <c r="B136" s="152"/>
      <c r="D136" s="163" t="s">
        <v>5982</v>
      </c>
      <c r="E136" s="164" t="s">
        <v>5990</v>
      </c>
      <c r="F136" s="164" t="s">
        <v>510</v>
      </c>
      <c r="I136" s="155"/>
      <c r="J136" s="165">
        <f>BK136</f>
        <v>0</v>
      </c>
      <c r="L136" s="152"/>
      <c r="M136" s="157"/>
      <c r="N136" s="158"/>
      <c r="O136" s="158"/>
      <c r="P136" s="159">
        <f>SUM(P137:P147)</f>
        <v>0</v>
      </c>
      <c r="Q136" s="158"/>
      <c r="R136" s="159">
        <f>SUM(R137:R147)</f>
        <v>25.519006600000001</v>
      </c>
      <c r="S136" s="158"/>
      <c r="T136" s="160">
        <f>SUM(T137:T147)</f>
        <v>0</v>
      </c>
      <c r="AR136" s="153" t="s">
        <v>5934</v>
      </c>
      <c r="AT136" s="161" t="s">
        <v>5982</v>
      </c>
      <c r="AU136" s="161" t="s">
        <v>5934</v>
      </c>
      <c r="AY136" s="153" t="s">
        <v>4012</v>
      </c>
      <c r="BK136" s="162">
        <f>SUM(BK137:BK147)</f>
        <v>0</v>
      </c>
    </row>
    <row r="137" spans="2:65" s="1" customFormat="1" ht="22.5" customHeight="1">
      <c r="B137" s="166"/>
      <c r="C137" s="167" t="s">
        <v>491</v>
      </c>
      <c r="D137" s="167" t="s">
        <v>4015</v>
      </c>
      <c r="E137" s="168" t="s">
        <v>4740</v>
      </c>
      <c r="F137" s="169" t="s">
        <v>4741</v>
      </c>
      <c r="G137" s="170" t="s">
        <v>459</v>
      </c>
      <c r="H137" s="171">
        <v>112.3</v>
      </c>
      <c r="I137" s="172"/>
      <c r="J137" s="173">
        <f>ROUND(I137*H137,2)</f>
        <v>0</v>
      </c>
      <c r="K137" s="169" t="s">
        <v>392</v>
      </c>
      <c r="L137" s="35"/>
      <c r="M137" s="174" t="s">
        <v>5915</v>
      </c>
      <c r="N137" s="175" t="s">
        <v>5954</v>
      </c>
      <c r="O137" s="36"/>
      <c r="P137" s="176">
        <f>O137*H137</f>
        <v>0</v>
      </c>
      <c r="Q137" s="176">
        <v>0</v>
      </c>
      <c r="R137" s="176">
        <f>Q137*H137</f>
        <v>0</v>
      </c>
      <c r="S137" s="176">
        <v>0</v>
      </c>
      <c r="T137" s="177">
        <f>S137*H137</f>
        <v>0</v>
      </c>
      <c r="AR137" s="18" t="s">
        <v>701</v>
      </c>
      <c r="AT137" s="18" t="s">
        <v>4015</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701</v>
      </c>
      <c r="BM137" s="18" t="s">
        <v>4935</v>
      </c>
    </row>
    <row r="138" spans="2:65" s="1" customFormat="1" ht="22.5" customHeight="1">
      <c r="B138" s="166"/>
      <c r="C138" s="197" t="s">
        <v>495</v>
      </c>
      <c r="D138" s="197" t="s">
        <v>447</v>
      </c>
      <c r="E138" s="198" t="s">
        <v>4743</v>
      </c>
      <c r="F138" s="199" t="s">
        <v>4744</v>
      </c>
      <c r="G138" s="200" t="s">
        <v>459</v>
      </c>
      <c r="H138" s="201">
        <v>134.76</v>
      </c>
      <c r="I138" s="202"/>
      <c r="J138" s="203">
        <f>ROUND(I138*H138,2)</f>
        <v>0</v>
      </c>
      <c r="K138" s="199" t="s">
        <v>392</v>
      </c>
      <c r="L138" s="204"/>
      <c r="M138" s="205" t="s">
        <v>5915</v>
      </c>
      <c r="N138" s="206" t="s">
        <v>5954</v>
      </c>
      <c r="O138" s="36"/>
      <c r="P138" s="176">
        <f>O138*H138</f>
        <v>0</v>
      </c>
      <c r="Q138" s="176">
        <v>5.0000000000000002E-5</v>
      </c>
      <c r="R138" s="176">
        <f>Q138*H138</f>
        <v>6.7380000000000001E-3</v>
      </c>
      <c r="S138" s="176">
        <v>0</v>
      </c>
      <c r="T138" s="177">
        <f>S138*H138</f>
        <v>0</v>
      </c>
      <c r="AR138" s="18" t="s">
        <v>4745</v>
      </c>
      <c r="AT138" s="18" t="s">
        <v>447</v>
      </c>
      <c r="AU138" s="18" t="s">
        <v>5990</v>
      </c>
      <c r="AY138" s="18" t="s">
        <v>4012</v>
      </c>
      <c r="BE138" s="178">
        <f>IF(N138="základní",J138,0)</f>
        <v>0</v>
      </c>
      <c r="BF138" s="178">
        <f>IF(N138="snížená",J138,0)</f>
        <v>0</v>
      </c>
      <c r="BG138" s="178">
        <f>IF(N138="zákl. přenesená",J138,0)</f>
        <v>0</v>
      </c>
      <c r="BH138" s="178">
        <f>IF(N138="sníž. přenesená",J138,0)</f>
        <v>0</v>
      </c>
      <c r="BI138" s="178">
        <f>IF(N138="nulová",J138,0)</f>
        <v>0</v>
      </c>
      <c r="BJ138" s="18" t="s">
        <v>5934</v>
      </c>
      <c r="BK138" s="178">
        <f>ROUND(I138*H138,2)</f>
        <v>0</v>
      </c>
      <c r="BL138" s="18" t="s">
        <v>4745</v>
      </c>
      <c r="BM138" s="18" t="s">
        <v>4936</v>
      </c>
    </row>
    <row r="139" spans="2:65" s="12" customFormat="1">
      <c r="B139" s="186"/>
      <c r="D139" s="179" t="s">
        <v>402</v>
      </c>
      <c r="F139" s="188" t="s">
        <v>4937</v>
      </c>
      <c r="H139" s="189">
        <v>134.76</v>
      </c>
      <c r="I139" s="190"/>
      <c r="L139" s="186"/>
      <c r="M139" s="191"/>
      <c r="N139" s="192"/>
      <c r="O139" s="192"/>
      <c r="P139" s="192"/>
      <c r="Q139" s="192"/>
      <c r="R139" s="192"/>
      <c r="S139" s="192"/>
      <c r="T139" s="193"/>
      <c r="AT139" s="194" t="s">
        <v>402</v>
      </c>
      <c r="AU139" s="194" t="s">
        <v>5990</v>
      </c>
      <c r="AV139" s="12" t="s">
        <v>5990</v>
      </c>
      <c r="AW139" s="12" t="s">
        <v>5916</v>
      </c>
      <c r="AX139" s="12" t="s">
        <v>5934</v>
      </c>
      <c r="AY139" s="194" t="s">
        <v>4012</v>
      </c>
    </row>
    <row r="140" spans="2:65" s="1" customFormat="1" ht="31.5" customHeight="1">
      <c r="B140" s="166"/>
      <c r="C140" s="167" t="s">
        <v>500</v>
      </c>
      <c r="D140" s="167" t="s">
        <v>4015</v>
      </c>
      <c r="E140" s="168" t="s">
        <v>4748</v>
      </c>
      <c r="F140" s="169" t="s">
        <v>4749</v>
      </c>
      <c r="G140" s="170" t="s">
        <v>459</v>
      </c>
      <c r="H140" s="171">
        <v>112.3</v>
      </c>
      <c r="I140" s="172"/>
      <c r="J140" s="173">
        <f>ROUND(I140*H140,2)</f>
        <v>0</v>
      </c>
      <c r="K140" s="169" t="s">
        <v>392</v>
      </c>
      <c r="L140" s="35"/>
      <c r="M140" s="174" t="s">
        <v>5915</v>
      </c>
      <c r="N140" s="175" t="s">
        <v>5954</v>
      </c>
      <c r="O140" s="36"/>
      <c r="P140" s="176">
        <f>O140*H140</f>
        <v>0</v>
      </c>
      <c r="Q140" s="176">
        <v>0.22656999999999999</v>
      </c>
      <c r="R140" s="176">
        <f>Q140*H140</f>
        <v>25.443811</v>
      </c>
      <c r="S140" s="176">
        <v>0</v>
      </c>
      <c r="T140" s="177">
        <f>S140*H140</f>
        <v>0</v>
      </c>
      <c r="AR140" s="18" t="s">
        <v>6003</v>
      </c>
      <c r="AT140" s="18" t="s">
        <v>4015</v>
      </c>
      <c r="AU140" s="18" t="s">
        <v>5990</v>
      </c>
      <c r="AY140" s="18" t="s">
        <v>4012</v>
      </c>
      <c r="BE140" s="178">
        <f>IF(N140="základní",J140,0)</f>
        <v>0</v>
      </c>
      <c r="BF140" s="178">
        <f>IF(N140="snížená",J140,0)</f>
        <v>0</v>
      </c>
      <c r="BG140" s="178">
        <f>IF(N140="zákl. přenesená",J140,0)</f>
        <v>0</v>
      </c>
      <c r="BH140" s="178">
        <f>IF(N140="sníž. přenesená",J140,0)</f>
        <v>0</v>
      </c>
      <c r="BI140" s="178">
        <f>IF(N140="nulová",J140,0)</f>
        <v>0</v>
      </c>
      <c r="BJ140" s="18" t="s">
        <v>5934</v>
      </c>
      <c r="BK140" s="178">
        <f>ROUND(I140*H140,2)</f>
        <v>0</v>
      </c>
      <c r="BL140" s="18" t="s">
        <v>6003</v>
      </c>
      <c r="BM140" s="18" t="s">
        <v>4938</v>
      </c>
    </row>
    <row r="141" spans="2:65" s="1" customFormat="1" ht="22.5" customHeight="1">
      <c r="B141" s="166"/>
      <c r="C141" s="167" t="s">
        <v>505</v>
      </c>
      <c r="D141" s="167" t="s">
        <v>4015</v>
      </c>
      <c r="E141" s="168" t="s">
        <v>4751</v>
      </c>
      <c r="F141" s="169" t="s">
        <v>4752</v>
      </c>
      <c r="G141" s="170" t="s">
        <v>426</v>
      </c>
      <c r="H141" s="171">
        <v>134.76</v>
      </c>
      <c r="I141" s="172"/>
      <c r="J141" s="173">
        <f>ROUND(I141*H141,2)</f>
        <v>0</v>
      </c>
      <c r="K141" s="169" t="s">
        <v>392</v>
      </c>
      <c r="L141" s="35"/>
      <c r="M141" s="174" t="s">
        <v>5915</v>
      </c>
      <c r="N141" s="175" t="s">
        <v>5954</v>
      </c>
      <c r="O141" s="36"/>
      <c r="P141" s="176">
        <f>O141*H141</f>
        <v>0</v>
      </c>
      <c r="Q141" s="176">
        <v>1E-4</v>
      </c>
      <c r="R141" s="176">
        <f>Q141*H141</f>
        <v>1.3476E-2</v>
      </c>
      <c r="S141" s="176">
        <v>0</v>
      </c>
      <c r="T141" s="177">
        <f>S141*H141</f>
        <v>0</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4939</v>
      </c>
    </row>
    <row r="142" spans="2:65" s="12" customFormat="1">
      <c r="B142" s="186"/>
      <c r="D142" s="179" t="s">
        <v>402</v>
      </c>
      <c r="E142" s="187" t="s">
        <v>5915</v>
      </c>
      <c r="F142" s="188" t="s">
        <v>4940</v>
      </c>
      <c r="H142" s="189">
        <v>134.76</v>
      </c>
      <c r="I142" s="190"/>
      <c r="L142" s="186"/>
      <c r="M142" s="191"/>
      <c r="N142" s="192"/>
      <c r="O142" s="192"/>
      <c r="P142" s="192"/>
      <c r="Q142" s="192"/>
      <c r="R142" s="192"/>
      <c r="S142" s="192"/>
      <c r="T142" s="193"/>
      <c r="AT142" s="194" t="s">
        <v>402</v>
      </c>
      <c r="AU142" s="194" t="s">
        <v>5990</v>
      </c>
      <c r="AV142" s="12" t="s">
        <v>5990</v>
      </c>
      <c r="AW142" s="12" t="s">
        <v>5947</v>
      </c>
      <c r="AX142" s="12" t="s">
        <v>5934</v>
      </c>
      <c r="AY142" s="194" t="s">
        <v>4012</v>
      </c>
    </row>
    <row r="143" spans="2:65" s="1" customFormat="1" ht="22.5" customHeight="1">
      <c r="B143" s="166"/>
      <c r="C143" s="197" t="s">
        <v>511</v>
      </c>
      <c r="D143" s="197" t="s">
        <v>447</v>
      </c>
      <c r="E143" s="198" t="s">
        <v>4755</v>
      </c>
      <c r="F143" s="199" t="s">
        <v>4756</v>
      </c>
      <c r="G143" s="200" t="s">
        <v>459</v>
      </c>
      <c r="H143" s="201">
        <v>45.817999999999998</v>
      </c>
      <c r="I143" s="202"/>
      <c r="J143" s="203">
        <f>ROUND(I143*H143,2)</f>
        <v>0</v>
      </c>
      <c r="K143" s="199" t="s">
        <v>392</v>
      </c>
      <c r="L143" s="204"/>
      <c r="M143" s="205" t="s">
        <v>5915</v>
      </c>
      <c r="N143" s="206" t="s">
        <v>5954</v>
      </c>
      <c r="O143" s="36"/>
      <c r="P143" s="176">
        <f>O143*H143</f>
        <v>0</v>
      </c>
      <c r="Q143" s="176">
        <v>1.1999999999999999E-3</v>
      </c>
      <c r="R143" s="176">
        <f>Q143*H143</f>
        <v>5.4981599999999992E-2</v>
      </c>
      <c r="S143" s="176">
        <v>0</v>
      </c>
      <c r="T143" s="177">
        <f>S143*H143</f>
        <v>0</v>
      </c>
      <c r="AR143" s="18" t="s">
        <v>6015</v>
      </c>
      <c r="AT143" s="18" t="s">
        <v>447</v>
      </c>
      <c r="AU143" s="18" t="s">
        <v>5990</v>
      </c>
      <c r="AY143" s="18" t="s">
        <v>4012</v>
      </c>
      <c r="BE143" s="178">
        <f>IF(N143="základní",J143,0)</f>
        <v>0</v>
      </c>
      <c r="BF143" s="178">
        <f>IF(N143="snížená",J143,0)</f>
        <v>0</v>
      </c>
      <c r="BG143" s="178">
        <f>IF(N143="zákl. přenesená",J143,0)</f>
        <v>0</v>
      </c>
      <c r="BH143" s="178">
        <f>IF(N143="sníž. přenesená",J143,0)</f>
        <v>0</v>
      </c>
      <c r="BI143" s="178">
        <f>IF(N143="nulová",J143,0)</f>
        <v>0</v>
      </c>
      <c r="BJ143" s="18" t="s">
        <v>5934</v>
      </c>
      <c r="BK143" s="178">
        <f>ROUND(I143*H143,2)</f>
        <v>0</v>
      </c>
      <c r="BL143" s="18" t="s">
        <v>6003</v>
      </c>
      <c r="BM143" s="18" t="s">
        <v>4941</v>
      </c>
    </row>
    <row r="144" spans="2:65" s="12" customFormat="1">
      <c r="B144" s="186"/>
      <c r="D144" s="179" t="s">
        <v>402</v>
      </c>
      <c r="F144" s="188" t="s">
        <v>4942</v>
      </c>
      <c r="H144" s="189">
        <v>45.817999999999998</v>
      </c>
      <c r="I144" s="190"/>
      <c r="L144" s="186"/>
      <c r="M144" s="191"/>
      <c r="N144" s="192"/>
      <c r="O144" s="192"/>
      <c r="P144" s="192"/>
      <c r="Q144" s="192"/>
      <c r="R144" s="192"/>
      <c r="S144" s="192"/>
      <c r="T144" s="193"/>
      <c r="AT144" s="194" t="s">
        <v>402</v>
      </c>
      <c r="AU144" s="194" t="s">
        <v>5990</v>
      </c>
      <c r="AV144" s="12" t="s">
        <v>5990</v>
      </c>
      <c r="AW144" s="12" t="s">
        <v>5916</v>
      </c>
      <c r="AX144" s="12" t="s">
        <v>5934</v>
      </c>
      <c r="AY144" s="194" t="s">
        <v>4012</v>
      </c>
    </row>
    <row r="145" spans="2:65" s="1" customFormat="1" ht="22.5" customHeight="1">
      <c r="B145" s="166"/>
      <c r="C145" s="167" t="s">
        <v>516</v>
      </c>
      <c r="D145" s="167" t="s">
        <v>4015</v>
      </c>
      <c r="E145" s="168" t="s">
        <v>4759</v>
      </c>
      <c r="F145" s="169" t="s">
        <v>4760</v>
      </c>
      <c r="G145" s="170" t="s">
        <v>400</v>
      </c>
      <c r="H145" s="171">
        <v>20.213999999999999</v>
      </c>
      <c r="I145" s="172"/>
      <c r="J145" s="173">
        <f>ROUND(I145*H145,2)</f>
        <v>0</v>
      </c>
      <c r="K145" s="169" t="s">
        <v>392</v>
      </c>
      <c r="L145" s="35"/>
      <c r="M145" s="174" t="s">
        <v>5915</v>
      </c>
      <c r="N145" s="175" t="s">
        <v>5954</v>
      </c>
      <c r="O145" s="36"/>
      <c r="P145" s="176">
        <f>O145*H145</f>
        <v>0</v>
      </c>
      <c r="Q145" s="176">
        <v>0</v>
      </c>
      <c r="R145" s="176">
        <f>Q145*H145</f>
        <v>0</v>
      </c>
      <c r="S145" s="176">
        <v>0</v>
      </c>
      <c r="T145" s="177">
        <f>S145*H145</f>
        <v>0</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4943</v>
      </c>
    </row>
    <row r="146" spans="2:65" s="12" customFormat="1">
      <c r="B146" s="186"/>
      <c r="D146" s="179" t="s">
        <v>402</v>
      </c>
      <c r="E146" s="187" t="s">
        <v>5915</v>
      </c>
      <c r="F146" s="188" t="s">
        <v>4944</v>
      </c>
      <c r="H146" s="189">
        <v>20.213999999999999</v>
      </c>
      <c r="I146" s="190"/>
      <c r="L146" s="186"/>
      <c r="M146" s="191"/>
      <c r="N146" s="192"/>
      <c r="O146" s="192"/>
      <c r="P146" s="192"/>
      <c r="Q146" s="192"/>
      <c r="R146" s="192"/>
      <c r="S146" s="192"/>
      <c r="T146" s="193"/>
      <c r="AT146" s="194" t="s">
        <v>402</v>
      </c>
      <c r="AU146" s="194" t="s">
        <v>5990</v>
      </c>
      <c r="AV146" s="12" t="s">
        <v>5990</v>
      </c>
      <c r="AW146" s="12" t="s">
        <v>5947</v>
      </c>
      <c r="AX146" s="12" t="s">
        <v>5934</v>
      </c>
      <c r="AY146" s="194" t="s">
        <v>4012</v>
      </c>
    </row>
    <row r="147" spans="2:65" s="1" customFormat="1" ht="22.5" customHeight="1">
      <c r="B147" s="166"/>
      <c r="C147" s="167" t="s">
        <v>521</v>
      </c>
      <c r="D147" s="167" t="s">
        <v>4015</v>
      </c>
      <c r="E147" s="168" t="s">
        <v>4763</v>
      </c>
      <c r="F147" s="169" t="s">
        <v>4764</v>
      </c>
      <c r="G147" s="170" t="s">
        <v>459</v>
      </c>
      <c r="H147" s="171">
        <v>112.3</v>
      </c>
      <c r="I147" s="172"/>
      <c r="J147" s="173">
        <f>ROUND(I147*H147,2)</f>
        <v>0</v>
      </c>
      <c r="K147" s="169" t="s">
        <v>5915</v>
      </c>
      <c r="L147" s="35"/>
      <c r="M147" s="174" t="s">
        <v>5915</v>
      </c>
      <c r="N147" s="175" t="s">
        <v>5954</v>
      </c>
      <c r="O147" s="36"/>
      <c r="P147" s="176">
        <f>O147*H147</f>
        <v>0</v>
      </c>
      <c r="Q147" s="176">
        <v>0</v>
      </c>
      <c r="R147" s="176">
        <f>Q147*H147</f>
        <v>0</v>
      </c>
      <c r="S147" s="176">
        <v>0</v>
      </c>
      <c r="T147" s="177">
        <f>S147*H147</f>
        <v>0</v>
      </c>
      <c r="AR147" s="18" t="s">
        <v>701</v>
      </c>
      <c r="AT147" s="18" t="s">
        <v>4015</v>
      </c>
      <c r="AU147" s="18" t="s">
        <v>5990</v>
      </c>
      <c r="AY147" s="18" t="s">
        <v>4012</v>
      </c>
      <c r="BE147" s="178">
        <f>IF(N147="základní",J147,0)</f>
        <v>0</v>
      </c>
      <c r="BF147" s="178">
        <f>IF(N147="snížená",J147,0)</f>
        <v>0</v>
      </c>
      <c r="BG147" s="178">
        <f>IF(N147="zákl. přenesená",J147,0)</f>
        <v>0</v>
      </c>
      <c r="BH147" s="178">
        <f>IF(N147="sníž. přenesená",J147,0)</f>
        <v>0</v>
      </c>
      <c r="BI147" s="178">
        <f>IF(N147="nulová",J147,0)</f>
        <v>0</v>
      </c>
      <c r="BJ147" s="18" t="s">
        <v>5934</v>
      </c>
      <c r="BK147" s="178">
        <f>ROUND(I147*H147,2)</f>
        <v>0</v>
      </c>
      <c r="BL147" s="18" t="s">
        <v>701</v>
      </c>
      <c r="BM147" s="18" t="s">
        <v>4945</v>
      </c>
    </row>
    <row r="148" spans="2:65" s="11" customFormat="1" ht="29.85" customHeight="1">
      <c r="B148" s="152"/>
      <c r="D148" s="163" t="s">
        <v>5982</v>
      </c>
      <c r="E148" s="164" t="s">
        <v>6015</v>
      </c>
      <c r="F148" s="164" t="s">
        <v>4766</v>
      </c>
      <c r="I148" s="155"/>
      <c r="J148" s="165">
        <f>BK148</f>
        <v>0</v>
      </c>
      <c r="L148" s="152"/>
      <c r="M148" s="157"/>
      <c r="N148" s="158"/>
      <c r="O148" s="158"/>
      <c r="P148" s="159">
        <f>SUM(P149:P162)</f>
        <v>0</v>
      </c>
      <c r="Q148" s="158"/>
      <c r="R148" s="159">
        <f>SUM(R149:R162)</f>
        <v>3.486253</v>
      </c>
      <c r="S148" s="158"/>
      <c r="T148" s="160">
        <f>SUM(T149:T162)</f>
        <v>0</v>
      </c>
      <c r="AR148" s="153" t="s">
        <v>5934</v>
      </c>
      <c r="AT148" s="161" t="s">
        <v>5982</v>
      </c>
      <c r="AU148" s="161" t="s">
        <v>5934</v>
      </c>
      <c r="AY148" s="153" t="s">
        <v>4012</v>
      </c>
      <c r="BK148" s="162">
        <f>SUM(BK149:BK162)</f>
        <v>0</v>
      </c>
    </row>
    <row r="149" spans="2:65" s="1" customFormat="1" ht="22.5" customHeight="1">
      <c r="B149" s="166"/>
      <c r="C149" s="167" t="s">
        <v>526</v>
      </c>
      <c r="D149" s="167" t="s">
        <v>4015</v>
      </c>
      <c r="E149" s="168" t="s">
        <v>4946</v>
      </c>
      <c r="F149" s="169" t="s">
        <v>4947</v>
      </c>
      <c r="G149" s="170" t="s">
        <v>568</v>
      </c>
      <c r="H149" s="171">
        <v>2</v>
      </c>
      <c r="I149" s="172"/>
      <c r="J149" s="173">
        <f>ROUND(I149*H149,2)</f>
        <v>0</v>
      </c>
      <c r="K149" s="169" t="s">
        <v>392</v>
      </c>
      <c r="L149" s="35"/>
      <c r="M149" s="174" t="s">
        <v>5915</v>
      </c>
      <c r="N149" s="175" t="s">
        <v>5954</v>
      </c>
      <c r="O149" s="36"/>
      <c r="P149" s="176">
        <f>O149*H149</f>
        <v>0</v>
      </c>
      <c r="Q149" s="176">
        <v>2.9299999999999999E-3</v>
      </c>
      <c r="R149" s="176">
        <f>Q149*H149</f>
        <v>5.8599999999999998E-3</v>
      </c>
      <c r="S149" s="176">
        <v>0</v>
      </c>
      <c r="T149" s="177">
        <f>S149*H149</f>
        <v>0</v>
      </c>
      <c r="AR149" s="18" t="s">
        <v>6003</v>
      </c>
      <c r="AT149" s="18" t="s">
        <v>4015</v>
      </c>
      <c r="AU149" s="18" t="s">
        <v>5990</v>
      </c>
      <c r="AY149" s="18" t="s">
        <v>4012</v>
      </c>
      <c r="BE149" s="178">
        <f>IF(N149="základní",J149,0)</f>
        <v>0</v>
      </c>
      <c r="BF149" s="178">
        <f>IF(N149="snížená",J149,0)</f>
        <v>0</v>
      </c>
      <c r="BG149" s="178">
        <f>IF(N149="zákl. přenesená",J149,0)</f>
        <v>0</v>
      </c>
      <c r="BH149" s="178">
        <f>IF(N149="sníž. přenesená",J149,0)</f>
        <v>0</v>
      </c>
      <c r="BI149" s="178">
        <f>IF(N149="nulová",J149,0)</f>
        <v>0</v>
      </c>
      <c r="BJ149" s="18" t="s">
        <v>5934</v>
      </c>
      <c r="BK149" s="178">
        <f>ROUND(I149*H149,2)</f>
        <v>0</v>
      </c>
      <c r="BL149" s="18" t="s">
        <v>6003</v>
      </c>
      <c r="BM149" s="18" t="s">
        <v>4948</v>
      </c>
    </row>
    <row r="150" spans="2:65" s="1" customFormat="1" ht="22.5" customHeight="1">
      <c r="B150" s="166"/>
      <c r="C150" s="197" t="s">
        <v>532</v>
      </c>
      <c r="D150" s="197" t="s">
        <v>447</v>
      </c>
      <c r="E150" s="198" t="s">
        <v>4949</v>
      </c>
      <c r="F150" s="199" t="s">
        <v>4950</v>
      </c>
      <c r="G150" s="200" t="s">
        <v>568</v>
      </c>
      <c r="H150" s="201">
        <v>2</v>
      </c>
      <c r="I150" s="202"/>
      <c r="J150" s="203">
        <f>ROUND(I150*H150,2)</f>
        <v>0</v>
      </c>
      <c r="K150" s="199" t="s">
        <v>5915</v>
      </c>
      <c r="L150" s="204"/>
      <c r="M150" s="205" t="s">
        <v>5915</v>
      </c>
      <c r="N150" s="206" t="s">
        <v>5954</v>
      </c>
      <c r="O150" s="36"/>
      <c r="P150" s="176">
        <f>O150*H150</f>
        <v>0</v>
      </c>
      <c r="Q150" s="176">
        <v>1.4500000000000001E-2</v>
      </c>
      <c r="R150" s="176">
        <f>Q150*H150</f>
        <v>2.9000000000000001E-2</v>
      </c>
      <c r="S150" s="176">
        <v>0</v>
      </c>
      <c r="T150" s="177">
        <f>S150*H150</f>
        <v>0</v>
      </c>
      <c r="AR150" s="18" t="s">
        <v>6015</v>
      </c>
      <c r="AT150" s="18" t="s">
        <v>447</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4951</v>
      </c>
    </row>
    <row r="151" spans="2:65" s="1" customFormat="1" ht="31.5" customHeight="1">
      <c r="B151" s="166"/>
      <c r="C151" s="167" t="s">
        <v>538</v>
      </c>
      <c r="D151" s="167" t="s">
        <v>4015</v>
      </c>
      <c r="E151" s="168" t="s">
        <v>4952</v>
      </c>
      <c r="F151" s="169" t="s">
        <v>4953</v>
      </c>
      <c r="G151" s="170" t="s">
        <v>459</v>
      </c>
      <c r="H151" s="171">
        <v>117</v>
      </c>
      <c r="I151" s="172"/>
      <c r="J151" s="173">
        <f>ROUND(I151*H151,2)</f>
        <v>0</v>
      </c>
      <c r="K151" s="169" t="s">
        <v>5915</v>
      </c>
      <c r="L151" s="35"/>
      <c r="M151" s="174" t="s">
        <v>5915</v>
      </c>
      <c r="N151" s="175" t="s">
        <v>5954</v>
      </c>
      <c r="O151" s="36"/>
      <c r="P151" s="176">
        <f>O151*H151</f>
        <v>0</v>
      </c>
      <c r="Q151" s="176">
        <v>0</v>
      </c>
      <c r="R151" s="176">
        <f>Q151*H151</f>
        <v>0</v>
      </c>
      <c r="S151" s="176">
        <v>0</v>
      </c>
      <c r="T151" s="177">
        <f>S151*H151</f>
        <v>0</v>
      </c>
      <c r="AR151" s="18" t="s">
        <v>6003</v>
      </c>
      <c r="AT151" s="18" t="s">
        <v>4015</v>
      </c>
      <c r="AU151" s="18" t="s">
        <v>5990</v>
      </c>
      <c r="AY151" s="18" t="s">
        <v>4012</v>
      </c>
      <c r="BE151" s="178">
        <f>IF(N151="základní",J151,0)</f>
        <v>0</v>
      </c>
      <c r="BF151" s="178">
        <f>IF(N151="snížená",J151,0)</f>
        <v>0</v>
      </c>
      <c r="BG151" s="178">
        <f>IF(N151="zákl. přenesená",J151,0)</f>
        <v>0</v>
      </c>
      <c r="BH151" s="178">
        <f>IF(N151="sníž. přenesená",J151,0)</f>
        <v>0</v>
      </c>
      <c r="BI151" s="178">
        <f>IF(N151="nulová",J151,0)</f>
        <v>0</v>
      </c>
      <c r="BJ151" s="18" t="s">
        <v>5934</v>
      </c>
      <c r="BK151" s="178">
        <f>ROUND(I151*H151,2)</f>
        <v>0</v>
      </c>
      <c r="BL151" s="18" t="s">
        <v>6003</v>
      </c>
      <c r="BM151" s="18" t="s">
        <v>4954</v>
      </c>
    </row>
    <row r="152" spans="2:65" s="1" customFormat="1" ht="40.5">
      <c r="B152" s="35"/>
      <c r="D152" s="179" t="s">
        <v>4021</v>
      </c>
      <c r="F152" s="180" t="s">
        <v>4955</v>
      </c>
      <c r="I152" s="181"/>
      <c r="L152" s="35"/>
      <c r="M152" s="64"/>
      <c r="N152" s="36"/>
      <c r="O152" s="36"/>
      <c r="P152" s="36"/>
      <c r="Q152" s="36"/>
      <c r="R152" s="36"/>
      <c r="S152" s="36"/>
      <c r="T152" s="65"/>
      <c r="AT152" s="18" t="s">
        <v>4021</v>
      </c>
      <c r="AU152" s="18" t="s">
        <v>5990</v>
      </c>
    </row>
    <row r="153" spans="2:65" s="1" customFormat="1" ht="31.5" customHeight="1">
      <c r="B153" s="166"/>
      <c r="C153" s="167" t="s">
        <v>542</v>
      </c>
      <c r="D153" s="167" t="s">
        <v>4015</v>
      </c>
      <c r="E153" s="168" t="s">
        <v>4956</v>
      </c>
      <c r="F153" s="169" t="s">
        <v>4957</v>
      </c>
      <c r="G153" s="170" t="s">
        <v>459</v>
      </c>
      <c r="H153" s="171">
        <v>112.3</v>
      </c>
      <c r="I153" s="172"/>
      <c r="J153" s="173">
        <f>ROUND(I153*H153,2)</f>
        <v>0</v>
      </c>
      <c r="K153" s="169" t="s">
        <v>392</v>
      </c>
      <c r="L153" s="35"/>
      <c r="M153" s="174" t="s">
        <v>5915</v>
      </c>
      <c r="N153" s="175" t="s">
        <v>5954</v>
      </c>
      <c r="O153" s="36"/>
      <c r="P153" s="176">
        <f>O153*H153</f>
        <v>0</v>
      </c>
      <c r="Q153" s="176">
        <v>1.1E-4</v>
      </c>
      <c r="R153" s="176">
        <f>Q153*H153</f>
        <v>1.2352999999999999E-2</v>
      </c>
      <c r="S153" s="176">
        <v>0</v>
      </c>
      <c r="T153" s="177">
        <f>S153*H153</f>
        <v>0</v>
      </c>
      <c r="AR153" s="18" t="s">
        <v>6003</v>
      </c>
      <c r="AT153" s="18" t="s">
        <v>4015</v>
      </c>
      <c r="AU153" s="18" t="s">
        <v>5990</v>
      </c>
      <c r="AY153" s="18" t="s">
        <v>4012</v>
      </c>
      <c r="BE153" s="178">
        <f>IF(N153="základní",J153,0)</f>
        <v>0</v>
      </c>
      <c r="BF153" s="178">
        <f>IF(N153="snížená",J153,0)</f>
        <v>0</v>
      </c>
      <c r="BG153" s="178">
        <f>IF(N153="zákl. přenesená",J153,0)</f>
        <v>0</v>
      </c>
      <c r="BH153" s="178">
        <f>IF(N153="sníž. přenesená",J153,0)</f>
        <v>0</v>
      </c>
      <c r="BI153" s="178">
        <f>IF(N153="nulová",J153,0)</f>
        <v>0</v>
      </c>
      <c r="BJ153" s="18" t="s">
        <v>5934</v>
      </c>
      <c r="BK153" s="178">
        <f>ROUND(I153*H153,2)</f>
        <v>0</v>
      </c>
      <c r="BL153" s="18" t="s">
        <v>6003</v>
      </c>
      <c r="BM153" s="18" t="s">
        <v>4958</v>
      </c>
    </row>
    <row r="154" spans="2:65" s="1" customFormat="1" ht="22.5" customHeight="1">
      <c r="B154" s="166"/>
      <c r="C154" s="197" t="s">
        <v>548</v>
      </c>
      <c r="D154" s="197" t="s">
        <v>447</v>
      </c>
      <c r="E154" s="198" t="s">
        <v>4959</v>
      </c>
      <c r="F154" s="199" t="s">
        <v>4960</v>
      </c>
      <c r="G154" s="200" t="s">
        <v>568</v>
      </c>
      <c r="H154" s="201">
        <v>19</v>
      </c>
      <c r="I154" s="202"/>
      <c r="J154" s="203">
        <f>ROUND(I154*H154,2)</f>
        <v>0</v>
      </c>
      <c r="K154" s="199" t="s">
        <v>392</v>
      </c>
      <c r="L154" s="204"/>
      <c r="M154" s="205" t="s">
        <v>5915</v>
      </c>
      <c r="N154" s="206" t="s">
        <v>5954</v>
      </c>
      <c r="O154" s="36"/>
      <c r="P154" s="176">
        <f>O154*H154</f>
        <v>0</v>
      </c>
      <c r="Q154" s="176">
        <v>5.2400000000000002E-2</v>
      </c>
      <c r="R154" s="176">
        <f>Q154*H154</f>
        <v>0.99560000000000004</v>
      </c>
      <c r="S154" s="176">
        <v>0</v>
      </c>
      <c r="T154" s="177">
        <f>S154*H154</f>
        <v>0</v>
      </c>
      <c r="AR154" s="18" t="s">
        <v>6015</v>
      </c>
      <c r="AT154" s="18" t="s">
        <v>447</v>
      </c>
      <c r="AU154" s="18" t="s">
        <v>5990</v>
      </c>
      <c r="AY154" s="18" t="s">
        <v>4012</v>
      </c>
      <c r="BE154" s="178">
        <f>IF(N154="základní",J154,0)</f>
        <v>0</v>
      </c>
      <c r="BF154" s="178">
        <f>IF(N154="snížená",J154,0)</f>
        <v>0</v>
      </c>
      <c r="BG154" s="178">
        <f>IF(N154="zákl. přenesená",J154,0)</f>
        <v>0</v>
      </c>
      <c r="BH154" s="178">
        <f>IF(N154="sníž. přenesená",J154,0)</f>
        <v>0</v>
      </c>
      <c r="BI154" s="178">
        <f>IF(N154="nulová",J154,0)</f>
        <v>0</v>
      </c>
      <c r="BJ154" s="18" t="s">
        <v>5934</v>
      </c>
      <c r="BK154" s="178">
        <f>ROUND(I154*H154,2)</f>
        <v>0</v>
      </c>
      <c r="BL154" s="18" t="s">
        <v>6003</v>
      </c>
      <c r="BM154" s="18" t="s">
        <v>4961</v>
      </c>
    </row>
    <row r="155" spans="2:65" s="1" customFormat="1" ht="27">
      <c r="B155" s="35"/>
      <c r="D155" s="179" t="s">
        <v>4021</v>
      </c>
      <c r="F155" s="180" t="s">
        <v>4962</v>
      </c>
      <c r="I155" s="181"/>
      <c r="L155" s="35"/>
      <c r="M155" s="64"/>
      <c r="N155" s="36"/>
      <c r="O155" s="36"/>
      <c r="P155" s="36"/>
      <c r="Q155" s="36"/>
      <c r="R155" s="36"/>
      <c r="S155" s="36"/>
      <c r="T155" s="65"/>
      <c r="AT155" s="18" t="s">
        <v>4021</v>
      </c>
      <c r="AU155" s="18" t="s">
        <v>5990</v>
      </c>
    </row>
    <row r="156" spans="2:65" s="1" customFormat="1" ht="22.5" customHeight="1">
      <c r="B156" s="166"/>
      <c r="C156" s="167" t="s">
        <v>553</v>
      </c>
      <c r="D156" s="167" t="s">
        <v>4015</v>
      </c>
      <c r="E156" s="168" t="s">
        <v>4787</v>
      </c>
      <c r="F156" s="169" t="s">
        <v>4788</v>
      </c>
      <c r="G156" s="170" t="s">
        <v>459</v>
      </c>
      <c r="H156" s="171">
        <v>229.3</v>
      </c>
      <c r="I156" s="172"/>
      <c r="J156" s="173">
        <f>ROUND(I156*H156,2)</f>
        <v>0</v>
      </c>
      <c r="K156" s="169" t="s">
        <v>392</v>
      </c>
      <c r="L156" s="35"/>
      <c r="M156" s="174" t="s">
        <v>5915</v>
      </c>
      <c r="N156" s="175" t="s">
        <v>5954</v>
      </c>
      <c r="O156" s="36"/>
      <c r="P156" s="176">
        <f>O156*H156</f>
        <v>0</v>
      </c>
      <c r="Q156" s="176">
        <v>0</v>
      </c>
      <c r="R156" s="176">
        <f>Q156*H156</f>
        <v>0</v>
      </c>
      <c r="S156" s="176">
        <v>0</v>
      </c>
      <c r="T156" s="177">
        <f>S156*H156</f>
        <v>0</v>
      </c>
      <c r="AR156" s="18" t="s">
        <v>6003</v>
      </c>
      <c r="AT156" s="18" t="s">
        <v>4015</v>
      </c>
      <c r="AU156" s="18" t="s">
        <v>5990</v>
      </c>
      <c r="AY156" s="18" t="s">
        <v>4012</v>
      </c>
      <c r="BE156" s="178">
        <f>IF(N156="základní",J156,0)</f>
        <v>0</v>
      </c>
      <c r="BF156" s="178">
        <f>IF(N156="snížená",J156,0)</f>
        <v>0</v>
      </c>
      <c r="BG156" s="178">
        <f>IF(N156="zákl. přenesená",J156,0)</f>
        <v>0</v>
      </c>
      <c r="BH156" s="178">
        <f>IF(N156="sníž. přenesená",J156,0)</f>
        <v>0</v>
      </c>
      <c r="BI156" s="178">
        <f>IF(N156="nulová",J156,0)</f>
        <v>0</v>
      </c>
      <c r="BJ156" s="18" t="s">
        <v>5934</v>
      </c>
      <c r="BK156" s="178">
        <f>ROUND(I156*H156,2)</f>
        <v>0</v>
      </c>
      <c r="BL156" s="18" t="s">
        <v>6003</v>
      </c>
      <c r="BM156" s="18" t="s">
        <v>4963</v>
      </c>
    </row>
    <row r="157" spans="2:65" s="12" customFormat="1">
      <c r="B157" s="186"/>
      <c r="D157" s="179" t="s">
        <v>402</v>
      </c>
      <c r="E157" s="187" t="s">
        <v>5915</v>
      </c>
      <c r="F157" s="188" t="s">
        <v>4964</v>
      </c>
      <c r="H157" s="189">
        <v>229.3</v>
      </c>
      <c r="I157" s="190"/>
      <c r="L157" s="186"/>
      <c r="M157" s="191"/>
      <c r="N157" s="192"/>
      <c r="O157" s="192"/>
      <c r="P157" s="192"/>
      <c r="Q157" s="192"/>
      <c r="R157" s="192"/>
      <c r="S157" s="192"/>
      <c r="T157" s="193"/>
      <c r="AT157" s="194" t="s">
        <v>402</v>
      </c>
      <c r="AU157" s="194" t="s">
        <v>5990</v>
      </c>
      <c r="AV157" s="12" t="s">
        <v>5990</v>
      </c>
      <c r="AW157" s="12" t="s">
        <v>5947</v>
      </c>
      <c r="AX157" s="12" t="s">
        <v>5934</v>
      </c>
      <c r="AY157" s="194" t="s">
        <v>4012</v>
      </c>
    </row>
    <row r="158" spans="2:65" s="1" customFormat="1" ht="22.5" customHeight="1">
      <c r="B158" s="166"/>
      <c r="C158" s="167" t="s">
        <v>559</v>
      </c>
      <c r="D158" s="167" t="s">
        <v>4015</v>
      </c>
      <c r="E158" s="168" t="s">
        <v>4791</v>
      </c>
      <c r="F158" s="169" t="s">
        <v>4792</v>
      </c>
      <c r="G158" s="170" t="s">
        <v>459</v>
      </c>
      <c r="H158" s="171">
        <v>229.3</v>
      </c>
      <c r="I158" s="172"/>
      <c r="J158" s="173">
        <f>ROUND(I158*H158,2)</f>
        <v>0</v>
      </c>
      <c r="K158" s="169" t="s">
        <v>392</v>
      </c>
      <c r="L158" s="35"/>
      <c r="M158" s="174" t="s">
        <v>5915</v>
      </c>
      <c r="N158" s="175" t="s">
        <v>5954</v>
      </c>
      <c r="O158" s="36"/>
      <c r="P158" s="176">
        <f>O158*H158</f>
        <v>0</v>
      </c>
      <c r="Q158" s="176">
        <v>0</v>
      </c>
      <c r="R158" s="176">
        <f>Q158*H158</f>
        <v>0</v>
      </c>
      <c r="S158" s="176">
        <v>0</v>
      </c>
      <c r="T158" s="177">
        <f>S158*H158</f>
        <v>0</v>
      </c>
      <c r="AR158" s="18" t="s">
        <v>6003</v>
      </c>
      <c r="AT158" s="18" t="s">
        <v>4015</v>
      </c>
      <c r="AU158" s="18" t="s">
        <v>5990</v>
      </c>
      <c r="AY158" s="18" t="s">
        <v>4012</v>
      </c>
      <c r="BE158" s="178">
        <f>IF(N158="základní",J158,0)</f>
        <v>0</v>
      </c>
      <c r="BF158" s="178">
        <f>IF(N158="snížená",J158,0)</f>
        <v>0</v>
      </c>
      <c r="BG158" s="178">
        <f>IF(N158="zákl. přenesená",J158,0)</f>
        <v>0</v>
      </c>
      <c r="BH158" s="178">
        <f>IF(N158="sníž. přenesená",J158,0)</f>
        <v>0</v>
      </c>
      <c r="BI158" s="178">
        <f>IF(N158="nulová",J158,0)</f>
        <v>0</v>
      </c>
      <c r="BJ158" s="18" t="s">
        <v>5934</v>
      </c>
      <c r="BK158" s="178">
        <f>ROUND(I158*H158,2)</f>
        <v>0</v>
      </c>
      <c r="BL158" s="18" t="s">
        <v>6003</v>
      </c>
      <c r="BM158" s="18" t="s">
        <v>4965</v>
      </c>
    </row>
    <row r="159" spans="2:65" s="12" customFormat="1">
      <c r="B159" s="186"/>
      <c r="D159" s="179" t="s">
        <v>402</v>
      </c>
      <c r="E159" s="187" t="s">
        <v>5915</v>
      </c>
      <c r="F159" s="188" t="s">
        <v>4964</v>
      </c>
      <c r="H159" s="189">
        <v>229.3</v>
      </c>
      <c r="I159" s="190"/>
      <c r="L159" s="186"/>
      <c r="M159" s="191"/>
      <c r="N159" s="192"/>
      <c r="O159" s="192"/>
      <c r="P159" s="192"/>
      <c r="Q159" s="192"/>
      <c r="R159" s="192"/>
      <c r="S159" s="192"/>
      <c r="T159" s="193"/>
      <c r="AT159" s="194" t="s">
        <v>402</v>
      </c>
      <c r="AU159" s="194" t="s">
        <v>5990</v>
      </c>
      <c r="AV159" s="12" t="s">
        <v>5990</v>
      </c>
      <c r="AW159" s="12" t="s">
        <v>5947</v>
      </c>
      <c r="AX159" s="12" t="s">
        <v>5934</v>
      </c>
      <c r="AY159" s="194" t="s">
        <v>4012</v>
      </c>
    </row>
    <row r="160" spans="2:65" s="1" customFormat="1" ht="22.5" customHeight="1">
      <c r="B160" s="166"/>
      <c r="C160" s="167" t="s">
        <v>565</v>
      </c>
      <c r="D160" s="167" t="s">
        <v>4015</v>
      </c>
      <c r="E160" s="168" t="s">
        <v>4794</v>
      </c>
      <c r="F160" s="169" t="s">
        <v>5444</v>
      </c>
      <c r="G160" s="170" t="s">
        <v>568</v>
      </c>
      <c r="H160" s="171">
        <v>2</v>
      </c>
      <c r="I160" s="172"/>
      <c r="J160" s="173">
        <f>ROUND(I160*H160,2)</f>
        <v>0</v>
      </c>
      <c r="K160" s="169" t="s">
        <v>392</v>
      </c>
      <c r="L160" s="35"/>
      <c r="M160" s="174" t="s">
        <v>5915</v>
      </c>
      <c r="N160" s="175" t="s">
        <v>5954</v>
      </c>
      <c r="O160" s="36"/>
      <c r="P160" s="176">
        <f>O160*H160</f>
        <v>0</v>
      </c>
      <c r="Q160" s="176">
        <v>0.46005000000000001</v>
      </c>
      <c r="R160" s="176">
        <f>Q160*H160</f>
        <v>0.92010000000000003</v>
      </c>
      <c r="S160" s="176">
        <v>0</v>
      </c>
      <c r="T160" s="177">
        <f>S160*H160</f>
        <v>0</v>
      </c>
      <c r="AR160" s="18" t="s">
        <v>6003</v>
      </c>
      <c r="AT160" s="18" t="s">
        <v>4015</v>
      </c>
      <c r="AU160" s="18" t="s">
        <v>5990</v>
      </c>
      <c r="AY160" s="18" t="s">
        <v>4012</v>
      </c>
      <c r="BE160" s="178">
        <f>IF(N160="základní",J160,0)</f>
        <v>0</v>
      </c>
      <c r="BF160" s="178">
        <f>IF(N160="snížená",J160,0)</f>
        <v>0</v>
      </c>
      <c r="BG160" s="178">
        <f>IF(N160="zákl. přenesená",J160,0)</f>
        <v>0</v>
      </c>
      <c r="BH160" s="178">
        <f>IF(N160="sníž. přenesená",J160,0)</f>
        <v>0</v>
      </c>
      <c r="BI160" s="178">
        <f>IF(N160="nulová",J160,0)</f>
        <v>0</v>
      </c>
      <c r="BJ160" s="18" t="s">
        <v>5934</v>
      </c>
      <c r="BK160" s="178">
        <f>ROUND(I160*H160,2)</f>
        <v>0</v>
      </c>
      <c r="BL160" s="18" t="s">
        <v>6003</v>
      </c>
      <c r="BM160" s="18" t="s">
        <v>4966</v>
      </c>
    </row>
    <row r="161" spans="2:65" s="1" customFormat="1" ht="22.5" customHeight="1">
      <c r="B161" s="166"/>
      <c r="C161" s="197" t="s">
        <v>570</v>
      </c>
      <c r="D161" s="197" t="s">
        <v>447</v>
      </c>
      <c r="E161" s="198" t="s">
        <v>4967</v>
      </c>
      <c r="F161" s="199" t="s">
        <v>4968</v>
      </c>
      <c r="G161" s="200" t="s">
        <v>459</v>
      </c>
      <c r="H161" s="201">
        <v>117</v>
      </c>
      <c r="I161" s="202"/>
      <c r="J161" s="203">
        <f>ROUND(I161*H161,2)</f>
        <v>0</v>
      </c>
      <c r="K161" s="199" t="s">
        <v>392</v>
      </c>
      <c r="L161" s="204"/>
      <c r="M161" s="205" t="s">
        <v>5915</v>
      </c>
      <c r="N161" s="206" t="s">
        <v>5954</v>
      </c>
      <c r="O161" s="36"/>
      <c r="P161" s="176">
        <f>O161*H161</f>
        <v>0</v>
      </c>
      <c r="Q161" s="176">
        <v>1.302E-2</v>
      </c>
      <c r="R161" s="176">
        <f>Q161*H161</f>
        <v>1.5233400000000001</v>
      </c>
      <c r="S161" s="176">
        <v>0</v>
      </c>
      <c r="T161" s="177">
        <f>S161*H161</f>
        <v>0</v>
      </c>
      <c r="AR161" s="18" t="s">
        <v>6015</v>
      </c>
      <c r="AT161" s="18" t="s">
        <v>447</v>
      </c>
      <c r="AU161" s="18" t="s">
        <v>5990</v>
      </c>
      <c r="AY161" s="18" t="s">
        <v>4012</v>
      </c>
      <c r="BE161" s="178">
        <f>IF(N161="základní",J161,0)</f>
        <v>0</v>
      </c>
      <c r="BF161" s="178">
        <f>IF(N161="snížená",J161,0)</f>
        <v>0</v>
      </c>
      <c r="BG161" s="178">
        <f>IF(N161="zákl. přenesená",J161,0)</f>
        <v>0</v>
      </c>
      <c r="BH161" s="178">
        <f>IF(N161="sníž. přenesená",J161,0)</f>
        <v>0</v>
      </c>
      <c r="BI161" s="178">
        <f>IF(N161="nulová",J161,0)</f>
        <v>0</v>
      </c>
      <c r="BJ161" s="18" t="s">
        <v>5934</v>
      </c>
      <c r="BK161" s="178">
        <f>ROUND(I161*H161,2)</f>
        <v>0</v>
      </c>
      <c r="BL161" s="18" t="s">
        <v>6003</v>
      </c>
      <c r="BM161" s="18" t="s">
        <v>4969</v>
      </c>
    </row>
    <row r="162" spans="2:65" s="12" customFormat="1">
      <c r="B162" s="186"/>
      <c r="D162" s="195" t="s">
        <v>402</v>
      </c>
      <c r="F162" s="207" t="s">
        <v>4970</v>
      </c>
      <c r="H162" s="208">
        <v>117</v>
      </c>
      <c r="I162" s="190"/>
      <c r="L162" s="186"/>
      <c r="M162" s="191"/>
      <c r="N162" s="192"/>
      <c r="O162" s="192"/>
      <c r="P162" s="192"/>
      <c r="Q162" s="192"/>
      <c r="R162" s="192"/>
      <c r="S162" s="192"/>
      <c r="T162" s="193"/>
      <c r="AT162" s="194" t="s">
        <v>402</v>
      </c>
      <c r="AU162" s="194" t="s">
        <v>5990</v>
      </c>
      <c r="AV162" s="12" t="s">
        <v>5990</v>
      </c>
      <c r="AW162" s="12" t="s">
        <v>5916</v>
      </c>
      <c r="AX162" s="12" t="s">
        <v>5934</v>
      </c>
      <c r="AY162" s="194" t="s">
        <v>4012</v>
      </c>
    </row>
    <row r="163" spans="2:65" s="11" customFormat="1" ht="29.85" customHeight="1">
      <c r="B163" s="152"/>
      <c r="D163" s="163" t="s">
        <v>5982</v>
      </c>
      <c r="E163" s="164" t="s">
        <v>3973</v>
      </c>
      <c r="F163" s="164" t="s">
        <v>700</v>
      </c>
      <c r="I163" s="155"/>
      <c r="J163" s="165">
        <f>BK163</f>
        <v>0</v>
      </c>
      <c r="L163" s="152"/>
      <c r="M163" s="157"/>
      <c r="N163" s="158"/>
      <c r="O163" s="158"/>
      <c r="P163" s="159">
        <f>SUM(P164:P166)</f>
        <v>0</v>
      </c>
      <c r="Q163" s="158"/>
      <c r="R163" s="159">
        <f>SUM(R164:R166)</f>
        <v>4.1600000000000005E-3</v>
      </c>
      <c r="S163" s="158"/>
      <c r="T163" s="160">
        <f>SUM(T164:T166)</f>
        <v>0</v>
      </c>
      <c r="AR163" s="153" t="s">
        <v>5934</v>
      </c>
      <c r="AT163" s="161" t="s">
        <v>5982</v>
      </c>
      <c r="AU163" s="161" t="s">
        <v>5934</v>
      </c>
      <c r="AY163" s="153" t="s">
        <v>4012</v>
      </c>
      <c r="BK163" s="162">
        <f>SUM(BK164:BK166)</f>
        <v>0</v>
      </c>
    </row>
    <row r="164" spans="2:65" s="1" customFormat="1" ht="22.5" customHeight="1">
      <c r="B164" s="166"/>
      <c r="C164" s="167" t="s">
        <v>574</v>
      </c>
      <c r="D164" s="167" t="s">
        <v>4015</v>
      </c>
      <c r="E164" s="168" t="s">
        <v>5450</v>
      </c>
      <c r="F164" s="169" t="s">
        <v>5451</v>
      </c>
      <c r="G164" s="170" t="s">
        <v>459</v>
      </c>
      <c r="H164" s="171">
        <v>52</v>
      </c>
      <c r="I164" s="172"/>
      <c r="J164" s="173">
        <f>ROUND(I164*H164,2)</f>
        <v>0</v>
      </c>
      <c r="K164" s="169" t="s">
        <v>392</v>
      </c>
      <c r="L164" s="35"/>
      <c r="M164" s="174" t="s">
        <v>5915</v>
      </c>
      <c r="N164" s="175" t="s">
        <v>5954</v>
      </c>
      <c r="O164" s="36"/>
      <c r="P164" s="176">
        <f>O164*H164</f>
        <v>0</v>
      </c>
      <c r="Q164" s="176">
        <v>0</v>
      </c>
      <c r="R164" s="176">
        <f>Q164*H164</f>
        <v>0</v>
      </c>
      <c r="S164" s="176">
        <v>0</v>
      </c>
      <c r="T164" s="177">
        <f>S164*H164</f>
        <v>0</v>
      </c>
      <c r="AR164" s="18" t="s">
        <v>6003</v>
      </c>
      <c r="AT164" s="18" t="s">
        <v>4015</v>
      </c>
      <c r="AU164" s="18" t="s">
        <v>5990</v>
      </c>
      <c r="AY164" s="18" t="s">
        <v>4012</v>
      </c>
      <c r="BE164" s="178">
        <f>IF(N164="základní",J164,0)</f>
        <v>0</v>
      </c>
      <c r="BF164" s="178">
        <f>IF(N164="snížená",J164,0)</f>
        <v>0</v>
      </c>
      <c r="BG164" s="178">
        <f>IF(N164="zákl. přenesená",J164,0)</f>
        <v>0</v>
      </c>
      <c r="BH164" s="178">
        <f>IF(N164="sníž. přenesená",J164,0)</f>
        <v>0</v>
      </c>
      <c r="BI164" s="178">
        <f>IF(N164="nulová",J164,0)</f>
        <v>0</v>
      </c>
      <c r="BJ164" s="18" t="s">
        <v>5934</v>
      </c>
      <c r="BK164" s="178">
        <f>ROUND(I164*H164,2)</f>
        <v>0</v>
      </c>
      <c r="BL164" s="18" t="s">
        <v>6003</v>
      </c>
      <c r="BM164" s="18" t="s">
        <v>4971</v>
      </c>
    </row>
    <row r="165" spans="2:65" s="12" customFormat="1">
      <c r="B165" s="186"/>
      <c r="D165" s="179" t="s">
        <v>402</v>
      </c>
      <c r="E165" s="187" t="s">
        <v>5915</v>
      </c>
      <c r="F165" s="188" t="s">
        <v>4972</v>
      </c>
      <c r="H165" s="189">
        <v>52</v>
      </c>
      <c r="I165" s="190"/>
      <c r="L165" s="186"/>
      <c r="M165" s="191"/>
      <c r="N165" s="192"/>
      <c r="O165" s="192"/>
      <c r="P165" s="192"/>
      <c r="Q165" s="192"/>
      <c r="R165" s="192"/>
      <c r="S165" s="192"/>
      <c r="T165" s="193"/>
      <c r="AT165" s="194" t="s">
        <v>402</v>
      </c>
      <c r="AU165" s="194" t="s">
        <v>5990</v>
      </c>
      <c r="AV165" s="12" t="s">
        <v>5990</v>
      </c>
      <c r="AW165" s="12" t="s">
        <v>5947</v>
      </c>
      <c r="AX165" s="12" t="s">
        <v>5934</v>
      </c>
      <c r="AY165" s="194" t="s">
        <v>4012</v>
      </c>
    </row>
    <row r="166" spans="2:65" s="1" customFormat="1" ht="22.5" customHeight="1">
      <c r="B166" s="166"/>
      <c r="C166" s="167" t="s">
        <v>579</v>
      </c>
      <c r="D166" s="167" t="s">
        <v>4015</v>
      </c>
      <c r="E166" s="168" t="s">
        <v>5454</v>
      </c>
      <c r="F166" s="169" t="s">
        <v>5455</v>
      </c>
      <c r="G166" s="170" t="s">
        <v>459</v>
      </c>
      <c r="H166" s="171">
        <v>52</v>
      </c>
      <c r="I166" s="172"/>
      <c r="J166" s="173">
        <f>ROUND(I166*H166,2)</f>
        <v>0</v>
      </c>
      <c r="K166" s="169" t="s">
        <v>392</v>
      </c>
      <c r="L166" s="35"/>
      <c r="M166" s="174" t="s">
        <v>5915</v>
      </c>
      <c r="N166" s="175" t="s">
        <v>5954</v>
      </c>
      <c r="O166" s="36"/>
      <c r="P166" s="176">
        <f>O166*H166</f>
        <v>0</v>
      </c>
      <c r="Q166" s="176">
        <v>8.0000000000000007E-5</v>
      </c>
      <c r="R166" s="176">
        <f>Q166*H166</f>
        <v>4.1600000000000005E-3</v>
      </c>
      <c r="S166" s="176">
        <v>0</v>
      </c>
      <c r="T166" s="177">
        <f>S166*H166</f>
        <v>0</v>
      </c>
      <c r="AR166" s="18" t="s">
        <v>6003</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6003</v>
      </c>
      <c r="BM166" s="18" t="s">
        <v>4973</v>
      </c>
    </row>
    <row r="167" spans="2:65" s="11" customFormat="1" ht="29.85" customHeight="1">
      <c r="B167" s="152"/>
      <c r="D167" s="163" t="s">
        <v>5982</v>
      </c>
      <c r="E167" s="164" t="s">
        <v>4617</v>
      </c>
      <c r="F167" s="164" t="s">
        <v>4618</v>
      </c>
      <c r="I167" s="155"/>
      <c r="J167" s="165">
        <f>BK167</f>
        <v>0</v>
      </c>
      <c r="L167" s="152"/>
      <c r="M167" s="157"/>
      <c r="N167" s="158"/>
      <c r="O167" s="158"/>
      <c r="P167" s="159">
        <f>SUM(P168:P172)</f>
        <v>0</v>
      </c>
      <c r="Q167" s="158"/>
      <c r="R167" s="159">
        <f>SUM(R168:R172)</f>
        <v>0</v>
      </c>
      <c r="S167" s="158"/>
      <c r="T167" s="160">
        <f>SUM(T168:T172)</f>
        <v>0</v>
      </c>
      <c r="AR167" s="153" t="s">
        <v>5934</v>
      </c>
      <c r="AT167" s="161" t="s">
        <v>5982</v>
      </c>
      <c r="AU167" s="161" t="s">
        <v>5934</v>
      </c>
      <c r="AY167" s="153" t="s">
        <v>4012</v>
      </c>
      <c r="BK167" s="162">
        <f>SUM(BK168:BK172)</f>
        <v>0</v>
      </c>
    </row>
    <row r="168" spans="2:65" s="1" customFormat="1" ht="22.5" customHeight="1">
      <c r="B168" s="166"/>
      <c r="C168" s="167" t="s">
        <v>590</v>
      </c>
      <c r="D168" s="167" t="s">
        <v>4015</v>
      </c>
      <c r="E168" s="168" t="s">
        <v>5457</v>
      </c>
      <c r="F168" s="169" t="s">
        <v>5458</v>
      </c>
      <c r="G168" s="170" t="s">
        <v>450</v>
      </c>
      <c r="H168" s="171">
        <v>31.262</v>
      </c>
      <c r="I168" s="172"/>
      <c r="J168" s="173">
        <f>ROUND(I168*H168,2)</f>
        <v>0</v>
      </c>
      <c r="K168" s="169" t="s">
        <v>392</v>
      </c>
      <c r="L168" s="35"/>
      <c r="M168" s="174" t="s">
        <v>5915</v>
      </c>
      <c r="N168" s="175" t="s">
        <v>5954</v>
      </c>
      <c r="O168" s="36"/>
      <c r="P168" s="176">
        <f>O168*H168</f>
        <v>0</v>
      </c>
      <c r="Q168" s="176">
        <v>0</v>
      </c>
      <c r="R168" s="176">
        <f>Q168*H168</f>
        <v>0</v>
      </c>
      <c r="S168" s="176">
        <v>0</v>
      </c>
      <c r="T168" s="177">
        <f>S168*H168</f>
        <v>0</v>
      </c>
      <c r="AR168" s="18" t="s">
        <v>6003</v>
      </c>
      <c r="AT168" s="18" t="s">
        <v>4015</v>
      </c>
      <c r="AU168" s="18" t="s">
        <v>5990</v>
      </c>
      <c r="AY168" s="18" t="s">
        <v>4012</v>
      </c>
      <c r="BE168" s="178">
        <f>IF(N168="základní",J168,0)</f>
        <v>0</v>
      </c>
      <c r="BF168" s="178">
        <f>IF(N168="snížená",J168,0)</f>
        <v>0</v>
      </c>
      <c r="BG168" s="178">
        <f>IF(N168="zákl. přenesená",J168,0)</f>
        <v>0</v>
      </c>
      <c r="BH168" s="178">
        <f>IF(N168="sníž. přenesená",J168,0)</f>
        <v>0</v>
      </c>
      <c r="BI168" s="178">
        <f>IF(N168="nulová",J168,0)</f>
        <v>0</v>
      </c>
      <c r="BJ168" s="18" t="s">
        <v>5934</v>
      </c>
      <c r="BK168" s="178">
        <f>ROUND(I168*H168,2)</f>
        <v>0</v>
      </c>
      <c r="BL168" s="18" t="s">
        <v>6003</v>
      </c>
      <c r="BM168" s="18" t="s">
        <v>4974</v>
      </c>
    </row>
    <row r="169" spans="2:65" s="1" customFormat="1" ht="22.5" customHeight="1">
      <c r="B169" s="166"/>
      <c r="C169" s="167" t="s">
        <v>601</v>
      </c>
      <c r="D169" s="167" t="s">
        <v>4015</v>
      </c>
      <c r="E169" s="168" t="s">
        <v>5460</v>
      </c>
      <c r="F169" s="169" t="s">
        <v>5461</v>
      </c>
      <c r="G169" s="170" t="s">
        <v>450</v>
      </c>
      <c r="H169" s="171">
        <v>1062.9079999999999</v>
      </c>
      <c r="I169" s="172"/>
      <c r="J169" s="173">
        <f>ROUND(I169*H169,2)</f>
        <v>0</v>
      </c>
      <c r="K169" s="169" t="s">
        <v>392</v>
      </c>
      <c r="L169" s="35"/>
      <c r="M169" s="174" t="s">
        <v>5915</v>
      </c>
      <c r="N169" s="175" t="s">
        <v>5954</v>
      </c>
      <c r="O169" s="36"/>
      <c r="P169" s="176">
        <f>O169*H169</f>
        <v>0</v>
      </c>
      <c r="Q169" s="176">
        <v>0</v>
      </c>
      <c r="R169" s="176">
        <f>Q169*H169</f>
        <v>0</v>
      </c>
      <c r="S169" s="176">
        <v>0</v>
      </c>
      <c r="T169" s="177">
        <f>S169*H169</f>
        <v>0</v>
      </c>
      <c r="AR169" s="18" t="s">
        <v>6003</v>
      </c>
      <c r="AT169" s="18" t="s">
        <v>4015</v>
      </c>
      <c r="AU169" s="18" t="s">
        <v>5990</v>
      </c>
      <c r="AY169" s="18" t="s">
        <v>4012</v>
      </c>
      <c r="BE169" s="178">
        <f>IF(N169="základní",J169,0)</f>
        <v>0</v>
      </c>
      <c r="BF169" s="178">
        <f>IF(N169="snížená",J169,0)</f>
        <v>0</v>
      </c>
      <c r="BG169" s="178">
        <f>IF(N169="zákl. přenesená",J169,0)</f>
        <v>0</v>
      </c>
      <c r="BH169" s="178">
        <f>IF(N169="sníž. přenesená",J169,0)</f>
        <v>0</v>
      </c>
      <c r="BI169" s="178">
        <f>IF(N169="nulová",J169,0)</f>
        <v>0</v>
      </c>
      <c r="BJ169" s="18" t="s">
        <v>5934</v>
      </c>
      <c r="BK169" s="178">
        <f>ROUND(I169*H169,2)</f>
        <v>0</v>
      </c>
      <c r="BL169" s="18" t="s">
        <v>6003</v>
      </c>
      <c r="BM169" s="18" t="s">
        <v>4975</v>
      </c>
    </row>
    <row r="170" spans="2:65" s="12" customFormat="1">
      <c r="B170" s="186"/>
      <c r="D170" s="179" t="s">
        <v>402</v>
      </c>
      <c r="F170" s="188" t="s">
        <v>4976</v>
      </c>
      <c r="H170" s="189">
        <v>1062.9079999999999</v>
      </c>
      <c r="I170" s="190"/>
      <c r="L170" s="186"/>
      <c r="M170" s="191"/>
      <c r="N170" s="192"/>
      <c r="O170" s="192"/>
      <c r="P170" s="192"/>
      <c r="Q170" s="192"/>
      <c r="R170" s="192"/>
      <c r="S170" s="192"/>
      <c r="T170" s="193"/>
      <c r="AT170" s="194" t="s">
        <v>402</v>
      </c>
      <c r="AU170" s="194" t="s">
        <v>5990</v>
      </c>
      <c r="AV170" s="12" t="s">
        <v>5990</v>
      </c>
      <c r="AW170" s="12" t="s">
        <v>5916</v>
      </c>
      <c r="AX170" s="12" t="s">
        <v>5934</v>
      </c>
      <c r="AY170" s="194" t="s">
        <v>4012</v>
      </c>
    </row>
    <row r="171" spans="2:65" s="1" customFormat="1" ht="22.5" customHeight="1">
      <c r="B171" s="166"/>
      <c r="C171" s="167" t="s">
        <v>605</v>
      </c>
      <c r="D171" s="167" t="s">
        <v>4015</v>
      </c>
      <c r="E171" s="168" t="s">
        <v>5464</v>
      </c>
      <c r="F171" s="169" t="s">
        <v>5465</v>
      </c>
      <c r="G171" s="170" t="s">
        <v>450</v>
      </c>
      <c r="H171" s="171">
        <v>31.262</v>
      </c>
      <c r="I171" s="172"/>
      <c r="J171" s="173">
        <f>ROUND(I171*H171,2)</f>
        <v>0</v>
      </c>
      <c r="K171" s="169" t="s">
        <v>392</v>
      </c>
      <c r="L171" s="35"/>
      <c r="M171" s="174" t="s">
        <v>5915</v>
      </c>
      <c r="N171" s="175" t="s">
        <v>5954</v>
      </c>
      <c r="O171" s="36"/>
      <c r="P171" s="176">
        <f>O171*H171</f>
        <v>0</v>
      </c>
      <c r="Q171" s="176">
        <v>0</v>
      </c>
      <c r="R171" s="176">
        <f>Q171*H171</f>
        <v>0</v>
      </c>
      <c r="S171" s="176">
        <v>0</v>
      </c>
      <c r="T171" s="177">
        <f>S171*H171</f>
        <v>0</v>
      </c>
      <c r="AR171" s="18" t="s">
        <v>6003</v>
      </c>
      <c r="AT171" s="18" t="s">
        <v>4015</v>
      </c>
      <c r="AU171" s="18" t="s">
        <v>5990</v>
      </c>
      <c r="AY171" s="18" t="s">
        <v>4012</v>
      </c>
      <c r="BE171" s="178">
        <f>IF(N171="základní",J171,0)</f>
        <v>0</v>
      </c>
      <c r="BF171" s="178">
        <f>IF(N171="snížená",J171,0)</f>
        <v>0</v>
      </c>
      <c r="BG171" s="178">
        <f>IF(N171="zákl. přenesená",J171,0)</f>
        <v>0</v>
      </c>
      <c r="BH171" s="178">
        <f>IF(N171="sníž. přenesená",J171,0)</f>
        <v>0</v>
      </c>
      <c r="BI171" s="178">
        <f>IF(N171="nulová",J171,0)</f>
        <v>0</v>
      </c>
      <c r="BJ171" s="18" t="s">
        <v>5934</v>
      </c>
      <c r="BK171" s="178">
        <f>ROUND(I171*H171,2)</f>
        <v>0</v>
      </c>
      <c r="BL171" s="18" t="s">
        <v>6003</v>
      </c>
      <c r="BM171" s="18" t="s">
        <v>4977</v>
      </c>
    </row>
    <row r="172" spans="2:65" s="1" customFormat="1" ht="22.5" customHeight="1">
      <c r="B172" s="166"/>
      <c r="C172" s="167" t="s">
        <v>611</v>
      </c>
      <c r="D172" s="167" t="s">
        <v>4015</v>
      </c>
      <c r="E172" s="168" t="s">
        <v>5467</v>
      </c>
      <c r="F172" s="169" t="s">
        <v>5468</v>
      </c>
      <c r="G172" s="170" t="s">
        <v>450</v>
      </c>
      <c r="H172" s="171">
        <v>31.262</v>
      </c>
      <c r="I172" s="172"/>
      <c r="J172" s="173">
        <f>ROUND(I172*H172,2)</f>
        <v>0</v>
      </c>
      <c r="K172" s="169" t="s">
        <v>392</v>
      </c>
      <c r="L172" s="35"/>
      <c r="M172" s="174" t="s">
        <v>5915</v>
      </c>
      <c r="N172" s="175" t="s">
        <v>5954</v>
      </c>
      <c r="O172" s="36"/>
      <c r="P172" s="176">
        <f>O172*H172</f>
        <v>0</v>
      </c>
      <c r="Q172" s="176">
        <v>0</v>
      </c>
      <c r="R172" s="176">
        <f>Q172*H172</f>
        <v>0</v>
      </c>
      <c r="S172" s="176">
        <v>0</v>
      </c>
      <c r="T172" s="177">
        <f>S172*H172</f>
        <v>0</v>
      </c>
      <c r="AR172" s="18" t="s">
        <v>6003</v>
      </c>
      <c r="AT172" s="18" t="s">
        <v>4015</v>
      </c>
      <c r="AU172" s="18" t="s">
        <v>5990</v>
      </c>
      <c r="AY172" s="18" t="s">
        <v>4012</v>
      </c>
      <c r="BE172" s="178">
        <f>IF(N172="základní",J172,0)</f>
        <v>0</v>
      </c>
      <c r="BF172" s="178">
        <f>IF(N172="snížená",J172,0)</f>
        <v>0</v>
      </c>
      <c r="BG172" s="178">
        <f>IF(N172="zákl. přenesená",J172,0)</f>
        <v>0</v>
      </c>
      <c r="BH172" s="178">
        <f>IF(N172="sníž. přenesená",J172,0)</f>
        <v>0</v>
      </c>
      <c r="BI172" s="178">
        <f>IF(N172="nulová",J172,0)</f>
        <v>0</v>
      </c>
      <c r="BJ172" s="18" t="s">
        <v>5934</v>
      </c>
      <c r="BK172" s="178">
        <f>ROUND(I172*H172,2)</f>
        <v>0</v>
      </c>
      <c r="BL172" s="18" t="s">
        <v>6003</v>
      </c>
      <c r="BM172" s="18" t="s">
        <v>4978</v>
      </c>
    </row>
    <row r="173" spans="2:65" s="11" customFormat="1" ht="29.85" customHeight="1">
      <c r="B173" s="152"/>
      <c r="D173" s="163" t="s">
        <v>5982</v>
      </c>
      <c r="E173" s="164" t="s">
        <v>5470</v>
      </c>
      <c r="F173" s="164" t="s">
        <v>738</v>
      </c>
      <c r="I173" s="155"/>
      <c r="J173" s="165">
        <f>BK173</f>
        <v>0</v>
      </c>
      <c r="L173" s="152"/>
      <c r="M173" s="157"/>
      <c r="N173" s="158"/>
      <c r="O173" s="158"/>
      <c r="P173" s="159">
        <f>P174</f>
        <v>0</v>
      </c>
      <c r="Q173" s="158"/>
      <c r="R173" s="159">
        <f>R174</f>
        <v>0</v>
      </c>
      <c r="S173" s="158"/>
      <c r="T173" s="160">
        <f>T174</f>
        <v>0</v>
      </c>
      <c r="AR173" s="153" t="s">
        <v>5934</v>
      </c>
      <c r="AT173" s="161" t="s">
        <v>5982</v>
      </c>
      <c r="AU173" s="161" t="s">
        <v>5934</v>
      </c>
      <c r="AY173" s="153" t="s">
        <v>4012</v>
      </c>
      <c r="BK173" s="162">
        <f>BK174</f>
        <v>0</v>
      </c>
    </row>
    <row r="174" spans="2:65" s="1" customFormat="1" ht="22.5" customHeight="1">
      <c r="B174" s="166"/>
      <c r="C174" s="167" t="s">
        <v>616</v>
      </c>
      <c r="D174" s="167" t="s">
        <v>4015</v>
      </c>
      <c r="E174" s="168" t="s">
        <v>5471</v>
      </c>
      <c r="F174" s="169" t="s">
        <v>5472</v>
      </c>
      <c r="G174" s="170" t="s">
        <v>450</v>
      </c>
      <c r="H174" s="171">
        <v>685.11</v>
      </c>
      <c r="I174" s="172"/>
      <c r="J174" s="173">
        <f>ROUND(I174*H174,2)</f>
        <v>0</v>
      </c>
      <c r="K174" s="169" t="s">
        <v>392</v>
      </c>
      <c r="L174" s="35"/>
      <c r="M174" s="174" t="s">
        <v>5915</v>
      </c>
      <c r="N174" s="182" t="s">
        <v>5954</v>
      </c>
      <c r="O174" s="183"/>
      <c r="P174" s="184">
        <f>O174*H174</f>
        <v>0</v>
      </c>
      <c r="Q174" s="184">
        <v>0</v>
      </c>
      <c r="R174" s="184">
        <f>Q174*H174</f>
        <v>0</v>
      </c>
      <c r="S174" s="184">
        <v>0</v>
      </c>
      <c r="T174" s="185">
        <f>S174*H174</f>
        <v>0</v>
      </c>
      <c r="AR174" s="18" t="s">
        <v>6003</v>
      </c>
      <c r="AT174" s="18" t="s">
        <v>4015</v>
      </c>
      <c r="AU174" s="18" t="s">
        <v>5990</v>
      </c>
      <c r="AY174" s="18" t="s">
        <v>4012</v>
      </c>
      <c r="BE174" s="178">
        <f>IF(N174="základní",J174,0)</f>
        <v>0</v>
      </c>
      <c r="BF174" s="178">
        <f>IF(N174="snížená",J174,0)</f>
        <v>0</v>
      </c>
      <c r="BG174" s="178">
        <f>IF(N174="zákl. přenesená",J174,0)</f>
        <v>0</v>
      </c>
      <c r="BH174" s="178">
        <f>IF(N174="sníž. přenesená",J174,0)</f>
        <v>0</v>
      </c>
      <c r="BI174" s="178">
        <f>IF(N174="nulová",J174,0)</f>
        <v>0</v>
      </c>
      <c r="BJ174" s="18" t="s">
        <v>5934</v>
      </c>
      <c r="BK174" s="178">
        <f>ROUND(I174*H174,2)</f>
        <v>0</v>
      </c>
      <c r="BL174" s="18" t="s">
        <v>6003</v>
      </c>
      <c r="BM174" s="18" t="s">
        <v>4979</v>
      </c>
    </row>
    <row r="175" spans="2:65" s="1" customFormat="1" ht="6.95" customHeight="1">
      <c r="B175" s="50"/>
      <c r="C175" s="51"/>
      <c r="D175" s="51"/>
      <c r="E175" s="51"/>
      <c r="F175" s="51"/>
      <c r="G175" s="51"/>
      <c r="H175" s="51"/>
      <c r="I175" s="120"/>
      <c r="J175" s="51"/>
      <c r="K175" s="51"/>
      <c r="L175"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16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6011</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4655</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4980</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ROUND(SUM(BE89:BE166), 2)</f>
        <v>0</v>
      </c>
      <c r="G32" s="36"/>
      <c r="H32" s="36"/>
      <c r="I32" s="115">
        <v>0.21</v>
      </c>
      <c r="J32" s="114">
        <f>ROUND(ROUND((SUM(BE89:BE166)), 2)*I32, 2)</f>
        <v>0</v>
      </c>
      <c r="K32" s="39"/>
    </row>
    <row r="33" spans="2:11" s="1" customFormat="1" ht="14.45" customHeight="1">
      <c r="B33" s="35"/>
      <c r="C33" s="36"/>
      <c r="D33" s="36"/>
      <c r="E33" s="43" t="s">
        <v>5955</v>
      </c>
      <c r="F33" s="114">
        <f>ROUND(SUM(BF89:BF166), 2)</f>
        <v>0</v>
      </c>
      <c r="G33" s="36"/>
      <c r="H33" s="36"/>
      <c r="I33" s="115">
        <v>0.15</v>
      </c>
      <c r="J33" s="114">
        <f>ROUND(ROUND((SUM(BF89:BF166)), 2)*I33, 2)</f>
        <v>0</v>
      </c>
      <c r="K33" s="39"/>
    </row>
    <row r="34" spans="2:11" s="1" customFormat="1" ht="14.45" hidden="1" customHeight="1">
      <c r="B34" s="35"/>
      <c r="C34" s="36"/>
      <c r="D34" s="36"/>
      <c r="E34" s="43" t="s">
        <v>5956</v>
      </c>
      <c r="F34" s="114">
        <f>ROUND(SUM(BG89:BG166), 2)</f>
        <v>0</v>
      </c>
      <c r="G34" s="36"/>
      <c r="H34" s="36"/>
      <c r="I34" s="115">
        <v>0.21</v>
      </c>
      <c r="J34" s="114">
        <v>0</v>
      </c>
      <c r="K34" s="39"/>
    </row>
    <row r="35" spans="2:11" s="1" customFormat="1" ht="14.45" hidden="1" customHeight="1">
      <c r="B35" s="35"/>
      <c r="C35" s="36"/>
      <c r="D35" s="36"/>
      <c r="E35" s="43" t="s">
        <v>5957</v>
      </c>
      <c r="F35" s="114">
        <f>ROUND(SUM(BH89:BH166), 2)</f>
        <v>0</v>
      </c>
      <c r="G35" s="36"/>
      <c r="H35" s="36"/>
      <c r="I35" s="115">
        <v>0.15</v>
      </c>
      <c r="J35" s="114">
        <v>0</v>
      </c>
      <c r="K35" s="39"/>
    </row>
    <row r="36" spans="2:11" s="1" customFormat="1" ht="14.45" hidden="1" customHeight="1">
      <c r="B36" s="35"/>
      <c r="C36" s="36"/>
      <c r="D36" s="36"/>
      <c r="E36" s="43" t="s">
        <v>5958</v>
      </c>
      <c r="F36" s="114">
        <f>ROUND(SUM(BI89:BI166),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4655</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6 - SO_02.4 Propojovací potrubí DN 300 dl. 21 m</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J89</f>
        <v>0</v>
      </c>
      <c r="K60" s="39"/>
      <c r="AU60" s="18" t="s">
        <v>3993</v>
      </c>
    </row>
    <row r="61" spans="2:47" s="8" customFormat="1" ht="24.95" customHeight="1">
      <c r="B61" s="127"/>
      <c r="C61" s="128"/>
      <c r="D61" s="129" t="s">
        <v>2364</v>
      </c>
      <c r="E61" s="130"/>
      <c r="F61" s="130"/>
      <c r="G61" s="130"/>
      <c r="H61" s="130"/>
      <c r="I61" s="131"/>
      <c r="J61" s="132">
        <f>J90</f>
        <v>0</v>
      </c>
      <c r="K61" s="133"/>
    </row>
    <row r="62" spans="2:47" s="9" customFormat="1" ht="19.899999999999999" customHeight="1">
      <c r="B62" s="134"/>
      <c r="C62" s="135"/>
      <c r="D62" s="136" t="s">
        <v>2365</v>
      </c>
      <c r="E62" s="137"/>
      <c r="F62" s="137"/>
      <c r="G62" s="137"/>
      <c r="H62" s="137"/>
      <c r="I62" s="138"/>
      <c r="J62" s="139">
        <f>J91</f>
        <v>0</v>
      </c>
      <c r="K62" s="140"/>
    </row>
    <row r="63" spans="2:47" s="9" customFormat="1" ht="19.899999999999999" customHeight="1">
      <c r="B63" s="134"/>
      <c r="C63" s="135"/>
      <c r="D63" s="136" t="s">
        <v>2366</v>
      </c>
      <c r="E63" s="137"/>
      <c r="F63" s="137"/>
      <c r="G63" s="137"/>
      <c r="H63" s="137"/>
      <c r="I63" s="138"/>
      <c r="J63" s="139">
        <f>J135</f>
        <v>0</v>
      </c>
      <c r="K63" s="140"/>
    </row>
    <row r="64" spans="2:47" s="9" customFormat="1" ht="19.899999999999999" customHeight="1">
      <c r="B64" s="134"/>
      <c r="C64" s="135"/>
      <c r="D64" s="136" t="s">
        <v>4657</v>
      </c>
      <c r="E64" s="137"/>
      <c r="F64" s="137"/>
      <c r="G64" s="137"/>
      <c r="H64" s="137"/>
      <c r="I64" s="138"/>
      <c r="J64" s="139">
        <f>J148</f>
        <v>0</v>
      </c>
      <c r="K64" s="140"/>
    </row>
    <row r="65" spans="2:12" s="9" customFormat="1" ht="19.899999999999999" customHeight="1">
      <c r="B65" s="134"/>
      <c r="C65" s="135"/>
      <c r="D65" s="136" t="s">
        <v>2371</v>
      </c>
      <c r="E65" s="137"/>
      <c r="F65" s="137"/>
      <c r="G65" s="137"/>
      <c r="H65" s="137"/>
      <c r="I65" s="138"/>
      <c r="J65" s="139">
        <f>J155</f>
        <v>0</v>
      </c>
      <c r="K65" s="140"/>
    </row>
    <row r="66" spans="2:12" s="9" customFormat="1" ht="19.899999999999999" customHeight="1">
      <c r="B66" s="134"/>
      <c r="C66" s="135"/>
      <c r="D66" s="136" t="s">
        <v>2824</v>
      </c>
      <c r="E66" s="137"/>
      <c r="F66" s="137"/>
      <c r="G66" s="137"/>
      <c r="H66" s="137"/>
      <c r="I66" s="138"/>
      <c r="J66" s="139">
        <f>J159</f>
        <v>0</v>
      </c>
      <c r="K66" s="140"/>
    </row>
    <row r="67" spans="2:12" s="9" customFormat="1" ht="19.899999999999999" customHeight="1">
      <c r="B67" s="134"/>
      <c r="C67" s="135"/>
      <c r="D67" s="136" t="s">
        <v>4658</v>
      </c>
      <c r="E67" s="137"/>
      <c r="F67" s="137"/>
      <c r="G67" s="137"/>
      <c r="H67" s="137"/>
      <c r="I67" s="138"/>
      <c r="J67" s="139">
        <f>J165</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3996</v>
      </c>
      <c r="L74" s="35"/>
    </row>
    <row r="75" spans="2:12" s="1" customFormat="1" ht="6.95" customHeight="1">
      <c r="B75" s="35"/>
      <c r="L75" s="35"/>
    </row>
    <row r="76" spans="2:12" s="1" customFormat="1" ht="14.45" customHeight="1">
      <c r="B76" s="35"/>
      <c r="C76" s="57" t="s">
        <v>5929</v>
      </c>
      <c r="L76" s="35"/>
    </row>
    <row r="77" spans="2:12" s="1" customFormat="1" ht="22.5" customHeight="1">
      <c r="B77" s="35"/>
      <c r="E77" s="1611" t="str">
        <f>E7</f>
        <v>Zajištění kvality vody pro skupinový vodovod Přelouč</v>
      </c>
      <c r="F77" s="1576"/>
      <c r="G77" s="1576"/>
      <c r="H77" s="1576"/>
      <c r="L77" s="35"/>
    </row>
    <row r="78" spans="2:12" ht="15">
      <c r="B78" s="22"/>
      <c r="C78" s="57" t="s">
        <v>3987</v>
      </c>
      <c r="L78" s="22"/>
    </row>
    <row r="79" spans="2:12" s="1" customFormat="1" ht="22.5" customHeight="1">
      <c r="B79" s="35"/>
      <c r="E79" s="1611" t="s">
        <v>4655</v>
      </c>
      <c r="F79" s="1576"/>
      <c r="G79" s="1576"/>
      <c r="H79" s="1576"/>
      <c r="L79" s="35"/>
    </row>
    <row r="80" spans="2:12" s="1" customFormat="1" ht="14.45" customHeight="1">
      <c r="B80" s="35"/>
      <c r="C80" s="57" t="s">
        <v>2362</v>
      </c>
      <c r="L80" s="35"/>
    </row>
    <row r="81" spans="2:65" s="1" customFormat="1" ht="23.25" customHeight="1">
      <c r="B81" s="35"/>
      <c r="E81" s="1595" t="str">
        <f>E11</f>
        <v>6 - SO_02.4 Propojovací potrubí DN 300 dl. 21 m</v>
      </c>
      <c r="F81" s="1576"/>
      <c r="G81" s="1576"/>
      <c r="H81" s="1576"/>
      <c r="L81" s="35"/>
    </row>
    <row r="82" spans="2:65" s="1" customFormat="1" ht="6.95" customHeight="1">
      <c r="B82" s="35"/>
      <c r="L82" s="35"/>
    </row>
    <row r="83" spans="2:65" s="1" customFormat="1" ht="18" customHeight="1">
      <c r="B83" s="35"/>
      <c r="C83" s="57" t="s">
        <v>5935</v>
      </c>
      <c r="F83" s="141" t="str">
        <f>F14</f>
        <v xml:space="preserve"> </v>
      </c>
      <c r="I83" s="142" t="s">
        <v>5937</v>
      </c>
      <c r="J83" s="61" t="str">
        <f>IF(J14="","",J14)</f>
        <v>27.10.2015</v>
      </c>
      <c r="L83" s="35"/>
    </row>
    <row r="84" spans="2:65" s="1" customFormat="1" ht="6.95" customHeight="1">
      <c r="B84" s="35"/>
      <c r="L84" s="35"/>
    </row>
    <row r="85" spans="2:65" s="1" customFormat="1" ht="15">
      <c r="B85" s="35"/>
      <c r="C85" s="57" t="s">
        <v>5941</v>
      </c>
      <c r="F85" s="141" t="str">
        <f>E17</f>
        <v xml:space="preserve"> </v>
      </c>
      <c r="I85" s="142" t="s">
        <v>5946</v>
      </c>
      <c r="J85" s="141" t="str">
        <f>E23</f>
        <v xml:space="preserve"> </v>
      </c>
      <c r="L85" s="35"/>
    </row>
    <row r="86" spans="2:65" s="1" customFormat="1" ht="14.45" customHeight="1">
      <c r="B86" s="35"/>
      <c r="C86" s="57" t="s">
        <v>5944</v>
      </c>
      <c r="F86" s="141" t="str">
        <f>IF(E20="","",E20)</f>
        <v/>
      </c>
      <c r="L86" s="35"/>
    </row>
    <row r="87" spans="2:65" s="1" customFormat="1" ht="10.35" customHeight="1">
      <c r="B87" s="35"/>
      <c r="L87" s="35"/>
    </row>
    <row r="88" spans="2:65" s="10" customFormat="1" ht="29.25" customHeight="1">
      <c r="B88" s="143"/>
      <c r="C88" s="144" t="s">
        <v>3997</v>
      </c>
      <c r="D88" s="145" t="s">
        <v>5968</v>
      </c>
      <c r="E88" s="145" t="s">
        <v>5964</v>
      </c>
      <c r="F88" s="145" t="s">
        <v>3998</v>
      </c>
      <c r="G88" s="145" t="s">
        <v>3999</v>
      </c>
      <c r="H88" s="145" t="s">
        <v>4000</v>
      </c>
      <c r="I88" s="146" t="s">
        <v>4001</v>
      </c>
      <c r="J88" s="145" t="s">
        <v>3991</v>
      </c>
      <c r="K88" s="147" t="s">
        <v>4002</v>
      </c>
      <c r="L88" s="143"/>
      <c r="M88" s="67" t="s">
        <v>4003</v>
      </c>
      <c r="N88" s="68" t="s">
        <v>5953</v>
      </c>
      <c r="O88" s="68" t="s">
        <v>4004</v>
      </c>
      <c r="P88" s="68" t="s">
        <v>4005</v>
      </c>
      <c r="Q88" s="68" t="s">
        <v>4006</v>
      </c>
      <c r="R88" s="68" t="s">
        <v>4007</v>
      </c>
      <c r="S88" s="68" t="s">
        <v>4008</v>
      </c>
      <c r="T88" s="69" t="s">
        <v>4009</v>
      </c>
    </row>
    <row r="89" spans="2:65" s="1" customFormat="1" ht="29.25" customHeight="1">
      <c r="B89" s="35"/>
      <c r="C89" s="71" t="s">
        <v>3992</v>
      </c>
      <c r="J89" s="148">
        <f>BK89</f>
        <v>0</v>
      </c>
      <c r="L89" s="35"/>
      <c r="M89" s="70"/>
      <c r="N89" s="62"/>
      <c r="O89" s="62"/>
      <c r="P89" s="149">
        <f>P90</f>
        <v>0</v>
      </c>
      <c r="Q89" s="62"/>
      <c r="R89" s="149">
        <f>R90</f>
        <v>96.819096100000024</v>
      </c>
      <c r="S89" s="62"/>
      <c r="T89" s="150">
        <f>T90</f>
        <v>4.7904</v>
      </c>
      <c r="AT89" s="18" t="s">
        <v>5982</v>
      </c>
      <c r="AU89" s="18" t="s">
        <v>3993</v>
      </c>
      <c r="BK89" s="151">
        <f>BK90</f>
        <v>0</v>
      </c>
    </row>
    <row r="90" spans="2:65" s="11" customFormat="1" ht="37.35" customHeight="1">
      <c r="B90" s="152"/>
      <c r="D90" s="153" t="s">
        <v>5982</v>
      </c>
      <c r="E90" s="154" t="s">
        <v>2379</v>
      </c>
      <c r="F90" s="154" t="s">
        <v>2380</v>
      </c>
      <c r="I90" s="155"/>
      <c r="J90" s="156">
        <f>BK90</f>
        <v>0</v>
      </c>
      <c r="L90" s="152"/>
      <c r="M90" s="157"/>
      <c r="N90" s="158"/>
      <c r="O90" s="158"/>
      <c r="P90" s="159">
        <f>P91+P135+P148+P155+P159+P165</f>
        <v>0</v>
      </c>
      <c r="Q90" s="158"/>
      <c r="R90" s="159">
        <f>R91+R135+R148+R155+R159+R165</f>
        <v>96.819096100000024</v>
      </c>
      <c r="S90" s="158"/>
      <c r="T90" s="160">
        <f>T91+T135+T148+T155+T159+T165</f>
        <v>4.7904</v>
      </c>
      <c r="AR90" s="153" t="s">
        <v>5934</v>
      </c>
      <c r="AT90" s="161" t="s">
        <v>5982</v>
      </c>
      <c r="AU90" s="161" t="s">
        <v>5983</v>
      </c>
      <c r="AY90" s="153" t="s">
        <v>4012</v>
      </c>
      <c r="BK90" s="162">
        <f>BK91+BK135+BK148+BK155+BK159+BK165</f>
        <v>0</v>
      </c>
    </row>
    <row r="91" spans="2:65" s="11" customFormat="1" ht="19.899999999999999" customHeight="1">
      <c r="B91" s="152"/>
      <c r="D91" s="163" t="s">
        <v>5982</v>
      </c>
      <c r="E91" s="164" t="s">
        <v>5934</v>
      </c>
      <c r="F91" s="164" t="s">
        <v>2381</v>
      </c>
      <c r="I91" s="155"/>
      <c r="J91" s="165">
        <f>BK91</f>
        <v>0</v>
      </c>
      <c r="L91" s="152"/>
      <c r="M91" s="157"/>
      <c r="N91" s="158"/>
      <c r="O91" s="158"/>
      <c r="P91" s="159">
        <f>SUM(P92:P134)</f>
        <v>0</v>
      </c>
      <c r="Q91" s="158"/>
      <c r="R91" s="159">
        <f>SUM(R92:R134)</f>
        <v>90.574266000000009</v>
      </c>
      <c r="S91" s="158"/>
      <c r="T91" s="160">
        <f>SUM(T92:T134)</f>
        <v>4.7904</v>
      </c>
      <c r="AR91" s="153" t="s">
        <v>5934</v>
      </c>
      <c r="AT91" s="161" t="s">
        <v>5982</v>
      </c>
      <c r="AU91" s="161" t="s">
        <v>5934</v>
      </c>
      <c r="AY91" s="153" t="s">
        <v>4012</v>
      </c>
      <c r="BK91" s="162">
        <f>SUM(BK92:BK134)</f>
        <v>0</v>
      </c>
    </row>
    <row r="92" spans="2:65" s="1" customFormat="1" ht="22.5" customHeight="1">
      <c r="B92" s="166"/>
      <c r="C92" s="167" t="s">
        <v>5934</v>
      </c>
      <c r="D92" s="167" t="s">
        <v>4015</v>
      </c>
      <c r="E92" s="168" t="s">
        <v>4659</v>
      </c>
      <c r="F92" s="169" t="s">
        <v>4660</v>
      </c>
      <c r="G92" s="170" t="s">
        <v>426</v>
      </c>
      <c r="H92" s="171">
        <v>4.8</v>
      </c>
      <c r="I92" s="172"/>
      <c r="J92" s="173">
        <f>ROUND(I92*H92,2)</f>
        <v>0</v>
      </c>
      <c r="K92" s="169" t="s">
        <v>392</v>
      </c>
      <c r="L92" s="35"/>
      <c r="M92" s="174" t="s">
        <v>5915</v>
      </c>
      <c r="N92" s="175" t="s">
        <v>5954</v>
      </c>
      <c r="O92" s="36"/>
      <c r="P92" s="176">
        <f>O92*H92</f>
        <v>0</v>
      </c>
      <c r="Q92" s="176">
        <v>0</v>
      </c>
      <c r="R92" s="176">
        <f>Q92*H92</f>
        <v>0</v>
      </c>
      <c r="S92" s="176">
        <v>0.4</v>
      </c>
      <c r="T92" s="177">
        <f>S92*H92</f>
        <v>1.92</v>
      </c>
      <c r="AR92" s="18" t="s">
        <v>6003</v>
      </c>
      <c r="AT92" s="18" t="s">
        <v>4015</v>
      </c>
      <c r="AU92" s="18" t="s">
        <v>5990</v>
      </c>
      <c r="AY92" s="18" t="s">
        <v>4012</v>
      </c>
      <c r="BE92" s="178">
        <f>IF(N92="základní",J92,0)</f>
        <v>0</v>
      </c>
      <c r="BF92" s="178">
        <f>IF(N92="snížená",J92,0)</f>
        <v>0</v>
      </c>
      <c r="BG92" s="178">
        <f>IF(N92="zákl. přenesená",J92,0)</f>
        <v>0</v>
      </c>
      <c r="BH92" s="178">
        <f>IF(N92="sníž. přenesená",J92,0)</f>
        <v>0</v>
      </c>
      <c r="BI92" s="178">
        <f>IF(N92="nulová",J92,0)</f>
        <v>0</v>
      </c>
      <c r="BJ92" s="18" t="s">
        <v>5934</v>
      </c>
      <c r="BK92" s="178">
        <f>ROUND(I92*H92,2)</f>
        <v>0</v>
      </c>
      <c r="BL92" s="18" t="s">
        <v>6003</v>
      </c>
      <c r="BM92" s="18" t="s">
        <v>4661</v>
      </c>
    </row>
    <row r="93" spans="2:65" s="12" customFormat="1">
      <c r="B93" s="186"/>
      <c r="D93" s="179" t="s">
        <v>402</v>
      </c>
      <c r="E93" s="187" t="s">
        <v>5915</v>
      </c>
      <c r="F93" s="188" t="s">
        <v>3170</v>
      </c>
      <c r="H93" s="189">
        <v>4.8</v>
      </c>
      <c r="I93" s="190"/>
      <c r="L93" s="186"/>
      <c r="M93" s="191"/>
      <c r="N93" s="192"/>
      <c r="O93" s="192"/>
      <c r="P93" s="192"/>
      <c r="Q93" s="192"/>
      <c r="R93" s="192"/>
      <c r="S93" s="192"/>
      <c r="T93" s="193"/>
      <c r="AT93" s="194" t="s">
        <v>402</v>
      </c>
      <c r="AU93" s="194" t="s">
        <v>5990</v>
      </c>
      <c r="AV93" s="12" t="s">
        <v>5990</v>
      </c>
      <c r="AW93" s="12" t="s">
        <v>5947</v>
      </c>
      <c r="AX93" s="12" t="s">
        <v>5934</v>
      </c>
      <c r="AY93" s="194" t="s">
        <v>4012</v>
      </c>
    </row>
    <row r="94" spans="2:65" s="1" customFormat="1" ht="22.5" customHeight="1">
      <c r="B94" s="166"/>
      <c r="C94" s="167" t="s">
        <v>5990</v>
      </c>
      <c r="D94" s="167" t="s">
        <v>4015</v>
      </c>
      <c r="E94" s="168" t="s">
        <v>4663</v>
      </c>
      <c r="F94" s="169" t="s">
        <v>4664</v>
      </c>
      <c r="G94" s="170" t="s">
        <v>426</v>
      </c>
      <c r="H94" s="171">
        <v>4.8</v>
      </c>
      <c r="I94" s="172"/>
      <c r="J94" s="173">
        <f>ROUND(I94*H94,2)</f>
        <v>0</v>
      </c>
      <c r="K94" s="169" t="s">
        <v>392</v>
      </c>
      <c r="L94" s="35"/>
      <c r="M94" s="174" t="s">
        <v>5915</v>
      </c>
      <c r="N94" s="175" t="s">
        <v>5954</v>
      </c>
      <c r="O94" s="36"/>
      <c r="P94" s="176">
        <f>O94*H94</f>
        <v>0</v>
      </c>
      <c r="Q94" s="176">
        <v>0</v>
      </c>
      <c r="R94" s="176">
        <f>Q94*H94</f>
        <v>0</v>
      </c>
      <c r="S94" s="176">
        <v>0.5</v>
      </c>
      <c r="T94" s="177">
        <f>S94*H94</f>
        <v>2.4</v>
      </c>
      <c r="AR94" s="18" t="s">
        <v>6003</v>
      </c>
      <c r="AT94" s="18" t="s">
        <v>4015</v>
      </c>
      <c r="AU94" s="18" t="s">
        <v>5990</v>
      </c>
      <c r="AY94" s="18" t="s">
        <v>4012</v>
      </c>
      <c r="BE94" s="178">
        <f>IF(N94="základní",J94,0)</f>
        <v>0</v>
      </c>
      <c r="BF94" s="178">
        <f>IF(N94="snížená",J94,0)</f>
        <v>0</v>
      </c>
      <c r="BG94" s="178">
        <f>IF(N94="zákl. přenesená",J94,0)</f>
        <v>0</v>
      </c>
      <c r="BH94" s="178">
        <f>IF(N94="sníž. přenesená",J94,0)</f>
        <v>0</v>
      </c>
      <c r="BI94" s="178">
        <f>IF(N94="nulová",J94,0)</f>
        <v>0</v>
      </c>
      <c r="BJ94" s="18" t="s">
        <v>5934</v>
      </c>
      <c r="BK94" s="178">
        <f>ROUND(I94*H94,2)</f>
        <v>0</v>
      </c>
      <c r="BL94" s="18" t="s">
        <v>6003</v>
      </c>
      <c r="BM94" s="18" t="s">
        <v>3171</v>
      </c>
    </row>
    <row r="95" spans="2:65" s="1" customFormat="1" ht="22.5" customHeight="1">
      <c r="B95" s="166"/>
      <c r="C95" s="167" t="s">
        <v>6000</v>
      </c>
      <c r="D95" s="167" t="s">
        <v>4015</v>
      </c>
      <c r="E95" s="168" t="s">
        <v>4666</v>
      </c>
      <c r="F95" s="169" t="s">
        <v>4667</v>
      </c>
      <c r="G95" s="170" t="s">
        <v>426</v>
      </c>
      <c r="H95" s="171">
        <v>4.8</v>
      </c>
      <c r="I95" s="172"/>
      <c r="J95" s="173">
        <f>ROUND(I95*H95,2)</f>
        <v>0</v>
      </c>
      <c r="K95" s="169" t="s">
        <v>392</v>
      </c>
      <c r="L95" s="35"/>
      <c r="M95" s="174" t="s">
        <v>5915</v>
      </c>
      <c r="N95" s="175" t="s">
        <v>5954</v>
      </c>
      <c r="O95" s="36"/>
      <c r="P95" s="176">
        <f>O95*H95</f>
        <v>0</v>
      </c>
      <c r="Q95" s="176">
        <v>0</v>
      </c>
      <c r="R95" s="176">
        <f>Q95*H95</f>
        <v>0</v>
      </c>
      <c r="S95" s="176">
        <v>9.8000000000000004E-2</v>
      </c>
      <c r="T95" s="177">
        <f>S95*H95</f>
        <v>0.47039999999999998</v>
      </c>
      <c r="AR95" s="18" t="s">
        <v>6003</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6003</v>
      </c>
      <c r="BM95" s="18" t="s">
        <v>4668</v>
      </c>
    </row>
    <row r="96" spans="2:65" s="1" customFormat="1" ht="22.5" customHeight="1">
      <c r="B96" s="166"/>
      <c r="C96" s="167" t="s">
        <v>6003</v>
      </c>
      <c r="D96" s="167" t="s">
        <v>4015</v>
      </c>
      <c r="E96" s="168" t="s">
        <v>4669</v>
      </c>
      <c r="F96" s="169" t="s">
        <v>4670</v>
      </c>
      <c r="G96" s="170" t="s">
        <v>391</v>
      </c>
      <c r="H96" s="171">
        <v>60</v>
      </c>
      <c r="I96" s="172"/>
      <c r="J96" s="173">
        <f>ROUND(I96*H96,2)</f>
        <v>0</v>
      </c>
      <c r="K96" s="169" t="s">
        <v>392</v>
      </c>
      <c r="L96" s="35"/>
      <c r="M96" s="174" t="s">
        <v>5915</v>
      </c>
      <c r="N96" s="175" t="s">
        <v>5954</v>
      </c>
      <c r="O96" s="36"/>
      <c r="P96" s="176">
        <f>O96*H96</f>
        <v>0</v>
      </c>
      <c r="Q96" s="176">
        <v>0</v>
      </c>
      <c r="R96" s="176">
        <f>Q96*H96</f>
        <v>0</v>
      </c>
      <c r="S96" s="176">
        <v>0</v>
      </c>
      <c r="T96" s="177">
        <f>S96*H96</f>
        <v>0</v>
      </c>
      <c r="AR96" s="18" t="s">
        <v>6003</v>
      </c>
      <c r="AT96" s="18" t="s">
        <v>4015</v>
      </c>
      <c r="AU96" s="18" t="s">
        <v>5990</v>
      </c>
      <c r="AY96" s="18" t="s">
        <v>4012</v>
      </c>
      <c r="BE96" s="178">
        <f>IF(N96="základní",J96,0)</f>
        <v>0</v>
      </c>
      <c r="BF96" s="178">
        <f>IF(N96="snížená",J96,0)</f>
        <v>0</v>
      </c>
      <c r="BG96" s="178">
        <f>IF(N96="zákl. přenesená",J96,0)</f>
        <v>0</v>
      </c>
      <c r="BH96" s="178">
        <f>IF(N96="sníž. přenesená",J96,0)</f>
        <v>0</v>
      </c>
      <c r="BI96" s="178">
        <f>IF(N96="nulová",J96,0)</f>
        <v>0</v>
      </c>
      <c r="BJ96" s="18" t="s">
        <v>5934</v>
      </c>
      <c r="BK96" s="178">
        <f>ROUND(I96*H96,2)</f>
        <v>0</v>
      </c>
      <c r="BL96" s="18" t="s">
        <v>6003</v>
      </c>
      <c r="BM96" s="18" t="s">
        <v>4671</v>
      </c>
    </row>
    <row r="97" spans="2:65" s="1" customFormat="1" ht="22.5" customHeight="1">
      <c r="B97" s="166"/>
      <c r="C97" s="167" t="s">
        <v>6006</v>
      </c>
      <c r="D97" s="167" t="s">
        <v>4015</v>
      </c>
      <c r="E97" s="168" t="s">
        <v>4672</v>
      </c>
      <c r="F97" s="169" t="s">
        <v>4673</v>
      </c>
      <c r="G97" s="170" t="s">
        <v>396</v>
      </c>
      <c r="H97" s="171">
        <v>6</v>
      </c>
      <c r="I97" s="172"/>
      <c r="J97" s="173">
        <f>ROUND(I97*H97,2)</f>
        <v>0</v>
      </c>
      <c r="K97" s="169" t="s">
        <v>392</v>
      </c>
      <c r="L97" s="35"/>
      <c r="M97" s="174" t="s">
        <v>5915</v>
      </c>
      <c r="N97" s="175" t="s">
        <v>5954</v>
      </c>
      <c r="O97" s="36"/>
      <c r="P97" s="176">
        <f>O97*H97</f>
        <v>0</v>
      </c>
      <c r="Q97" s="176">
        <v>0</v>
      </c>
      <c r="R97" s="176">
        <f>Q97*H97</f>
        <v>0</v>
      </c>
      <c r="S97" s="176">
        <v>0</v>
      </c>
      <c r="T97" s="177">
        <f>S97*H97</f>
        <v>0</v>
      </c>
      <c r="AR97" s="18" t="s">
        <v>6003</v>
      </c>
      <c r="AT97" s="18" t="s">
        <v>4015</v>
      </c>
      <c r="AU97" s="18" t="s">
        <v>5990</v>
      </c>
      <c r="AY97" s="18" t="s">
        <v>4012</v>
      </c>
      <c r="BE97" s="178">
        <f>IF(N97="základní",J97,0)</f>
        <v>0</v>
      </c>
      <c r="BF97" s="178">
        <f>IF(N97="snížená",J97,0)</f>
        <v>0</v>
      </c>
      <c r="BG97" s="178">
        <f>IF(N97="zákl. přenesená",J97,0)</f>
        <v>0</v>
      </c>
      <c r="BH97" s="178">
        <f>IF(N97="sníž. přenesená",J97,0)</f>
        <v>0</v>
      </c>
      <c r="BI97" s="178">
        <f>IF(N97="nulová",J97,0)</f>
        <v>0</v>
      </c>
      <c r="BJ97" s="18" t="s">
        <v>5934</v>
      </c>
      <c r="BK97" s="178">
        <f>ROUND(I97*H97,2)</f>
        <v>0</v>
      </c>
      <c r="BL97" s="18" t="s">
        <v>6003</v>
      </c>
      <c r="BM97" s="18" t="s">
        <v>4674</v>
      </c>
    </row>
    <row r="98" spans="2:65" s="1" customFormat="1" ht="22.5" customHeight="1">
      <c r="B98" s="166"/>
      <c r="C98" s="167" t="s">
        <v>6009</v>
      </c>
      <c r="D98" s="167" t="s">
        <v>4015</v>
      </c>
      <c r="E98" s="168" t="s">
        <v>4675</v>
      </c>
      <c r="F98" s="169" t="s">
        <v>4676</v>
      </c>
      <c r="G98" s="170" t="s">
        <v>400</v>
      </c>
      <c r="H98" s="171">
        <v>6.12</v>
      </c>
      <c r="I98" s="172"/>
      <c r="J98" s="173">
        <f>ROUND(I98*H98,2)</f>
        <v>0</v>
      </c>
      <c r="K98" s="169" t="s">
        <v>392</v>
      </c>
      <c r="L98" s="35"/>
      <c r="M98" s="174" t="s">
        <v>5915</v>
      </c>
      <c r="N98" s="175" t="s">
        <v>5954</v>
      </c>
      <c r="O98" s="36"/>
      <c r="P98" s="176">
        <f>O98*H98</f>
        <v>0</v>
      </c>
      <c r="Q98" s="176">
        <v>0</v>
      </c>
      <c r="R98" s="176">
        <f>Q98*H98</f>
        <v>0</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4677</v>
      </c>
    </row>
    <row r="99" spans="2:65" s="12" customFormat="1">
      <c r="B99" s="186"/>
      <c r="D99" s="179" t="s">
        <v>402</v>
      </c>
      <c r="E99" s="187" t="s">
        <v>5915</v>
      </c>
      <c r="F99" s="188" t="s">
        <v>3172</v>
      </c>
      <c r="H99" s="189">
        <v>6.12</v>
      </c>
      <c r="I99" s="190"/>
      <c r="L99" s="186"/>
      <c r="M99" s="191"/>
      <c r="N99" s="192"/>
      <c r="O99" s="192"/>
      <c r="P99" s="192"/>
      <c r="Q99" s="192"/>
      <c r="R99" s="192"/>
      <c r="S99" s="192"/>
      <c r="T99" s="193"/>
      <c r="AT99" s="194" t="s">
        <v>402</v>
      </c>
      <c r="AU99" s="194" t="s">
        <v>5990</v>
      </c>
      <c r="AV99" s="12" t="s">
        <v>5990</v>
      </c>
      <c r="AW99" s="12" t="s">
        <v>5947</v>
      </c>
      <c r="AX99" s="12" t="s">
        <v>5934</v>
      </c>
      <c r="AY99" s="194" t="s">
        <v>4012</v>
      </c>
    </row>
    <row r="100" spans="2:65" s="1" customFormat="1" ht="22.5" customHeight="1">
      <c r="B100" s="166"/>
      <c r="C100" s="167" t="s">
        <v>6012</v>
      </c>
      <c r="D100" s="167" t="s">
        <v>4015</v>
      </c>
      <c r="E100" s="168" t="s">
        <v>4679</v>
      </c>
      <c r="F100" s="169" t="s">
        <v>4680</v>
      </c>
      <c r="G100" s="170" t="s">
        <v>400</v>
      </c>
      <c r="H100" s="171">
        <v>2.6459999999999999</v>
      </c>
      <c r="I100" s="172"/>
      <c r="J100" s="173">
        <f>ROUND(I100*H100,2)</f>
        <v>0</v>
      </c>
      <c r="K100" s="169" t="s">
        <v>392</v>
      </c>
      <c r="L100" s="35"/>
      <c r="M100" s="174" t="s">
        <v>5915</v>
      </c>
      <c r="N100" s="175" t="s">
        <v>5954</v>
      </c>
      <c r="O100" s="36"/>
      <c r="P100" s="176">
        <f>O100*H100</f>
        <v>0</v>
      </c>
      <c r="Q100" s="176">
        <v>0</v>
      </c>
      <c r="R100" s="176">
        <f>Q100*H100</f>
        <v>0</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4681</v>
      </c>
    </row>
    <row r="101" spans="2:65" s="12" customFormat="1">
      <c r="B101" s="186"/>
      <c r="D101" s="179" t="s">
        <v>402</v>
      </c>
      <c r="E101" s="187" t="s">
        <v>5915</v>
      </c>
      <c r="F101" s="188" t="s">
        <v>3173</v>
      </c>
      <c r="H101" s="189">
        <v>2.6459999999999999</v>
      </c>
      <c r="I101" s="190"/>
      <c r="L101" s="186"/>
      <c r="M101" s="191"/>
      <c r="N101" s="192"/>
      <c r="O101" s="192"/>
      <c r="P101" s="192"/>
      <c r="Q101" s="192"/>
      <c r="R101" s="192"/>
      <c r="S101" s="192"/>
      <c r="T101" s="193"/>
      <c r="AT101" s="194" t="s">
        <v>402</v>
      </c>
      <c r="AU101" s="194" t="s">
        <v>5990</v>
      </c>
      <c r="AV101" s="12" t="s">
        <v>5990</v>
      </c>
      <c r="AW101" s="12" t="s">
        <v>5947</v>
      </c>
      <c r="AX101" s="12" t="s">
        <v>5934</v>
      </c>
      <c r="AY101" s="194" t="s">
        <v>4012</v>
      </c>
    </row>
    <row r="102" spans="2:65" s="1" customFormat="1" ht="22.5" customHeight="1">
      <c r="B102" s="166"/>
      <c r="C102" s="167" t="s">
        <v>6015</v>
      </c>
      <c r="D102" s="167" t="s">
        <v>4015</v>
      </c>
      <c r="E102" s="168" t="s">
        <v>4683</v>
      </c>
      <c r="F102" s="169" t="s">
        <v>4684</v>
      </c>
      <c r="G102" s="170" t="s">
        <v>400</v>
      </c>
      <c r="H102" s="171">
        <v>26.46</v>
      </c>
      <c r="I102" s="172"/>
      <c r="J102" s="173">
        <f>ROUND(I102*H102,2)</f>
        <v>0</v>
      </c>
      <c r="K102" s="169" t="s">
        <v>392</v>
      </c>
      <c r="L102" s="35"/>
      <c r="M102" s="174" t="s">
        <v>5915</v>
      </c>
      <c r="N102" s="175" t="s">
        <v>5954</v>
      </c>
      <c r="O102" s="36"/>
      <c r="P102" s="176">
        <f>O102*H102</f>
        <v>0</v>
      </c>
      <c r="Q102" s="176">
        <v>0</v>
      </c>
      <c r="R102" s="176">
        <f>Q102*H102</f>
        <v>0</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4685</v>
      </c>
    </row>
    <row r="103" spans="2:65" s="12" customFormat="1">
      <c r="B103" s="186"/>
      <c r="D103" s="179" t="s">
        <v>402</v>
      </c>
      <c r="E103" s="187" t="s">
        <v>5915</v>
      </c>
      <c r="F103" s="188" t="s">
        <v>3174</v>
      </c>
      <c r="H103" s="189">
        <v>26.46</v>
      </c>
      <c r="I103" s="190"/>
      <c r="L103" s="186"/>
      <c r="M103" s="191"/>
      <c r="N103" s="192"/>
      <c r="O103" s="192"/>
      <c r="P103" s="192"/>
      <c r="Q103" s="192"/>
      <c r="R103" s="192"/>
      <c r="S103" s="192"/>
      <c r="T103" s="193"/>
      <c r="AT103" s="194" t="s">
        <v>402</v>
      </c>
      <c r="AU103" s="194" t="s">
        <v>5990</v>
      </c>
      <c r="AV103" s="12" t="s">
        <v>5990</v>
      </c>
      <c r="AW103" s="12" t="s">
        <v>5947</v>
      </c>
      <c r="AX103" s="12" t="s">
        <v>5934</v>
      </c>
      <c r="AY103" s="194" t="s">
        <v>4012</v>
      </c>
    </row>
    <row r="104" spans="2:65" s="1" customFormat="1" ht="22.5" customHeight="1">
      <c r="B104" s="166"/>
      <c r="C104" s="167" t="s">
        <v>3973</v>
      </c>
      <c r="D104" s="167" t="s">
        <v>4015</v>
      </c>
      <c r="E104" s="168" t="s">
        <v>4687</v>
      </c>
      <c r="F104" s="169" t="s">
        <v>4688</v>
      </c>
      <c r="G104" s="170" t="s">
        <v>400</v>
      </c>
      <c r="H104" s="171">
        <v>7.9379999999999997</v>
      </c>
      <c r="I104" s="172"/>
      <c r="J104" s="173">
        <f>ROUND(I104*H104,2)</f>
        <v>0</v>
      </c>
      <c r="K104" s="169" t="s">
        <v>392</v>
      </c>
      <c r="L104" s="35"/>
      <c r="M104" s="174" t="s">
        <v>5915</v>
      </c>
      <c r="N104" s="175" t="s">
        <v>5954</v>
      </c>
      <c r="O104" s="36"/>
      <c r="P104" s="176">
        <f>O104*H104</f>
        <v>0</v>
      </c>
      <c r="Q104" s="176">
        <v>0</v>
      </c>
      <c r="R104" s="176">
        <f>Q104*H104</f>
        <v>0</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4689</v>
      </c>
    </row>
    <row r="105" spans="2:65" s="12" customFormat="1">
      <c r="B105" s="186"/>
      <c r="D105" s="179" t="s">
        <v>402</v>
      </c>
      <c r="E105" s="187" t="s">
        <v>5915</v>
      </c>
      <c r="F105" s="188" t="s">
        <v>3175</v>
      </c>
      <c r="H105" s="189">
        <v>7.9379999999999997</v>
      </c>
      <c r="I105" s="190"/>
      <c r="L105" s="186"/>
      <c r="M105" s="191"/>
      <c r="N105" s="192"/>
      <c r="O105" s="192"/>
      <c r="P105" s="192"/>
      <c r="Q105" s="192"/>
      <c r="R105" s="192"/>
      <c r="S105" s="192"/>
      <c r="T105" s="193"/>
      <c r="AT105" s="194" t="s">
        <v>402</v>
      </c>
      <c r="AU105" s="194" t="s">
        <v>5990</v>
      </c>
      <c r="AV105" s="12" t="s">
        <v>5990</v>
      </c>
      <c r="AW105" s="12" t="s">
        <v>5947</v>
      </c>
      <c r="AX105" s="12" t="s">
        <v>5934</v>
      </c>
      <c r="AY105" s="194" t="s">
        <v>4012</v>
      </c>
    </row>
    <row r="106" spans="2:65" s="1" customFormat="1" ht="22.5" customHeight="1">
      <c r="B106" s="166"/>
      <c r="C106" s="167" t="s">
        <v>5939</v>
      </c>
      <c r="D106" s="167" t="s">
        <v>4015</v>
      </c>
      <c r="E106" s="168" t="s">
        <v>4691</v>
      </c>
      <c r="F106" s="169" t="s">
        <v>4692</v>
      </c>
      <c r="G106" s="170" t="s">
        <v>400</v>
      </c>
      <c r="H106" s="171">
        <v>23.814</v>
      </c>
      <c r="I106" s="172"/>
      <c r="J106" s="173">
        <f>ROUND(I106*H106,2)</f>
        <v>0</v>
      </c>
      <c r="K106" s="169" t="s">
        <v>392</v>
      </c>
      <c r="L106" s="35"/>
      <c r="M106" s="174" t="s">
        <v>5915</v>
      </c>
      <c r="N106" s="175" t="s">
        <v>5954</v>
      </c>
      <c r="O106" s="36"/>
      <c r="P106" s="176">
        <f>O106*H106</f>
        <v>0</v>
      </c>
      <c r="Q106" s="176">
        <v>0</v>
      </c>
      <c r="R106" s="176">
        <f>Q106*H106</f>
        <v>0</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4693</v>
      </c>
    </row>
    <row r="107" spans="2:65" s="12" customFormat="1">
      <c r="B107" s="186"/>
      <c r="D107" s="179" t="s">
        <v>402</v>
      </c>
      <c r="E107" s="187" t="s">
        <v>5915</v>
      </c>
      <c r="F107" s="188" t="s">
        <v>3176</v>
      </c>
      <c r="H107" s="189">
        <v>23.814</v>
      </c>
      <c r="I107" s="190"/>
      <c r="L107" s="186"/>
      <c r="M107" s="191"/>
      <c r="N107" s="192"/>
      <c r="O107" s="192"/>
      <c r="P107" s="192"/>
      <c r="Q107" s="192"/>
      <c r="R107" s="192"/>
      <c r="S107" s="192"/>
      <c r="T107" s="193"/>
      <c r="AT107" s="194" t="s">
        <v>402</v>
      </c>
      <c r="AU107" s="194" t="s">
        <v>5990</v>
      </c>
      <c r="AV107" s="12" t="s">
        <v>5990</v>
      </c>
      <c r="AW107" s="12" t="s">
        <v>5947</v>
      </c>
      <c r="AX107" s="12" t="s">
        <v>5934</v>
      </c>
      <c r="AY107" s="194" t="s">
        <v>4012</v>
      </c>
    </row>
    <row r="108" spans="2:65" s="1" customFormat="1" ht="22.5" customHeight="1">
      <c r="B108" s="166"/>
      <c r="C108" s="167" t="s">
        <v>3978</v>
      </c>
      <c r="D108" s="167" t="s">
        <v>4015</v>
      </c>
      <c r="E108" s="168" t="s">
        <v>4695</v>
      </c>
      <c r="F108" s="169" t="s">
        <v>4696</v>
      </c>
      <c r="G108" s="170" t="s">
        <v>400</v>
      </c>
      <c r="H108" s="171">
        <v>7.1440000000000001</v>
      </c>
      <c r="I108" s="172"/>
      <c r="J108" s="173">
        <f>ROUND(I108*H108,2)</f>
        <v>0</v>
      </c>
      <c r="K108" s="169" t="s">
        <v>392</v>
      </c>
      <c r="L108" s="35"/>
      <c r="M108" s="174" t="s">
        <v>5915</v>
      </c>
      <c r="N108" s="175" t="s">
        <v>5954</v>
      </c>
      <c r="O108" s="36"/>
      <c r="P108" s="176">
        <f>O108*H108</f>
        <v>0</v>
      </c>
      <c r="Q108" s="176">
        <v>0</v>
      </c>
      <c r="R108" s="176">
        <f>Q108*H108</f>
        <v>0</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4697</v>
      </c>
    </row>
    <row r="109" spans="2:65" s="12" customFormat="1">
      <c r="B109" s="186"/>
      <c r="D109" s="179" t="s">
        <v>402</v>
      </c>
      <c r="E109" s="187" t="s">
        <v>5915</v>
      </c>
      <c r="F109" s="188" t="s">
        <v>3177</v>
      </c>
      <c r="H109" s="189">
        <v>7.1440000000000001</v>
      </c>
      <c r="I109" s="190"/>
      <c r="L109" s="186"/>
      <c r="M109" s="191"/>
      <c r="N109" s="192"/>
      <c r="O109" s="192"/>
      <c r="P109" s="192"/>
      <c r="Q109" s="192"/>
      <c r="R109" s="192"/>
      <c r="S109" s="192"/>
      <c r="T109" s="193"/>
      <c r="AT109" s="194" t="s">
        <v>402</v>
      </c>
      <c r="AU109" s="194" t="s">
        <v>5990</v>
      </c>
      <c r="AV109" s="12" t="s">
        <v>5990</v>
      </c>
      <c r="AW109" s="12" t="s">
        <v>5947</v>
      </c>
      <c r="AX109" s="12" t="s">
        <v>5934</v>
      </c>
      <c r="AY109" s="194" t="s">
        <v>4012</v>
      </c>
    </row>
    <row r="110" spans="2:65" s="1" customFormat="1" ht="22.5" customHeight="1">
      <c r="B110" s="166"/>
      <c r="C110" s="167" t="s">
        <v>2327</v>
      </c>
      <c r="D110" s="167" t="s">
        <v>4015</v>
      </c>
      <c r="E110" s="168" t="s">
        <v>3178</v>
      </c>
      <c r="F110" s="169" t="s">
        <v>3179</v>
      </c>
      <c r="G110" s="170" t="s">
        <v>426</v>
      </c>
      <c r="H110" s="171">
        <v>88.2</v>
      </c>
      <c r="I110" s="172"/>
      <c r="J110" s="173">
        <f>ROUND(I110*H110,2)</f>
        <v>0</v>
      </c>
      <c r="K110" s="169" t="s">
        <v>392</v>
      </c>
      <c r="L110" s="35"/>
      <c r="M110" s="174" t="s">
        <v>5915</v>
      </c>
      <c r="N110" s="175" t="s">
        <v>5954</v>
      </c>
      <c r="O110" s="36"/>
      <c r="P110" s="176">
        <f>O110*H110</f>
        <v>0</v>
      </c>
      <c r="Q110" s="176">
        <v>0</v>
      </c>
      <c r="R110" s="176">
        <f>Q110*H110</f>
        <v>0</v>
      </c>
      <c r="S110" s="176">
        <v>0</v>
      </c>
      <c r="T110" s="177">
        <f>S110*H110</f>
        <v>0</v>
      </c>
      <c r="AR110" s="18" t="s">
        <v>6003</v>
      </c>
      <c r="AT110" s="18" t="s">
        <v>4015</v>
      </c>
      <c r="AU110" s="18" t="s">
        <v>5990</v>
      </c>
      <c r="AY110" s="18" t="s">
        <v>4012</v>
      </c>
      <c r="BE110" s="178">
        <f>IF(N110="základní",J110,0)</f>
        <v>0</v>
      </c>
      <c r="BF110" s="178">
        <f>IF(N110="snížená",J110,0)</f>
        <v>0</v>
      </c>
      <c r="BG110" s="178">
        <f>IF(N110="zákl. přenesená",J110,0)</f>
        <v>0</v>
      </c>
      <c r="BH110" s="178">
        <f>IF(N110="sníž. přenesená",J110,0)</f>
        <v>0</v>
      </c>
      <c r="BI110" s="178">
        <f>IF(N110="nulová",J110,0)</f>
        <v>0</v>
      </c>
      <c r="BJ110" s="18" t="s">
        <v>5934</v>
      </c>
      <c r="BK110" s="178">
        <f>ROUND(I110*H110,2)</f>
        <v>0</v>
      </c>
      <c r="BL110" s="18" t="s">
        <v>6003</v>
      </c>
      <c r="BM110" s="18" t="s">
        <v>4701</v>
      </c>
    </row>
    <row r="111" spans="2:65" s="12" customFormat="1">
      <c r="B111" s="186"/>
      <c r="D111" s="179" t="s">
        <v>402</v>
      </c>
      <c r="E111" s="187" t="s">
        <v>5915</v>
      </c>
      <c r="F111" s="188" t="s">
        <v>3180</v>
      </c>
      <c r="H111" s="189">
        <v>88.2</v>
      </c>
      <c r="I111" s="190"/>
      <c r="L111" s="186"/>
      <c r="M111" s="191"/>
      <c r="N111" s="192"/>
      <c r="O111" s="192"/>
      <c r="P111" s="192"/>
      <c r="Q111" s="192"/>
      <c r="R111" s="192"/>
      <c r="S111" s="192"/>
      <c r="T111" s="193"/>
      <c r="AT111" s="194" t="s">
        <v>402</v>
      </c>
      <c r="AU111" s="194" t="s">
        <v>5990</v>
      </c>
      <c r="AV111" s="12" t="s">
        <v>5990</v>
      </c>
      <c r="AW111" s="12" t="s">
        <v>5947</v>
      </c>
      <c r="AX111" s="12" t="s">
        <v>5934</v>
      </c>
      <c r="AY111" s="194" t="s">
        <v>4012</v>
      </c>
    </row>
    <row r="112" spans="2:65" s="1" customFormat="1" ht="22.5" customHeight="1">
      <c r="B112" s="166"/>
      <c r="C112" s="167" t="s">
        <v>2329</v>
      </c>
      <c r="D112" s="167" t="s">
        <v>4015</v>
      </c>
      <c r="E112" s="168" t="s">
        <v>4703</v>
      </c>
      <c r="F112" s="169" t="s">
        <v>4704</v>
      </c>
      <c r="G112" s="170" t="s">
        <v>400</v>
      </c>
      <c r="H112" s="171">
        <v>26.46</v>
      </c>
      <c r="I112" s="172"/>
      <c r="J112" s="173">
        <f>ROUND(I112*H112,2)</f>
        <v>0</v>
      </c>
      <c r="K112" s="169" t="s">
        <v>392</v>
      </c>
      <c r="L112" s="35"/>
      <c r="M112" s="174" t="s">
        <v>5915</v>
      </c>
      <c r="N112" s="175" t="s">
        <v>5954</v>
      </c>
      <c r="O112" s="36"/>
      <c r="P112" s="176">
        <f>O112*H112</f>
        <v>0</v>
      </c>
      <c r="Q112" s="176">
        <v>0</v>
      </c>
      <c r="R112" s="176">
        <f>Q112*H112</f>
        <v>0</v>
      </c>
      <c r="S112" s="176">
        <v>0</v>
      </c>
      <c r="T112" s="177">
        <f>S112*H112</f>
        <v>0</v>
      </c>
      <c r="AR112" s="18" t="s">
        <v>6003</v>
      </c>
      <c r="AT112" s="18" t="s">
        <v>4015</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4705</v>
      </c>
    </row>
    <row r="113" spans="2:65" s="12" customFormat="1">
      <c r="B113" s="186"/>
      <c r="D113" s="179" t="s">
        <v>402</v>
      </c>
      <c r="F113" s="188" t="s">
        <v>3181</v>
      </c>
      <c r="H113" s="189">
        <v>26.46</v>
      </c>
      <c r="I113" s="190"/>
      <c r="L113" s="186"/>
      <c r="M113" s="191"/>
      <c r="N113" s="192"/>
      <c r="O113" s="192"/>
      <c r="P113" s="192"/>
      <c r="Q113" s="192"/>
      <c r="R113" s="192"/>
      <c r="S113" s="192"/>
      <c r="T113" s="193"/>
      <c r="AT113" s="194" t="s">
        <v>402</v>
      </c>
      <c r="AU113" s="194" t="s">
        <v>5990</v>
      </c>
      <c r="AV113" s="12" t="s">
        <v>5990</v>
      </c>
      <c r="AW113" s="12" t="s">
        <v>5916</v>
      </c>
      <c r="AX113" s="12" t="s">
        <v>5934</v>
      </c>
      <c r="AY113" s="194" t="s">
        <v>4012</v>
      </c>
    </row>
    <row r="114" spans="2:65" s="1" customFormat="1" ht="22.5" customHeight="1">
      <c r="B114" s="166"/>
      <c r="C114" s="167" t="s">
        <v>3959</v>
      </c>
      <c r="D114" s="167" t="s">
        <v>4015</v>
      </c>
      <c r="E114" s="168" t="s">
        <v>471</v>
      </c>
      <c r="F114" s="169" t="s">
        <v>472</v>
      </c>
      <c r="G114" s="170" t="s">
        <v>400</v>
      </c>
      <c r="H114" s="171">
        <v>52.92</v>
      </c>
      <c r="I114" s="172"/>
      <c r="J114" s="173">
        <f>ROUND(I114*H114,2)</f>
        <v>0</v>
      </c>
      <c r="K114" s="169" t="s">
        <v>392</v>
      </c>
      <c r="L114" s="35"/>
      <c r="M114" s="174" t="s">
        <v>5915</v>
      </c>
      <c r="N114" s="175" t="s">
        <v>5954</v>
      </c>
      <c r="O114" s="36"/>
      <c r="P114" s="176">
        <f>O114*H114</f>
        <v>0</v>
      </c>
      <c r="Q114" s="176">
        <v>0</v>
      </c>
      <c r="R114" s="176">
        <f>Q114*H114</f>
        <v>0</v>
      </c>
      <c r="S114" s="176">
        <v>0</v>
      </c>
      <c r="T114" s="177">
        <f>S114*H114</f>
        <v>0</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4707</v>
      </c>
    </row>
    <row r="115" spans="2:65" s="12" customFormat="1">
      <c r="B115" s="186"/>
      <c r="D115" s="179" t="s">
        <v>402</v>
      </c>
      <c r="E115" s="187" t="s">
        <v>5915</v>
      </c>
      <c r="F115" s="188" t="s">
        <v>3182</v>
      </c>
      <c r="H115" s="189">
        <v>52.92</v>
      </c>
      <c r="I115" s="190"/>
      <c r="L115" s="186"/>
      <c r="M115" s="191"/>
      <c r="N115" s="192"/>
      <c r="O115" s="192"/>
      <c r="P115" s="192"/>
      <c r="Q115" s="192"/>
      <c r="R115" s="192"/>
      <c r="S115" s="192"/>
      <c r="T115" s="193"/>
      <c r="AT115" s="194" t="s">
        <v>402</v>
      </c>
      <c r="AU115" s="194" t="s">
        <v>5990</v>
      </c>
      <c r="AV115" s="12" t="s">
        <v>5990</v>
      </c>
      <c r="AW115" s="12" t="s">
        <v>5947</v>
      </c>
      <c r="AX115" s="12" t="s">
        <v>5934</v>
      </c>
      <c r="AY115" s="194" t="s">
        <v>4012</v>
      </c>
    </row>
    <row r="116" spans="2:65" s="1" customFormat="1" ht="31.5" customHeight="1">
      <c r="B116" s="166"/>
      <c r="C116" s="167" t="s">
        <v>5921</v>
      </c>
      <c r="D116" s="167" t="s">
        <v>4015</v>
      </c>
      <c r="E116" s="168" t="s">
        <v>477</v>
      </c>
      <c r="F116" s="169" t="s">
        <v>478</v>
      </c>
      <c r="G116" s="170" t="s">
        <v>400</v>
      </c>
      <c r="H116" s="171">
        <v>1852.2</v>
      </c>
      <c r="I116" s="172"/>
      <c r="J116" s="173">
        <f>ROUND(I116*H116,2)</f>
        <v>0</v>
      </c>
      <c r="K116" s="169" t="s">
        <v>392</v>
      </c>
      <c r="L116" s="35"/>
      <c r="M116" s="174" t="s">
        <v>5915</v>
      </c>
      <c r="N116" s="175" t="s">
        <v>5954</v>
      </c>
      <c r="O116" s="36"/>
      <c r="P116" s="176">
        <f>O116*H116</f>
        <v>0</v>
      </c>
      <c r="Q116" s="176">
        <v>0</v>
      </c>
      <c r="R116" s="176">
        <f>Q116*H116</f>
        <v>0</v>
      </c>
      <c r="S116" s="176">
        <v>0</v>
      </c>
      <c r="T116" s="177">
        <f>S116*H116</f>
        <v>0</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4710</v>
      </c>
    </row>
    <row r="117" spans="2:65" s="12" customFormat="1">
      <c r="B117" s="186"/>
      <c r="D117" s="179" t="s">
        <v>402</v>
      </c>
      <c r="F117" s="188" t="s">
        <v>3183</v>
      </c>
      <c r="H117" s="189">
        <v>1852.2</v>
      </c>
      <c r="I117" s="190"/>
      <c r="L117" s="186"/>
      <c r="M117" s="191"/>
      <c r="N117" s="192"/>
      <c r="O117" s="192"/>
      <c r="P117" s="192"/>
      <c r="Q117" s="192"/>
      <c r="R117" s="192"/>
      <c r="S117" s="192"/>
      <c r="T117" s="193"/>
      <c r="AT117" s="194" t="s">
        <v>402</v>
      </c>
      <c r="AU117" s="194" t="s">
        <v>5990</v>
      </c>
      <c r="AV117" s="12" t="s">
        <v>5990</v>
      </c>
      <c r="AW117" s="12" t="s">
        <v>5916</v>
      </c>
      <c r="AX117" s="12" t="s">
        <v>5934</v>
      </c>
      <c r="AY117" s="194" t="s">
        <v>4012</v>
      </c>
    </row>
    <row r="118" spans="2:65" s="1" customFormat="1" ht="22.5" customHeight="1">
      <c r="B118" s="166"/>
      <c r="C118" s="167" t="s">
        <v>3964</v>
      </c>
      <c r="D118" s="167" t="s">
        <v>4015</v>
      </c>
      <c r="E118" s="168" t="s">
        <v>496</v>
      </c>
      <c r="F118" s="169" t="s">
        <v>497</v>
      </c>
      <c r="G118" s="170" t="s">
        <v>400</v>
      </c>
      <c r="H118" s="171">
        <v>52.92</v>
      </c>
      <c r="I118" s="172"/>
      <c r="J118" s="173">
        <f>ROUND(I118*H118,2)</f>
        <v>0</v>
      </c>
      <c r="K118" s="169" t="s">
        <v>392</v>
      </c>
      <c r="L118" s="35"/>
      <c r="M118" s="174" t="s">
        <v>5915</v>
      </c>
      <c r="N118" s="175" t="s">
        <v>5954</v>
      </c>
      <c r="O118" s="36"/>
      <c r="P118" s="176">
        <f>O118*H118</f>
        <v>0</v>
      </c>
      <c r="Q118" s="176">
        <v>0</v>
      </c>
      <c r="R118" s="176">
        <f>Q118*H118</f>
        <v>0</v>
      </c>
      <c r="S118" s="176">
        <v>0</v>
      </c>
      <c r="T118" s="177">
        <f>S118*H118</f>
        <v>0</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4712</v>
      </c>
    </row>
    <row r="119" spans="2:65" s="12" customFormat="1">
      <c r="B119" s="186"/>
      <c r="D119" s="179" t="s">
        <v>402</v>
      </c>
      <c r="E119" s="187" t="s">
        <v>5915</v>
      </c>
      <c r="F119" s="188" t="s">
        <v>3182</v>
      </c>
      <c r="H119" s="189">
        <v>52.92</v>
      </c>
      <c r="I119" s="190"/>
      <c r="L119" s="186"/>
      <c r="M119" s="191"/>
      <c r="N119" s="192"/>
      <c r="O119" s="192"/>
      <c r="P119" s="192"/>
      <c r="Q119" s="192"/>
      <c r="R119" s="192"/>
      <c r="S119" s="192"/>
      <c r="T119" s="193"/>
      <c r="AT119" s="194" t="s">
        <v>402</v>
      </c>
      <c r="AU119" s="194" t="s">
        <v>5990</v>
      </c>
      <c r="AV119" s="12" t="s">
        <v>5990</v>
      </c>
      <c r="AW119" s="12" t="s">
        <v>5947</v>
      </c>
      <c r="AX119" s="12" t="s">
        <v>5934</v>
      </c>
      <c r="AY119" s="194" t="s">
        <v>4012</v>
      </c>
    </row>
    <row r="120" spans="2:65" s="1" customFormat="1" ht="22.5" customHeight="1">
      <c r="B120" s="166"/>
      <c r="C120" s="167" t="s">
        <v>2338</v>
      </c>
      <c r="D120" s="167" t="s">
        <v>4015</v>
      </c>
      <c r="E120" s="168" t="s">
        <v>501</v>
      </c>
      <c r="F120" s="169" t="s">
        <v>502</v>
      </c>
      <c r="G120" s="170" t="s">
        <v>450</v>
      </c>
      <c r="H120" s="171">
        <v>105.84</v>
      </c>
      <c r="I120" s="172"/>
      <c r="J120" s="173">
        <f>ROUND(I120*H120,2)</f>
        <v>0</v>
      </c>
      <c r="K120" s="169" t="s">
        <v>392</v>
      </c>
      <c r="L120" s="35"/>
      <c r="M120" s="174" t="s">
        <v>5915</v>
      </c>
      <c r="N120" s="175" t="s">
        <v>5954</v>
      </c>
      <c r="O120" s="36"/>
      <c r="P120" s="176">
        <f>O120*H120</f>
        <v>0</v>
      </c>
      <c r="Q120" s="176">
        <v>0</v>
      </c>
      <c r="R120" s="176">
        <f>Q120*H120</f>
        <v>0</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4713</v>
      </c>
    </row>
    <row r="121" spans="2:65" s="12" customFormat="1">
      <c r="B121" s="186"/>
      <c r="D121" s="179" t="s">
        <v>402</v>
      </c>
      <c r="F121" s="188" t="s">
        <v>3184</v>
      </c>
      <c r="H121" s="189">
        <v>105.84</v>
      </c>
      <c r="I121" s="190"/>
      <c r="L121" s="186"/>
      <c r="M121" s="191"/>
      <c r="N121" s="192"/>
      <c r="O121" s="192"/>
      <c r="P121" s="192"/>
      <c r="Q121" s="192"/>
      <c r="R121" s="192"/>
      <c r="S121" s="192"/>
      <c r="T121" s="193"/>
      <c r="AT121" s="194" t="s">
        <v>402</v>
      </c>
      <c r="AU121" s="194" t="s">
        <v>5990</v>
      </c>
      <c r="AV121" s="12" t="s">
        <v>5990</v>
      </c>
      <c r="AW121" s="12" t="s">
        <v>5916</v>
      </c>
      <c r="AX121" s="12" t="s">
        <v>5934</v>
      </c>
      <c r="AY121" s="194" t="s">
        <v>4012</v>
      </c>
    </row>
    <row r="122" spans="2:65" s="1" customFormat="1" ht="22.5" customHeight="1">
      <c r="B122" s="166"/>
      <c r="C122" s="167" t="s">
        <v>2341</v>
      </c>
      <c r="D122" s="167" t="s">
        <v>4015</v>
      </c>
      <c r="E122" s="168" t="s">
        <v>506</v>
      </c>
      <c r="F122" s="169" t="s">
        <v>507</v>
      </c>
      <c r="G122" s="170" t="s">
        <v>400</v>
      </c>
      <c r="H122" s="171">
        <v>34.020000000000003</v>
      </c>
      <c r="I122" s="172"/>
      <c r="J122" s="173">
        <f>ROUND(I122*H122,2)</f>
        <v>0</v>
      </c>
      <c r="K122" s="169" t="s">
        <v>392</v>
      </c>
      <c r="L122" s="35"/>
      <c r="M122" s="174" t="s">
        <v>5915</v>
      </c>
      <c r="N122" s="175" t="s">
        <v>5954</v>
      </c>
      <c r="O122" s="36"/>
      <c r="P122" s="176">
        <f>O122*H122</f>
        <v>0</v>
      </c>
      <c r="Q122" s="176">
        <v>0</v>
      </c>
      <c r="R122" s="176">
        <f>Q122*H122</f>
        <v>0</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4715</v>
      </c>
    </row>
    <row r="123" spans="2:65" s="12" customFormat="1">
      <c r="B123" s="186"/>
      <c r="D123" s="179" t="s">
        <v>402</v>
      </c>
      <c r="E123" s="187" t="s">
        <v>5915</v>
      </c>
      <c r="F123" s="188" t="s">
        <v>3185</v>
      </c>
      <c r="H123" s="189">
        <v>34.020000000000003</v>
      </c>
      <c r="I123" s="190"/>
      <c r="L123" s="186"/>
      <c r="M123" s="191"/>
      <c r="N123" s="192"/>
      <c r="O123" s="192"/>
      <c r="P123" s="192"/>
      <c r="Q123" s="192"/>
      <c r="R123" s="192"/>
      <c r="S123" s="192"/>
      <c r="T123" s="193"/>
      <c r="AT123" s="194" t="s">
        <v>402</v>
      </c>
      <c r="AU123" s="194" t="s">
        <v>5990</v>
      </c>
      <c r="AV123" s="12" t="s">
        <v>5990</v>
      </c>
      <c r="AW123" s="12" t="s">
        <v>5947</v>
      </c>
      <c r="AX123" s="12" t="s">
        <v>5934</v>
      </c>
      <c r="AY123" s="194" t="s">
        <v>4012</v>
      </c>
    </row>
    <row r="124" spans="2:65" s="1" customFormat="1" ht="22.5" customHeight="1">
      <c r="B124" s="166"/>
      <c r="C124" s="197" t="s">
        <v>2344</v>
      </c>
      <c r="D124" s="197" t="s">
        <v>447</v>
      </c>
      <c r="E124" s="198" t="s">
        <v>4717</v>
      </c>
      <c r="F124" s="199" t="s">
        <v>4718</v>
      </c>
      <c r="G124" s="200" t="s">
        <v>450</v>
      </c>
      <c r="H124" s="201">
        <v>62.494999999999997</v>
      </c>
      <c r="I124" s="202"/>
      <c r="J124" s="203">
        <f>ROUND(I124*H124,2)</f>
        <v>0</v>
      </c>
      <c r="K124" s="199" t="s">
        <v>392</v>
      </c>
      <c r="L124" s="204"/>
      <c r="M124" s="205" t="s">
        <v>5915</v>
      </c>
      <c r="N124" s="206" t="s">
        <v>5954</v>
      </c>
      <c r="O124" s="36"/>
      <c r="P124" s="176">
        <f>O124*H124</f>
        <v>0</v>
      </c>
      <c r="Q124" s="176">
        <v>1</v>
      </c>
      <c r="R124" s="176">
        <f>Q124*H124</f>
        <v>62.494999999999997</v>
      </c>
      <c r="S124" s="176">
        <v>0</v>
      </c>
      <c r="T124" s="177">
        <f>S124*H124</f>
        <v>0</v>
      </c>
      <c r="AR124" s="18" t="s">
        <v>6015</v>
      </c>
      <c r="AT124" s="18" t="s">
        <v>447</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4719</v>
      </c>
    </row>
    <row r="125" spans="2:65" s="12" customFormat="1">
      <c r="B125" s="186"/>
      <c r="D125" s="179" t="s">
        <v>402</v>
      </c>
      <c r="E125" s="187" t="s">
        <v>5915</v>
      </c>
      <c r="F125" s="188" t="s">
        <v>3186</v>
      </c>
      <c r="H125" s="189">
        <v>62.494999999999997</v>
      </c>
      <c r="I125" s="190"/>
      <c r="L125" s="186"/>
      <c r="M125" s="191"/>
      <c r="N125" s="192"/>
      <c r="O125" s="192"/>
      <c r="P125" s="192"/>
      <c r="Q125" s="192"/>
      <c r="R125" s="192"/>
      <c r="S125" s="192"/>
      <c r="T125" s="193"/>
      <c r="AT125" s="194" t="s">
        <v>402</v>
      </c>
      <c r="AU125" s="194" t="s">
        <v>5990</v>
      </c>
      <c r="AV125" s="12" t="s">
        <v>5990</v>
      </c>
      <c r="AW125" s="12" t="s">
        <v>5947</v>
      </c>
      <c r="AX125" s="12" t="s">
        <v>5934</v>
      </c>
      <c r="AY125" s="194" t="s">
        <v>4012</v>
      </c>
    </row>
    <row r="126" spans="2:65" s="1" customFormat="1" ht="31.5" customHeight="1">
      <c r="B126" s="166"/>
      <c r="C126" s="167" t="s">
        <v>2347</v>
      </c>
      <c r="D126" s="167" t="s">
        <v>4015</v>
      </c>
      <c r="E126" s="168" t="s">
        <v>4721</v>
      </c>
      <c r="F126" s="169" t="s">
        <v>4722</v>
      </c>
      <c r="G126" s="170" t="s">
        <v>400</v>
      </c>
      <c r="H126" s="171">
        <v>15.12</v>
      </c>
      <c r="I126" s="172"/>
      <c r="J126" s="173">
        <f>ROUND(I126*H126,2)</f>
        <v>0</v>
      </c>
      <c r="K126" s="169" t="s">
        <v>2779</v>
      </c>
      <c r="L126" s="35"/>
      <c r="M126" s="174" t="s">
        <v>5915</v>
      </c>
      <c r="N126" s="175" t="s">
        <v>5954</v>
      </c>
      <c r="O126" s="36"/>
      <c r="P126" s="176">
        <f>O126*H126</f>
        <v>0</v>
      </c>
      <c r="Q126" s="176">
        <v>0</v>
      </c>
      <c r="R126" s="176">
        <f>Q126*H126</f>
        <v>0</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4723</v>
      </c>
    </row>
    <row r="127" spans="2:65" s="12" customFormat="1">
      <c r="B127" s="186"/>
      <c r="D127" s="179" t="s">
        <v>402</v>
      </c>
      <c r="E127" s="187" t="s">
        <v>5915</v>
      </c>
      <c r="F127" s="188" t="s">
        <v>3187</v>
      </c>
      <c r="H127" s="189">
        <v>15.12</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 customFormat="1" ht="22.5" customHeight="1">
      <c r="B128" s="166"/>
      <c r="C128" s="197" t="s">
        <v>5920</v>
      </c>
      <c r="D128" s="197" t="s">
        <v>447</v>
      </c>
      <c r="E128" s="198" t="s">
        <v>4725</v>
      </c>
      <c r="F128" s="199" t="s">
        <v>4726</v>
      </c>
      <c r="G128" s="200" t="s">
        <v>450</v>
      </c>
      <c r="H128" s="201">
        <v>27.774999999999999</v>
      </c>
      <c r="I128" s="202"/>
      <c r="J128" s="203">
        <f>ROUND(I128*H128,2)</f>
        <v>0</v>
      </c>
      <c r="K128" s="199" t="s">
        <v>392</v>
      </c>
      <c r="L128" s="204"/>
      <c r="M128" s="205" t="s">
        <v>5915</v>
      </c>
      <c r="N128" s="206" t="s">
        <v>5954</v>
      </c>
      <c r="O128" s="36"/>
      <c r="P128" s="176">
        <f>O128*H128</f>
        <v>0</v>
      </c>
      <c r="Q128" s="176">
        <v>1</v>
      </c>
      <c r="R128" s="176">
        <f>Q128*H128</f>
        <v>27.774999999999999</v>
      </c>
      <c r="S128" s="176">
        <v>0</v>
      </c>
      <c r="T128" s="177">
        <f>S128*H128</f>
        <v>0</v>
      </c>
      <c r="AR128" s="18" t="s">
        <v>6015</v>
      </c>
      <c r="AT128" s="18" t="s">
        <v>447</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4727</v>
      </c>
    </row>
    <row r="129" spans="2:65" s="12" customFormat="1">
      <c r="B129" s="186"/>
      <c r="D129" s="179" t="s">
        <v>402</v>
      </c>
      <c r="E129" s="187" t="s">
        <v>5915</v>
      </c>
      <c r="F129" s="188" t="s">
        <v>3188</v>
      </c>
      <c r="H129" s="189">
        <v>27.774999999999999</v>
      </c>
      <c r="I129" s="190"/>
      <c r="L129" s="186"/>
      <c r="M129" s="191"/>
      <c r="N129" s="192"/>
      <c r="O129" s="192"/>
      <c r="P129" s="192"/>
      <c r="Q129" s="192"/>
      <c r="R129" s="192"/>
      <c r="S129" s="192"/>
      <c r="T129" s="193"/>
      <c r="AT129" s="194" t="s">
        <v>402</v>
      </c>
      <c r="AU129" s="194" t="s">
        <v>5990</v>
      </c>
      <c r="AV129" s="12" t="s">
        <v>5990</v>
      </c>
      <c r="AW129" s="12" t="s">
        <v>5947</v>
      </c>
      <c r="AX129" s="12" t="s">
        <v>5934</v>
      </c>
      <c r="AY129" s="194" t="s">
        <v>4012</v>
      </c>
    </row>
    <row r="130" spans="2:65" s="1" customFormat="1" ht="22.5" customHeight="1">
      <c r="B130" s="166"/>
      <c r="C130" s="167" t="s">
        <v>2352</v>
      </c>
      <c r="D130" s="167" t="s">
        <v>4015</v>
      </c>
      <c r="E130" s="168" t="s">
        <v>4729</v>
      </c>
      <c r="F130" s="169" t="s">
        <v>4730</v>
      </c>
      <c r="G130" s="170" t="s">
        <v>426</v>
      </c>
      <c r="H130" s="171">
        <v>20.399999999999999</v>
      </c>
      <c r="I130" s="172"/>
      <c r="J130" s="173">
        <f>ROUND(I130*H130,2)</f>
        <v>0</v>
      </c>
      <c r="K130" s="169" t="s">
        <v>392</v>
      </c>
      <c r="L130" s="35"/>
      <c r="M130" s="174" t="s">
        <v>5915</v>
      </c>
      <c r="N130" s="175" t="s">
        <v>5954</v>
      </c>
      <c r="O130" s="36"/>
      <c r="P130" s="176">
        <f>O130*H130</f>
        <v>0</v>
      </c>
      <c r="Q130" s="176">
        <v>0</v>
      </c>
      <c r="R130" s="176">
        <f>Q130*H130</f>
        <v>0</v>
      </c>
      <c r="S130" s="176">
        <v>0</v>
      </c>
      <c r="T130" s="177">
        <f>S130*H130</f>
        <v>0</v>
      </c>
      <c r="AR130" s="18" t="s">
        <v>6003</v>
      </c>
      <c r="AT130" s="18" t="s">
        <v>4015</v>
      </c>
      <c r="AU130" s="18" t="s">
        <v>5990</v>
      </c>
      <c r="AY130" s="18" t="s">
        <v>4012</v>
      </c>
      <c r="BE130" s="178">
        <f>IF(N130="základní",J130,0)</f>
        <v>0</v>
      </c>
      <c r="BF130" s="178">
        <f>IF(N130="snížená",J130,0)</f>
        <v>0</v>
      </c>
      <c r="BG130" s="178">
        <f>IF(N130="zákl. přenesená",J130,0)</f>
        <v>0</v>
      </c>
      <c r="BH130" s="178">
        <f>IF(N130="sníž. přenesená",J130,0)</f>
        <v>0</v>
      </c>
      <c r="BI130" s="178">
        <f>IF(N130="nulová",J130,0)</f>
        <v>0</v>
      </c>
      <c r="BJ130" s="18" t="s">
        <v>5934</v>
      </c>
      <c r="BK130" s="178">
        <f>ROUND(I130*H130,2)</f>
        <v>0</v>
      </c>
      <c r="BL130" s="18" t="s">
        <v>6003</v>
      </c>
      <c r="BM130" s="18" t="s">
        <v>4731</v>
      </c>
    </row>
    <row r="131" spans="2:65" s="12" customFormat="1">
      <c r="B131" s="186"/>
      <c r="D131" s="179" t="s">
        <v>402</v>
      </c>
      <c r="E131" s="187" t="s">
        <v>5915</v>
      </c>
      <c r="F131" s="188" t="s">
        <v>3189</v>
      </c>
      <c r="H131" s="189">
        <v>20.399999999999999</v>
      </c>
      <c r="I131" s="190"/>
      <c r="L131" s="186"/>
      <c r="M131" s="191"/>
      <c r="N131" s="192"/>
      <c r="O131" s="192"/>
      <c r="P131" s="192"/>
      <c r="Q131" s="192"/>
      <c r="R131" s="192"/>
      <c r="S131" s="192"/>
      <c r="T131" s="193"/>
      <c r="AT131" s="194" t="s">
        <v>402</v>
      </c>
      <c r="AU131" s="194" t="s">
        <v>5990</v>
      </c>
      <c r="AV131" s="12" t="s">
        <v>5990</v>
      </c>
      <c r="AW131" s="12" t="s">
        <v>5947</v>
      </c>
      <c r="AX131" s="12" t="s">
        <v>5934</v>
      </c>
      <c r="AY131" s="194" t="s">
        <v>4012</v>
      </c>
    </row>
    <row r="132" spans="2:65" s="1" customFormat="1" ht="22.5" customHeight="1">
      <c r="B132" s="166"/>
      <c r="C132" s="167" t="s">
        <v>2355</v>
      </c>
      <c r="D132" s="167" t="s">
        <v>4015</v>
      </c>
      <c r="E132" s="168" t="s">
        <v>4733</v>
      </c>
      <c r="F132" s="169" t="s">
        <v>4734</v>
      </c>
      <c r="G132" s="170" t="s">
        <v>426</v>
      </c>
      <c r="H132" s="171">
        <v>20.399999999999999</v>
      </c>
      <c r="I132" s="172"/>
      <c r="J132" s="173">
        <f>ROUND(I132*H132,2)</f>
        <v>0</v>
      </c>
      <c r="K132" s="169" t="s">
        <v>392</v>
      </c>
      <c r="L132" s="35"/>
      <c r="M132" s="174" t="s">
        <v>5915</v>
      </c>
      <c r="N132" s="175" t="s">
        <v>5954</v>
      </c>
      <c r="O132" s="36"/>
      <c r="P132" s="176">
        <f>O132*H132</f>
        <v>0</v>
      </c>
      <c r="Q132" s="176">
        <v>1.489E-2</v>
      </c>
      <c r="R132" s="176">
        <f>Q132*H132</f>
        <v>0.30375599999999997</v>
      </c>
      <c r="S132" s="176">
        <v>0</v>
      </c>
      <c r="T132" s="177">
        <f>S132*H132</f>
        <v>0</v>
      </c>
      <c r="AR132" s="18" t="s">
        <v>6003</v>
      </c>
      <c r="AT132" s="18" t="s">
        <v>4015</v>
      </c>
      <c r="AU132" s="18" t="s">
        <v>5990</v>
      </c>
      <c r="AY132" s="18" t="s">
        <v>4012</v>
      </c>
      <c r="BE132" s="178">
        <f>IF(N132="základní",J132,0)</f>
        <v>0</v>
      </c>
      <c r="BF132" s="178">
        <f>IF(N132="snížená",J132,0)</f>
        <v>0</v>
      </c>
      <c r="BG132" s="178">
        <f>IF(N132="zákl. přenesená",J132,0)</f>
        <v>0</v>
      </c>
      <c r="BH132" s="178">
        <f>IF(N132="sníž. přenesená",J132,0)</f>
        <v>0</v>
      </c>
      <c r="BI132" s="178">
        <f>IF(N132="nulová",J132,0)</f>
        <v>0</v>
      </c>
      <c r="BJ132" s="18" t="s">
        <v>5934</v>
      </c>
      <c r="BK132" s="178">
        <f>ROUND(I132*H132,2)</f>
        <v>0</v>
      </c>
      <c r="BL132" s="18" t="s">
        <v>6003</v>
      </c>
      <c r="BM132" s="18" t="s">
        <v>4735</v>
      </c>
    </row>
    <row r="133" spans="2:65" s="1" customFormat="1" ht="22.5" customHeight="1">
      <c r="B133" s="166"/>
      <c r="C133" s="197" t="s">
        <v>2358</v>
      </c>
      <c r="D133" s="197" t="s">
        <v>447</v>
      </c>
      <c r="E133" s="198" t="s">
        <v>4736</v>
      </c>
      <c r="F133" s="199" t="s">
        <v>4737</v>
      </c>
      <c r="G133" s="200" t="s">
        <v>777</v>
      </c>
      <c r="H133" s="201">
        <v>0.51</v>
      </c>
      <c r="I133" s="202"/>
      <c r="J133" s="203">
        <f>ROUND(I133*H133,2)</f>
        <v>0</v>
      </c>
      <c r="K133" s="199" t="s">
        <v>392</v>
      </c>
      <c r="L133" s="204"/>
      <c r="M133" s="205" t="s">
        <v>5915</v>
      </c>
      <c r="N133" s="206" t="s">
        <v>5954</v>
      </c>
      <c r="O133" s="36"/>
      <c r="P133" s="176">
        <f>O133*H133</f>
        <v>0</v>
      </c>
      <c r="Q133" s="176">
        <v>1E-3</v>
      </c>
      <c r="R133" s="176">
        <f>Q133*H133</f>
        <v>5.1000000000000004E-4</v>
      </c>
      <c r="S133" s="176">
        <v>0</v>
      </c>
      <c r="T133" s="177">
        <f>S133*H133</f>
        <v>0</v>
      </c>
      <c r="AR133" s="18" t="s">
        <v>6015</v>
      </c>
      <c r="AT133" s="18" t="s">
        <v>447</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4738</v>
      </c>
    </row>
    <row r="134" spans="2:65" s="12" customFormat="1">
      <c r="B134" s="186"/>
      <c r="D134" s="195" t="s">
        <v>402</v>
      </c>
      <c r="F134" s="207" t="s">
        <v>3190</v>
      </c>
      <c r="H134" s="208">
        <v>0.51</v>
      </c>
      <c r="I134" s="190"/>
      <c r="L134" s="186"/>
      <c r="M134" s="191"/>
      <c r="N134" s="192"/>
      <c r="O134" s="192"/>
      <c r="P134" s="192"/>
      <c r="Q134" s="192"/>
      <c r="R134" s="192"/>
      <c r="S134" s="192"/>
      <c r="T134" s="193"/>
      <c r="AT134" s="194" t="s">
        <v>402</v>
      </c>
      <c r="AU134" s="194" t="s">
        <v>5990</v>
      </c>
      <c r="AV134" s="12" t="s">
        <v>5990</v>
      </c>
      <c r="AW134" s="12" t="s">
        <v>5916</v>
      </c>
      <c r="AX134" s="12" t="s">
        <v>5934</v>
      </c>
      <c r="AY134" s="194" t="s">
        <v>4012</v>
      </c>
    </row>
    <row r="135" spans="2:65" s="11" customFormat="1" ht="29.85" customHeight="1">
      <c r="B135" s="152"/>
      <c r="D135" s="163" t="s">
        <v>5982</v>
      </c>
      <c r="E135" s="164" t="s">
        <v>5990</v>
      </c>
      <c r="F135" s="164" t="s">
        <v>510</v>
      </c>
      <c r="I135" s="155"/>
      <c r="J135" s="165">
        <f>BK135</f>
        <v>0</v>
      </c>
      <c r="L135" s="152"/>
      <c r="M135" s="157"/>
      <c r="N135" s="158"/>
      <c r="O135" s="158"/>
      <c r="P135" s="159">
        <f>SUM(P136:P147)</f>
        <v>0</v>
      </c>
      <c r="Q135" s="158"/>
      <c r="R135" s="159">
        <f>SUM(R136:R147)</f>
        <v>4.7720316</v>
      </c>
      <c r="S135" s="158"/>
      <c r="T135" s="160">
        <f>SUM(T136:T147)</f>
        <v>0</v>
      </c>
      <c r="AR135" s="153" t="s">
        <v>5934</v>
      </c>
      <c r="AT135" s="161" t="s">
        <v>5982</v>
      </c>
      <c r="AU135" s="161" t="s">
        <v>5934</v>
      </c>
      <c r="AY135" s="153" t="s">
        <v>4012</v>
      </c>
      <c r="BK135" s="162">
        <f>SUM(BK136:BK147)</f>
        <v>0</v>
      </c>
    </row>
    <row r="136" spans="2:65" s="1" customFormat="1" ht="22.5" customHeight="1">
      <c r="B136" s="166"/>
      <c r="C136" s="167" t="s">
        <v>491</v>
      </c>
      <c r="D136" s="167" t="s">
        <v>4015</v>
      </c>
      <c r="E136" s="168" t="s">
        <v>4740</v>
      </c>
      <c r="F136" s="169" t="s">
        <v>4741</v>
      </c>
      <c r="G136" s="170" t="s">
        <v>459</v>
      </c>
      <c r="H136" s="171">
        <v>21</v>
      </c>
      <c r="I136" s="172"/>
      <c r="J136" s="173">
        <f>ROUND(I136*H136,2)</f>
        <v>0</v>
      </c>
      <c r="K136" s="169" t="s">
        <v>392</v>
      </c>
      <c r="L136" s="35"/>
      <c r="M136" s="174" t="s">
        <v>5915</v>
      </c>
      <c r="N136" s="175" t="s">
        <v>5954</v>
      </c>
      <c r="O136" s="36"/>
      <c r="P136" s="176">
        <f>O136*H136</f>
        <v>0</v>
      </c>
      <c r="Q136" s="176">
        <v>0</v>
      </c>
      <c r="R136" s="176">
        <f>Q136*H136</f>
        <v>0</v>
      </c>
      <c r="S136" s="176">
        <v>0</v>
      </c>
      <c r="T136" s="177">
        <f>S136*H136</f>
        <v>0</v>
      </c>
      <c r="AR136" s="18" t="s">
        <v>701</v>
      </c>
      <c r="AT136" s="18" t="s">
        <v>4015</v>
      </c>
      <c r="AU136" s="18" t="s">
        <v>5990</v>
      </c>
      <c r="AY136" s="18" t="s">
        <v>4012</v>
      </c>
      <c r="BE136" s="178">
        <f>IF(N136="základní",J136,0)</f>
        <v>0</v>
      </c>
      <c r="BF136" s="178">
        <f>IF(N136="snížená",J136,0)</f>
        <v>0</v>
      </c>
      <c r="BG136" s="178">
        <f>IF(N136="zákl. přenesená",J136,0)</f>
        <v>0</v>
      </c>
      <c r="BH136" s="178">
        <f>IF(N136="sníž. přenesená",J136,0)</f>
        <v>0</v>
      </c>
      <c r="BI136" s="178">
        <f>IF(N136="nulová",J136,0)</f>
        <v>0</v>
      </c>
      <c r="BJ136" s="18" t="s">
        <v>5934</v>
      </c>
      <c r="BK136" s="178">
        <f>ROUND(I136*H136,2)</f>
        <v>0</v>
      </c>
      <c r="BL136" s="18" t="s">
        <v>701</v>
      </c>
      <c r="BM136" s="18" t="s">
        <v>4742</v>
      </c>
    </row>
    <row r="137" spans="2:65" s="12" customFormat="1">
      <c r="B137" s="186"/>
      <c r="D137" s="179" t="s">
        <v>402</v>
      </c>
      <c r="E137" s="187" t="s">
        <v>5915</v>
      </c>
      <c r="F137" s="188" t="s">
        <v>3191</v>
      </c>
      <c r="H137" s="189">
        <v>21</v>
      </c>
      <c r="I137" s="190"/>
      <c r="L137" s="186"/>
      <c r="M137" s="191"/>
      <c r="N137" s="192"/>
      <c r="O137" s="192"/>
      <c r="P137" s="192"/>
      <c r="Q137" s="192"/>
      <c r="R137" s="192"/>
      <c r="S137" s="192"/>
      <c r="T137" s="193"/>
      <c r="AT137" s="194" t="s">
        <v>402</v>
      </c>
      <c r="AU137" s="194" t="s">
        <v>5990</v>
      </c>
      <c r="AV137" s="12" t="s">
        <v>5990</v>
      </c>
      <c r="AW137" s="12" t="s">
        <v>5947</v>
      </c>
      <c r="AX137" s="12" t="s">
        <v>5934</v>
      </c>
      <c r="AY137" s="194" t="s">
        <v>4012</v>
      </c>
    </row>
    <row r="138" spans="2:65" s="1" customFormat="1" ht="22.5" customHeight="1">
      <c r="B138" s="166"/>
      <c r="C138" s="197" t="s">
        <v>495</v>
      </c>
      <c r="D138" s="197" t="s">
        <v>447</v>
      </c>
      <c r="E138" s="198" t="s">
        <v>4743</v>
      </c>
      <c r="F138" s="199" t="s">
        <v>4744</v>
      </c>
      <c r="G138" s="200" t="s">
        <v>459</v>
      </c>
      <c r="H138" s="201">
        <v>25.2</v>
      </c>
      <c r="I138" s="202"/>
      <c r="J138" s="203">
        <f>ROUND(I138*H138,2)</f>
        <v>0</v>
      </c>
      <c r="K138" s="199" t="s">
        <v>392</v>
      </c>
      <c r="L138" s="204"/>
      <c r="M138" s="205" t="s">
        <v>5915</v>
      </c>
      <c r="N138" s="206" t="s">
        <v>5954</v>
      </c>
      <c r="O138" s="36"/>
      <c r="P138" s="176">
        <f>O138*H138</f>
        <v>0</v>
      </c>
      <c r="Q138" s="176">
        <v>5.0000000000000002E-5</v>
      </c>
      <c r="R138" s="176">
        <f>Q138*H138</f>
        <v>1.2600000000000001E-3</v>
      </c>
      <c r="S138" s="176">
        <v>0</v>
      </c>
      <c r="T138" s="177">
        <f>S138*H138</f>
        <v>0</v>
      </c>
      <c r="AR138" s="18" t="s">
        <v>4745</v>
      </c>
      <c r="AT138" s="18" t="s">
        <v>447</v>
      </c>
      <c r="AU138" s="18" t="s">
        <v>5990</v>
      </c>
      <c r="AY138" s="18" t="s">
        <v>4012</v>
      </c>
      <c r="BE138" s="178">
        <f>IF(N138="základní",J138,0)</f>
        <v>0</v>
      </c>
      <c r="BF138" s="178">
        <f>IF(N138="snížená",J138,0)</f>
        <v>0</v>
      </c>
      <c r="BG138" s="178">
        <f>IF(N138="zákl. přenesená",J138,0)</f>
        <v>0</v>
      </c>
      <c r="BH138" s="178">
        <f>IF(N138="sníž. přenesená",J138,0)</f>
        <v>0</v>
      </c>
      <c r="BI138" s="178">
        <f>IF(N138="nulová",J138,0)</f>
        <v>0</v>
      </c>
      <c r="BJ138" s="18" t="s">
        <v>5934</v>
      </c>
      <c r="BK138" s="178">
        <f>ROUND(I138*H138,2)</f>
        <v>0</v>
      </c>
      <c r="BL138" s="18" t="s">
        <v>4745</v>
      </c>
      <c r="BM138" s="18" t="s">
        <v>4746</v>
      </c>
    </row>
    <row r="139" spans="2:65" s="12" customFormat="1">
      <c r="B139" s="186"/>
      <c r="D139" s="179" t="s">
        <v>402</v>
      </c>
      <c r="F139" s="188" t="s">
        <v>3192</v>
      </c>
      <c r="H139" s="189">
        <v>25.2</v>
      </c>
      <c r="I139" s="190"/>
      <c r="L139" s="186"/>
      <c r="M139" s="191"/>
      <c r="N139" s="192"/>
      <c r="O139" s="192"/>
      <c r="P139" s="192"/>
      <c r="Q139" s="192"/>
      <c r="R139" s="192"/>
      <c r="S139" s="192"/>
      <c r="T139" s="193"/>
      <c r="AT139" s="194" t="s">
        <v>402</v>
      </c>
      <c r="AU139" s="194" t="s">
        <v>5990</v>
      </c>
      <c r="AV139" s="12" t="s">
        <v>5990</v>
      </c>
      <c r="AW139" s="12" t="s">
        <v>5916</v>
      </c>
      <c r="AX139" s="12" t="s">
        <v>5934</v>
      </c>
      <c r="AY139" s="194" t="s">
        <v>4012</v>
      </c>
    </row>
    <row r="140" spans="2:65" s="1" customFormat="1" ht="31.5" customHeight="1">
      <c r="B140" s="166"/>
      <c r="C140" s="167" t="s">
        <v>500</v>
      </c>
      <c r="D140" s="167" t="s">
        <v>4015</v>
      </c>
      <c r="E140" s="168" t="s">
        <v>4748</v>
      </c>
      <c r="F140" s="169" t="s">
        <v>4749</v>
      </c>
      <c r="G140" s="170" t="s">
        <v>459</v>
      </c>
      <c r="H140" s="171">
        <v>21</v>
      </c>
      <c r="I140" s="172"/>
      <c r="J140" s="173">
        <f>ROUND(I140*H140,2)</f>
        <v>0</v>
      </c>
      <c r="K140" s="169" t="s">
        <v>392</v>
      </c>
      <c r="L140" s="35"/>
      <c r="M140" s="174" t="s">
        <v>5915</v>
      </c>
      <c r="N140" s="175" t="s">
        <v>5954</v>
      </c>
      <c r="O140" s="36"/>
      <c r="P140" s="176">
        <f>O140*H140</f>
        <v>0</v>
      </c>
      <c r="Q140" s="176">
        <v>0.22656999999999999</v>
      </c>
      <c r="R140" s="176">
        <f>Q140*H140</f>
        <v>4.7579700000000003</v>
      </c>
      <c r="S140" s="176">
        <v>0</v>
      </c>
      <c r="T140" s="177">
        <f>S140*H140</f>
        <v>0</v>
      </c>
      <c r="AR140" s="18" t="s">
        <v>6003</v>
      </c>
      <c r="AT140" s="18" t="s">
        <v>4015</v>
      </c>
      <c r="AU140" s="18" t="s">
        <v>5990</v>
      </c>
      <c r="AY140" s="18" t="s">
        <v>4012</v>
      </c>
      <c r="BE140" s="178">
        <f>IF(N140="základní",J140,0)</f>
        <v>0</v>
      </c>
      <c r="BF140" s="178">
        <f>IF(N140="snížená",J140,0)</f>
        <v>0</v>
      </c>
      <c r="BG140" s="178">
        <f>IF(N140="zákl. přenesená",J140,0)</f>
        <v>0</v>
      </c>
      <c r="BH140" s="178">
        <f>IF(N140="sníž. přenesená",J140,0)</f>
        <v>0</v>
      </c>
      <c r="BI140" s="178">
        <f>IF(N140="nulová",J140,0)</f>
        <v>0</v>
      </c>
      <c r="BJ140" s="18" t="s">
        <v>5934</v>
      </c>
      <c r="BK140" s="178">
        <f>ROUND(I140*H140,2)</f>
        <v>0</v>
      </c>
      <c r="BL140" s="18" t="s">
        <v>6003</v>
      </c>
      <c r="BM140" s="18" t="s">
        <v>4750</v>
      </c>
    </row>
    <row r="141" spans="2:65" s="1" customFormat="1" ht="22.5" customHeight="1">
      <c r="B141" s="166"/>
      <c r="C141" s="167" t="s">
        <v>505</v>
      </c>
      <c r="D141" s="167" t="s">
        <v>4015</v>
      </c>
      <c r="E141" s="168" t="s">
        <v>4751</v>
      </c>
      <c r="F141" s="169" t="s">
        <v>4752</v>
      </c>
      <c r="G141" s="170" t="s">
        <v>426</v>
      </c>
      <c r="H141" s="171">
        <v>25.2</v>
      </c>
      <c r="I141" s="172"/>
      <c r="J141" s="173">
        <f>ROUND(I141*H141,2)</f>
        <v>0</v>
      </c>
      <c r="K141" s="169" t="s">
        <v>392</v>
      </c>
      <c r="L141" s="35"/>
      <c r="M141" s="174" t="s">
        <v>5915</v>
      </c>
      <c r="N141" s="175" t="s">
        <v>5954</v>
      </c>
      <c r="O141" s="36"/>
      <c r="P141" s="176">
        <f>O141*H141</f>
        <v>0</v>
      </c>
      <c r="Q141" s="176">
        <v>1E-4</v>
      </c>
      <c r="R141" s="176">
        <f>Q141*H141</f>
        <v>2.5200000000000001E-3</v>
      </c>
      <c r="S141" s="176">
        <v>0</v>
      </c>
      <c r="T141" s="177">
        <f>S141*H141</f>
        <v>0</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4753</v>
      </c>
    </row>
    <row r="142" spans="2:65" s="12" customFormat="1">
      <c r="B142" s="186"/>
      <c r="D142" s="179" t="s">
        <v>402</v>
      </c>
      <c r="E142" s="187" t="s">
        <v>5915</v>
      </c>
      <c r="F142" s="188" t="s">
        <v>3193</v>
      </c>
      <c r="H142" s="189">
        <v>25.2</v>
      </c>
      <c r="I142" s="190"/>
      <c r="L142" s="186"/>
      <c r="M142" s="191"/>
      <c r="N142" s="192"/>
      <c r="O142" s="192"/>
      <c r="P142" s="192"/>
      <c r="Q142" s="192"/>
      <c r="R142" s="192"/>
      <c r="S142" s="192"/>
      <c r="T142" s="193"/>
      <c r="AT142" s="194" t="s">
        <v>402</v>
      </c>
      <c r="AU142" s="194" t="s">
        <v>5990</v>
      </c>
      <c r="AV142" s="12" t="s">
        <v>5990</v>
      </c>
      <c r="AW142" s="12" t="s">
        <v>5947</v>
      </c>
      <c r="AX142" s="12" t="s">
        <v>5934</v>
      </c>
      <c r="AY142" s="194" t="s">
        <v>4012</v>
      </c>
    </row>
    <row r="143" spans="2:65" s="1" customFormat="1" ht="22.5" customHeight="1">
      <c r="B143" s="166"/>
      <c r="C143" s="197" t="s">
        <v>511</v>
      </c>
      <c r="D143" s="197" t="s">
        <v>447</v>
      </c>
      <c r="E143" s="198" t="s">
        <v>4755</v>
      </c>
      <c r="F143" s="199" t="s">
        <v>4756</v>
      </c>
      <c r="G143" s="200" t="s">
        <v>459</v>
      </c>
      <c r="H143" s="201">
        <v>8.5679999999999996</v>
      </c>
      <c r="I143" s="202"/>
      <c r="J143" s="203">
        <f>ROUND(I143*H143,2)</f>
        <v>0</v>
      </c>
      <c r="K143" s="199" t="s">
        <v>392</v>
      </c>
      <c r="L143" s="204"/>
      <c r="M143" s="205" t="s">
        <v>5915</v>
      </c>
      <c r="N143" s="206" t="s">
        <v>5954</v>
      </c>
      <c r="O143" s="36"/>
      <c r="P143" s="176">
        <f>O143*H143</f>
        <v>0</v>
      </c>
      <c r="Q143" s="176">
        <v>1.1999999999999999E-3</v>
      </c>
      <c r="R143" s="176">
        <f>Q143*H143</f>
        <v>1.0281599999999998E-2</v>
      </c>
      <c r="S143" s="176">
        <v>0</v>
      </c>
      <c r="T143" s="177">
        <f>S143*H143</f>
        <v>0</v>
      </c>
      <c r="AR143" s="18" t="s">
        <v>6015</v>
      </c>
      <c r="AT143" s="18" t="s">
        <v>447</v>
      </c>
      <c r="AU143" s="18" t="s">
        <v>5990</v>
      </c>
      <c r="AY143" s="18" t="s">
        <v>4012</v>
      </c>
      <c r="BE143" s="178">
        <f>IF(N143="základní",J143,0)</f>
        <v>0</v>
      </c>
      <c r="BF143" s="178">
        <f>IF(N143="snížená",J143,0)</f>
        <v>0</v>
      </c>
      <c r="BG143" s="178">
        <f>IF(N143="zákl. přenesená",J143,0)</f>
        <v>0</v>
      </c>
      <c r="BH143" s="178">
        <f>IF(N143="sníž. přenesená",J143,0)</f>
        <v>0</v>
      </c>
      <c r="BI143" s="178">
        <f>IF(N143="nulová",J143,0)</f>
        <v>0</v>
      </c>
      <c r="BJ143" s="18" t="s">
        <v>5934</v>
      </c>
      <c r="BK143" s="178">
        <f>ROUND(I143*H143,2)</f>
        <v>0</v>
      </c>
      <c r="BL143" s="18" t="s">
        <v>6003</v>
      </c>
      <c r="BM143" s="18" t="s">
        <v>4757</v>
      </c>
    </row>
    <row r="144" spans="2:65" s="12" customFormat="1">
      <c r="B144" s="186"/>
      <c r="D144" s="179" t="s">
        <v>402</v>
      </c>
      <c r="F144" s="188" t="s">
        <v>3194</v>
      </c>
      <c r="H144" s="189">
        <v>8.5679999999999996</v>
      </c>
      <c r="I144" s="190"/>
      <c r="L144" s="186"/>
      <c r="M144" s="191"/>
      <c r="N144" s="192"/>
      <c r="O144" s="192"/>
      <c r="P144" s="192"/>
      <c r="Q144" s="192"/>
      <c r="R144" s="192"/>
      <c r="S144" s="192"/>
      <c r="T144" s="193"/>
      <c r="AT144" s="194" t="s">
        <v>402</v>
      </c>
      <c r="AU144" s="194" t="s">
        <v>5990</v>
      </c>
      <c r="AV144" s="12" t="s">
        <v>5990</v>
      </c>
      <c r="AW144" s="12" t="s">
        <v>5916</v>
      </c>
      <c r="AX144" s="12" t="s">
        <v>5934</v>
      </c>
      <c r="AY144" s="194" t="s">
        <v>4012</v>
      </c>
    </row>
    <row r="145" spans="2:65" s="1" customFormat="1" ht="22.5" customHeight="1">
      <c r="B145" s="166"/>
      <c r="C145" s="167" t="s">
        <v>516</v>
      </c>
      <c r="D145" s="167" t="s">
        <v>4015</v>
      </c>
      <c r="E145" s="168" t="s">
        <v>4759</v>
      </c>
      <c r="F145" s="169" t="s">
        <v>4760</v>
      </c>
      <c r="G145" s="170" t="s">
        <v>400</v>
      </c>
      <c r="H145" s="171">
        <v>3.78</v>
      </c>
      <c r="I145" s="172"/>
      <c r="J145" s="173">
        <f>ROUND(I145*H145,2)</f>
        <v>0</v>
      </c>
      <c r="K145" s="169" t="s">
        <v>392</v>
      </c>
      <c r="L145" s="35"/>
      <c r="M145" s="174" t="s">
        <v>5915</v>
      </c>
      <c r="N145" s="175" t="s">
        <v>5954</v>
      </c>
      <c r="O145" s="36"/>
      <c r="P145" s="176">
        <f>O145*H145</f>
        <v>0</v>
      </c>
      <c r="Q145" s="176">
        <v>0</v>
      </c>
      <c r="R145" s="176">
        <f>Q145*H145</f>
        <v>0</v>
      </c>
      <c r="S145" s="176">
        <v>0</v>
      </c>
      <c r="T145" s="177">
        <f>S145*H145</f>
        <v>0</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4761</v>
      </c>
    </row>
    <row r="146" spans="2:65" s="12" customFormat="1">
      <c r="B146" s="186"/>
      <c r="D146" s="179" t="s">
        <v>402</v>
      </c>
      <c r="E146" s="187" t="s">
        <v>5915</v>
      </c>
      <c r="F146" s="188" t="s">
        <v>3195</v>
      </c>
      <c r="H146" s="189">
        <v>3.78</v>
      </c>
      <c r="I146" s="190"/>
      <c r="L146" s="186"/>
      <c r="M146" s="191"/>
      <c r="N146" s="192"/>
      <c r="O146" s="192"/>
      <c r="P146" s="192"/>
      <c r="Q146" s="192"/>
      <c r="R146" s="192"/>
      <c r="S146" s="192"/>
      <c r="T146" s="193"/>
      <c r="AT146" s="194" t="s">
        <v>402</v>
      </c>
      <c r="AU146" s="194" t="s">
        <v>5990</v>
      </c>
      <c r="AV146" s="12" t="s">
        <v>5990</v>
      </c>
      <c r="AW146" s="12" t="s">
        <v>5947</v>
      </c>
      <c r="AX146" s="12" t="s">
        <v>5934</v>
      </c>
      <c r="AY146" s="194" t="s">
        <v>4012</v>
      </c>
    </row>
    <row r="147" spans="2:65" s="1" customFormat="1" ht="22.5" customHeight="1">
      <c r="B147" s="166"/>
      <c r="C147" s="167" t="s">
        <v>521</v>
      </c>
      <c r="D147" s="167" t="s">
        <v>4015</v>
      </c>
      <c r="E147" s="168" t="s">
        <v>4763</v>
      </c>
      <c r="F147" s="169" t="s">
        <v>4764</v>
      </c>
      <c r="G147" s="170" t="s">
        <v>459</v>
      </c>
      <c r="H147" s="171">
        <v>21</v>
      </c>
      <c r="I147" s="172"/>
      <c r="J147" s="173">
        <f>ROUND(I147*H147,2)</f>
        <v>0</v>
      </c>
      <c r="K147" s="169" t="s">
        <v>5915</v>
      </c>
      <c r="L147" s="35"/>
      <c r="M147" s="174" t="s">
        <v>5915</v>
      </c>
      <c r="N147" s="175" t="s">
        <v>5954</v>
      </c>
      <c r="O147" s="36"/>
      <c r="P147" s="176">
        <f>O147*H147</f>
        <v>0</v>
      </c>
      <c r="Q147" s="176">
        <v>0</v>
      </c>
      <c r="R147" s="176">
        <f>Q147*H147</f>
        <v>0</v>
      </c>
      <c r="S147" s="176">
        <v>0</v>
      </c>
      <c r="T147" s="177">
        <f>S147*H147</f>
        <v>0</v>
      </c>
      <c r="AR147" s="18" t="s">
        <v>701</v>
      </c>
      <c r="AT147" s="18" t="s">
        <v>4015</v>
      </c>
      <c r="AU147" s="18" t="s">
        <v>5990</v>
      </c>
      <c r="AY147" s="18" t="s">
        <v>4012</v>
      </c>
      <c r="BE147" s="178">
        <f>IF(N147="základní",J147,0)</f>
        <v>0</v>
      </c>
      <c r="BF147" s="178">
        <f>IF(N147="snížená",J147,0)</f>
        <v>0</v>
      </c>
      <c r="BG147" s="178">
        <f>IF(N147="zákl. přenesená",J147,0)</f>
        <v>0</v>
      </c>
      <c r="BH147" s="178">
        <f>IF(N147="sníž. přenesená",J147,0)</f>
        <v>0</v>
      </c>
      <c r="BI147" s="178">
        <f>IF(N147="nulová",J147,0)</f>
        <v>0</v>
      </c>
      <c r="BJ147" s="18" t="s">
        <v>5934</v>
      </c>
      <c r="BK147" s="178">
        <f>ROUND(I147*H147,2)</f>
        <v>0</v>
      </c>
      <c r="BL147" s="18" t="s">
        <v>701</v>
      </c>
      <c r="BM147" s="18" t="s">
        <v>4765</v>
      </c>
    </row>
    <row r="148" spans="2:65" s="11" customFormat="1" ht="29.85" customHeight="1">
      <c r="B148" s="152"/>
      <c r="D148" s="163" t="s">
        <v>5982</v>
      </c>
      <c r="E148" s="164" t="s">
        <v>6015</v>
      </c>
      <c r="F148" s="164" t="s">
        <v>4766</v>
      </c>
      <c r="I148" s="155"/>
      <c r="J148" s="165">
        <f>BK148</f>
        <v>0</v>
      </c>
      <c r="L148" s="152"/>
      <c r="M148" s="157"/>
      <c r="N148" s="158"/>
      <c r="O148" s="158"/>
      <c r="P148" s="159">
        <f>SUM(P149:P154)</f>
        <v>0</v>
      </c>
      <c r="Q148" s="158"/>
      <c r="R148" s="159">
        <f>SUM(R149:R154)</f>
        <v>1.4721584999999999</v>
      </c>
      <c r="S148" s="158"/>
      <c r="T148" s="160">
        <f>SUM(T149:T154)</f>
        <v>0</v>
      </c>
      <c r="AR148" s="153" t="s">
        <v>5934</v>
      </c>
      <c r="AT148" s="161" t="s">
        <v>5982</v>
      </c>
      <c r="AU148" s="161" t="s">
        <v>5934</v>
      </c>
      <c r="AY148" s="153" t="s">
        <v>4012</v>
      </c>
      <c r="BK148" s="162">
        <f>SUM(BK149:BK154)</f>
        <v>0</v>
      </c>
    </row>
    <row r="149" spans="2:65" s="1" customFormat="1" ht="31.5" customHeight="1">
      <c r="B149" s="166"/>
      <c r="C149" s="167" t="s">
        <v>526</v>
      </c>
      <c r="D149" s="167" t="s">
        <v>4015</v>
      </c>
      <c r="E149" s="168" t="s">
        <v>3196</v>
      </c>
      <c r="F149" s="169" t="s">
        <v>3197</v>
      </c>
      <c r="G149" s="170" t="s">
        <v>459</v>
      </c>
      <c r="H149" s="171">
        <v>21</v>
      </c>
      <c r="I149" s="172"/>
      <c r="J149" s="173">
        <f>ROUND(I149*H149,2)</f>
        <v>0</v>
      </c>
      <c r="K149" s="169" t="s">
        <v>392</v>
      </c>
      <c r="L149" s="35"/>
      <c r="M149" s="174" t="s">
        <v>5915</v>
      </c>
      <c r="N149" s="175" t="s">
        <v>5954</v>
      </c>
      <c r="O149" s="36"/>
      <c r="P149" s="176">
        <f>O149*H149</f>
        <v>0</v>
      </c>
      <c r="Q149" s="176">
        <v>0</v>
      </c>
      <c r="R149" s="176">
        <f>Q149*H149</f>
        <v>0</v>
      </c>
      <c r="S149" s="176">
        <v>0</v>
      </c>
      <c r="T149" s="177">
        <f>S149*H149</f>
        <v>0</v>
      </c>
      <c r="AR149" s="18" t="s">
        <v>6003</v>
      </c>
      <c r="AT149" s="18" t="s">
        <v>4015</v>
      </c>
      <c r="AU149" s="18" t="s">
        <v>5990</v>
      </c>
      <c r="AY149" s="18" t="s">
        <v>4012</v>
      </c>
      <c r="BE149" s="178">
        <f>IF(N149="základní",J149,0)</f>
        <v>0</v>
      </c>
      <c r="BF149" s="178">
        <f>IF(N149="snížená",J149,0)</f>
        <v>0</v>
      </c>
      <c r="BG149" s="178">
        <f>IF(N149="zákl. přenesená",J149,0)</f>
        <v>0</v>
      </c>
      <c r="BH149" s="178">
        <f>IF(N149="sníž. přenesená",J149,0)</f>
        <v>0</v>
      </c>
      <c r="BI149" s="178">
        <f>IF(N149="nulová",J149,0)</f>
        <v>0</v>
      </c>
      <c r="BJ149" s="18" t="s">
        <v>5934</v>
      </c>
      <c r="BK149" s="178">
        <f>ROUND(I149*H149,2)</f>
        <v>0</v>
      </c>
      <c r="BL149" s="18" t="s">
        <v>6003</v>
      </c>
      <c r="BM149" s="18" t="s">
        <v>3198</v>
      </c>
    </row>
    <row r="150" spans="2:65" s="1" customFormat="1" ht="31.5" customHeight="1">
      <c r="B150" s="166"/>
      <c r="C150" s="197" t="s">
        <v>532</v>
      </c>
      <c r="D150" s="197" t="s">
        <v>447</v>
      </c>
      <c r="E150" s="198" t="s">
        <v>3199</v>
      </c>
      <c r="F150" s="199" t="s">
        <v>3200</v>
      </c>
      <c r="G150" s="200" t="s">
        <v>459</v>
      </c>
      <c r="H150" s="201">
        <v>21.315000000000001</v>
      </c>
      <c r="I150" s="202"/>
      <c r="J150" s="203">
        <f>ROUND(I150*H150,2)</f>
        <v>0</v>
      </c>
      <c r="K150" s="199" t="s">
        <v>392</v>
      </c>
      <c r="L150" s="204"/>
      <c r="M150" s="205" t="s">
        <v>5915</v>
      </c>
      <c r="N150" s="206" t="s">
        <v>5954</v>
      </c>
      <c r="O150" s="36"/>
      <c r="P150" s="176">
        <f>O150*H150</f>
        <v>0</v>
      </c>
      <c r="Q150" s="176">
        <v>2.5899999999999999E-2</v>
      </c>
      <c r="R150" s="176">
        <f>Q150*H150</f>
        <v>0.55205850000000001</v>
      </c>
      <c r="S150" s="176">
        <v>0</v>
      </c>
      <c r="T150" s="177">
        <f>S150*H150</f>
        <v>0</v>
      </c>
      <c r="AR150" s="18" t="s">
        <v>6015</v>
      </c>
      <c r="AT150" s="18" t="s">
        <v>447</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3201</v>
      </c>
    </row>
    <row r="151" spans="2:65" s="1" customFormat="1" ht="27">
      <c r="B151" s="35"/>
      <c r="D151" s="195" t="s">
        <v>4021</v>
      </c>
      <c r="F151" s="196" t="s">
        <v>3202</v>
      </c>
      <c r="I151" s="181"/>
      <c r="L151" s="35"/>
      <c r="M151" s="64"/>
      <c r="N151" s="36"/>
      <c r="O151" s="36"/>
      <c r="P151" s="36"/>
      <c r="Q151" s="36"/>
      <c r="R151" s="36"/>
      <c r="S151" s="36"/>
      <c r="T151" s="65"/>
      <c r="AT151" s="18" t="s">
        <v>4021</v>
      </c>
      <c r="AU151" s="18" t="s">
        <v>5990</v>
      </c>
    </row>
    <row r="152" spans="2:65" s="12" customFormat="1">
      <c r="B152" s="186"/>
      <c r="D152" s="179" t="s">
        <v>402</v>
      </c>
      <c r="F152" s="188" t="s">
        <v>3203</v>
      </c>
      <c r="H152" s="189">
        <v>21.315000000000001</v>
      </c>
      <c r="I152" s="190"/>
      <c r="L152" s="186"/>
      <c r="M152" s="191"/>
      <c r="N152" s="192"/>
      <c r="O152" s="192"/>
      <c r="P152" s="192"/>
      <c r="Q152" s="192"/>
      <c r="R152" s="192"/>
      <c r="S152" s="192"/>
      <c r="T152" s="193"/>
      <c r="AT152" s="194" t="s">
        <v>402</v>
      </c>
      <c r="AU152" s="194" t="s">
        <v>5990</v>
      </c>
      <c r="AV152" s="12" t="s">
        <v>5990</v>
      </c>
      <c r="AW152" s="12" t="s">
        <v>5916</v>
      </c>
      <c r="AX152" s="12" t="s">
        <v>5934</v>
      </c>
      <c r="AY152" s="194" t="s">
        <v>4012</v>
      </c>
    </row>
    <row r="153" spans="2:65" s="1" customFormat="1" ht="22.5" customHeight="1">
      <c r="B153" s="166"/>
      <c r="C153" s="167" t="s">
        <v>538</v>
      </c>
      <c r="D153" s="167" t="s">
        <v>4015</v>
      </c>
      <c r="E153" s="168" t="s">
        <v>4794</v>
      </c>
      <c r="F153" s="169" t="s">
        <v>5444</v>
      </c>
      <c r="G153" s="170" t="s">
        <v>568</v>
      </c>
      <c r="H153" s="171">
        <v>2</v>
      </c>
      <c r="I153" s="172"/>
      <c r="J153" s="173">
        <f>ROUND(I153*H153,2)</f>
        <v>0</v>
      </c>
      <c r="K153" s="169" t="s">
        <v>392</v>
      </c>
      <c r="L153" s="35"/>
      <c r="M153" s="174" t="s">
        <v>5915</v>
      </c>
      <c r="N153" s="175" t="s">
        <v>5954</v>
      </c>
      <c r="O153" s="36"/>
      <c r="P153" s="176">
        <f>O153*H153</f>
        <v>0</v>
      </c>
      <c r="Q153" s="176">
        <v>0.46005000000000001</v>
      </c>
      <c r="R153" s="176">
        <f>Q153*H153</f>
        <v>0.92010000000000003</v>
      </c>
      <c r="S153" s="176">
        <v>0</v>
      </c>
      <c r="T153" s="177">
        <f>S153*H153</f>
        <v>0</v>
      </c>
      <c r="AR153" s="18" t="s">
        <v>6003</v>
      </c>
      <c r="AT153" s="18" t="s">
        <v>4015</v>
      </c>
      <c r="AU153" s="18" t="s">
        <v>5990</v>
      </c>
      <c r="AY153" s="18" t="s">
        <v>4012</v>
      </c>
      <c r="BE153" s="178">
        <f>IF(N153="základní",J153,0)</f>
        <v>0</v>
      </c>
      <c r="BF153" s="178">
        <f>IF(N153="snížená",J153,0)</f>
        <v>0</v>
      </c>
      <c r="BG153" s="178">
        <f>IF(N153="zákl. přenesená",J153,0)</f>
        <v>0</v>
      </c>
      <c r="BH153" s="178">
        <f>IF(N153="sníž. přenesená",J153,0)</f>
        <v>0</v>
      </c>
      <c r="BI153" s="178">
        <f>IF(N153="nulová",J153,0)</f>
        <v>0</v>
      </c>
      <c r="BJ153" s="18" t="s">
        <v>5934</v>
      </c>
      <c r="BK153" s="178">
        <f>ROUND(I153*H153,2)</f>
        <v>0</v>
      </c>
      <c r="BL153" s="18" t="s">
        <v>6003</v>
      </c>
      <c r="BM153" s="18" t="s">
        <v>5445</v>
      </c>
    </row>
    <row r="154" spans="2:65" s="1" customFormat="1" ht="22.5" customHeight="1">
      <c r="B154" s="166"/>
      <c r="C154" s="167" t="s">
        <v>542</v>
      </c>
      <c r="D154" s="167" t="s">
        <v>4015</v>
      </c>
      <c r="E154" s="168" t="s">
        <v>3204</v>
      </c>
      <c r="F154" s="169" t="s">
        <v>3205</v>
      </c>
      <c r="G154" s="170" t="s">
        <v>459</v>
      </c>
      <c r="H154" s="171">
        <v>21</v>
      </c>
      <c r="I154" s="172"/>
      <c r="J154" s="173">
        <f>ROUND(I154*H154,2)</f>
        <v>0</v>
      </c>
      <c r="K154" s="169" t="s">
        <v>392</v>
      </c>
      <c r="L154" s="35"/>
      <c r="M154" s="174" t="s">
        <v>5915</v>
      </c>
      <c r="N154" s="175" t="s">
        <v>5954</v>
      </c>
      <c r="O154" s="36"/>
      <c r="P154" s="176">
        <f>O154*H154</f>
        <v>0</v>
      </c>
      <c r="Q154" s="176">
        <v>0</v>
      </c>
      <c r="R154" s="176">
        <f>Q154*H154</f>
        <v>0</v>
      </c>
      <c r="S154" s="176">
        <v>0</v>
      </c>
      <c r="T154" s="177">
        <f>S154*H154</f>
        <v>0</v>
      </c>
      <c r="AR154" s="18" t="s">
        <v>6003</v>
      </c>
      <c r="AT154" s="18" t="s">
        <v>4015</v>
      </c>
      <c r="AU154" s="18" t="s">
        <v>5990</v>
      </c>
      <c r="AY154" s="18" t="s">
        <v>4012</v>
      </c>
      <c r="BE154" s="178">
        <f>IF(N154="základní",J154,0)</f>
        <v>0</v>
      </c>
      <c r="BF154" s="178">
        <f>IF(N154="snížená",J154,0)</f>
        <v>0</v>
      </c>
      <c r="BG154" s="178">
        <f>IF(N154="zákl. přenesená",J154,0)</f>
        <v>0</v>
      </c>
      <c r="BH154" s="178">
        <f>IF(N154="sníž. přenesená",J154,0)</f>
        <v>0</v>
      </c>
      <c r="BI154" s="178">
        <f>IF(N154="nulová",J154,0)</f>
        <v>0</v>
      </c>
      <c r="BJ154" s="18" t="s">
        <v>5934</v>
      </c>
      <c r="BK154" s="178">
        <f>ROUND(I154*H154,2)</f>
        <v>0</v>
      </c>
      <c r="BL154" s="18" t="s">
        <v>6003</v>
      </c>
      <c r="BM154" s="18" t="s">
        <v>3206</v>
      </c>
    </row>
    <row r="155" spans="2:65" s="11" customFormat="1" ht="29.85" customHeight="1">
      <c r="B155" s="152"/>
      <c r="D155" s="163" t="s">
        <v>5982</v>
      </c>
      <c r="E155" s="164" t="s">
        <v>3973</v>
      </c>
      <c r="F155" s="164" t="s">
        <v>700</v>
      </c>
      <c r="I155" s="155"/>
      <c r="J155" s="165">
        <f>BK155</f>
        <v>0</v>
      </c>
      <c r="L155" s="152"/>
      <c r="M155" s="157"/>
      <c r="N155" s="158"/>
      <c r="O155" s="158"/>
      <c r="P155" s="159">
        <f>SUM(P156:P158)</f>
        <v>0</v>
      </c>
      <c r="Q155" s="158"/>
      <c r="R155" s="159">
        <f>SUM(R156:R158)</f>
        <v>6.4000000000000005E-4</v>
      </c>
      <c r="S155" s="158"/>
      <c r="T155" s="160">
        <f>SUM(T156:T158)</f>
        <v>0</v>
      </c>
      <c r="AR155" s="153" t="s">
        <v>5934</v>
      </c>
      <c r="AT155" s="161" t="s">
        <v>5982</v>
      </c>
      <c r="AU155" s="161" t="s">
        <v>5934</v>
      </c>
      <c r="AY155" s="153" t="s">
        <v>4012</v>
      </c>
      <c r="BK155" s="162">
        <f>SUM(BK156:BK158)</f>
        <v>0</v>
      </c>
    </row>
    <row r="156" spans="2:65" s="1" customFormat="1" ht="22.5" customHeight="1">
      <c r="B156" s="166"/>
      <c r="C156" s="167" t="s">
        <v>548</v>
      </c>
      <c r="D156" s="167" t="s">
        <v>4015</v>
      </c>
      <c r="E156" s="168" t="s">
        <v>5450</v>
      </c>
      <c r="F156" s="169" t="s">
        <v>5451</v>
      </c>
      <c r="G156" s="170" t="s">
        <v>459</v>
      </c>
      <c r="H156" s="171">
        <v>8</v>
      </c>
      <c r="I156" s="172"/>
      <c r="J156" s="173">
        <f>ROUND(I156*H156,2)</f>
        <v>0</v>
      </c>
      <c r="K156" s="169" t="s">
        <v>392</v>
      </c>
      <c r="L156" s="35"/>
      <c r="M156" s="174" t="s">
        <v>5915</v>
      </c>
      <c r="N156" s="175" t="s">
        <v>5954</v>
      </c>
      <c r="O156" s="36"/>
      <c r="P156" s="176">
        <f>O156*H156</f>
        <v>0</v>
      </c>
      <c r="Q156" s="176">
        <v>0</v>
      </c>
      <c r="R156" s="176">
        <f>Q156*H156</f>
        <v>0</v>
      </c>
      <c r="S156" s="176">
        <v>0</v>
      </c>
      <c r="T156" s="177">
        <f>S156*H156</f>
        <v>0</v>
      </c>
      <c r="AR156" s="18" t="s">
        <v>6003</v>
      </c>
      <c r="AT156" s="18" t="s">
        <v>4015</v>
      </c>
      <c r="AU156" s="18" t="s">
        <v>5990</v>
      </c>
      <c r="AY156" s="18" t="s">
        <v>4012</v>
      </c>
      <c r="BE156" s="178">
        <f>IF(N156="základní",J156,0)</f>
        <v>0</v>
      </c>
      <c r="BF156" s="178">
        <f>IF(N156="snížená",J156,0)</f>
        <v>0</v>
      </c>
      <c r="BG156" s="178">
        <f>IF(N156="zákl. přenesená",J156,0)</f>
        <v>0</v>
      </c>
      <c r="BH156" s="178">
        <f>IF(N156="sníž. přenesená",J156,0)</f>
        <v>0</v>
      </c>
      <c r="BI156" s="178">
        <f>IF(N156="nulová",J156,0)</f>
        <v>0</v>
      </c>
      <c r="BJ156" s="18" t="s">
        <v>5934</v>
      </c>
      <c r="BK156" s="178">
        <f>ROUND(I156*H156,2)</f>
        <v>0</v>
      </c>
      <c r="BL156" s="18" t="s">
        <v>6003</v>
      </c>
      <c r="BM156" s="18" t="s">
        <v>5452</v>
      </c>
    </row>
    <row r="157" spans="2:65" s="12" customFormat="1">
      <c r="B157" s="186"/>
      <c r="D157" s="179" t="s">
        <v>402</v>
      </c>
      <c r="E157" s="187" t="s">
        <v>5915</v>
      </c>
      <c r="F157" s="188" t="s">
        <v>3207</v>
      </c>
      <c r="H157" s="189">
        <v>8</v>
      </c>
      <c r="I157" s="190"/>
      <c r="L157" s="186"/>
      <c r="M157" s="191"/>
      <c r="N157" s="192"/>
      <c r="O157" s="192"/>
      <c r="P157" s="192"/>
      <c r="Q157" s="192"/>
      <c r="R157" s="192"/>
      <c r="S157" s="192"/>
      <c r="T157" s="193"/>
      <c r="AT157" s="194" t="s">
        <v>402</v>
      </c>
      <c r="AU157" s="194" t="s">
        <v>5990</v>
      </c>
      <c r="AV157" s="12" t="s">
        <v>5990</v>
      </c>
      <c r="AW157" s="12" t="s">
        <v>5947</v>
      </c>
      <c r="AX157" s="12" t="s">
        <v>5934</v>
      </c>
      <c r="AY157" s="194" t="s">
        <v>4012</v>
      </c>
    </row>
    <row r="158" spans="2:65" s="1" customFormat="1" ht="22.5" customHeight="1">
      <c r="B158" s="166"/>
      <c r="C158" s="167" t="s">
        <v>553</v>
      </c>
      <c r="D158" s="167" t="s">
        <v>4015</v>
      </c>
      <c r="E158" s="168" t="s">
        <v>5454</v>
      </c>
      <c r="F158" s="169" t="s">
        <v>5455</v>
      </c>
      <c r="G158" s="170" t="s">
        <v>459</v>
      </c>
      <c r="H158" s="171">
        <v>8</v>
      </c>
      <c r="I158" s="172"/>
      <c r="J158" s="173">
        <f>ROUND(I158*H158,2)</f>
        <v>0</v>
      </c>
      <c r="K158" s="169" t="s">
        <v>392</v>
      </c>
      <c r="L158" s="35"/>
      <c r="M158" s="174" t="s">
        <v>5915</v>
      </c>
      <c r="N158" s="175" t="s">
        <v>5954</v>
      </c>
      <c r="O158" s="36"/>
      <c r="P158" s="176">
        <f>O158*H158</f>
        <v>0</v>
      </c>
      <c r="Q158" s="176">
        <v>8.0000000000000007E-5</v>
      </c>
      <c r="R158" s="176">
        <f>Q158*H158</f>
        <v>6.4000000000000005E-4</v>
      </c>
      <c r="S158" s="176">
        <v>0</v>
      </c>
      <c r="T158" s="177">
        <f>S158*H158</f>
        <v>0</v>
      </c>
      <c r="AR158" s="18" t="s">
        <v>6003</v>
      </c>
      <c r="AT158" s="18" t="s">
        <v>4015</v>
      </c>
      <c r="AU158" s="18" t="s">
        <v>5990</v>
      </c>
      <c r="AY158" s="18" t="s">
        <v>4012</v>
      </c>
      <c r="BE158" s="178">
        <f>IF(N158="základní",J158,0)</f>
        <v>0</v>
      </c>
      <c r="BF158" s="178">
        <f>IF(N158="snížená",J158,0)</f>
        <v>0</v>
      </c>
      <c r="BG158" s="178">
        <f>IF(N158="zákl. přenesená",J158,0)</f>
        <v>0</v>
      </c>
      <c r="BH158" s="178">
        <f>IF(N158="sníž. přenesená",J158,0)</f>
        <v>0</v>
      </c>
      <c r="BI158" s="178">
        <f>IF(N158="nulová",J158,0)</f>
        <v>0</v>
      </c>
      <c r="BJ158" s="18" t="s">
        <v>5934</v>
      </c>
      <c r="BK158" s="178">
        <f>ROUND(I158*H158,2)</f>
        <v>0</v>
      </c>
      <c r="BL158" s="18" t="s">
        <v>6003</v>
      </c>
      <c r="BM158" s="18" t="s">
        <v>3208</v>
      </c>
    </row>
    <row r="159" spans="2:65" s="11" customFormat="1" ht="29.85" customHeight="1">
      <c r="B159" s="152"/>
      <c r="D159" s="163" t="s">
        <v>5982</v>
      </c>
      <c r="E159" s="164" t="s">
        <v>4617</v>
      </c>
      <c r="F159" s="164" t="s">
        <v>4618</v>
      </c>
      <c r="I159" s="155"/>
      <c r="J159" s="165">
        <f>BK159</f>
        <v>0</v>
      </c>
      <c r="L159" s="152"/>
      <c r="M159" s="157"/>
      <c r="N159" s="158"/>
      <c r="O159" s="158"/>
      <c r="P159" s="159">
        <f>SUM(P160:P164)</f>
        <v>0</v>
      </c>
      <c r="Q159" s="158"/>
      <c r="R159" s="159">
        <f>SUM(R160:R164)</f>
        <v>0</v>
      </c>
      <c r="S159" s="158"/>
      <c r="T159" s="160">
        <f>SUM(T160:T164)</f>
        <v>0</v>
      </c>
      <c r="AR159" s="153" t="s">
        <v>5934</v>
      </c>
      <c r="AT159" s="161" t="s">
        <v>5982</v>
      </c>
      <c r="AU159" s="161" t="s">
        <v>5934</v>
      </c>
      <c r="AY159" s="153" t="s">
        <v>4012</v>
      </c>
      <c r="BK159" s="162">
        <f>SUM(BK160:BK164)</f>
        <v>0</v>
      </c>
    </row>
    <row r="160" spans="2:65" s="1" customFormat="1" ht="22.5" customHeight="1">
      <c r="B160" s="166"/>
      <c r="C160" s="167" t="s">
        <v>559</v>
      </c>
      <c r="D160" s="167" t="s">
        <v>4015</v>
      </c>
      <c r="E160" s="168" t="s">
        <v>5457</v>
      </c>
      <c r="F160" s="169" t="s">
        <v>5458</v>
      </c>
      <c r="G160" s="170" t="s">
        <v>450</v>
      </c>
      <c r="H160" s="171">
        <v>4.79</v>
      </c>
      <c r="I160" s="172"/>
      <c r="J160" s="173">
        <f>ROUND(I160*H160,2)</f>
        <v>0</v>
      </c>
      <c r="K160" s="169" t="s">
        <v>392</v>
      </c>
      <c r="L160" s="35"/>
      <c r="M160" s="174" t="s">
        <v>5915</v>
      </c>
      <c r="N160" s="175" t="s">
        <v>5954</v>
      </c>
      <c r="O160" s="36"/>
      <c r="P160" s="176">
        <f>O160*H160</f>
        <v>0</v>
      </c>
      <c r="Q160" s="176">
        <v>0</v>
      </c>
      <c r="R160" s="176">
        <f>Q160*H160</f>
        <v>0</v>
      </c>
      <c r="S160" s="176">
        <v>0</v>
      </c>
      <c r="T160" s="177">
        <f>S160*H160</f>
        <v>0</v>
      </c>
      <c r="AR160" s="18" t="s">
        <v>6003</v>
      </c>
      <c r="AT160" s="18" t="s">
        <v>4015</v>
      </c>
      <c r="AU160" s="18" t="s">
        <v>5990</v>
      </c>
      <c r="AY160" s="18" t="s">
        <v>4012</v>
      </c>
      <c r="BE160" s="178">
        <f>IF(N160="základní",J160,0)</f>
        <v>0</v>
      </c>
      <c r="BF160" s="178">
        <f>IF(N160="snížená",J160,0)</f>
        <v>0</v>
      </c>
      <c r="BG160" s="178">
        <f>IF(N160="zákl. přenesená",J160,0)</f>
        <v>0</v>
      </c>
      <c r="BH160" s="178">
        <f>IF(N160="sníž. přenesená",J160,0)</f>
        <v>0</v>
      </c>
      <c r="BI160" s="178">
        <f>IF(N160="nulová",J160,0)</f>
        <v>0</v>
      </c>
      <c r="BJ160" s="18" t="s">
        <v>5934</v>
      </c>
      <c r="BK160" s="178">
        <f>ROUND(I160*H160,2)</f>
        <v>0</v>
      </c>
      <c r="BL160" s="18" t="s">
        <v>6003</v>
      </c>
      <c r="BM160" s="18" t="s">
        <v>5459</v>
      </c>
    </row>
    <row r="161" spans="2:65" s="1" customFormat="1" ht="22.5" customHeight="1">
      <c r="B161" s="166"/>
      <c r="C161" s="167" t="s">
        <v>565</v>
      </c>
      <c r="D161" s="167" t="s">
        <v>4015</v>
      </c>
      <c r="E161" s="168" t="s">
        <v>5460</v>
      </c>
      <c r="F161" s="169" t="s">
        <v>5461</v>
      </c>
      <c r="G161" s="170" t="s">
        <v>450</v>
      </c>
      <c r="H161" s="171">
        <v>162.86000000000001</v>
      </c>
      <c r="I161" s="172"/>
      <c r="J161" s="173">
        <f>ROUND(I161*H161,2)</f>
        <v>0</v>
      </c>
      <c r="K161" s="169" t="s">
        <v>392</v>
      </c>
      <c r="L161" s="35"/>
      <c r="M161" s="174" t="s">
        <v>5915</v>
      </c>
      <c r="N161" s="175" t="s">
        <v>5954</v>
      </c>
      <c r="O161" s="36"/>
      <c r="P161" s="176">
        <f>O161*H161</f>
        <v>0</v>
      </c>
      <c r="Q161" s="176">
        <v>0</v>
      </c>
      <c r="R161" s="176">
        <f>Q161*H161</f>
        <v>0</v>
      </c>
      <c r="S161" s="176">
        <v>0</v>
      </c>
      <c r="T161" s="177">
        <f>S161*H161</f>
        <v>0</v>
      </c>
      <c r="AR161" s="18" t="s">
        <v>6003</v>
      </c>
      <c r="AT161" s="18" t="s">
        <v>4015</v>
      </c>
      <c r="AU161" s="18" t="s">
        <v>5990</v>
      </c>
      <c r="AY161" s="18" t="s">
        <v>4012</v>
      </c>
      <c r="BE161" s="178">
        <f>IF(N161="základní",J161,0)</f>
        <v>0</v>
      </c>
      <c r="BF161" s="178">
        <f>IF(N161="snížená",J161,0)</f>
        <v>0</v>
      </c>
      <c r="BG161" s="178">
        <f>IF(N161="zákl. přenesená",J161,0)</f>
        <v>0</v>
      </c>
      <c r="BH161" s="178">
        <f>IF(N161="sníž. přenesená",J161,0)</f>
        <v>0</v>
      </c>
      <c r="BI161" s="178">
        <f>IF(N161="nulová",J161,0)</f>
        <v>0</v>
      </c>
      <c r="BJ161" s="18" t="s">
        <v>5934</v>
      </c>
      <c r="BK161" s="178">
        <f>ROUND(I161*H161,2)</f>
        <v>0</v>
      </c>
      <c r="BL161" s="18" t="s">
        <v>6003</v>
      </c>
      <c r="BM161" s="18" t="s">
        <v>5462</v>
      </c>
    </row>
    <row r="162" spans="2:65" s="12" customFormat="1">
      <c r="B162" s="186"/>
      <c r="D162" s="179" t="s">
        <v>402</v>
      </c>
      <c r="F162" s="188" t="s">
        <v>3209</v>
      </c>
      <c r="H162" s="189">
        <v>162.86000000000001</v>
      </c>
      <c r="I162" s="190"/>
      <c r="L162" s="186"/>
      <c r="M162" s="191"/>
      <c r="N162" s="192"/>
      <c r="O162" s="192"/>
      <c r="P162" s="192"/>
      <c r="Q162" s="192"/>
      <c r="R162" s="192"/>
      <c r="S162" s="192"/>
      <c r="T162" s="193"/>
      <c r="AT162" s="194" t="s">
        <v>402</v>
      </c>
      <c r="AU162" s="194" t="s">
        <v>5990</v>
      </c>
      <c r="AV162" s="12" t="s">
        <v>5990</v>
      </c>
      <c r="AW162" s="12" t="s">
        <v>5916</v>
      </c>
      <c r="AX162" s="12" t="s">
        <v>5934</v>
      </c>
      <c r="AY162" s="194" t="s">
        <v>4012</v>
      </c>
    </row>
    <row r="163" spans="2:65" s="1" customFormat="1" ht="22.5" customHeight="1">
      <c r="B163" s="166"/>
      <c r="C163" s="167" t="s">
        <v>570</v>
      </c>
      <c r="D163" s="167" t="s">
        <v>4015</v>
      </c>
      <c r="E163" s="168" t="s">
        <v>5464</v>
      </c>
      <c r="F163" s="169" t="s">
        <v>5465</v>
      </c>
      <c r="G163" s="170" t="s">
        <v>450</v>
      </c>
      <c r="H163" s="171">
        <v>4.79</v>
      </c>
      <c r="I163" s="172"/>
      <c r="J163" s="173">
        <f>ROUND(I163*H163,2)</f>
        <v>0</v>
      </c>
      <c r="K163" s="169" t="s">
        <v>392</v>
      </c>
      <c r="L163" s="35"/>
      <c r="M163" s="174" t="s">
        <v>5915</v>
      </c>
      <c r="N163" s="175" t="s">
        <v>5954</v>
      </c>
      <c r="O163" s="36"/>
      <c r="P163" s="176">
        <f>O163*H163</f>
        <v>0</v>
      </c>
      <c r="Q163" s="176">
        <v>0</v>
      </c>
      <c r="R163" s="176">
        <f>Q163*H163</f>
        <v>0</v>
      </c>
      <c r="S163" s="176">
        <v>0</v>
      </c>
      <c r="T163" s="177">
        <f>S163*H163</f>
        <v>0</v>
      </c>
      <c r="AR163" s="18" t="s">
        <v>6003</v>
      </c>
      <c r="AT163" s="18" t="s">
        <v>4015</v>
      </c>
      <c r="AU163" s="18" t="s">
        <v>5990</v>
      </c>
      <c r="AY163" s="18" t="s">
        <v>4012</v>
      </c>
      <c r="BE163" s="178">
        <f>IF(N163="základní",J163,0)</f>
        <v>0</v>
      </c>
      <c r="BF163" s="178">
        <f>IF(N163="snížená",J163,0)</f>
        <v>0</v>
      </c>
      <c r="BG163" s="178">
        <f>IF(N163="zákl. přenesená",J163,0)</f>
        <v>0</v>
      </c>
      <c r="BH163" s="178">
        <f>IF(N163="sníž. přenesená",J163,0)</f>
        <v>0</v>
      </c>
      <c r="BI163" s="178">
        <f>IF(N163="nulová",J163,0)</f>
        <v>0</v>
      </c>
      <c r="BJ163" s="18" t="s">
        <v>5934</v>
      </c>
      <c r="BK163" s="178">
        <f>ROUND(I163*H163,2)</f>
        <v>0</v>
      </c>
      <c r="BL163" s="18" t="s">
        <v>6003</v>
      </c>
      <c r="BM163" s="18" t="s">
        <v>5466</v>
      </c>
    </row>
    <row r="164" spans="2:65" s="1" customFormat="1" ht="22.5" customHeight="1">
      <c r="B164" s="166"/>
      <c r="C164" s="167" t="s">
        <v>574</v>
      </c>
      <c r="D164" s="167" t="s">
        <v>4015</v>
      </c>
      <c r="E164" s="168" t="s">
        <v>5467</v>
      </c>
      <c r="F164" s="169" t="s">
        <v>5468</v>
      </c>
      <c r="G164" s="170" t="s">
        <v>450</v>
      </c>
      <c r="H164" s="171">
        <v>4.79</v>
      </c>
      <c r="I164" s="172"/>
      <c r="J164" s="173">
        <f>ROUND(I164*H164,2)</f>
        <v>0</v>
      </c>
      <c r="K164" s="169" t="s">
        <v>392</v>
      </c>
      <c r="L164" s="35"/>
      <c r="M164" s="174" t="s">
        <v>5915</v>
      </c>
      <c r="N164" s="175" t="s">
        <v>5954</v>
      </c>
      <c r="O164" s="36"/>
      <c r="P164" s="176">
        <f>O164*H164</f>
        <v>0</v>
      </c>
      <c r="Q164" s="176">
        <v>0</v>
      </c>
      <c r="R164" s="176">
        <f>Q164*H164</f>
        <v>0</v>
      </c>
      <c r="S164" s="176">
        <v>0</v>
      </c>
      <c r="T164" s="177">
        <f>S164*H164</f>
        <v>0</v>
      </c>
      <c r="AR164" s="18" t="s">
        <v>6003</v>
      </c>
      <c r="AT164" s="18" t="s">
        <v>4015</v>
      </c>
      <c r="AU164" s="18" t="s">
        <v>5990</v>
      </c>
      <c r="AY164" s="18" t="s">
        <v>4012</v>
      </c>
      <c r="BE164" s="178">
        <f>IF(N164="základní",J164,0)</f>
        <v>0</v>
      </c>
      <c r="BF164" s="178">
        <f>IF(N164="snížená",J164,0)</f>
        <v>0</v>
      </c>
      <c r="BG164" s="178">
        <f>IF(N164="zákl. přenesená",J164,0)</f>
        <v>0</v>
      </c>
      <c r="BH164" s="178">
        <f>IF(N164="sníž. přenesená",J164,0)</f>
        <v>0</v>
      </c>
      <c r="BI164" s="178">
        <f>IF(N164="nulová",J164,0)</f>
        <v>0</v>
      </c>
      <c r="BJ164" s="18" t="s">
        <v>5934</v>
      </c>
      <c r="BK164" s="178">
        <f>ROUND(I164*H164,2)</f>
        <v>0</v>
      </c>
      <c r="BL164" s="18" t="s">
        <v>6003</v>
      </c>
      <c r="BM164" s="18" t="s">
        <v>5469</v>
      </c>
    </row>
    <row r="165" spans="2:65" s="11" customFormat="1" ht="29.85" customHeight="1">
      <c r="B165" s="152"/>
      <c r="D165" s="163" t="s">
        <v>5982</v>
      </c>
      <c r="E165" s="164" t="s">
        <v>5470</v>
      </c>
      <c r="F165" s="164" t="s">
        <v>738</v>
      </c>
      <c r="I165" s="155"/>
      <c r="J165" s="165">
        <f>BK165</f>
        <v>0</v>
      </c>
      <c r="L165" s="152"/>
      <c r="M165" s="157"/>
      <c r="N165" s="158"/>
      <c r="O165" s="158"/>
      <c r="P165" s="159">
        <f>P166</f>
        <v>0</v>
      </c>
      <c r="Q165" s="158"/>
      <c r="R165" s="159">
        <f>R166</f>
        <v>0</v>
      </c>
      <c r="S165" s="158"/>
      <c r="T165" s="160">
        <f>T166</f>
        <v>0</v>
      </c>
      <c r="AR165" s="153" t="s">
        <v>5934</v>
      </c>
      <c r="AT165" s="161" t="s">
        <v>5982</v>
      </c>
      <c r="AU165" s="161" t="s">
        <v>5934</v>
      </c>
      <c r="AY165" s="153" t="s">
        <v>4012</v>
      </c>
      <c r="BK165" s="162">
        <f>BK166</f>
        <v>0</v>
      </c>
    </row>
    <row r="166" spans="2:65" s="1" customFormat="1" ht="22.5" customHeight="1">
      <c r="B166" s="166"/>
      <c r="C166" s="167" t="s">
        <v>579</v>
      </c>
      <c r="D166" s="167" t="s">
        <v>4015</v>
      </c>
      <c r="E166" s="168" t="s">
        <v>5471</v>
      </c>
      <c r="F166" s="169" t="s">
        <v>5472</v>
      </c>
      <c r="G166" s="170" t="s">
        <v>450</v>
      </c>
      <c r="H166" s="171">
        <v>96.817999999999998</v>
      </c>
      <c r="I166" s="172"/>
      <c r="J166" s="173">
        <f>ROUND(I166*H166,2)</f>
        <v>0</v>
      </c>
      <c r="K166" s="169" t="s">
        <v>392</v>
      </c>
      <c r="L166" s="35"/>
      <c r="M166" s="174" t="s">
        <v>5915</v>
      </c>
      <c r="N166" s="182" t="s">
        <v>5954</v>
      </c>
      <c r="O166" s="183"/>
      <c r="P166" s="184">
        <f>O166*H166</f>
        <v>0</v>
      </c>
      <c r="Q166" s="184">
        <v>0</v>
      </c>
      <c r="R166" s="184">
        <f>Q166*H166</f>
        <v>0</v>
      </c>
      <c r="S166" s="184">
        <v>0</v>
      </c>
      <c r="T166" s="185">
        <f>S166*H166</f>
        <v>0</v>
      </c>
      <c r="AR166" s="18" t="s">
        <v>6003</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6003</v>
      </c>
      <c r="BM166" s="18" t="s">
        <v>5473</v>
      </c>
    </row>
    <row r="167" spans="2:65" s="1" customFormat="1" ht="6.95" customHeight="1">
      <c r="B167" s="50"/>
      <c r="C167" s="51"/>
      <c r="D167" s="51"/>
      <c r="E167" s="51"/>
      <c r="F167" s="51"/>
      <c r="G167" s="51"/>
      <c r="H167" s="51"/>
      <c r="I167" s="120"/>
      <c r="J167" s="51"/>
      <c r="K167" s="51"/>
      <c r="L167"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18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6014</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4655</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3210</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ROUND(J90,2)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ROUND(SUM(BE90:BE182), 2)</f>
        <v>0</v>
      </c>
      <c r="G32" s="36"/>
      <c r="H32" s="36"/>
      <c r="I32" s="115">
        <v>0.21</v>
      </c>
      <c r="J32" s="114">
        <f>ROUND(ROUND((SUM(BE90:BE182)), 2)*I32, 2)</f>
        <v>0</v>
      </c>
      <c r="K32" s="39"/>
    </row>
    <row r="33" spans="2:11" s="1" customFormat="1" ht="14.45" customHeight="1">
      <c r="B33" s="35"/>
      <c r="C33" s="36"/>
      <c r="D33" s="36"/>
      <c r="E33" s="43" t="s">
        <v>5955</v>
      </c>
      <c r="F33" s="114">
        <f>ROUND(SUM(BF90:BF182), 2)</f>
        <v>0</v>
      </c>
      <c r="G33" s="36"/>
      <c r="H33" s="36"/>
      <c r="I33" s="115">
        <v>0.15</v>
      </c>
      <c r="J33" s="114">
        <f>ROUND(ROUND((SUM(BF90:BF182)), 2)*I33, 2)</f>
        <v>0</v>
      </c>
      <c r="K33" s="39"/>
    </row>
    <row r="34" spans="2:11" s="1" customFormat="1" ht="14.45" hidden="1" customHeight="1">
      <c r="B34" s="35"/>
      <c r="C34" s="36"/>
      <c r="D34" s="36"/>
      <c r="E34" s="43" t="s">
        <v>5956</v>
      </c>
      <c r="F34" s="114">
        <f>ROUND(SUM(BG90:BG182), 2)</f>
        <v>0</v>
      </c>
      <c r="G34" s="36"/>
      <c r="H34" s="36"/>
      <c r="I34" s="115">
        <v>0.21</v>
      </c>
      <c r="J34" s="114">
        <v>0</v>
      </c>
      <c r="K34" s="39"/>
    </row>
    <row r="35" spans="2:11" s="1" customFormat="1" ht="14.45" hidden="1" customHeight="1">
      <c r="B35" s="35"/>
      <c r="C35" s="36"/>
      <c r="D35" s="36"/>
      <c r="E35" s="43" t="s">
        <v>5957</v>
      </c>
      <c r="F35" s="114">
        <f>ROUND(SUM(BH90:BH182), 2)</f>
        <v>0</v>
      </c>
      <c r="G35" s="36"/>
      <c r="H35" s="36"/>
      <c r="I35" s="115">
        <v>0.15</v>
      </c>
      <c r="J35" s="114">
        <v>0</v>
      </c>
      <c r="K35" s="39"/>
    </row>
    <row r="36" spans="2:11" s="1" customFormat="1" ht="14.45" hidden="1" customHeight="1">
      <c r="B36" s="35"/>
      <c r="C36" s="36"/>
      <c r="D36" s="36"/>
      <c r="E36" s="43" t="s">
        <v>5958</v>
      </c>
      <c r="F36" s="114">
        <f>ROUND(SUM(BI90:BI182),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4655</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7 - SO_02.5 Propojovací potrubí DN 300 dl. 15 m</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J90</f>
        <v>0</v>
      </c>
      <c r="K60" s="39"/>
      <c r="AU60" s="18" t="s">
        <v>3993</v>
      </c>
    </row>
    <row r="61" spans="2:47" s="8" customFormat="1" ht="24.95" customHeight="1">
      <c r="B61" s="127"/>
      <c r="C61" s="128"/>
      <c r="D61" s="129" t="s">
        <v>2364</v>
      </c>
      <c r="E61" s="130"/>
      <c r="F61" s="130"/>
      <c r="G61" s="130"/>
      <c r="H61" s="130"/>
      <c r="I61" s="131"/>
      <c r="J61" s="132">
        <f>J91</f>
        <v>0</v>
      </c>
      <c r="K61" s="133"/>
    </row>
    <row r="62" spans="2:47" s="9" customFormat="1" ht="19.899999999999999" customHeight="1">
      <c r="B62" s="134"/>
      <c r="C62" s="135"/>
      <c r="D62" s="136" t="s">
        <v>2365</v>
      </c>
      <c r="E62" s="137"/>
      <c r="F62" s="137"/>
      <c r="G62" s="137"/>
      <c r="H62" s="137"/>
      <c r="I62" s="138"/>
      <c r="J62" s="139">
        <f>J92</f>
        <v>0</v>
      </c>
      <c r="K62" s="140"/>
    </row>
    <row r="63" spans="2:47" s="9" customFormat="1" ht="19.899999999999999" customHeight="1">
      <c r="B63" s="134"/>
      <c r="C63" s="135"/>
      <c r="D63" s="136" t="s">
        <v>2366</v>
      </c>
      <c r="E63" s="137"/>
      <c r="F63" s="137"/>
      <c r="G63" s="137"/>
      <c r="H63" s="137"/>
      <c r="I63" s="138"/>
      <c r="J63" s="139">
        <f>J137</f>
        <v>0</v>
      </c>
      <c r="K63" s="140"/>
    </row>
    <row r="64" spans="2:47" s="9" customFormat="1" ht="19.899999999999999" customHeight="1">
      <c r="B64" s="134"/>
      <c r="C64" s="135"/>
      <c r="D64" s="136" t="s">
        <v>2368</v>
      </c>
      <c r="E64" s="137"/>
      <c r="F64" s="137"/>
      <c r="G64" s="137"/>
      <c r="H64" s="137"/>
      <c r="I64" s="138"/>
      <c r="J64" s="139">
        <f>J149</f>
        <v>0</v>
      </c>
      <c r="K64" s="140"/>
    </row>
    <row r="65" spans="2:12" s="9" customFormat="1" ht="19.899999999999999" customHeight="1">
      <c r="B65" s="134"/>
      <c r="C65" s="135"/>
      <c r="D65" s="136" t="s">
        <v>4657</v>
      </c>
      <c r="E65" s="137"/>
      <c r="F65" s="137"/>
      <c r="G65" s="137"/>
      <c r="H65" s="137"/>
      <c r="I65" s="138"/>
      <c r="J65" s="139">
        <f>J154</f>
        <v>0</v>
      </c>
      <c r="K65" s="140"/>
    </row>
    <row r="66" spans="2:12" s="9" customFormat="1" ht="19.899999999999999" customHeight="1">
      <c r="B66" s="134"/>
      <c r="C66" s="135"/>
      <c r="D66" s="136" t="s">
        <v>2371</v>
      </c>
      <c r="E66" s="137"/>
      <c r="F66" s="137"/>
      <c r="G66" s="137"/>
      <c r="H66" s="137"/>
      <c r="I66" s="138"/>
      <c r="J66" s="139">
        <f>J170</f>
        <v>0</v>
      </c>
      <c r="K66" s="140"/>
    </row>
    <row r="67" spans="2:12" s="9" customFormat="1" ht="19.899999999999999" customHeight="1">
      <c r="B67" s="134"/>
      <c r="C67" s="135"/>
      <c r="D67" s="136" t="s">
        <v>2824</v>
      </c>
      <c r="E67" s="137"/>
      <c r="F67" s="137"/>
      <c r="G67" s="137"/>
      <c r="H67" s="137"/>
      <c r="I67" s="138"/>
      <c r="J67" s="139">
        <f>J174</f>
        <v>0</v>
      </c>
      <c r="K67" s="140"/>
    </row>
    <row r="68" spans="2:12" s="9" customFormat="1" ht="19.899999999999999" customHeight="1">
      <c r="B68" s="134"/>
      <c r="C68" s="135"/>
      <c r="D68" s="136" t="s">
        <v>4658</v>
      </c>
      <c r="E68" s="137"/>
      <c r="F68" s="137"/>
      <c r="G68" s="137"/>
      <c r="H68" s="137"/>
      <c r="I68" s="138"/>
      <c r="J68" s="139">
        <f>J180</f>
        <v>0</v>
      </c>
      <c r="K68" s="140"/>
    </row>
    <row r="69" spans="2:12" s="1" customFormat="1" ht="21.75" customHeight="1">
      <c r="B69" s="35"/>
      <c r="C69" s="36"/>
      <c r="D69" s="36"/>
      <c r="E69" s="36"/>
      <c r="F69" s="36"/>
      <c r="G69" s="36"/>
      <c r="H69" s="36"/>
      <c r="I69" s="102"/>
      <c r="J69" s="36"/>
      <c r="K69" s="39"/>
    </row>
    <row r="70" spans="2:12" s="1" customFormat="1" ht="6.95" customHeight="1">
      <c r="B70" s="50"/>
      <c r="C70" s="51"/>
      <c r="D70" s="51"/>
      <c r="E70" s="51"/>
      <c r="F70" s="51"/>
      <c r="G70" s="51"/>
      <c r="H70" s="51"/>
      <c r="I70" s="120"/>
      <c r="J70" s="51"/>
      <c r="K70" s="52"/>
    </row>
    <row r="74" spans="2:12" s="1" customFormat="1" ht="6.95" customHeight="1">
      <c r="B74" s="53"/>
      <c r="C74" s="54"/>
      <c r="D74" s="54"/>
      <c r="E74" s="54"/>
      <c r="F74" s="54"/>
      <c r="G74" s="54"/>
      <c r="H74" s="54"/>
      <c r="I74" s="121"/>
      <c r="J74" s="54"/>
      <c r="K74" s="54"/>
      <c r="L74" s="35"/>
    </row>
    <row r="75" spans="2:12" s="1" customFormat="1" ht="36.950000000000003" customHeight="1">
      <c r="B75" s="35"/>
      <c r="C75" s="55" t="s">
        <v>3996</v>
      </c>
      <c r="L75" s="35"/>
    </row>
    <row r="76" spans="2:12" s="1" customFormat="1" ht="6.95" customHeight="1">
      <c r="B76" s="35"/>
      <c r="L76" s="35"/>
    </row>
    <row r="77" spans="2:12" s="1" customFormat="1" ht="14.45" customHeight="1">
      <c r="B77" s="35"/>
      <c r="C77" s="57" t="s">
        <v>5929</v>
      </c>
      <c r="L77" s="35"/>
    </row>
    <row r="78" spans="2:12" s="1" customFormat="1" ht="22.5" customHeight="1">
      <c r="B78" s="35"/>
      <c r="E78" s="1611" t="str">
        <f>E7</f>
        <v>Zajištění kvality vody pro skupinový vodovod Přelouč</v>
      </c>
      <c r="F78" s="1576"/>
      <c r="G78" s="1576"/>
      <c r="H78" s="1576"/>
      <c r="L78" s="35"/>
    </row>
    <row r="79" spans="2:12" ht="15">
      <c r="B79" s="22"/>
      <c r="C79" s="57" t="s">
        <v>3987</v>
      </c>
      <c r="L79" s="22"/>
    </row>
    <row r="80" spans="2:12" s="1" customFormat="1" ht="22.5" customHeight="1">
      <c r="B80" s="35"/>
      <c r="E80" s="1611" t="s">
        <v>4655</v>
      </c>
      <c r="F80" s="1576"/>
      <c r="G80" s="1576"/>
      <c r="H80" s="1576"/>
      <c r="L80" s="35"/>
    </row>
    <row r="81" spans="2:65" s="1" customFormat="1" ht="14.45" customHeight="1">
      <c r="B81" s="35"/>
      <c r="C81" s="57" t="s">
        <v>2362</v>
      </c>
      <c r="L81" s="35"/>
    </row>
    <row r="82" spans="2:65" s="1" customFormat="1" ht="23.25" customHeight="1">
      <c r="B82" s="35"/>
      <c r="E82" s="1595" t="str">
        <f>E11</f>
        <v>7 - SO_02.5 Propojovací potrubí DN 300 dl. 15 m</v>
      </c>
      <c r="F82" s="1576"/>
      <c r="G82" s="1576"/>
      <c r="H82" s="1576"/>
      <c r="L82" s="35"/>
    </row>
    <row r="83" spans="2:65" s="1" customFormat="1" ht="6.95" customHeight="1">
      <c r="B83" s="35"/>
      <c r="L83" s="35"/>
    </row>
    <row r="84" spans="2:65" s="1" customFormat="1" ht="18" customHeight="1">
      <c r="B84" s="35"/>
      <c r="C84" s="57" t="s">
        <v>5935</v>
      </c>
      <c r="F84" s="141" t="str">
        <f>F14</f>
        <v xml:space="preserve"> </v>
      </c>
      <c r="I84" s="142" t="s">
        <v>5937</v>
      </c>
      <c r="J84" s="61" t="str">
        <f>IF(J14="","",J14)</f>
        <v>27.10.2015</v>
      </c>
      <c r="L84" s="35"/>
    </row>
    <row r="85" spans="2:65" s="1" customFormat="1" ht="6.95" customHeight="1">
      <c r="B85" s="35"/>
      <c r="L85" s="35"/>
    </row>
    <row r="86" spans="2:65" s="1" customFormat="1" ht="15">
      <c r="B86" s="35"/>
      <c r="C86" s="57" t="s">
        <v>5941</v>
      </c>
      <c r="F86" s="141" t="str">
        <f>E17</f>
        <v xml:space="preserve"> </v>
      </c>
      <c r="I86" s="142" t="s">
        <v>5946</v>
      </c>
      <c r="J86" s="141" t="str">
        <f>E23</f>
        <v xml:space="preserve"> </v>
      </c>
      <c r="L86" s="35"/>
    </row>
    <row r="87" spans="2:65" s="1" customFormat="1" ht="14.45" customHeight="1">
      <c r="B87" s="35"/>
      <c r="C87" s="57" t="s">
        <v>5944</v>
      </c>
      <c r="F87" s="141" t="str">
        <f>IF(E20="","",E20)</f>
        <v/>
      </c>
      <c r="L87" s="35"/>
    </row>
    <row r="88" spans="2:65" s="1" customFormat="1" ht="10.35" customHeight="1">
      <c r="B88" s="35"/>
      <c r="L88" s="35"/>
    </row>
    <row r="89" spans="2:65" s="10" customFormat="1" ht="29.25" customHeight="1">
      <c r="B89" s="143"/>
      <c r="C89" s="144" t="s">
        <v>3997</v>
      </c>
      <c r="D89" s="145" t="s">
        <v>5968</v>
      </c>
      <c r="E89" s="145" t="s">
        <v>5964</v>
      </c>
      <c r="F89" s="145" t="s">
        <v>3998</v>
      </c>
      <c r="G89" s="145" t="s">
        <v>3999</v>
      </c>
      <c r="H89" s="145" t="s">
        <v>4000</v>
      </c>
      <c r="I89" s="146" t="s">
        <v>4001</v>
      </c>
      <c r="J89" s="145" t="s">
        <v>3991</v>
      </c>
      <c r="K89" s="147" t="s">
        <v>4002</v>
      </c>
      <c r="L89" s="143"/>
      <c r="M89" s="67" t="s">
        <v>4003</v>
      </c>
      <c r="N89" s="68" t="s">
        <v>5953</v>
      </c>
      <c r="O89" s="68" t="s">
        <v>4004</v>
      </c>
      <c r="P89" s="68" t="s">
        <v>4005</v>
      </c>
      <c r="Q89" s="68" t="s">
        <v>4006</v>
      </c>
      <c r="R89" s="68" t="s">
        <v>4007</v>
      </c>
      <c r="S89" s="68" t="s">
        <v>4008</v>
      </c>
      <c r="T89" s="69" t="s">
        <v>4009</v>
      </c>
    </row>
    <row r="90" spans="2:65" s="1" customFormat="1" ht="29.25" customHeight="1">
      <c r="B90" s="35"/>
      <c r="C90" s="71" t="s">
        <v>3992</v>
      </c>
      <c r="J90" s="148">
        <f>BK90</f>
        <v>0</v>
      </c>
      <c r="L90" s="35"/>
      <c r="M90" s="70"/>
      <c r="N90" s="62"/>
      <c r="O90" s="62"/>
      <c r="P90" s="149">
        <f>P91</f>
        <v>0</v>
      </c>
      <c r="Q90" s="62"/>
      <c r="R90" s="149">
        <f>R91</f>
        <v>50.394481999999989</v>
      </c>
      <c r="S90" s="62"/>
      <c r="T90" s="150">
        <f>T91</f>
        <v>4.7904</v>
      </c>
      <c r="AT90" s="18" t="s">
        <v>5982</v>
      </c>
      <c r="AU90" s="18" t="s">
        <v>3993</v>
      </c>
      <c r="BK90" s="151">
        <f>BK91</f>
        <v>0</v>
      </c>
    </row>
    <row r="91" spans="2:65" s="11" customFormat="1" ht="37.35" customHeight="1">
      <c r="B91" s="152"/>
      <c r="D91" s="153" t="s">
        <v>5982</v>
      </c>
      <c r="E91" s="154" t="s">
        <v>2379</v>
      </c>
      <c r="F91" s="154" t="s">
        <v>2380</v>
      </c>
      <c r="I91" s="155"/>
      <c r="J91" s="156">
        <f>BK91</f>
        <v>0</v>
      </c>
      <c r="L91" s="152"/>
      <c r="M91" s="157"/>
      <c r="N91" s="158"/>
      <c r="O91" s="158"/>
      <c r="P91" s="159">
        <f>P92+P137+P149+P154+P170+P174+P180</f>
        <v>0</v>
      </c>
      <c r="Q91" s="158"/>
      <c r="R91" s="159">
        <f>R92+R137+R149+R154+R170+R174+R180</f>
        <v>50.394481999999989</v>
      </c>
      <c r="S91" s="158"/>
      <c r="T91" s="160">
        <f>T92+T137+T149+T154+T170+T174+T180</f>
        <v>4.7904</v>
      </c>
      <c r="AR91" s="153" t="s">
        <v>5934</v>
      </c>
      <c r="AT91" s="161" t="s">
        <v>5982</v>
      </c>
      <c r="AU91" s="161" t="s">
        <v>5983</v>
      </c>
      <c r="AY91" s="153" t="s">
        <v>4012</v>
      </c>
      <c r="BK91" s="162">
        <f>BK92+BK137+BK149+BK154+BK170+BK174+BK180</f>
        <v>0</v>
      </c>
    </row>
    <row r="92" spans="2:65" s="11" customFormat="1" ht="19.899999999999999" customHeight="1">
      <c r="B92" s="152"/>
      <c r="D92" s="163" t="s">
        <v>5982</v>
      </c>
      <c r="E92" s="164" t="s">
        <v>5934</v>
      </c>
      <c r="F92" s="164" t="s">
        <v>2381</v>
      </c>
      <c r="I92" s="155"/>
      <c r="J92" s="165">
        <f>BK92</f>
        <v>0</v>
      </c>
      <c r="L92" s="152"/>
      <c r="M92" s="157"/>
      <c r="N92" s="158"/>
      <c r="O92" s="158"/>
      <c r="P92" s="159">
        <f>SUM(P93:P136)</f>
        <v>0</v>
      </c>
      <c r="Q92" s="158"/>
      <c r="R92" s="159">
        <f>SUM(R93:R136)</f>
        <v>32.270877999999996</v>
      </c>
      <c r="S92" s="158"/>
      <c r="T92" s="160">
        <f>SUM(T93:T136)</f>
        <v>4.7904</v>
      </c>
      <c r="AR92" s="153" t="s">
        <v>5934</v>
      </c>
      <c r="AT92" s="161" t="s">
        <v>5982</v>
      </c>
      <c r="AU92" s="161" t="s">
        <v>5934</v>
      </c>
      <c r="AY92" s="153" t="s">
        <v>4012</v>
      </c>
      <c r="BK92" s="162">
        <f>SUM(BK93:BK136)</f>
        <v>0</v>
      </c>
    </row>
    <row r="93" spans="2:65" s="1" customFormat="1" ht="22.5" customHeight="1">
      <c r="B93" s="166"/>
      <c r="C93" s="167" t="s">
        <v>5934</v>
      </c>
      <c r="D93" s="167" t="s">
        <v>4015</v>
      </c>
      <c r="E93" s="168" t="s">
        <v>4659</v>
      </c>
      <c r="F93" s="169" t="s">
        <v>4660</v>
      </c>
      <c r="G93" s="170" t="s">
        <v>426</v>
      </c>
      <c r="H93" s="171">
        <v>4.8</v>
      </c>
      <c r="I93" s="172"/>
      <c r="J93" s="173">
        <f>ROUND(I93*H93,2)</f>
        <v>0</v>
      </c>
      <c r="K93" s="169" t="s">
        <v>392</v>
      </c>
      <c r="L93" s="35"/>
      <c r="M93" s="174" t="s">
        <v>5915</v>
      </c>
      <c r="N93" s="175" t="s">
        <v>5954</v>
      </c>
      <c r="O93" s="36"/>
      <c r="P93" s="176">
        <f>O93*H93</f>
        <v>0</v>
      </c>
      <c r="Q93" s="176">
        <v>0</v>
      </c>
      <c r="R93" s="176">
        <f>Q93*H93</f>
        <v>0</v>
      </c>
      <c r="S93" s="176">
        <v>0.4</v>
      </c>
      <c r="T93" s="177">
        <f>S93*H93</f>
        <v>1.92</v>
      </c>
      <c r="AR93" s="18" t="s">
        <v>6003</v>
      </c>
      <c r="AT93" s="18" t="s">
        <v>4015</v>
      </c>
      <c r="AU93" s="18" t="s">
        <v>5990</v>
      </c>
      <c r="AY93" s="18" t="s">
        <v>4012</v>
      </c>
      <c r="BE93" s="178">
        <f>IF(N93="základní",J93,0)</f>
        <v>0</v>
      </c>
      <c r="BF93" s="178">
        <f>IF(N93="snížená",J93,0)</f>
        <v>0</v>
      </c>
      <c r="BG93" s="178">
        <f>IF(N93="zákl. přenesená",J93,0)</f>
        <v>0</v>
      </c>
      <c r="BH93" s="178">
        <f>IF(N93="sníž. přenesená",J93,0)</f>
        <v>0</v>
      </c>
      <c r="BI93" s="178">
        <f>IF(N93="nulová",J93,0)</f>
        <v>0</v>
      </c>
      <c r="BJ93" s="18" t="s">
        <v>5934</v>
      </c>
      <c r="BK93" s="178">
        <f>ROUND(I93*H93,2)</f>
        <v>0</v>
      </c>
      <c r="BL93" s="18" t="s">
        <v>6003</v>
      </c>
      <c r="BM93" s="18" t="s">
        <v>5524</v>
      </c>
    </row>
    <row r="94" spans="2:65" s="12" customFormat="1">
      <c r="B94" s="186"/>
      <c r="D94" s="179" t="s">
        <v>402</v>
      </c>
      <c r="E94" s="187" t="s">
        <v>5915</v>
      </c>
      <c r="F94" s="188" t="s">
        <v>3211</v>
      </c>
      <c r="H94" s="189">
        <v>4.8</v>
      </c>
      <c r="I94" s="190"/>
      <c r="L94" s="186"/>
      <c r="M94" s="191"/>
      <c r="N94" s="192"/>
      <c r="O94" s="192"/>
      <c r="P94" s="192"/>
      <c r="Q94" s="192"/>
      <c r="R94" s="192"/>
      <c r="S94" s="192"/>
      <c r="T94" s="193"/>
      <c r="AT94" s="194" t="s">
        <v>402</v>
      </c>
      <c r="AU94" s="194" t="s">
        <v>5990</v>
      </c>
      <c r="AV94" s="12" t="s">
        <v>5990</v>
      </c>
      <c r="AW94" s="12" t="s">
        <v>5947</v>
      </c>
      <c r="AX94" s="12" t="s">
        <v>5934</v>
      </c>
      <c r="AY94" s="194" t="s">
        <v>4012</v>
      </c>
    </row>
    <row r="95" spans="2:65" s="1" customFormat="1" ht="22.5" customHeight="1">
      <c r="B95" s="166"/>
      <c r="C95" s="167" t="s">
        <v>5990</v>
      </c>
      <c r="D95" s="167" t="s">
        <v>4015</v>
      </c>
      <c r="E95" s="168" t="s">
        <v>4663</v>
      </c>
      <c r="F95" s="169" t="s">
        <v>4664</v>
      </c>
      <c r="G95" s="170" t="s">
        <v>426</v>
      </c>
      <c r="H95" s="171">
        <v>4.8</v>
      </c>
      <c r="I95" s="172"/>
      <c r="J95" s="173">
        <f>ROUND(I95*H95,2)</f>
        <v>0</v>
      </c>
      <c r="K95" s="169" t="s">
        <v>392</v>
      </c>
      <c r="L95" s="35"/>
      <c r="M95" s="174" t="s">
        <v>5915</v>
      </c>
      <c r="N95" s="175" t="s">
        <v>5954</v>
      </c>
      <c r="O95" s="36"/>
      <c r="P95" s="176">
        <f>O95*H95</f>
        <v>0</v>
      </c>
      <c r="Q95" s="176">
        <v>0</v>
      </c>
      <c r="R95" s="176">
        <f>Q95*H95</f>
        <v>0</v>
      </c>
      <c r="S95" s="176">
        <v>0.5</v>
      </c>
      <c r="T95" s="177">
        <f>S95*H95</f>
        <v>2.4</v>
      </c>
      <c r="AR95" s="18" t="s">
        <v>6003</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6003</v>
      </c>
      <c r="BM95" s="18" t="s">
        <v>3212</v>
      </c>
    </row>
    <row r="96" spans="2:65" s="1" customFormat="1" ht="22.5" customHeight="1">
      <c r="B96" s="166"/>
      <c r="C96" s="167" t="s">
        <v>6000</v>
      </c>
      <c r="D96" s="167" t="s">
        <v>4015</v>
      </c>
      <c r="E96" s="168" t="s">
        <v>4666</v>
      </c>
      <c r="F96" s="169" t="s">
        <v>4667</v>
      </c>
      <c r="G96" s="170" t="s">
        <v>426</v>
      </c>
      <c r="H96" s="171">
        <v>4.8</v>
      </c>
      <c r="I96" s="172"/>
      <c r="J96" s="173">
        <f>ROUND(I96*H96,2)</f>
        <v>0</v>
      </c>
      <c r="K96" s="169" t="s">
        <v>392</v>
      </c>
      <c r="L96" s="35"/>
      <c r="M96" s="174" t="s">
        <v>5915</v>
      </c>
      <c r="N96" s="175" t="s">
        <v>5954</v>
      </c>
      <c r="O96" s="36"/>
      <c r="P96" s="176">
        <f>O96*H96</f>
        <v>0</v>
      </c>
      <c r="Q96" s="176">
        <v>0</v>
      </c>
      <c r="R96" s="176">
        <f>Q96*H96</f>
        <v>0</v>
      </c>
      <c r="S96" s="176">
        <v>9.8000000000000004E-2</v>
      </c>
      <c r="T96" s="177">
        <f>S96*H96</f>
        <v>0.47039999999999998</v>
      </c>
      <c r="AR96" s="18" t="s">
        <v>6003</v>
      </c>
      <c r="AT96" s="18" t="s">
        <v>4015</v>
      </c>
      <c r="AU96" s="18" t="s">
        <v>5990</v>
      </c>
      <c r="AY96" s="18" t="s">
        <v>4012</v>
      </c>
      <c r="BE96" s="178">
        <f>IF(N96="základní",J96,0)</f>
        <v>0</v>
      </c>
      <c r="BF96" s="178">
        <f>IF(N96="snížená",J96,0)</f>
        <v>0</v>
      </c>
      <c r="BG96" s="178">
        <f>IF(N96="zákl. přenesená",J96,0)</f>
        <v>0</v>
      </c>
      <c r="BH96" s="178">
        <f>IF(N96="sníž. přenesená",J96,0)</f>
        <v>0</v>
      </c>
      <c r="BI96" s="178">
        <f>IF(N96="nulová",J96,0)</f>
        <v>0</v>
      </c>
      <c r="BJ96" s="18" t="s">
        <v>5934</v>
      </c>
      <c r="BK96" s="178">
        <f>ROUND(I96*H96,2)</f>
        <v>0</v>
      </c>
      <c r="BL96" s="18" t="s">
        <v>6003</v>
      </c>
      <c r="BM96" s="18" t="s">
        <v>4894</v>
      </c>
    </row>
    <row r="97" spans="2:65" s="12" customFormat="1">
      <c r="B97" s="186"/>
      <c r="D97" s="179" t="s">
        <v>402</v>
      </c>
      <c r="E97" s="187" t="s">
        <v>5915</v>
      </c>
      <c r="F97" s="188" t="s">
        <v>3213</v>
      </c>
      <c r="H97" s="189">
        <v>4.8</v>
      </c>
      <c r="I97" s="190"/>
      <c r="L97" s="186"/>
      <c r="M97" s="191"/>
      <c r="N97" s="192"/>
      <c r="O97" s="192"/>
      <c r="P97" s="192"/>
      <c r="Q97" s="192"/>
      <c r="R97" s="192"/>
      <c r="S97" s="192"/>
      <c r="T97" s="193"/>
      <c r="AT97" s="194" t="s">
        <v>402</v>
      </c>
      <c r="AU97" s="194" t="s">
        <v>5990</v>
      </c>
      <c r="AV97" s="12" t="s">
        <v>5990</v>
      </c>
      <c r="AW97" s="12" t="s">
        <v>5947</v>
      </c>
      <c r="AX97" s="12" t="s">
        <v>5934</v>
      </c>
      <c r="AY97" s="194" t="s">
        <v>4012</v>
      </c>
    </row>
    <row r="98" spans="2:65" s="1" customFormat="1" ht="22.5" customHeight="1">
      <c r="B98" s="166"/>
      <c r="C98" s="167" t="s">
        <v>6003</v>
      </c>
      <c r="D98" s="167" t="s">
        <v>4015</v>
      </c>
      <c r="E98" s="168" t="s">
        <v>4669</v>
      </c>
      <c r="F98" s="169" t="s">
        <v>4670</v>
      </c>
      <c r="G98" s="170" t="s">
        <v>391</v>
      </c>
      <c r="H98" s="171">
        <v>100</v>
      </c>
      <c r="I98" s="172"/>
      <c r="J98" s="173">
        <f>ROUND(I98*H98,2)</f>
        <v>0</v>
      </c>
      <c r="K98" s="169" t="s">
        <v>392</v>
      </c>
      <c r="L98" s="35"/>
      <c r="M98" s="174" t="s">
        <v>5915</v>
      </c>
      <c r="N98" s="175" t="s">
        <v>5954</v>
      </c>
      <c r="O98" s="36"/>
      <c r="P98" s="176">
        <f>O98*H98</f>
        <v>0</v>
      </c>
      <c r="Q98" s="176">
        <v>0</v>
      </c>
      <c r="R98" s="176">
        <f>Q98*H98</f>
        <v>0</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3214</v>
      </c>
    </row>
    <row r="99" spans="2:65" s="1" customFormat="1" ht="22.5" customHeight="1">
      <c r="B99" s="166"/>
      <c r="C99" s="167" t="s">
        <v>6006</v>
      </c>
      <c r="D99" s="167" t="s">
        <v>4015</v>
      </c>
      <c r="E99" s="168" t="s">
        <v>4672</v>
      </c>
      <c r="F99" s="169" t="s">
        <v>4673</v>
      </c>
      <c r="G99" s="170" t="s">
        <v>396</v>
      </c>
      <c r="H99" s="171">
        <v>10</v>
      </c>
      <c r="I99" s="172"/>
      <c r="J99" s="173">
        <f>ROUND(I99*H99,2)</f>
        <v>0</v>
      </c>
      <c r="K99" s="169" t="s">
        <v>392</v>
      </c>
      <c r="L99" s="35"/>
      <c r="M99" s="174" t="s">
        <v>5915</v>
      </c>
      <c r="N99" s="175" t="s">
        <v>5954</v>
      </c>
      <c r="O99" s="36"/>
      <c r="P99" s="176">
        <f>O99*H99</f>
        <v>0</v>
      </c>
      <c r="Q99" s="176">
        <v>0</v>
      </c>
      <c r="R99" s="176">
        <f>Q99*H99</f>
        <v>0</v>
      </c>
      <c r="S99" s="176">
        <v>0</v>
      </c>
      <c r="T99" s="177">
        <f>S99*H99</f>
        <v>0</v>
      </c>
      <c r="AR99" s="18" t="s">
        <v>6003</v>
      </c>
      <c r="AT99" s="18" t="s">
        <v>4015</v>
      </c>
      <c r="AU99" s="18" t="s">
        <v>5990</v>
      </c>
      <c r="AY99" s="18" t="s">
        <v>4012</v>
      </c>
      <c r="BE99" s="178">
        <f>IF(N99="základní",J99,0)</f>
        <v>0</v>
      </c>
      <c r="BF99" s="178">
        <f>IF(N99="snížená",J99,0)</f>
        <v>0</v>
      </c>
      <c r="BG99" s="178">
        <f>IF(N99="zákl. přenesená",J99,0)</f>
        <v>0</v>
      </c>
      <c r="BH99" s="178">
        <f>IF(N99="sníž. přenesená",J99,0)</f>
        <v>0</v>
      </c>
      <c r="BI99" s="178">
        <f>IF(N99="nulová",J99,0)</f>
        <v>0</v>
      </c>
      <c r="BJ99" s="18" t="s">
        <v>5934</v>
      </c>
      <c r="BK99" s="178">
        <f>ROUND(I99*H99,2)</f>
        <v>0</v>
      </c>
      <c r="BL99" s="18" t="s">
        <v>6003</v>
      </c>
      <c r="BM99" s="18" t="s">
        <v>3215</v>
      </c>
    </row>
    <row r="100" spans="2:65" s="1" customFormat="1" ht="22.5" customHeight="1">
      <c r="B100" s="166"/>
      <c r="C100" s="167" t="s">
        <v>6009</v>
      </c>
      <c r="D100" s="167" t="s">
        <v>4015</v>
      </c>
      <c r="E100" s="168" t="s">
        <v>4675</v>
      </c>
      <c r="F100" s="169" t="s">
        <v>4676</v>
      </c>
      <c r="G100" s="170" t="s">
        <v>400</v>
      </c>
      <c r="H100" s="171">
        <v>1.44</v>
      </c>
      <c r="I100" s="172"/>
      <c r="J100" s="173">
        <f>ROUND(I100*H100,2)</f>
        <v>0</v>
      </c>
      <c r="K100" s="169" t="s">
        <v>392</v>
      </c>
      <c r="L100" s="35"/>
      <c r="M100" s="174" t="s">
        <v>5915</v>
      </c>
      <c r="N100" s="175" t="s">
        <v>5954</v>
      </c>
      <c r="O100" s="36"/>
      <c r="P100" s="176">
        <f>O100*H100</f>
        <v>0</v>
      </c>
      <c r="Q100" s="176">
        <v>0</v>
      </c>
      <c r="R100" s="176">
        <f>Q100*H100</f>
        <v>0</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4898</v>
      </c>
    </row>
    <row r="101" spans="2:65" s="12" customFormat="1">
      <c r="B101" s="186"/>
      <c r="D101" s="179" t="s">
        <v>402</v>
      </c>
      <c r="E101" s="187" t="s">
        <v>5915</v>
      </c>
      <c r="F101" s="188" t="s">
        <v>3216</v>
      </c>
      <c r="H101" s="189">
        <v>1.44</v>
      </c>
      <c r="I101" s="190"/>
      <c r="L101" s="186"/>
      <c r="M101" s="191"/>
      <c r="N101" s="192"/>
      <c r="O101" s="192"/>
      <c r="P101" s="192"/>
      <c r="Q101" s="192"/>
      <c r="R101" s="192"/>
      <c r="S101" s="192"/>
      <c r="T101" s="193"/>
      <c r="AT101" s="194" t="s">
        <v>402</v>
      </c>
      <c r="AU101" s="194" t="s">
        <v>5990</v>
      </c>
      <c r="AV101" s="12" t="s">
        <v>5990</v>
      </c>
      <c r="AW101" s="12" t="s">
        <v>5947</v>
      </c>
      <c r="AX101" s="12" t="s">
        <v>5934</v>
      </c>
      <c r="AY101" s="194" t="s">
        <v>4012</v>
      </c>
    </row>
    <row r="102" spans="2:65" s="1" customFormat="1" ht="22.5" customHeight="1">
      <c r="B102" s="166"/>
      <c r="C102" s="167" t="s">
        <v>6012</v>
      </c>
      <c r="D102" s="167" t="s">
        <v>4015</v>
      </c>
      <c r="E102" s="168" t="s">
        <v>4679</v>
      </c>
      <c r="F102" s="169" t="s">
        <v>4680</v>
      </c>
      <c r="G102" s="170" t="s">
        <v>400</v>
      </c>
      <c r="H102" s="171">
        <v>1.008</v>
      </c>
      <c r="I102" s="172"/>
      <c r="J102" s="173">
        <f>ROUND(I102*H102,2)</f>
        <v>0</v>
      </c>
      <c r="K102" s="169" t="s">
        <v>392</v>
      </c>
      <c r="L102" s="35"/>
      <c r="M102" s="174" t="s">
        <v>5915</v>
      </c>
      <c r="N102" s="175" t="s">
        <v>5954</v>
      </c>
      <c r="O102" s="36"/>
      <c r="P102" s="176">
        <f>O102*H102</f>
        <v>0</v>
      </c>
      <c r="Q102" s="176">
        <v>0</v>
      </c>
      <c r="R102" s="176">
        <f>Q102*H102</f>
        <v>0</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4900</v>
      </c>
    </row>
    <row r="103" spans="2:65" s="12" customFormat="1">
      <c r="B103" s="186"/>
      <c r="D103" s="179" t="s">
        <v>402</v>
      </c>
      <c r="E103" s="187" t="s">
        <v>5915</v>
      </c>
      <c r="F103" s="188" t="s">
        <v>3217</v>
      </c>
      <c r="H103" s="189">
        <v>1.008</v>
      </c>
      <c r="I103" s="190"/>
      <c r="L103" s="186"/>
      <c r="M103" s="191"/>
      <c r="N103" s="192"/>
      <c r="O103" s="192"/>
      <c r="P103" s="192"/>
      <c r="Q103" s="192"/>
      <c r="R103" s="192"/>
      <c r="S103" s="192"/>
      <c r="T103" s="193"/>
      <c r="AT103" s="194" t="s">
        <v>402</v>
      </c>
      <c r="AU103" s="194" t="s">
        <v>5990</v>
      </c>
      <c r="AV103" s="12" t="s">
        <v>5990</v>
      </c>
      <c r="AW103" s="12" t="s">
        <v>5947</v>
      </c>
      <c r="AX103" s="12" t="s">
        <v>5934</v>
      </c>
      <c r="AY103" s="194" t="s">
        <v>4012</v>
      </c>
    </row>
    <row r="104" spans="2:65" s="1" customFormat="1" ht="22.5" customHeight="1">
      <c r="B104" s="166"/>
      <c r="C104" s="167" t="s">
        <v>6015</v>
      </c>
      <c r="D104" s="167" t="s">
        <v>4015</v>
      </c>
      <c r="E104" s="168" t="s">
        <v>4683</v>
      </c>
      <c r="F104" s="169" t="s">
        <v>4684</v>
      </c>
      <c r="G104" s="170" t="s">
        <v>400</v>
      </c>
      <c r="H104" s="171">
        <v>10.08</v>
      </c>
      <c r="I104" s="172"/>
      <c r="J104" s="173">
        <f>ROUND(I104*H104,2)</f>
        <v>0</v>
      </c>
      <c r="K104" s="169" t="s">
        <v>392</v>
      </c>
      <c r="L104" s="35"/>
      <c r="M104" s="174" t="s">
        <v>5915</v>
      </c>
      <c r="N104" s="175" t="s">
        <v>5954</v>
      </c>
      <c r="O104" s="36"/>
      <c r="P104" s="176">
        <f>O104*H104</f>
        <v>0</v>
      </c>
      <c r="Q104" s="176">
        <v>0</v>
      </c>
      <c r="R104" s="176">
        <f>Q104*H104</f>
        <v>0</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4902</v>
      </c>
    </row>
    <row r="105" spans="2:65" s="12" customFormat="1">
      <c r="B105" s="186"/>
      <c r="D105" s="179" t="s">
        <v>402</v>
      </c>
      <c r="E105" s="187" t="s">
        <v>5915</v>
      </c>
      <c r="F105" s="188" t="s">
        <v>3218</v>
      </c>
      <c r="H105" s="189">
        <v>10.08</v>
      </c>
      <c r="I105" s="190"/>
      <c r="L105" s="186"/>
      <c r="M105" s="191"/>
      <c r="N105" s="192"/>
      <c r="O105" s="192"/>
      <c r="P105" s="192"/>
      <c r="Q105" s="192"/>
      <c r="R105" s="192"/>
      <c r="S105" s="192"/>
      <c r="T105" s="193"/>
      <c r="AT105" s="194" t="s">
        <v>402</v>
      </c>
      <c r="AU105" s="194" t="s">
        <v>5990</v>
      </c>
      <c r="AV105" s="12" t="s">
        <v>5990</v>
      </c>
      <c r="AW105" s="12" t="s">
        <v>5947</v>
      </c>
      <c r="AX105" s="12" t="s">
        <v>5934</v>
      </c>
      <c r="AY105" s="194" t="s">
        <v>4012</v>
      </c>
    </row>
    <row r="106" spans="2:65" s="1" customFormat="1" ht="22.5" customHeight="1">
      <c r="B106" s="166"/>
      <c r="C106" s="167" t="s">
        <v>3973</v>
      </c>
      <c r="D106" s="167" t="s">
        <v>4015</v>
      </c>
      <c r="E106" s="168" t="s">
        <v>4687</v>
      </c>
      <c r="F106" s="169" t="s">
        <v>4688</v>
      </c>
      <c r="G106" s="170" t="s">
        <v>400</v>
      </c>
      <c r="H106" s="171">
        <v>3.024</v>
      </c>
      <c r="I106" s="172"/>
      <c r="J106" s="173">
        <f>ROUND(I106*H106,2)</f>
        <v>0</v>
      </c>
      <c r="K106" s="169" t="s">
        <v>392</v>
      </c>
      <c r="L106" s="35"/>
      <c r="M106" s="174" t="s">
        <v>5915</v>
      </c>
      <c r="N106" s="175" t="s">
        <v>5954</v>
      </c>
      <c r="O106" s="36"/>
      <c r="P106" s="176">
        <f>O106*H106</f>
        <v>0</v>
      </c>
      <c r="Q106" s="176">
        <v>0</v>
      </c>
      <c r="R106" s="176">
        <f>Q106*H106</f>
        <v>0</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4904</v>
      </c>
    </row>
    <row r="107" spans="2:65" s="12" customFormat="1">
      <c r="B107" s="186"/>
      <c r="D107" s="179" t="s">
        <v>402</v>
      </c>
      <c r="E107" s="187" t="s">
        <v>5915</v>
      </c>
      <c r="F107" s="188" t="s">
        <v>3219</v>
      </c>
      <c r="H107" s="189">
        <v>3.024</v>
      </c>
      <c r="I107" s="190"/>
      <c r="L107" s="186"/>
      <c r="M107" s="191"/>
      <c r="N107" s="192"/>
      <c r="O107" s="192"/>
      <c r="P107" s="192"/>
      <c r="Q107" s="192"/>
      <c r="R107" s="192"/>
      <c r="S107" s="192"/>
      <c r="T107" s="193"/>
      <c r="AT107" s="194" t="s">
        <v>402</v>
      </c>
      <c r="AU107" s="194" t="s">
        <v>5990</v>
      </c>
      <c r="AV107" s="12" t="s">
        <v>5990</v>
      </c>
      <c r="AW107" s="12" t="s">
        <v>5947</v>
      </c>
      <c r="AX107" s="12" t="s">
        <v>5934</v>
      </c>
      <c r="AY107" s="194" t="s">
        <v>4012</v>
      </c>
    </row>
    <row r="108" spans="2:65" s="1" customFormat="1" ht="22.5" customHeight="1">
      <c r="B108" s="166"/>
      <c r="C108" s="167" t="s">
        <v>5939</v>
      </c>
      <c r="D108" s="167" t="s">
        <v>4015</v>
      </c>
      <c r="E108" s="168" t="s">
        <v>4691</v>
      </c>
      <c r="F108" s="169" t="s">
        <v>4692</v>
      </c>
      <c r="G108" s="170" t="s">
        <v>400</v>
      </c>
      <c r="H108" s="171">
        <v>9.0719999999999992</v>
      </c>
      <c r="I108" s="172"/>
      <c r="J108" s="173">
        <f>ROUND(I108*H108,2)</f>
        <v>0</v>
      </c>
      <c r="K108" s="169" t="s">
        <v>392</v>
      </c>
      <c r="L108" s="35"/>
      <c r="M108" s="174" t="s">
        <v>5915</v>
      </c>
      <c r="N108" s="175" t="s">
        <v>5954</v>
      </c>
      <c r="O108" s="36"/>
      <c r="P108" s="176">
        <f>O108*H108</f>
        <v>0</v>
      </c>
      <c r="Q108" s="176">
        <v>0</v>
      </c>
      <c r="R108" s="176">
        <f>Q108*H108</f>
        <v>0</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4906</v>
      </c>
    </row>
    <row r="109" spans="2:65" s="12" customFormat="1">
      <c r="B109" s="186"/>
      <c r="D109" s="179" t="s">
        <v>402</v>
      </c>
      <c r="E109" s="187" t="s">
        <v>5915</v>
      </c>
      <c r="F109" s="188" t="s">
        <v>3220</v>
      </c>
      <c r="H109" s="189">
        <v>9.0719999999999992</v>
      </c>
      <c r="I109" s="190"/>
      <c r="L109" s="186"/>
      <c r="M109" s="191"/>
      <c r="N109" s="192"/>
      <c r="O109" s="192"/>
      <c r="P109" s="192"/>
      <c r="Q109" s="192"/>
      <c r="R109" s="192"/>
      <c r="S109" s="192"/>
      <c r="T109" s="193"/>
      <c r="AT109" s="194" t="s">
        <v>402</v>
      </c>
      <c r="AU109" s="194" t="s">
        <v>5990</v>
      </c>
      <c r="AV109" s="12" t="s">
        <v>5990</v>
      </c>
      <c r="AW109" s="12" t="s">
        <v>5947</v>
      </c>
      <c r="AX109" s="12" t="s">
        <v>5934</v>
      </c>
      <c r="AY109" s="194" t="s">
        <v>4012</v>
      </c>
    </row>
    <row r="110" spans="2:65" s="1" customFormat="1" ht="22.5" customHeight="1">
      <c r="B110" s="166"/>
      <c r="C110" s="167" t="s">
        <v>3978</v>
      </c>
      <c r="D110" s="167" t="s">
        <v>4015</v>
      </c>
      <c r="E110" s="168" t="s">
        <v>4695</v>
      </c>
      <c r="F110" s="169" t="s">
        <v>4696</v>
      </c>
      <c r="G110" s="170" t="s">
        <v>400</v>
      </c>
      <c r="H110" s="171">
        <v>2.722</v>
      </c>
      <c r="I110" s="172"/>
      <c r="J110" s="173">
        <f>ROUND(I110*H110,2)</f>
        <v>0</v>
      </c>
      <c r="K110" s="169" t="s">
        <v>392</v>
      </c>
      <c r="L110" s="35"/>
      <c r="M110" s="174" t="s">
        <v>5915</v>
      </c>
      <c r="N110" s="175" t="s">
        <v>5954</v>
      </c>
      <c r="O110" s="36"/>
      <c r="P110" s="176">
        <f>O110*H110</f>
        <v>0</v>
      </c>
      <c r="Q110" s="176">
        <v>0</v>
      </c>
      <c r="R110" s="176">
        <f>Q110*H110</f>
        <v>0</v>
      </c>
      <c r="S110" s="176">
        <v>0</v>
      </c>
      <c r="T110" s="177">
        <f>S110*H110</f>
        <v>0</v>
      </c>
      <c r="AR110" s="18" t="s">
        <v>6003</v>
      </c>
      <c r="AT110" s="18" t="s">
        <v>4015</v>
      </c>
      <c r="AU110" s="18" t="s">
        <v>5990</v>
      </c>
      <c r="AY110" s="18" t="s">
        <v>4012</v>
      </c>
      <c r="BE110" s="178">
        <f>IF(N110="základní",J110,0)</f>
        <v>0</v>
      </c>
      <c r="BF110" s="178">
        <f>IF(N110="snížená",J110,0)</f>
        <v>0</v>
      </c>
      <c r="BG110" s="178">
        <f>IF(N110="zákl. přenesená",J110,0)</f>
        <v>0</v>
      </c>
      <c r="BH110" s="178">
        <f>IF(N110="sníž. přenesená",J110,0)</f>
        <v>0</v>
      </c>
      <c r="BI110" s="178">
        <f>IF(N110="nulová",J110,0)</f>
        <v>0</v>
      </c>
      <c r="BJ110" s="18" t="s">
        <v>5934</v>
      </c>
      <c r="BK110" s="178">
        <f>ROUND(I110*H110,2)</f>
        <v>0</v>
      </c>
      <c r="BL110" s="18" t="s">
        <v>6003</v>
      </c>
      <c r="BM110" s="18" t="s">
        <v>4908</v>
      </c>
    </row>
    <row r="111" spans="2:65" s="12" customFormat="1">
      <c r="B111" s="186"/>
      <c r="D111" s="179" t="s">
        <v>402</v>
      </c>
      <c r="E111" s="187" t="s">
        <v>5915</v>
      </c>
      <c r="F111" s="188" t="s">
        <v>3221</v>
      </c>
      <c r="H111" s="189">
        <v>2.722</v>
      </c>
      <c r="I111" s="190"/>
      <c r="L111" s="186"/>
      <c r="M111" s="191"/>
      <c r="N111" s="192"/>
      <c r="O111" s="192"/>
      <c r="P111" s="192"/>
      <c r="Q111" s="192"/>
      <c r="R111" s="192"/>
      <c r="S111" s="192"/>
      <c r="T111" s="193"/>
      <c r="AT111" s="194" t="s">
        <v>402</v>
      </c>
      <c r="AU111" s="194" t="s">
        <v>5990</v>
      </c>
      <c r="AV111" s="12" t="s">
        <v>5990</v>
      </c>
      <c r="AW111" s="12" t="s">
        <v>5947</v>
      </c>
      <c r="AX111" s="12" t="s">
        <v>5934</v>
      </c>
      <c r="AY111" s="194" t="s">
        <v>4012</v>
      </c>
    </row>
    <row r="112" spans="2:65" s="1" customFormat="1" ht="22.5" customHeight="1">
      <c r="B112" s="166"/>
      <c r="C112" s="167" t="s">
        <v>2327</v>
      </c>
      <c r="D112" s="167" t="s">
        <v>4015</v>
      </c>
      <c r="E112" s="168" t="s">
        <v>4699</v>
      </c>
      <c r="F112" s="169" t="s">
        <v>4700</v>
      </c>
      <c r="G112" s="170" t="s">
        <v>426</v>
      </c>
      <c r="H112" s="171">
        <v>33.6</v>
      </c>
      <c r="I112" s="172"/>
      <c r="J112" s="173">
        <f>ROUND(I112*H112,2)</f>
        <v>0</v>
      </c>
      <c r="K112" s="169" t="s">
        <v>392</v>
      </c>
      <c r="L112" s="35"/>
      <c r="M112" s="174" t="s">
        <v>5915</v>
      </c>
      <c r="N112" s="175" t="s">
        <v>5954</v>
      </c>
      <c r="O112" s="36"/>
      <c r="P112" s="176">
        <f>O112*H112</f>
        <v>0</v>
      </c>
      <c r="Q112" s="176">
        <v>0</v>
      </c>
      <c r="R112" s="176">
        <f>Q112*H112</f>
        <v>0</v>
      </c>
      <c r="S112" s="176">
        <v>0</v>
      </c>
      <c r="T112" s="177">
        <f>S112*H112</f>
        <v>0</v>
      </c>
      <c r="AR112" s="18" t="s">
        <v>6003</v>
      </c>
      <c r="AT112" s="18" t="s">
        <v>4015</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4910</v>
      </c>
    </row>
    <row r="113" spans="2:65" s="12" customFormat="1">
      <c r="B113" s="186"/>
      <c r="D113" s="179" t="s">
        <v>402</v>
      </c>
      <c r="E113" s="187" t="s">
        <v>5915</v>
      </c>
      <c r="F113" s="188" t="s">
        <v>3222</v>
      </c>
      <c r="H113" s="189">
        <v>33.6</v>
      </c>
      <c r="I113" s="190"/>
      <c r="L113" s="186"/>
      <c r="M113" s="191"/>
      <c r="N113" s="192"/>
      <c r="O113" s="192"/>
      <c r="P113" s="192"/>
      <c r="Q113" s="192"/>
      <c r="R113" s="192"/>
      <c r="S113" s="192"/>
      <c r="T113" s="193"/>
      <c r="AT113" s="194" t="s">
        <v>402</v>
      </c>
      <c r="AU113" s="194" t="s">
        <v>5990</v>
      </c>
      <c r="AV113" s="12" t="s">
        <v>5990</v>
      </c>
      <c r="AW113" s="12" t="s">
        <v>5947</v>
      </c>
      <c r="AX113" s="12" t="s">
        <v>5934</v>
      </c>
      <c r="AY113" s="194" t="s">
        <v>4012</v>
      </c>
    </row>
    <row r="114" spans="2:65" s="1" customFormat="1" ht="22.5" customHeight="1">
      <c r="B114" s="166"/>
      <c r="C114" s="167" t="s">
        <v>2329</v>
      </c>
      <c r="D114" s="167" t="s">
        <v>4015</v>
      </c>
      <c r="E114" s="168" t="s">
        <v>4703</v>
      </c>
      <c r="F114" s="169" t="s">
        <v>4704</v>
      </c>
      <c r="G114" s="170" t="s">
        <v>400</v>
      </c>
      <c r="H114" s="171">
        <v>10.08</v>
      </c>
      <c r="I114" s="172"/>
      <c r="J114" s="173">
        <f>ROUND(I114*H114,2)</f>
        <v>0</v>
      </c>
      <c r="K114" s="169" t="s">
        <v>392</v>
      </c>
      <c r="L114" s="35"/>
      <c r="M114" s="174" t="s">
        <v>5915</v>
      </c>
      <c r="N114" s="175" t="s">
        <v>5954</v>
      </c>
      <c r="O114" s="36"/>
      <c r="P114" s="176">
        <f>O114*H114</f>
        <v>0</v>
      </c>
      <c r="Q114" s="176">
        <v>0</v>
      </c>
      <c r="R114" s="176">
        <f>Q114*H114</f>
        <v>0</v>
      </c>
      <c r="S114" s="176">
        <v>0</v>
      </c>
      <c r="T114" s="177">
        <f>S114*H114</f>
        <v>0</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4912</v>
      </c>
    </row>
    <row r="115" spans="2:65" s="12" customFormat="1">
      <c r="B115" s="186"/>
      <c r="D115" s="179" t="s">
        <v>402</v>
      </c>
      <c r="F115" s="188" t="s">
        <v>3223</v>
      </c>
      <c r="H115" s="189">
        <v>10.08</v>
      </c>
      <c r="I115" s="190"/>
      <c r="L115" s="186"/>
      <c r="M115" s="191"/>
      <c r="N115" s="192"/>
      <c r="O115" s="192"/>
      <c r="P115" s="192"/>
      <c r="Q115" s="192"/>
      <c r="R115" s="192"/>
      <c r="S115" s="192"/>
      <c r="T115" s="193"/>
      <c r="AT115" s="194" t="s">
        <v>402</v>
      </c>
      <c r="AU115" s="194" t="s">
        <v>5990</v>
      </c>
      <c r="AV115" s="12" t="s">
        <v>5990</v>
      </c>
      <c r="AW115" s="12" t="s">
        <v>5916</v>
      </c>
      <c r="AX115" s="12" t="s">
        <v>5934</v>
      </c>
      <c r="AY115" s="194" t="s">
        <v>4012</v>
      </c>
    </row>
    <row r="116" spans="2:65" s="1" customFormat="1" ht="22.5" customHeight="1">
      <c r="B116" s="166"/>
      <c r="C116" s="167" t="s">
        <v>3959</v>
      </c>
      <c r="D116" s="167" t="s">
        <v>4015</v>
      </c>
      <c r="E116" s="168" t="s">
        <v>471</v>
      </c>
      <c r="F116" s="169" t="s">
        <v>472</v>
      </c>
      <c r="G116" s="170" t="s">
        <v>400</v>
      </c>
      <c r="H116" s="171">
        <v>20.16</v>
      </c>
      <c r="I116" s="172"/>
      <c r="J116" s="173">
        <f>ROUND(I116*H116,2)</f>
        <v>0</v>
      </c>
      <c r="K116" s="169" t="s">
        <v>392</v>
      </c>
      <c r="L116" s="35"/>
      <c r="M116" s="174" t="s">
        <v>5915</v>
      </c>
      <c r="N116" s="175" t="s">
        <v>5954</v>
      </c>
      <c r="O116" s="36"/>
      <c r="P116" s="176">
        <f>O116*H116</f>
        <v>0</v>
      </c>
      <c r="Q116" s="176">
        <v>0</v>
      </c>
      <c r="R116" s="176">
        <f>Q116*H116</f>
        <v>0</v>
      </c>
      <c r="S116" s="176">
        <v>0</v>
      </c>
      <c r="T116" s="177">
        <f>S116*H116</f>
        <v>0</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4914</v>
      </c>
    </row>
    <row r="117" spans="2:65" s="12" customFormat="1">
      <c r="B117" s="186"/>
      <c r="D117" s="179" t="s">
        <v>402</v>
      </c>
      <c r="E117" s="187" t="s">
        <v>5915</v>
      </c>
      <c r="F117" s="188" t="s">
        <v>3224</v>
      </c>
      <c r="H117" s="189">
        <v>20.16</v>
      </c>
      <c r="I117" s="190"/>
      <c r="L117" s="186"/>
      <c r="M117" s="191"/>
      <c r="N117" s="192"/>
      <c r="O117" s="192"/>
      <c r="P117" s="192"/>
      <c r="Q117" s="192"/>
      <c r="R117" s="192"/>
      <c r="S117" s="192"/>
      <c r="T117" s="193"/>
      <c r="AT117" s="194" t="s">
        <v>402</v>
      </c>
      <c r="AU117" s="194" t="s">
        <v>5990</v>
      </c>
      <c r="AV117" s="12" t="s">
        <v>5990</v>
      </c>
      <c r="AW117" s="12" t="s">
        <v>5947</v>
      </c>
      <c r="AX117" s="12" t="s">
        <v>5934</v>
      </c>
      <c r="AY117" s="194" t="s">
        <v>4012</v>
      </c>
    </row>
    <row r="118" spans="2:65" s="1" customFormat="1" ht="31.5" customHeight="1">
      <c r="B118" s="166"/>
      <c r="C118" s="167" t="s">
        <v>5921</v>
      </c>
      <c r="D118" s="167" t="s">
        <v>4015</v>
      </c>
      <c r="E118" s="168" t="s">
        <v>477</v>
      </c>
      <c r="F118" s="169" t="s">
        <v>478</v>
      </c>
      <c r="G118" s="170" t="s">
        <v>400</v>
      </c>
      <c r="H118" s="171">
        <v>705.6</v>
      </c>
      <c r="I118" s="172"/>
      <c r="J118" s="173">
        <f>ROUND(I118*H118,2)</f>
        <v>0</v>
      </c>
      <c r="K118" s="169" t="s">
        <v>392</v>
      </c>
      <c r="L118" s="35"/>
      <c r="M118" s="174" t="s">
        <v>5915</v>
      </c>
      <c r="N118" s="175" t="s">
        <v>5954</v>
      </c>
      <c r="O118" s="36"/>
      <c r="P118" s="176">
        <f>O118*H118</f>
        <v>0</v>
      </c>
      <c r="Q118" s="176">
        <v>0</v>
      </c>
      <c r="R118" s="176">
        <f>Q118*H118</f>
        <v>0</v>
      </c>
      <c r="S118" s="176">
        <v>0</v>
      </c>
      <c r="T118" s="177">
        <f>S118*H118</f>
        <v>0</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4916</v>
      </c>
    </row>
    <row r="119" spans="2:65" s="12" customFormat="1">
      <c r="B119" s="186"/>
      <c r="D119" s="179" t="s">
        <v>402</v>
      </c>
      <c r="F119" s="188" t="s">
        <v>3225</v>
      </c>
      <c r="H119" s="189">
        <v>705.6</v>
      </c>
      <c r="I119" s="190"/>
      <c r="L119" s="186"/>
      <c r="M119" s="191"/>
      <c r="N119" s="192"/>
      <c r="O119" s="192"/>
      <c r="P119" s="192"/>
      <c r="Q119" s="192"/>
      <c r="R119" s="192"/>
      <c r="S119" s="192"/>
      <c r="T119" s="193"/>
      <c r="AT119" s="194" t="s">
        <v>402</v>
      </c>
      <c r="AU119" s="194" t="s">
        <v>5990</v>
      </c>
      <c r="AV119" s="12" t="s">
        <v>5990</v>
      </c>
      <c r="AW119" s="12" t="s">
        <v>5916</v>
      </c>
      <c r="AX119" s="12" t="s">
        <v>5934</v>
      </c>
      <c r="AY119" s="194" t="s">
        <v>4012</v>
      </c>
    </row>
    <row r="120" spans="2:65" s="1" customFormat="1" ht="22.5" customHeight="1">
      <c r="B120" s="166"/>
      <c r="C120" s="167" t="s">
        <v>3964</v>
      </c>
      <c r="D120" s="167" t="s">
        <v>4015</v>
      </c>
      <c r="E120" s="168" t="s">
        <v>496</v>
      </c>
      <c r="F120" s="169" t="s">
        <v>497</v>
      </c>
      <c r="G120" s="170" t="s">
        <v>400</v>
      </c>
      <c r="H120" s="171">
        <v>24.3</v>
      </c>
      <c r="I120" s="172"/>
      <c r="J120" s="173">
        <f>ROUND(I120*H120,2)</f>
        <v>0</v>
      </c>
      <c r="K120" s="169" t="s">
        <v>392</v>
      </c>
      <c r="L120" s="35"/>
      <c r="M120" s="174" t="s">
        <v>5915</v>
      </c>
      <c r="N120" s="175" t="s">
        <v>5954</v>
      </c>
      <c r="O120" s="36"/>
      <c r="P120" s="176">
        <f>O120*H120</f>
        <v>0</v>
      </c>
      <c r="Q120" s="176">
        <v>0</v>
      </c>
      <c r="R120" s="176">
        <f>Q120*H120</f>
        <v>0</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4918</v>
      </c>
    </row>
    <row r="121" spans="2:65" s="1" customFormat="1" ht="22.5" customHeight="1">
      <c r="B121" s="166"/>
      <c r="C121" s="167" t="s">
        <v>2338</v>
      </c>
      <c r="D121" s="167" t="s">
        <v>4015</v>
      </c>
      <c r="E121" s="168" t="s">
        <v>501</v>
      </c>
      <c r="F121" s="169" t="s">
        <v>502</v>
      </c>
      <c r="G121" s="170" t="s">
        <v>450</v>
      </c>
      <c r="H121" s="171">
        <v>48.6</v>
      </c>
      <c r="I121" s="172"/>
      <c r="J121" s="173">
        <f>ROUND(I121*H121,2)</f>
        <v>0</v>
      </c>
      <c r="K121" s="169" t="s">
        <v>392</v>
      </c>
      <c r="L121" s="35"/>
      <c r="M121" s="174" t="s">
        <v>5915</v>
      </c>
      <c r="N121" s="175" t="s">
        <v>5954</v>
      </c>
      <c r="O121" s="36"/>
      <c r="P121" s="176">
        <f>O121*H121</f>
        <v>0</v>
      </c>
      <c r="Q121" s="176">
        <v>0</v>
      </c>
      <c r="R121" s="176">
        <f>Q121*H121</f>
        <v>0</v>
      </c>
      <c r="S121" s="176">
        <v>0</v>
      </c>
      <c r="T121" s="177">
        <f>S121*H121</f>
        <v>0</v>
      </c>
      <c r="AR121" s="18" t="s">
        <v>6003</v>
      </c>
      <c r="AT121" s="18" t="s">
        <v>4015</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4919</v>
      </c>
    </row>
    <row r="122" spans="2:65" s="12" customFormat="1">
      <c r="B122" s="186"/>
      <c r="D122" s="179" t="s">
        <v>402</v>
      </c>
      <c r="F122" s="188" t="s">
        <v>3226</v>
      </c>
      <c r="H122" s="189">
        <v>48.6</v>
      </c>
      <c r="I122" s="190"/>
      <c r="L122" s="186"/>
      <c r="M122" s="191"/>
      <c r="N122" s="192"/>
      <c r="O122" s="192"/>
      <c r="P122" s="192"/>
      <c r="Q122" s="192"/>
      <c r="R122" s="192"/>
      <c r="S122" s="192"/>
      <c r="T122" s="193"/>
      <c r="AT122" s="194" t="s">
        <v>402</v>
      </c>
      <c r="AU122" s="194" t="s">
        <v>5990</v>
      </c>
      <c r="AV122" s="12" t="s">
        <v>5990</v>
      </c>
      <c r="AW122" s="12" t="s">
        <v>5916</v>
      </c>
      <c r="AX122" s="12" t="s">
        <v>5934</v>
      </c>
      <c r="AY122" s="194" t="s">
        <v>4012</v>
      </c>
    </row>
    <row r="123" spans="2:65" s="1" customFormat="1" ht="22.5" customHeight="1">
      <c r="B123" s="166"/>
      <c r="C123" s="167" t="s">
        <v>2341</v>
      </c>
      <c r="D123" s="167" t="s">
        <v>4015</v>
      </c>
      <c r="E123" s="168" t="s">
        <v>506</v>
      </c>
      <c r="F123" s="169" t="s">
        <v>507</v>
      </c>
      <c r="G123" s="170" t="s">
        <v>400</v>
      </c>
      <c r="H123" s="171">
        <v>6.66</v>
      </c>
      <c r="I123" s="172"/>
      <c r="J123" s="173">
        <f>ROUND(I123*H123,2)</f>
        <v>0</v>
      </c>
      <c r="K123" s="169" t="s">
        <v>392</v>
      </c>
      <c r="L123" s="35"/>
      <c r="M123" s="174" t="s">
        <v>5915</v>
      </c>
      <c r="N123" s="175" t="s">
        <v>5954</v>
      </c>
      <c r="O123" s="36"/>
      <c r="P123" s="176">
        <f>O123*H123</f>
        <v>0</v>
      </c>
      <c r="Q123" s="176">
        <v>0</v>
      </c>
      <c r="R123" s="176">
        <f>Q123*H123</f>
        <v>0</v>
      </c>
      <c r="S123" s="176">
        <v>0</v>
      </c>
      <c r="T123" s="177">
        <f>S123*H123</f>
        <v>0</v>
      </c>
      <c r="AR123" s="18" t="s">
        <v>6003</v>
      </c>
      <c r="AT123" s="18" t="s">
        <v>4015</v>
      </c>
      <c r="AU123" s="18" t="s">
        <v>5990</v>
      </c>
      <c r="AY123" s="18" t="s">
        <v>4012</v>
      </c>
      <c r="BE123" s="178">
        <f>IF(N123="základní",J123,0)</f>
        <v>0</v>
      </c>
      <c r="BF123" s="178">
        <f>IF(N123="snížená",J123,0)</f>
        <v>0</v>
      </c>
      <c r="BG123" s="178">
        <f>IF(N123="zákl. přenesená",J123,0)</f>
        <v>0</v>
      </c>
      <c r="BH123" s="178">
        <f>IF(N123="sníž. přenesená",J123,0)</f>
        <v>0</v>
      </c>
      <c r="BI123" s="178">
        <f>IF(N123="nulová",J123,0)</f>
        <v>0</v>
      </c>
      <c r="BJ123" s="18" t="s">
        <v>5934</v>
      </c>
      <c r="BK123" s="178">
        <f>ROUND(I123*H123,2)</f>
        <v>0</v>
      </c>
      <c r="BL123" s="18" t="s">
        <v>6003</v>
      </c>
      <c r="BM123" s="18" t="s">
        <v>4921</v>
      </c>
    </row>
    <row r="124" spans="2:65" s="12" customFormat="1">
      <c r="B124" s="186"/>
      <c r="D124" s="179" t="s">
        <v>402</v>
      </c>
      <c r="E124" s="187" t="s">
        <v>5915</v>
      </c>
      <c r="F124" s="188" t="s">
        <v>3227</v>
      </c>
      <c r="H124" s="189">
        <v>6.66</v>
      </c>
      <c r="I124" s="190"/>
      <c r="L124" s="186"/>
      <c r="M124" s="191"/>
      <c r="N124" s="192"/>
      <c r="O124" s="192"/>
      <c r="P124" s="192"/>
      <c r="Q124" s="192"/>
      <c r="R124" s="192"/>
      <c r="S124" s="192"/>
      <c r="T124" s="193"/>
      <c r="AT124" s="194" t="s">
        <v>402</v>
      </c>
      <c r="AU124" s="194" t="s">
        <v>5990</v>
      </c>
      <c r="AV124" s="12" t="s">
        <v>5990</v>
      </c>
      <c r="AW124" s="12" t="s">
        <v>5947</v>
      </c>
      <c r="AX124" s="12" t="s">
        <v>5934</v>
      </c>
      <c r="AY124" s="194" t="s">
        <v>4012</v>
      </c>
    </row>
    <row r="125" spans="2:65" s="1" customFormat="1" ht="22.5" customHeight="1">
      <c r="B125" s="166"/>
      <c r="C125" s="197" t="s">
        <v>2344</v>
      </c>
      <c r="D125" s="197" t="s">
        <v>447</v>
      </c>
      <c r="E125" s="198" t="s">
        <v>4717</v>
      </c>
      <c r="F125" s="199" t="s">
        <v>4718</v>
      </c>
      <c r="G125" s="200" t="s">
        <v>450</v>
      </c>
      <c r="H125" s="201">
        <v>12.234</v>
      </c>
      <c r="I125" s="202"/>
      <c r="J125" s="203">
        <f>ROUND(I125*H125,2)</f>
        <v>0</v>
      </c>
      <c r="K125" s="199" t="s">
        <v>392</v>
      </c>
      <c r="L125" s="204"/>
      <c r="M125" s="205" t="s">
        <v>5915</v>
      </c>
      <c r="N125" s="206" t="s">
        <v>5954</v>
      </c>
      <c r="O125" s="36"/>
      <c r="P125" s="176">
        <f>O125*H125</f>
        <v>0</v>
      </c>
      <c r="Q125" s="176">
        <v>1</v>
      </c>
      <c r="R125" s="176">
        <f>Q125*H125</f>
        <v>12.234</v>
      </c>
      <c r="S125" s="176">
        <v>0</v>
      </c>
      <c r="T125" s="177">
        <f>S125*H125</f>
        <v>0</v>
      </c>
      <c r="AR125" s="18" t="s">
        <v>6015</v>
      </c>
      <c r="AT125" s="18" t="s">
        <v>447</v>
      </c>
      <c r="AU125" s="18" t="s">
        <v>5990</v>
      </c>
      <c r="AY125" s="18" t="s">
        <v>4012</v>
      </c>
      <c r="BE125" s="178">
        <f>IF(N125="základní",J125,0)</f>
        <v>0</v>
      </c>
      <c r="BF125" s="178">
        <f>IF(N125="snížená",J125,0)</f>
        <v>0</v>
      </c>
      <c r="BG125" s="178">
        <f>IF(N125="zákl. přenesená",J125,0)</f>
        <v>0</v>
      </c>
      <c r="BH125" s="178">
        <f>IF(N125="sníž. přenesená",J125,0)</f>
        <v>0</v>
      </c>
      <c r="BI125" s="178">
        <f>IF(N125="nulová",J125,0)</f>
        <v>0</v>
      </c>
      <c r="BJ125" s="18" t="s">
        <v>5934</v>
      </c>
      <c r="BK125" s="178">
        <f>ROUND(I125*H125,2)</f>
        <v>0</v>
      </c>
      <c r="BL125" s="18" t="s">
        <v>6003</v>
      </c>
      <c r="BM125" s="18" t="s">
        <v>4923</v>
      </c>
    </row>
    <row r="126" spans="2:65" s="12" customFormat="1">
      <c r="B126" s="186"/>
      <c r="D126" s="179" t="s">
        <v>402</v>
      </c>
      <c r="E126" s="187" t="s">
        <v>5915</v>
      </c>
      <c r="F126" s="188" t="s">
        <v>3228</v>
      </c>
      <c r="H126" s="189">
        <v>12.234</v>
      </c>
      <c r="I126" s="190"/>
      <c r="L126" s="186"/>
      <c r="M126" s="191"/>
      <c r="N126" s="192"/>
      <c r="O126" s="192"/>
      <c r="P126" s="192"/>
      <c r="Q126" s="192"/>
      <c r="R126" s="192"/>
      <c r="S126" s="192"/>
      <c r="T126" s="193"/>
      <c r="AT126" s="194" t="s">
        <v>402</v>
      </c>
      <c r="AU126" s="194" t="s">
        <v>5990</v>
      </c>
      <c r="AV126" s="12" t="s">
        <v>5990</v>
      </c>
      <c r="AW126" s="12" t="s">
        <v>5947</v>
      </c>
      <c r="AX126" s="12" t="s">
        <v>5934</v>
      </c>
      <c r="AY126" s="194" t="s">
        <v>4012</v>
      </c>
    </row>
    <row r="127" spans="2:65" s="1" customFormat="1" ht="31.5" customHeight="1">
      <c r="B127" s="166"/>
      <c r="C127" s="167" t="s">
        <v>2347</v>
      </c>
      <c r="D127" s="167" t="s">
        <v>4015</v>
      </c>
      <c r="E127" s="168" t="s">
        <v>4721</v>
      </c>
      <c r="F127" s="169" t="s">
        <v>4722</v>
      </c>
      <c r="G127" s="170" t="s">
        <v>400</v>
      </c>
      <c r="H127" s="171">
        <v>10.8</v>
      </c>
      <c r="I127" s="172"/>
      <c r="J127" s="173">
        <f>ROUND(I127*H127,2)</f>
        <v>0</v>
      </c>
      <c r="K127" s="169" t="s">
        <v>2779</v>
      </c>
      <c r="L127" s="35"/>
      <c r="M127" s="174" t="s">
        <v>5915</v>
      </c>
      <c r="N127" s="175" t="s">
        <v>5954</v>
      </c>
      <c r="O127" s="36"/>
      <c r="P127" s="176">
        <f>O127*H127</f>
        <v>0</v>
      </c>
      <c r="Q127" s="176">
        <v>0</v>
      </c>
      <c r="R127" s="176">
        <f>Q127*H127</f>
        <v>0</v>
      </c>
      <c r="S127" s="176">
        <v>0</v>
      </c>
      <c r="T127" s="177">
        <f>S127*H127</f>
        <v>0</v>
      </c>
      <c r="AR127" s="18" t="s">
        <v>6003</v>
      </c>
      <c r="AT127" s="18" t="s">
        <v>4015</v>
      </c>
      <c r="AU127" s="18" t="s">
        <v>5990</v>
      </c>
      <c r="AY127" s="18" t="s">
        <v>4012</v>
      </c>
      <c r="BE127" s="178">
        <f>IF(N127="základní",J127,0)</f>
        <v>0</v>
      </c>
      <c r="BF127" s="178">
        <f>IF(N127="snížená",J127,0)</f>
        <v>0</v>
      </c>
      <c r="BG127" s="178">
        <f>IF(N127="zákl. přenesená",J127,0)</f>
        <v>0</v>
      </c>
      <c r="BH127" s="178">
        <f>IF(N127="sníž. přenesená",J127,0)</f>
        <v>0</v>
      </c>
      <c r="BI127" s="178">
        <f>IF(N127="nulová",J127,0)</f>
        <v>0</v>
      </c>
      <c r="BJ127" s="18" t="s">
        <v>5934</v>
      </c>
      <c r="BK127" s="178">
        <f>ROUND(I127*H127,2)</f>
        <v>0</v>
      </c>
      <c r="BL127" s="18" t="s">
        <v>6003</v>
      </c>
      <c r="BM127" s="18" t="s">
        <v>4925</v>
      </c>
    </row>
    <row r="128" spans="2:65" s="12" customFormat="1">
      <c r="B128" s="186"/>
      <c r="D128" s="179" t="s">
        <v>402</v>
      </c>
      <c r="E128" s="187" t="s">
        <v>5915</v>
      </c>
      <c r="F128" s="188" t="s">
        <v>3229</v>
      </c>
      <c r="H128" s="189">
        <v>10.8</v>
      </c>
      <c r="I128" s="190"/>
      <c r="L128" s="186"/>
      <c r="M128" s="191"/>
      <c r="N128" s="192"/>
      <c r="O128" s="192"/>
      <c r="P128" s="192"/>
      <c r="Q128" s="192"/>
      <c r="R128" s="192"/>
      <c r="S128" s="192"/>
      <c r="T128" s="193"/>
      <c r="AT128" s="194" t="s">
        <v>402</v>
      </c>
      <c r="AU128" s="194" t="s">
        <v>5990</v>
      </c>
      <c r="AV128" s="12" t="s">
        <v>5990</v>
      </c>
      <c r="AW128" s="12" t="s">
        <v>5947</v>
      </c>
      <c r="AX128" s="12" t="s">
        <v>5934</v>
      </c>
      <c r="AY128" s="194" t="s">
        <v>4012</v>
      </c>
    </row>
    <row r="129" spans="2:65" s="1" customFormat="1" ht="22.5" customHeight="1">
      <c r="B129" s="166"/>
      <c r="C129" s="197" t="s">
        <v>5920</v>
      </c>
      <c r="D129" s="197" t="s">
        <v>447</v>
      </c>
      <c r="E129" s="198" t="s">
        <v>4725</v>
      </c>
      <c r="F129" s="199" t="s">
        <v>4726</v>
      </c>
      <c r="G129" s="200" t="s">
        <v>450</v>
      </c>
      <c r="H129" s="201">
        <v>19.84</v>
      </c>
      <c r="I129" s="202"/>
      <c r="J129" s="203">
        <f>ROUND(I129*H129,2)</f>
        <v>0</v>
      </c>
      <c r="K129" s="199" t="s">
        <v>392</v>
      </c>
      <c r="L129" s="204"/>
      <c r="M129" s="205" t="s">
        <v>5915</v>
      </c>
      <c r="N129" s="206" t="s">
        <v>5954</v>
      </c>
      <c r="O129" s="36"/>
      <c r="P129" s="176">
        <f>O129*H129</f>
        <v>0</v>
      </c>
      <c r="Q129" s="176">
        <v>1</v>
      </c>
      <c r="R129" s="176">
        <f>Q129*H129</f>
        <v>19.84</v>
      </c>
      <c r="S129" s="176">
        <v>0</v>
      </c>
      <c r="T129" s="177">
        <f>S129*H129</f>
        <v>0</v>
      </c>
      <c r="AR129" s="18" t="s">
        <v>6015</v>
      </c>
      <c r="AT129" s="18" t="s">
        <v>447</v>
      </c>
      <c r="AU129" s="18" t="s">
        <v>5990</v>
      </c>
      <c r="AY129" s="18" t="s">
        <v>4012</v>
      </c>
      <c r="BE129" s="178">
        <f>IF(N129="základní",J129,0)</f>
        <v>0</v>
      </c>
      <c r="BF129" s="178">
        <f>IF(N129="snížená",J129,0)</f>
        <v>0</v>
      </c>
      <c r="BG129" s="178">
        <f>IF(N129="zákl. přenesená",J129,0)</f>
        <v>0</v>
      </c>
      <c r="BH129" s="178">
        <f>IF(N129="sníž. přenesená",J129,0)</f>
        <v>0</v>
      </c>
      <c r="BI129" s="178">
        <f>IF(N129="nulová",J129,0)</f>
        <v>0</v>
      </c>
      <c r="BJ129" s="18" t="s">
        <v>5934</v>
      </c>
      <c r="BK129" s="178">
        <f>ROUND(I129*H129,2)</f>
        <v>0</v>
      </c>
      <c r="BL129" s="18" t="s">
        <v>6003</v>
      </c>
      <c r="BM129" s="18" t="s">
        <v>4927</v>
      </c>
    </row>
    <row r="130" spans="2:65" s="12" customFormat="1">
      <c r="B130" s="186"/>
      <c r="D130" s="179" t="s">
        <v>402</v>
      </c>
      <c r="E130" s="187" t="s">
        <v>5915</v>
      </c>
      <c r="F130" s="188" t="s">
        <v>3230</v>
      </c>
      <c r="H130" s="189">
        <v>19.84</v>
      </c>
      <c r="I130" s="190"/>
      <c r="L130" s="186"/>
      <c r="M130" s="191"/>
      <c r="N130" s="192"/>
      <c r="O130" s="192"/>
      <c r="P130" s="192"/>
      <c r="Q130" s="192"/>
      <c r="R130" s="192"/>
      <c r="S130" s="192"/>
      <c r="T130" s="193"/>
      <c r="AT130" s="194" t="s">
        <v>402</v>
      </c>
      <c r="AU130" s="194" t="s">
        <v>5990</v>
      </c>
      <c r="AV130" s="12" t="s">
        <v>5990</v>
      </c>
      <c r="AW130" s="12" t="s">
        <v>5947</v>
      </c>
      <c r="AX130" s="12" t="s">
        <v>5934</v>
      </c>
      <c r="AY130" s="194" t="s">
        <v>4012</v>
      </c>
    </row>
    <row r="131" spans="2:65" s="1" customFormat="1" ht="22.5" customHeight="1">
      <c r="B131" s="166"/>
      <c r="C131" s="167" t="s">
        <v>2352</v>
      </c>
      <c r="D131" s="167" t="s">
        <v>4015</v>
      </c>
      <c r="E131" s="168" t="s">
        <v>4729</v>
      </c>
      <c r="F131" s="169" t="s">
        <v>4730</v>
      </c>
      <c r="G131" s="170" t="s">
        <v>426</v>
      </c>
      <c r="H131" s="171">
        <v>13.2</v>
      </c>
      <c r="I131" s="172"/>
      <c r="J131" s="173">
        <f>ROUND(I131*H131,2)</f>
        <v>0</v>
      </c>
      <c r="K131" s="169" t="s">
        <v>392</v>
      </c>
      <c r="L131" s="35"/>
      <c r="M131" s="174" t="s">
        <v>5915</v>
      </c>
      <c r="N131" s="175" t="s">
        <v>5954</v>
      </c>
      <c r="O131" s="36"/>
      <c r="P131" s="176">
        <f>O131*H131</f>
        <v>0</v>
      </c>
      <c r="Q131" s="176">
        <v>0</v>
      </c>
      <c r="R131" s="176">
        <f>Q131*H131</f>
        <v>0</v>
      </c>
      <c r="S131" s="176">
        <v>0</v>
      </c>
      <c r="T131" s="177">
        <f>S131*H131</f>
        <v>0</v>
      </c>
      <c r="AR131" s="18" t="s">
        <v>6003</v>
      </c>
      <c r="AT131" s="18" t="s">
        <v>4015</v>
      </c>
      <c r="AU131" s="18" t="s">
        <v>5990</v>
      </c>
      <c r="AY131" s="18" t="s">
        <v>4012</v>
      </c>
      <c r="BE131" s="178">
        <f>IF(N131="základní",J131,0)</f>
        <v>0</v>
      </c>
      <c r="BF131" s="178">
        <f>IF(N131="snížená",J131,0)</f>
        <v>0</v>
      </c>
      <c r="BG131" s="178">
        <f>IF(N131="zákl. přenesená",J131,0)</f>
        <v>0</v>
      </c>
      <c r="BH131" s="178">
        <f>IF(N131="sníž. přenesená",J131,0)</f>
        <v>0</v>
      </c>
      <c r="BI131" s="178">
        <f>IF(N131="nulová",J131,0)</f>
        <v>0</v>
      </c>
      <c r="BJ131" s="18" t="s">
        <v>5934</v>
      </c>
      <c r="BK131" s="178">
        <f>ROUND(I131*H131,2)</f>
        <v>0</v>
      </c>
      <c r="BL131" s="18" t="s">
        <v>6003</v>
      </c>
      <c r="BM131" s="18" t="s">
        <v>4929</v>
      </c>
    </row>
    <row r="132" spans="2:65" s="12" customFormat="1">
      <c r="B132" s="186"/>
      <c r="D132" s="179" t="s">
        <v>402</v>
      </c>
      <c r="E132" s="187" t="s">
        <v>5915</v>
      </c>
      <c r="F132" s="188" t="s">
        <v>3231</v>
      </c>
      <c r="H132" s="189">
        <v>13.2</v>
      </c>
      <c r="I132" s="190"/>
      <c r="L132" s="186"/>
      <c r="M132" s="191"/>
      <c r="N132" s="192"/>
      <c r="O132" s="192"/>
      <c r="P132" s="192"/>
      <c r="Q132" s="192"/>
      <c r="R132" s="192"/>
      <c r="S132" s="192"/>
      <c r="T132" s="193"/>
      <c r="AT132" s="194" t="s">
        <v>402</v>
      </c>
      <c r="AU132" s="194" t="s">
        <v>5990</v>
      </c>
      <c r="AV132" s="12" t="s">
        <v>5990</v>
      </c>
      <c r="AW132" s="12" t="s">
        <v>5947</v>
      </c>
      <c r="AX132" s="12" t="s">
        <v>5934</v>
      </c>
      <c r="AY132" s="194" t="s">
        <v>4012</v>
      </c>
    </row>
    <row r="133" spans="2:65" s="1" customFormat="1" ht="22.5" customHeight="1">
      <c r="B133" s="166"/>
      <c r="C133" s="167" t="s">
        <v>2355</v>
      </c>
      <c r="D133" s="167" t="s">
        <v>4015</v>
      </c>
      <c r="E133" s="168" t="s">
        <v>4733</v>
      </c>
      <c r="F133" s="169" t="s">
        <v>4734</v>
      </c>
      <c r="G133" s="170" t="s">
        <v>426</v>
      </c>
      <c r="H133" s="171">
        <v>13.2</v>
      </c>
      <c r="I133" s="172"/>
      <c r="J133" s="173">
        <f>ROUND(I133*H133,2)</f>
        <v>0</v>
      </c>
      <c r="K133" s="169" t="s">
        <v>392</v>
      </c>
      <c r="L133" s="35"/>
      <c r="M133" s="174" t="s">
        <v>5915</v>
      </c>
      <c r="N133" s="175" t="s">
        <v>5954</v>
      </c>
      <c r="O133" s="36"/>
      <c r="P133" s="176">
        <f>O133*H133</f>
        <v>0</v>
      </c>
      <c r="Q133" s="176">
        <v>1.489E-2</v>
      </c>
      <c r="R133" s="176">
        <f>Q133*H133</f>
        <v>0.196548</v>
      </c>
      <c r="S133" s="176">
        <v>0</v>
      </c>
      <c r="T133" s="177">
        <f>S133*H133</f>
        <v>0</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4931</v>
      </c>
    </row>
    <row r="134" spans="2:65" s="12" customFormat="1">
      <c r="B134" s="186"/>
      <c r="D134" s="179" t="s">
        <v>402</v>
      </c>
      <c r="E134" s="187" t="s">
        <v>5915</v>
      </c>
      <c r="F134" s="188" t="s">
        <v>3231</v>
      </c>
      <c r="H134" s="189">
        <v>13.2</v>
      </c>
      <c r="I134" s="190"/>
      <c r="L134" s="186"/>
      <c r="M134" s="191"/>
      <c r="N134" s="192"/>
      <c r="O134" s="192"/>
      <c r="P134" s="192"/>
      <c r="Q134" s="192"/>
      <c r="R134" s="192"/>
      <c r="S134" s="192"/>
      <c r="T134" s="193"/>
      <c r="AT134" s="194" t="s">
        <v>402</v>
      </c>
      <c r="AU134" s="194" t="s">
        <v>5990</v>
      </c>
      <c r="AV134" s="12" t="s">
        <v>5990</v>
      </c>
      <c r="AW134" s="12" t="s">
        <v>5947</v>
      </c>
      <c r="AX134" s="12" t="s">
        <v>5934</v>
      </c>
      <c r="AY134" s="194" t="s">
        <v>4012</v>
      </c>
    </row>
    <row r="135" spans="2:65" s="1" customFormat="1" ht="22.5" customHeight="1">
      <c r="B135" s="166"/>
      <c r="C135" s="197" t="s">
        <v>2358</v>
      </c>
      <c r="D135" s="197" t="s">
        <v>447</v>
      </c>
      <c r="E135" s="198" t="s">
        <v>4736</v>
      </c>
      <c r="F135" s="199" t="s">
        <v>4737</v>
      </c>
      <c r="G135" s="200" t="s">
        <v>777</v>
      </c>
      <c r="H135" s="201">
        <v>0.33</v>
      </c>
      <c r="I135" s="202"/>
      <c r="J135" s="203">
        <f>ROUND(I135*H135,2)</f>
        <v>0</v>
      </c>
      <c r="K135" s="199" t="s">
        <v>392</v>
      </c>
      <c r="L135" s="204"/>
      <c r="M135" s="205" t="s">
        <v>5915</v>
      </c>
      <c r="N135" s="206" t="s">
        <v>5954</v>
      </c>
      <c r="O135" s="36"/>
      <c r="P135" s="176">
        <f>O135*H135</f>
        <v>0</v>
      </c>
      <c r="Q135" s="176">
        <v>1E-3</v>
      </c>
      <c r="R135" s="176">
        <f>Q135*H135</f>
        <v>3.3E-4</v>
      </c>
      <c r="S135" s="176">
        <v>0</v>
      </c>
      <c r="T135" s="177">
        <f>S135*H135</f>
        <v>0</v>
      </c>
      <c r="AR135" s="18" t="s">
        <v>6015</v>
      </c>
      <c r="AT135" s="18" t="s">
        <v>447</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4933</v>
      </c>
    </row>
    <row r="136" spans="2:65" s="12" customFormat="1">
      <c r="B136" s="186"/>
      <c r="D136" s="195" t="s">
        <v>402</v>
      </c>
      <c r="F136" s="207" t="s">
        <v>3232</v>
      </c>
      <c r="H136" s="208">
        <v>0.33</v>
      </c>
      <c r="I136" s="190"/>
      <c r="L136" s="186"/>
      <c r="M136" s="191"/>
      <c r="N136" s="192"/>
      <c r="O136" s="192"/>
      <c r="P136" s="192"/>
      <c r="Q136" s="192"/>
      <c r="R136" s="192"/>
      <c r="S136" s="192"/>
      <c r="T136" s="193"/>
      <c r="AT136" s="194" t="s">
        <v>402</v>
      </c>
      <c r="AU136" s="194" t="s">
        <v>5990</v>
      </c>
      <c r="AV136" s="12" t="s">
        <v>5990</v>
      </c>
      <c r="AW136" s="12" t="s">
        <v>5916</v>
      </c>
      <c r="AX136" s="12" t="s">
        <v>5934</v>
      </c>
      <c r="AY136" s="194" t="s">
        <v>4012</v>
      </c>
    </row>
    <row r="137" spans="2:65" s="11" customFormat="1" ht="29.85" customHeight="1">
      <c r="B137" s="152"/>
      <c r="D137" s="163" t="s">
        <v>5982</v>
      </c>
      <c r="E137" s="164" t="s">
        <v>5990</v>
      </c>
      <c r="F137" s="164" t="s">
        <v>510</v>
      </c>
      <c r="I137" s="155"/>
      <c r="J137" s="165">
        <f>BK137</f>
        <v>0</v>
      </c>
      <c r="L137" s="152"/>
      <c r="M137" s="157"/>
      <c r="N137" s="158"/>
      <c r="O137" s="158"/>
      <c r="P137" s="159">
        <f>SUM(P138:P148)</f>
        <v>0</v>
      </c>
      <c r="Q137" s="158"/>
      <c r="R137" s="159">
        <f>SUM(R138:R148)</f>
        <v>3.4085939999999995</v>
      </c>
      <c r="S137" s="158"/>
      <c r="T137" s="160">
        <f>SUM(T138:T148)</f>
        <v>0</v>
      </c>
      <c r="AR137" s="153" t="s">
        <v>5934</v>
      </c>
      <c r="AT137" s="161" t="s">
        <v>5982</v>
      </c>
      <c r="AU137" s="161" t="s">
        <v>5934</v>
      </c>
      <c r="AY137" s="153" t="s">
        <v>4012</v>
      </c>
      <c r="BK137" s="162">
        <f>SUM(BK138:BK148)</f>
        <v>0</v>
      </c>
    </row>
    <row r="138" spans="2:65" s="1" customFormat="1" ht="22.5" customHeight="1">
      <c r="B138" s="166"/>
      <c r="C138" s="167" t="s">
        <v>491</v>
      </c>
      <c r="D138" s="167" t="s">
        <v>4015</v>
      </c>
      <c r="E138" s="168" t="s">
        <v>4740</v>
      </c>
      <c r="F138" s="169" t="s">
        <v>4741</v>
      </c>
      <c r="G138" s="170" t="s">
        <v>459</v>
      </c>
      <c r="H138" s="171">
        <v>15</v>
      </c>
      <c r="I138" s="172"/>
      <c r="J138" s="173">
        <f>ROUND(I138*H138,2)</f>
        <v>0</v>
      </c>
      <c r="K138" s="169" t="s">
        <v>392</v>
      </c>
      <c r="L138" s="35"/>
      <c r="M138" s="174" t="s">
        <v>5915</v>
      </c>
      <c r="N138" s="175" t="s">
        <v>5954</v>
      </c>
      <c r="O138" s="36"/>
      <c r="P138" s="176">
        <f>O138*H138</f>
        <v>0</v>
      </c>
      <c r="Q138" s="176">
        <v>0</v>
      </c>
      <c r="R138" s="176">
        <f>Q138*H138</f>
        <v>0</v>
      </c>
      <c r="S138" s="176">
        <v>0</v>
      </c>
      <c r="T138" s="177">
        <f>S138*H138</f>
        <v>0</v>
      </c>
      <c r="AR138" s="18" t="s">
        <v>701</v>
      </c>
      <c r="AT138" s="18" t="s">
        <v>4015</v>
      </c>
      <c r="AU138" s="18" t="s">
        <v>5990</v>
      </c>
      <c r="AY138" s="18" t="s">
        <v>4012</v>
      </c>
      <c r="BE138" s="178">
        <f>IF(N138="základní",J138,0)</f>
        <v>0</v>
      </c>
      <c r="BF138" s="178">
        <f>IF(N138="snížená",J138,0)</f>
        <v>0</v>
      </c>
      <c r="BG138" s="178">
        <f>IF(N138="zákl. přenesená",J138,0)</f>
        <v>0</v>
      </c>
      <c r="BH138" s="178">
        <f>IF(N138="sníž. přenesená",J138,0)</f>
        <v>0</v>
      </c>
      <c r="BI138" s="178">
        <f>IF(N138="nulová",J138,0)</f>
        <v>0</v>
      </c>
      <c r="BJ138" s="18" t="s">
        <v>5934</v>
      </c>
      <c r="BK138" s="178">
        <f>ROUND(I138*H138,2)</f>
        <v>0</v>
      </c>
      <c r="BL138" s="18" t="s">
        <v>701</v>
      </c>
      <c r="BM138" s="18" t="s">
        <v>4935</v>
      </c>
    </row>
    <row r="139" spans="2:65" s="1" customFormat="1" ht="22.5" customHeight="1">
      <c r="B139" s="166"/>
      <c r="C139" s="197" t="s">
        <v>495</v>
      </c>
      <c r="D139" s="197" t="s">
        <v>447</v>
      </c>
      <c r="E139" s="198" t="s">
        <v>4743</v>
      </c>
      <c r="F139" s="199" t="s">
        <v>4744</v>
      </c>
      <c r="G139" s="200" t="s">
        <v>459</v>
      </c>
      <c r="H139" s="201">
        <v>18</v>
      </c>
      <c r="I139" s="202"/>
      <c r="J139" s="203">
        <f>ROUND(I139*H139,2)</f>
        <v>0</v>
      </c>
      <c r="K139" s="199" t="s">
        <v>392</v>
      </c>
      <c r="L139" s="204"/>
      <c r="M139" s="205" t="s">
        <v>5915</v>
      </c>
      <c r="N139" s="206" t="s">
        <v>5954</v>
      </c>
      <c r="O139" s="36"/>
      <c r="P139" s="176">
        <f>O139*H139</f>
        <v>0</v>
      </c>
      <c r="Q139" s="176">
        <v>5.0000000000000002E-5</v>
      </c>
      <c r="R139" s="176">
        <f>Q139*H139</f>
        <v>9.0000000000000008E-4</v>
      </c>
      <c r="S139" s="176">
        <v>0</v>
      </c>
      <c r="T139" s="177">
        <f>S139*H139</f>
        <v>0</v>
      </c>
      <c r="AR139" s="18" t="s">
        <v>4745</v>
      </c>
      <c r="AT139" s="18" t="s">
        <v>447</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4745</v>
      </c>
      <c r="BM139" s="18" t="s">
        <v>4936</v>
      </c>
    </row>
    <row r="140" spans="2:65" s="12" customFormat="1">
      <c r="B140" s="186"/>
      <c r="D140" s="179" t="s">
        <v>402</v>
      </c>
      <c r="F140" s="188" t="s">
        <v>3233</v>
      </c>
      <c r="H140" s="189">
        <v>18</v>
      </c>
      <c r="I140" s="190"/>
      <c r="L140" s="186"/>
      <c r="M140" s="191"/>
      <c r="N140" s="192"/>
      <c r="O140" s="192"/>
      <c r="P140" s="192"/>
      <c r="Q140" s="192"/>
      <c r="R140" s="192"/>
      <c r="S140" s="192"/>
      <c r="T140" s="193"/>
      <c r="AT140" s="194" t="s">
        <v>402</v>
      </c>
      <c r="AU140" s="194" t="s">
        <v>5990</v>
      </c>
      <c r="AV140" s="12" t="s">
        <v>5990</v>
      </c>
      <c r="AW140" s="12" t="s">
        <v>5916</v>
      </c>
      <c r="AX140" s="12" t="s">
        <v>5934</v>
      </c>
      <c r="AY140" s="194" t="s">
        <v>4012</v>
      </c>
    </row>
    <row r="141" spans="2:65" s="1" customFormat="1" ht="31.5" customHeight="1">
      <c r="B141" s="166"/>
      <c r="C141" s="167" t="s">
        <v>500</v>
      </c>
      <c r="D141" s="167" t="s">
        <v>4015</v>
      </c>
      <c r="E141" s="168" t="s">
        <v>4748</v>
      </c>
      <c r="F141" s="169" t="s">
        <v>4749</v>
      </c>
      <c r="G141" s="170" t="s">
        <v>459</v>
      </c>
      <c r="H141" s="171">
        <v>15</v>
      </c>
      <c r="I141" s="172"/>
      <c r="J141" s="173">
        <f>ROUND(I141*H141,2)</f>
        <v>0</v>
      </c>
      <c r="K141" s="169" t="s">
        <v>392</v>
      </c>
      <c r="L141" s="35"/>
      <c r="M141" s="174" t="s">
        <v>5915</v>
      </c>
      <c r="N141" s="175" t="s">
        <v>5954</v>
      </c>
      <c r="O141" s="36"/>
      <c r="P141" s="176">
        <f>O141*H141</f>
        <v>0</v>
      </c>
      <c r="Q141" s="176">
        <v>0.22656999999999999</v>
      </c>
      <c r="R141" s="176">
        <f>Q141*H141</f>
        <v>3.3985499999999997</v>
      </c>
      <c r="S141" s="176">
        <v>0</v>
      </c>
      <c r="T141" s="177">
        <f>S141*H141</f>
        <v>0</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4938</v>
      </c>
    </row>
    <row r="142" spans="2:65" s="1" customFormat="1" ht="22.5" customHeight="1">
      <c r="B142" s="166"/>
      <c r="C142" s="167" t="s">
        <v>505</v>
      </c>
      <c r="D142" s="167" t="s">
        <v>4015</v>
      </c>
      <c r="E142" s="168" t="s">
        <v>4751</v>
      </c>
      <c r="F142" s="169" t="s">
        <v>4752</v>
      </c>
      <c r="G142" s="170" t="s">
        <v>426</v>
      </c>
      <c r="H142" s="171">
        <v>18</v>
      </c>
      <c r="I142" s="172"/>
      <c r="J142" s="173">
        <f>ROUND(I142*H142,2)</f>
        <v>0</v>
      </c>
      <c r="K142" s="169" t="s">
        <v>392</v>
      </c>
      <c r="L142" s="35"/>
      <c r="M142" s="174" t="s">
        <v>5915</v>
      </c>
      <c r="N142" s="175" t="s">
        <v>5954</v>
      </c>
      <c r="O142" s="36"/>
      <c r="P142" s="176">
        <f>O142*H142</f>
        <v>0</v>
      </c>
      <c r="Q142" s="176">
        <v>1E-4</v>
      </c>
      <c r="R142" s="176">
        <f>Q142*H142</f>
        <v>1.8000000000000002E-3</v>
      </c>
      <c r="S142" s="176">
        <v>0</v>
      </c>
      <c r="T142" s="177">
        <f>S142*H142</f>
        <v>0</v>
      </c>
      <c r="AR142" s="18" t="s">
        <v>6003</v>
      </c>
      <c r="AT142" s="18" t="s">
        <v>4015</v>
      </c>
      <c r="AU142" s="18" t="s">
        <v>5990</v>
      </c>
      <c r="AY142" s="18" t="s">
        <v>4012</v>
      </c>
      <c r="BE142" s="178">
        <f>IF(N142="základní",J142,0)</f>
        <v>0</v>
      </c>
      <c r="BF142" s="178">
        <f>IF(N142="snížená",J142,0)</f>
        <v>0</v>
      </c>
      <c r="BG142" s="178">
        <f>IF(N142="zákl. přenesená",J142,0)</f>
        <v>0</v>
      </c>
      <c r="BH142" s="178">
        <f>IF(N142="sníž. přenesená",J142,0)</f>
        <v>0</v>
      </c>
      <c r="BI142" s="178">
        <f>IF(N142="nulová",J142,0)</f>
        <v>0</v>
      </c>
      <c r="BJ142" s="18" t="s">
        <v>5934</v>
      </c>
      <c r="BK142" s="178">
        <f>ROUND(I142*H142,2)</f>
        <v>0</v>
      </c>
      <c r="BL142" s="18" t="s">
        <v>6003</v>
      </c>
      <c r="BM142" s="18" t="s">
        <v>4939</v>
      </c>
    </row>
    <row r="143" spans="2:65" s="12" customFormat="1">
      <c r="B143" s="186"/>
      <c r="D143" s="179" t="s">
        <v>402</v>
      </c>
      <c r="E143" s="187" t="s">
        <v>5915</v>
      </c>
      <c r="F143" s="188" t="s">
        <v>3234</v>
      </c>
      <c r="H143" s="189">
        <v>18</v>
      </c>
      <c r="I143" s="190"/>
      <c r="L143" s="186"/>
      <c r="M143" s="191"/>
      <c r="N143" s="192"/>
      <c r="O143" s="192"/>
      <c r="P143" s="192"/>
      <c r="Q143" s="192"/>
      <c r="R143" s="192"/>
      <c r="S143" s="192"/>
      <c r="T143" s="193"/>
      <c r="AT143" s="194" t="s">
        <v>402</v>
      </c>
      <c r="AU143" s="194" t="s">
        <v>5990</v>
      </c>
      <c r="AV143" s="12" t="s">
        <v>5990</v>
      </c>
      <c r="AW143" s="12" t="s">
        <v>5947</v>
      </c>
      <c r="AX143" s="12" t="s">
        <v>5934</v>
      </c>
      <c r="AY143" s="194" t="s">
        <v>4012</v>
      </c>
    </row>
    <row r="144" spans="2:65" s="1" customFormat="1" ht="22.5" customHeight="1">
      <c r="B144" s="166"/>
      <c r="C144" s="197" t="s">
        <v>511</v>
      </c>
      <c r="D144" s="197" t="s">
        <v>447</v>
      </c>
      <c r="E144" s="198" t="s">
        <v>4755</v>
      </c>
      <c r="F144" s="199" t="s">
        <v>4756</v>
      </c>
      <c r="G144" s="200" t="s">
        <v>459</v>
      </c>
      <c r="H144" s="201">
        <v>6.12</v>
      </c>
      <c r="I144" s="202"/>
      <c r="J144" s="203">
        <f>ROUND(I144*H144,2)</f>
        <v>0</v>
      </c>
      <c r="K144" s="199" t="s">
        <v>392</v>
      </c>
      <c r="L144" s="204"/>
      <c r="M144" s="205" t="s">
        <v>5915</v>
      </c>
      <c r="N144" s="206" t="s">
        <v>5954</v>
      </c>
      <c r="O144" s="36"/>
      <c r="P144" s="176">
        <f>O144*H144</f>
        <v>0</v>
      </c>
      <c r="Q144" s="176">
        <v>1.1999999999999999E-3</v>
      </c>
      <c r="R144" s="176">
        <f>Q144*H144</f>
        <v>7.3439999999999998E-3</v>
      </c>
      <c r="S144" s="176">
        <v>0</v>
      </c>
      <c r="T144" s="177">
        <f>S144*H144</f>
        <v>0</v>
      </c>
      <c r="AR144" s="18" t="s">
        <v>6015</v>
      </c>
      <c r="AT144" s="18" t="s">
        <v>447</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4941</v>
      </c>
    </row>
    <row r="145" spans="2:65" s="12" customFormat="1">
      <c r="B145" s="186"/>
      <c r="D145" s="179" t="s">
        <v>402</v>
      </c>
      <c r="F145" s="188" t="s">
        <v>3235</v>
      </c>
      <c r="H145" s="189">
        <v>6.12</v>
      </c>
      <c r="I145" s="190"/>
      <c r="L145" s="186"/>
      <c r="M145" s="191"/>
      <c r="N145" s="192"/>
      <c r="O145" s="192"/>
      <c r="P145" s="192"/>
      <c r="Q145" s="192"/>
      <c r="R145" s="192"/>
      <c r="S145" s="192"/>
      <c r="T145" s="193"/>
      <c r="AT145" s="194" t="s">
        <v>402</v>
      </c>
      <c r="AU145" s="194" t="s">
        <v>5990</v>
      </c>
      <c r="AV145" s="12" t="s">
        <v>5990</v>
      </c>
      <c r="AW145" s="12" t="s">
        <v>5916</v>
      </c>
      <c r="AX145" s="12" t="s">
        <v>5934</v>
      </c>
      <c r="AY145" s="194" t="s">
        <v>4012</v>
      </c>
    </row>
    <row r="146" spans="2:65" s="1" customFormat="1" ht="22.5" customHeight="1">
      <c r="B146" s="166"/>
      <c r="C146" s="167" t="s">
        <v>516</v>
      </c>
      <c r="D146" s="167" t="s">
        <v>4015</v>
      </c>
      <c r="E146" s="168" t="s">
        <v>4759</v>
      </c>
      <c r="F146" s="169" t="s">
        <v>4760</v>
      </c>
      <c r="G146" s="170" t="s">
        <v>400</v>
      </c>
      <c r="H146" s="171">
        <v>2.7</v>
      </c>
      <c r="I146" s="172"/>
      <c r="J146" s="173">
        <f>ROUND(I146*H146,2)</f>
        <v>0</v>
      </c>
      <c r="K146" s="169" t="s">
        <v>392</v>
      </c>
      <c r="L146" s="35"/>
      <c r="M146" s="174" t="s">
        <v>5915</v>
      </c>
      <c r="N146" s="175" t="s">
        <v>5954</v>
      </c>
      <c r="O146" s="36"/>
      <c r="P146" s="176">
        <f>O146*H146</f>
        <v>0</v>
      </c>
      <c r="Q146" s="176">
        <v>0</v>
      </c>
      <c r="R146" s="176">
        <f>Q146*H146</f>
        <v>0</v>
      </c>
      <c r="S146" s="176">
        <v>0</v>
      </c>
      <c r="T146" s="177">
        <f>S146*H146</f>
        <v>0</v>
      </c>
      <c r="AR146" s="18" t="s">
        <v>6003</v>
      </c>
      <c r="AT146" s="18" t="s">
        <v>4015</v>
      </c>
      <c r="AU146" s="18" t="s">
        <v>5990</v>
      </c>
      <c r="AY146" s="18" t="s">
        <v>4012</v>
      </c>
      <c r="BE146" s="178">
        <f>IF(N146="základní",J146,0)</f>
        <v>0</v>
      </c>
      <c r="BF146" s="178">
        <f>IF(N146="snížená",J146,0)</f>
        <v>0</v>
      </c>
      <c r="BG146" s="178">
        <f>IF(N146="zákl. přenesená",J146,0)</f>
        <v>0</v>
      </c>
      <c r="BH146" s="178">
        <f>IF(N146="sníž. přenesená",J146,0)</f>
        <v>0</v>
      </c>
      <c r="BI146" s="178">
        <f>IF(N146="nulová",J146,0)</f>
        <v>0</v>
      </c>
      <c r="BJ146" s="18" t="s">
        <v>5934</v>
      </c>
      <c r="BK146" s="178">
        <f>ROUND(I146*H146,2)</f>
        <v>0</v>
      </c>
      <c r="BL146" s="18" t="s">
        <v>6003</v>
      </c>
      <c r="BM146" s="18" t="s">
        <v>4943</v>
      </c>
    </row>
    <row r="147" spans="2:65" s="12" customFormat="1">
      <c r="B147" s="186"/>
      <c r="D147" s="179" t="s">
        <v>402</v>
      </c>
      <c r="E147" s="187" t="s">
        <v>5915</v>
      </c>
      <c r="F147" s="188" t="s">
        <v>3236</v>
      </c>
      <c r="H147" s="189">
        <v>2.7</v>
      </c>
      <c r="I147" s="190"/>
      <c r="L147" s="186"/>
      <c r="M147" s="191"/>
      <c r="N147" s="192"/>
      <c r="O147" s="192"/>
      <c r="P147" s="192"/>
      <c r="Q147" s="192"/>
      <c r="R147" s="192"/>
      <c r="S147" s="192"/>
      <c r="T147" s="193"/>
      <c r="AT147" s="194" t="s">
        <v>402</v>
      </c>
      <c r="AU147" s="194" t="s">
        <v>5990</v>
      </c>
      <c r="AV147" s="12" t="s">
        <v>5990</v>
      </c>
      <c r="AW147" s="12" t="s">
        <v>5947</v>
      </c>
      <c r="AX147" s="12" t="s">
        <v>5934</v>
      </c>
      <c r="AY147" s="194" t="s">
        <v>4012</v>
      </c>
    </row>
    <row r="148" spans="2:65" s="1" customFormat="1" ht="22.5" customHeight="1">
      <c r="B148" s="166"/>
      <c r="C148" s="167" t="s">
        <v>521</v>
      </c>
      <c r="D148" s="167" t="s">
        <v>4015</v>
      </c>
      <c r="E148" s="168" t="s">
        <v>4763</v>
      </c>
      <c r="F148" s="169" t="s">
        <v>4764</v>
      </c>
      <c r="G148" s="170" t="s">
        <v>459</v>
      </c>
      <c r="H148" s="171">
        <v>15</v>
      </c>
      <c r="I148" s="172"/>
      <c r="J148" s="173">
        <f>ROUND(I148*H148,2)</f>
        <v>0</v>
      </c>
      <c r="K148" s="169" t="s">
        <v>5915</v>
      </c>
      <c r="L148" s="35"/>
      <c r="M148" s="174" t="s">
        <v>5915</v>
      </c>
      <c r="N148" s="175" t="s">
        <v>5954</v>
      </c>
      <c r="O148" s="36"/>
      <c r="P148" s="176">
        <f>O148*H148</f>
        <v>0</v>
      </c>
      <c r="Q148" s="176">
        <v>0</v>
      </c>
      <c r="R148" s="176">
        <f>Q148*H148</f>
        <v>0</v>
      </c>
      <c r="S148" s="176">
        <v>0</v>
      </c>
      <c r="T148" s="177">
        <f>S148*H148</f>
        <v>0</v>
      </c>
      <c r="AR148" s="18" t="s">
        <v>701</v>
      </c>
      <c r="AT148" s="18" t="s">
        <v>4015</v>
      </c>
      <c r="AU148" s="18" t="s">
        <v>5990</v>
      </c>
      <c r="AY148" s="18" t="s">
        <v>4012</v>
      </c>
      <c r="BE148" s="178">
        <f>IF(N148="základní",J148,0)</f>
        <v>0</v>
      </c>
      <c r="BF148" s="178">
        <f>IF(N148="snížená",J148,0)</f>
        <v>0</v>
      </c>
      <c r="BG148" s="178">
        <f>IF(N148="zákl. přenesená",J148,0)</f>
        <v>0</v>
      </c>
      <c r="BH148" s="178">
        <f>IF(N148="sníž. přenesená",J148,0)</f>
        <v>0</v>
      </c>
      <c r="BI148" s="178">
        <f>IF(N148="nulová",J148,0)</f>
        <v>0</v>
      </c>
      <c r="BJ148" s="18" t="s">
        <v>5934</v>
      </c>
      <c r="BK148" s="178">
        <f>ROUND(I148*H148,2)</f>
        <v>0</v>
      </c>
      <c r="BL148" s="18" t="s">
        <v>701</v>
      </c>
      <c r="BM148" s="18" t="s">
        <v>4945</v>
      </c>
    </row>
    <row r="149" spans="2:65" s="11" customFormat="1" ht="29.85" customHeight="1">
      <c r="B149" s="152"/>
      <c r="D149" s="163" t="s">
        <v>5982</v>
      </c>
      <c r="E149" s="164" t="s">
        <v>6003</v>
      </c>
      <c r="F149" s="164" t="s">
        <v>610</v>
      </c>
      <c r="I149" s="155"/>
      <c r="J149" s="165">
        <f>BK149</f>
        <v>0</v>
      </c>
      <c r="L149" s="152"/>
      <c r="M149" s="157"/>
      <c r="N149" s="158"/>
      <c r="O149" s="158"/>
      <c r="P149" s="159">
        <f>SUM(P150:P153)</f>
        <v>0</v>
      </c>
      <c r="Q149" s="158"/>
      <c r="R149" s="159">
        <f>SUM(R150:R153)</f>
        <v>0.37259999999999999</v>
      </c>
      <c r="S149" s="158"/>
      <c r="T149" s="160">
        <f>SUM(T150:T153)</f>
        <v>0</v>
      </c>
      <c r="AR149" s="153" t="s">
        <v>5934</v>
      </c>
      <c r="AT149" s="161" t="s">
        <v>5982</v>
      </c>
      <c r="AU149" s="161" t="s">
        <v>5934</v>
      </c>
      <c r="AY149" s="153" t="s">
        <v>4012</v>
      </c>
      <c r="BK149" s="162">
        <f>SUM(BK150:BK153)</f>
        <v>0</v>
      </c>
    </row>
    <row r="150" spans="2:65" s="1" customFormat="1" ht="22.5" customHeight="1">
      <c r="B150" s="166"/>
      <c r="C150" s="167" t="s">
        <v>526</v>
      </c>
      <c r="D150" s="167" t="s">
        <v>4015</v>
      </c>
      <c r="E150" s="168" t="s">
        <v>3237</v>
      </c>
      <c r="F150" s="169" t="s">
        <v>1319</v>
      </c>
      <c r="G150" s="170" t="s">
        <v>568</v>
      </c>
      <c r="H150" s="171">
        <v>6</v>
      </c>
      <c r="I150" s="172"/>
      <c r="J150" s="173">
        <f>ROUND(I150*H150,2)</f>
        <v>0</v>
      </c>
      <c r="K150" s="169" t="s">
        <v>392</v>
      </c>
      <c r="L150" s="35"/>
      <c r="M150" s="174" t="s">
        <v>5915</v>
      </c>
      <c r="N150" s="175" t="s">
        <v>5954</v>
      </c>
      <c r="O150" s="36"/>
      <c r="P150" s="176">
        <f>O150*H150</f>
        <v>0</v>
      </c>
      <c r="Q150" s="176">
        <v>6.6E-3</v>
      </c>
      <c r="R150" s="176">
        <f>Q150*H150</f>
        <v>3.9599999999999996E-2</v>
      </c>
      <c r="S150" s="176">
        <v>0</v>
      </c>
      <c r="T150" s="177">
        <f>S150*H150</f>
        <v>0</v>
      </c>
      <c r="AR150" s="18" t="s">
        <v>6003</v>
      </c>
      <c r="AT150" s="18" t="s">
        <v>4015</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1320</v>
      </c>
    </row>
    <row r="151" spans="2:65" s="1" customFormat="1" ht="22.5" customHeight="1">
      <c r="B151" s="166"/>
      <c r="C151" s="197" t="s">
        <v>532</v>
      </c>
      <c r="D151" s="197" t="s">
        <v>447</v>
      </c>
      <c r="E151" s="198" t="s">
        <v>1321</v>
      </c>
      <c r="F151" s="199" t="s">
        <v>1322</v>
      </c>
      <c r="G151" s="200" t="s">
        <v>568</v>
      </c>
      <c r="H151" s="201">
        <v>1</v>
      </c>
      <c r="I151" s="202"/>
      <c r="J151" s="203">
        <f>ROUND(I151*H151,2)</f>
        <v>0</v>
      </c>
      <c r="K151" s="199" t="s">
        <v>5915</v>
      </c>
      <c r="L151" s="204"/>
      <c r="M151" s="205" t="s">
        <v>5915</v>
      </c>
      <c r="N151" s="206" t="s">
        <v>5954</v>
      </c>
      <c r="O151" s="36"/>
      <c r="P151" s="176">
        <f>O151*H151</f>
        <v>0</v>
      </c>
      <c r="Q151" s="176">
        <v>3.9E-2</v>
      </c>
      <c r="R151" s="176">
        <f>Q151*H151</f>
        <v>3.9E-2</v>
      </c>
      <c r="S151" s="176">
        <v>0</v>
      </c>
      <c r="T151" s="177">
        <f>S151*H151</f>
        <v>0</v>
      </c>
      <c r="AR151" s="18" t="s">
        <v>6015</v>
      </c>
      <c r="AT151" s="18" t="s">
        <v>447</v>
      </c>
      <c r="AU151" s="18" t="s">
        <v>5990</v>
      </c>
      <c r="AY151" s="18" t="s">
        <v>4012</v>
      </c>
      <c r="BE151" s="178">
        <f>IF(N151="základní",J151,0)</f>
        <v>0</v>
      </c>
      <c r="BF151" s="178">
        <f>IF(N151="snížená",J151,0)</f>
        <v>0</v>
      </c>
      <c r="BG151" s="178">
        <f>IF(N151="zákl. přenesená",J151,0)</f>
        <v>0</v>
      </c>
      <c r="BH151" s="178">
        <f>IF(N151="sníž. přenesená",J151,0)</f>
        <v>0</v>
      </c>
      <c r="BI151" s="178">
        <f>IF(N151="nulová",J151,0)</f>
        <v>0</v>
      </c>
      <c r="BJ151" s="18" t="s">
        <v>5934</v>
      </c>
      <c r="BK151" s="178">
        <f>ROUND(I151*H151,2)</f>
        <v>0</v>
      </c>
      <c r="BL151" s="18" t="s">
        <v>6003</v>
      </c>
      <c r="BM151" s="18" t="s">
        <v>1323</v>
      </c>
    </row>
    <row r="152" spans="2:65" s="1" customFormat="1" ht="22.5" customHeight="1">
      <c r="B152" s="166"/>
      <c r="C152" s="197" t="s">
        <v>538</v>
      </c>
      <c r="D152" s="197" t="s">
        <v>447</v>
      </c>
      <c r="E152" s="198" t="s">
        <v>1324</v>
      </c>
      <c r="F152" s="199" t="s">
        <v>1325</v>
      </c>
      <c r="G152" s="200" t="s">
        <v>568</v>
      </c>
      <c r="H152" s="201">
        <v>2</v>
      </c>
      <c r="I152" s="202"/>
      <c r="J152" s="203">
        <f>ROUND(I152*H152,2)</f>
        <v>0</v>
      </c>
      <c r="K152" s="199" t="s">
        <v>392</v>
      </c>
      <c r="L152" s="204"/>
      <c r="M152" s="205" t="s">
        <v>5915</v>
      </c>
      <c r="N152" s="206" t="s">
        <v>5954</v>
      </c>
      <c r="O152" s="36"/>
      <c r="P152" s="176">
        <f>O152*H152</f>
        <v>0</v>
      </c>
      <c r="Q152" s="176">
        <v>5.0999999999999997E-2</v>
      </c>
      <c r="R152" s="176">
        <f>Q152*H152</f>
        <v>0.10199999999999999</v>
      </c>
      <c r="S152" s="176">
        <v>0</v>
      </c>
      <c r="T152" s="177">
        <f>S152*H152</f>
        <v>0</v>
      </c>
      <c r="AR152" s="18" t="s">
        <v>6015</v>
      </c>
      <c r="AT152" s="18" t="s">
        <v>447</v>
      </c>
      <c r="AU152" s="18" t="s">
        <v>5990</v>
      </c>
      <c r="AY152" s="18" t="s">
        <v>4012</v>
      </c>
      <c r="BE152" s="178">
        <f>IF(N152="základní",J152,0)</f>
        <v>0</v>
      </c>
      <c r="BF152" s="178">
        <f>IF(N152="snížená",J152,0)</f>
        <v>0</v>
      </c>
      <c r="BG152" s="178">
        <f>IF(N152="zákl. přenesená",J152,0)</f>
        <v>0</v>
      </c>
      <c r="BH152" s="178">
        <f>IF(N152="sníž. přenesená",J152,0)</f>
        <v>0</v>
      </c>
      <c r="BI152" s="178">
        <f>IF(N152="nulová",J152,0)</f>
        <v>0</v>
      </c>
      <c r="BJ152" s="18" t="s">
        <v>5934</v>
      </c>
      <c r="BK152" s="178">
        <f>ROUND(I152*H152,2)</f>
        <v>0</v>
      </c>
      <c r="BL152" s="18" t="s">
        <v>6003</v>
      </c>
      <c r="BM152" s="18" t="s">
        <v>1326</v>
      </c>
    </row>
    <row r="153" spans="2:65" s="1" customFormat="1" ht="22.5" customHeight="1">
      <c r="B153" s="166"/>
      <c r="C153" s="197" t="s">
        <v>542</v>
      </c>
      <c r="D153" s="197" t="s">
        <v>447</v>
      </c>
      <c r="E153" s="198" t="s">
        <v>1327</v>
      </c>
      <c r="F153" s="199" t="s">
        <v>1328</v>
      </c>
      <c r="G153" s="200" t="s">
        <v>568</v>
      </c>
      <c r="H153" s="201">
        <v>3</v>
      </c>
      <c r="I153" s="202"/>
      <c r="J153" s="203">
        <f>ROUND(I153*H153,2)</f>
        <v>0</v>
      </c>
      <c r="K153" s="199" t="s">
        <v>392</v>
      </c>
      <c r="L153" s="204"/>
      <c r="M153" s="205" t="s">
        <v>5915</v>
      </c>
      <c r="N153" s="206" t="s">
        <v>5954</v>
      </c>
      <c r="O153" s="36"/>
      <c r="P153" s="176">
        <f>O153*H153</f>
        <v>0</v>
      </c>
      <c r="Q153" s="176">
        <v>6.4000000000000001E-2</v>
      </c>
      <c r="R153" s="176">
        <f>Q153*H153</f>
        <v>0.192</v>
      </c>
      <c r="S153" s="176">
        <v>0</v>
      </c>
      <c r="T153" s="177">
        <f>S153*H153</f>
        <v>0</v>
      </c>
      <c r="AR153" s="18" t="s">
        <v>6015</v>
      </c>
      <c r="AT153" s="18" t="s">
        <v>447</v>
      </c>
      <c r="AU153" s="18" t="s">
        <v>5990</v>
      </c>
      <c r="AY153" s="18" t="s">
        <v>4012</v>
      </c>
      <c r="BE153" s="178">
        <f>IF(N153="základní",J153,0)</f>
        <v>0</v>
      </c>
      <c r="BF153" s="178">
        <f>IF(N153="snížená",J153,0)</f>
        <v>0</v>
      </c>
      <c r="BG153" s="178">
        <f>IF(N153="zákl. přenesená",J153,0)</f>
        <v>0</v>
      </c>
      <c r="BH153" s="178">
        <f>IF(N153="sníž. přenesená",J153,0)</f>
        <v>0</v>
      </c>
      <c r="BI153" s="178">
        <f>IF(N153="nulová",J153,0)</f>
        <v>0</v>
      </c>
      <c r="BJ153" s="18" t="s">
        <v>5934</v>
      </c>
      <c r="BK153" s="178">
        <f>ROUND(I153*H153,2)</f>
        <v>0</v>
      </c>
      <c r="BL153" s="18" t="s">
        <v>6003</v>
      </c>
      <c r="BM153" s="18" t="s">
        <v>1329</v>
      </c>
    </row>
    <row r="154" spans="2:65" s="11" customFormat="1" ht="29.85" customHeight="1">
      <c r="B154" s="152"/>
      <c r="D154" s="163" t="s">
        <v>5982</v>
      </c>
      <c r="E154" s="164" t="s">
        <v>6015</v>
      </c>
      <c r="F154" s="164" t="s">
        <v>4766</v>
      </c>
      <c r="I154" s="155"/>
      <c r="J154" s="165">
        <f>BK154</f>
        <v>0</v>
      </c>
      <c r="L154" s="152"/>
      <c r="M154" s="157"/>
      <c r="N154" s="158"/>
      <c r="O154" s="158"/>
      <c r="P154" s="159">
        <f>SUM(P155:P169)</f>
        <v>0</v>
      </c>
      <c r="Q154" s="158"/>
      <c r="R154" s="159">
        <f>SUM(R155:R169)</f>
        <v>13.68177</v>
      </c>
      <c r="S154" s="158"/>
      <c r="T154" s="160">
        <f>SUM(T155:T169)</f>
        <v>0</v>
      </c>
      <c r="AR154" s="153" t="s">
        <v>5934</v>
      </c>
      <c r="AT154" s="161" t="s">
        <v>5982</v>
      </c>
      <c r="AU154" s="161" t="s">
        <v>5934</v>
      </c>
      <c r="AY154" s="153" t="s">
        <v>4012</v>
      </c>
      <c r="BK154" s="162">
        <f>SUM(BK155:BK169)</f>
        <v>0</v>
      </c>
    </row>
    <row r="155" spans="2:65" s="1" customFormat="1" ht="22.5" customHeight="1">
      <c r="B155" s="166"/>
      <c r="C155" s="167" t="s">
        <v>548</v>
      </c>
      <c r="D155" s="167" t="s">
        <v>4015</v>
      </c>
      <c r="E155" s="168" t="s">
        <v>1330</v>
      </c>
      <c r="F155" s="169" t="s">
        <v>1331</v>
      </c>
      <c r="G155" s="170" t="s">
        <v>459</v>
      </c>
      <c r="H155" s="171">
        <v>15</v>
      </c>
      <c r="I155" s="172"/>
      <c r="J155" s="173">
        <f t="shared" ref="J155:J169" si="0">ROUND(I155*H155,2)</f>
        <v>0</v>
      </c>
      <c r="K155" s="169" t="s">
        <v>392</v>
      </c>
      <c r="L155" s="35"/>
      <c r="M155" s="174" t="s">
        <v>5915</v>
      </c>
      <c r="N155" s="175" t="s">
        <v>5954</v>
      </c>
      <c r="O155" s="36"/>
      <c r="P155" s="176">
        <f t="shared" ref="P155:P169" si="1">O155*H155</f>
        <v>0</v>
      </c>
      <c r="Q155" s="176">
        <v>0</v>
      </c>
      <c r="R155" s="176">
        <f t="shared" ref="R155:R169" si="2">Q155*H155</f>
        <v>0</v>
      </c>
      <c r="S155" s="176">
        <v>0</v>
      </c>
      <c r="T155" s="177">
        <f t="shared" ref="T155:T169" si="3">S155*H155</f>
        <v>0</v>
      </c>
      <c r="AR155" s="18" t="s">
        <v>6003</v>
      </c>
      <c r="AT155" s="18" t="s">
        <v>4015</v>
      </c>
      <c r="AU155" s="18" t="s">
        <v>5990</v>
      </c>
      <c r="AY155" s="18" t="s">
        <v>4012</v>
      </c>
      <c r="BE155" s="178">
        <f t="shared" ref="BE155:BE169" si="4">IF(N155="základní",J155,0)</f>
        <v>0</v>
      </c>
      <c r="BF155" s="178">
        <f t="shared" ref="BF155:BF169" si="5">IF(N155="snížená",J155,0)</f>
        <v>0</v>
      </c>
      <c r="BG155" s="178">
        <f t="shared" ref="BG155:BG169" si="6">IF(N155="zákl. přenesená",J155,0)</f>
        <v>0</v>
      </c>
      <c r="BH155" s="178">
        <f t="shared" ref="BH155:BH169" si="7">IF(N155="sníž. přenesená",J155,0)</f>
        <v>0</v>
      </c>
      <c r="BI155" s="178">
        <f t="shared" ref="BI155:BI169" si="8">IF(N155="nulová",J155,0)</f>
        <v>0</v>
      </c>
      <c r="BJ155" s="18" t="s">
        <v>5934</v>
      </c>
      <c r="BK155" s="178">
        <f t="shared" ref="BK155:BK169" si="9">ROUND(I155*H155,2)</f>
        <v>0</v>
      </c>
      <c r="BL155" s="18" t="s">
        <v>6003</v>
      </c>
      <c r="BM155" s="18" t="s">
        <v>1332</v>
      </c>
    </row>
    <row r="156" spans="2:65" s="1" customFormat="1" ht="22.5" customHeight="1">
      <c r="B156" s="166"/>
      <c r="C156" s="197" t="s">
        <v>553</v>
      </c>
      <c r="D156" s="197" t="s">
        <v>447</v>
      </c>
      <c r="E156" s="198" t="s">
        <v>1333</v>
      </c>
      <c r="F156" s="199" t="s">
        <v>1334</v>
      </c>
      <c r="G156" s="200" t="s">
        <v>568</v>
      </c>
      <c r="H156" s="201">
        <v>3</v>
      </c>
      <c r="I156" s="202"/>
      <c r="J156" s="203">
        <f t="shared" si="0"/>
        <v>0</v>
      </c>
      <c r="K156" s="199" t="s">
        <v>392</v>
      </c>
      <c r="L156" s="204"/>
      <c r="M156" s="205" t="s">
        <v>5915</v>
      </c>
      <c r="N156" s="206" t="s">
        <v>5954</v>
      </c>
      <c r="O156" s="36"/>
      <c r="P156" s="176">
        <f t="shared" si="1"/>
        <v>0</v>
      </c>
      <c r="Q156" s="176">
        <v>3.5000000000000003E-2</v>
      </c>
      <c r="R156" s="176">
        <f t="shared" si="2"/>
        <v>0.10500000000000001</v>
      </c>
      <c r="S156" s="176">
        <v>0</v>
      </c>
      <c r="T156" s="177">
        <f t="shared" si="3"/>
        <v>0</v>
      </c>
      <c r="AR156" s="18" t="s">
        <v>6015</v>
      </c>
      <c r="AT156" s="18" t="s">
        <v>447</v>
      </c>
      <c r="AU156" s="18" t="s">
        <v>5990</v>
      </c>
      <c r="AY156" s="18" t="s">
        <v>4012</v>
      </c>
      <c r="BE156" s="178">
        <f t="shared" si="4"/>
        <v>0</v>
      </c>
      <c r="BF156" s="178">
        <f t="shared" si="5"/>
        <v>0</v>
      </c>
      <c r="BG156" s="178">
        <f t="shared" si="6"/>
        <v>0</v>
      </c>
      <c r="BH156" s="178">
        <f t="shared" si="7"/>
        <v>0</v>
      </c>
      <c r="BI156" s="178">
        <f t="shared" si="8"/>
        <v>0</v>
      </c>
      <c r="BJ156" s="18" t="s">
        <v>5934</v>
      </c>
      <c r="BK156" s="178">
        <f t="shared" si="9"/>
        <v>0</v>
      </c>
      <c r="BL156" s="18" t="s">
        <v>6003</v>
      </c>
      <c r="BM156" s="18" t="s">
        <v>1335</v>
      </c>
    </row>
    <row r="157" spans="2:65" s="1" customFormat="1" ht="22.5" customHeight="1">
      <c r="B157" s="166"/>
      <c r="C157" s="167" t="s">
        <v>559</v>
      </c>
      <c r="D157" s="167" t="s">
        <v>4015</v>
      </c>
      <c r="E157" s="168" t="s">
        <v>1336</v>
      </c>
      <c r="F157" s="169" t="s">
        <v>1337</v>
      </c>
      <c r="G157" s="170" t="s">
        <v>568</v>
      </c>
      <c r="H157" s="171">
        <v>4</v>
      </c>
      <c r="I157" s="172"/>
      <c r="J157" s="173">
        <f t="shared" si="0"/>
        <v>0</v>
      </c>
      <c r="K157" s="169" t="s">
        <v>5915</v>
      </c>
      <c r="L157" s="35"/>
      <c r="M157" s="174" t="s">
        <v>5915</v>
      </c>
      <c r="N157" s="175" t="s">
        <v>5954</v>
      </c>
      <c r="O157" s="36"/>
      <c r="P157" s="176">
        <f t="shared" si="1"/>
        <v>0</v>
      </c>
      <c r="Q157" s="176">
        <v>0</v>
      </c>
      <c r="R157" s="176">
        <f t="shared" si="2"/>
        <v>0</v>
      </c>
      <c r="S157" s="176">
        <v>0</v>
      </c>
      <c r="T157" s="177">
        <f t="shared" si="3"/>
        <v>0</v>
      </c>
      <c r="AR157" s="18" t="s">
        <v>3964</v>
      </c>
      <c r="AT157" s="18" t="s">
        <v>4015</v>
      </c>
      <c r="AU157" s="18" t="s">
        <v>5990</v>
      </c>
      <c r="AY157" s="18" t="s">
        <v>4012</v>
      </c>
      <c r="BE157" s="178">
        <f t="shared" si="4"/>
        <v>0</v>
      </c>
      <c r="BF157" s="178">
        <f t="shared" si="5"/>
        <v>0</v>
      </c>
      <c r="BG157" s="178">
        <f t="shared" si="6"/>
        <v>0</v>
      </c>
      <c r="BH157" s="178">
        <f t="shared" si="7"/>
        <v>0</v>
      </c>
      <c r="BI157" s="178">
        <f t="shared" si="8"/>
        <v>0</v>
      </c>
      <c r="BJ157" s="18" t="s">
        <v>5934</v>
      </c>
      <c r="BK157" s="178">
        <f t="shared" si="9"/>
        <v>0</v>
      </c>
      <c r="BL157" s="18" t="s">
        <v>3964</v>
      </c>
      <c r="BM157" s="18" t="s">
        <v>1338</v>
      </c>
    </row>
    <row r="158" spans="2:65" s="1" customFormat="1" ht="22.5" customHeight="1">
      <c r="B158" s="166"/>
      <c r="C158" s="167" t="s">
        <v>565</v>
      </c>
      <c r="D158" s="167" t="s">
        <v>4015</v>
      </c>
      <c r="E158" s="168" t="s">
        <v>1339</v>
      </c>
      <c r="F158" s="169" t="s">
        <v>1340</v>
      </c>
      <c r="G158" s="170" t="s">
        <v>568</v>
      </c>
      <c r="H158" s="171">
        <v>4</v>
      </c>
      <c r="I158" s="172"/>
      <c r="J158" s="173">
        <f t="shared" si="0"/>
        <v>0</v>
      </c>
      <c r="K158" s="169" t="s">
        <v>392</v>
      </c>
      <c r="L158" s="35"/>
      <c r="M158" s="174" t="s">
        <v>5915</v>
      </c>
      <c r="N158" s="175" t="s">
        <v>5954</v>
      </c>
      <c r="O158" s="36"/>
      <c r="P158" s="176">
        <f t="shared" si="1"/>
        <v>0</v>
      </c>
      <c r="Q158" s="176">
        <v>7.0200000000000002E-3</v>
      </c>
      <c r="R158" s="176">
        <f t="shared" si="2"/>
        <v>2.8080000000000001E-2</v>
      </c>
      <c r="S158" s="176">
        <v>0</v>
      </c>
      <c r="T158" s="177">
        <f t="shared" si="3"/>
        <v>0</v>
      </c>
      <c r="AR158" s="18" t="s">
        <v>6003</v>
      </c>
      <c r="AT158" s="18" t="s">
        <v>4015</v>
      </c>
      <c r="AU158" s="18" t="s">
        <v>5990</v>
      </c>
      <c r="AY158" s="18" t="s">
        <v>4012</v>
      </c>
      <c r="BE158" s="178">
        <f t="shared" si="4"/>
        <v>0</v>
      </c>
      <c r="BF158" s="178">
        <f t="shared" si="5"/>
        <v>0</v>
      </c>
      <c r="BG158" s="178">
        <f t="shared" si="6"/>
        <v>0</v>
      </c>
      <c r="BH158" s="178">
        <f t="shared" si="7"/>
        <v>0</v>
      </c>
      <c r="BI158" s="178">
        <f t="shared" si="8"/>
        <v>0</v>
      </c>
      <c r="BJ158" s="18" t="s">
        <v>5934</v>
      </c>
      <c r="BK158" s="178">
        <f t="shared" si="9"/>
        <v>0</v>
      </c>
      <c r="BL158" s="18" t="s">
        <v>6003</v>
      </c>
      <c r="BM158" s="18" t="s">
        <v>1341</v>
      </c>
    </row>
    <row r="159" spans="2:65" s="1" customFormat="1" ht="22.5" customHeight="1">
      <c r="B159" s="166"/>
      <c r="C159" s="167" t="s">
        <v>570</v>
      </c>
      <c r="D159" s="167" t="s">
        <v>4015</v>
      </c>
      <c r="E159" s="168" t="s">
        <v>1342</v>
      </c>
      <c r="F159" s="169" t="s">
        <v>1343</v>
      </c>
      <c r="G159" s="170" t="s">
        <v>1344</v>
      </c>
      <c r="H159" s="171">
        <v>3</v>
      </c>
      <c r="I159" s="172"/>
      <c r="J159" s="173">
        <f t="shared" si="0"/>
        <v>0</v>
      </c>
      <c r="K159" s="169" t="s">
        <v>392</v>
      </c>
      <c r="L159" s="35"/>
      <c r="M159" s="174" t="s">
        <v>5915</v>
      </c>
      <c r="N159" s="175" t="s">
        <v>5954</v>
      </c>
      <c r="O159" s="36"/>
      <c r="P159" s="176">
        <f t="shared" si="1"/>
        <v>0</v>
      </c>
      <c r="Q159" s="176">
        <v>3.1E-4</v>
      </c>
      <c r="R159" s="176">
        <f t="shared" si="2"/>
        <v>9.3000000000000005E-4</v>
      </c>
      <c r="S159" s="176">
        <v>0</v>
      </c>
      <c r="T159" s="177">
        <f t="shared" si="3"/>
        <v>0</v>
      </c>
      <c r="AR159" s="18" t="s">
        <v>6003</v>
      </c>
      <c r="AT159" s="18" t="s">
        <v>4015</v>
      </c>
      <c r="AU159" s="18" t="s">
        <v>5990</v>
      </c>
      <c r="AY159" s="18" t="s">
        <v>4012</v>
      </c>
      <c r="BE159" s="178">
        <f t="shared" si="4"/>
        <v>0</v>
      </c>
      <c r="BF159" s="178">
        <f t="shared" si="5"/>
        <v>0</v>
      </c>
      <c r="BG159" s="178">
        <f t="shared" si="6"/>
        <v>0</v>
      </c>
      <c r="BH159" s="178">
        <f t="shared" si="7"/>
        <v>0</v>
      </c>
      <c r="BI159" s="178">
        <f t="shared" si="8"/>
        <v>0</v>
      </c>
      <c r="BJ159" s="18" t="s">
        <v>5934</v>
      </c>
      <c r="BK159" s="178">
        <f t="shared" si="9"/>
        <v>0</v>
      </c>
      <c r="BL159" s="18" t="s">
        <v>6003</v>
      </c>
      <c r="BM159" s="18" t="s">
        <v>1345</v>
      </c>
    </row>
    <row r="160" spans="2:65" s="1" customFormat="1" ht="22.5" customHeight="1">
      <c r="B160" s="166"/>
      <c r="C160" s="197" t="s">
        <v>574</v>
      </c>
      <c r="D160" s="197" t="s">
        <v>447</v>
      </c>
      <c r="E160" s="198" t="s">
        <v>1346</v>
      </c>
      <c r="F160" s="199" t="s">
        <v>1347</v>
      </c>
      <c r="G160" s="200" t="s">
        <v>459</v>
      </c>
      <c r="H160" s="201">
        <v>2.4</v>
      </c>
      <c r="I160" s="202"/>
      <c r="J160" s="203">
        <f t="shared" si="0"/>
        <v>0</v>
      </c>
      <c r="K160" s="199" t="s">
        <v>392</v>
      </c>
      <c r="L160" s="204"/>
      <c r="M160" s="205" t="s">
        <v>5915</v>
      </c>
      <c r="N160" s="206" t="s">
        <v>5954</v>
      </c>
      <c r="O160" s="36"/>
      <c r="P160" s="176">
        <f t="shared" si="1"/>
        <v>0</v>
      </c>
      <c r="Q160" s="176">
        <v>0</v>
      </c>
      <c r="R160" s="176">
        <f t="shared" si="2"/>
        <v>0</v>
      </c>
      <c r="S160" s="176">
        <v>0</v>
      </c>
      <c r="T160" s="177">
        <f t="shared" si="3"/>
        <v>0</v>
      </c>
      <c r="AR160" s="18" t="s">
        <v>6015</v>
      </c>
      <c r="AT160" s="18" t="s">
        <v>447</v>
      </c>
      <c r="AU160" s="18" t="s">
        <v>5990</v>
      </c>
      <c r="AY160" s="18" t="s">
        <v>4012</v>
      </c>
      <c r="BE160" s="178">
        <f t="shared" si="4"/>
        <v>0</v>
      </c>
      <c r="BF160" s="178">
        <f t="shared" si="5"/>
        <v>0</v>
      </c>
      <c r="BG160" s="178">
        <f t="shared" si="6"/>
        <v>0</v>
      </c>
      <c r="BH160" s="178">
        <f t="shared" si="7"/>
        <v>0</v>
      </c>
      <c r="BI160" s="178">
        <f t="shared" si="8"/>
        <v>0</v>
      </c>
      <c r="BJ160" s="18" t="s">
        <v>5934</v>
      </c>
      <c r="BK160" s="178">
        <f t="shared" si="9"/>
        <v>0</v>
      </c>
      <c r="BL160" s="18" t="s">
        <v>6003</v>
      </c>
      <c r="BM160" s="18" t="s">
        <v>1348</v>
      </c>
    </row>
    <row r="161" spans="2:65" s="1" customFormat="1" ht="22.5" customHeight="1">
      <c r="B161" s="166"/>
      <c r="C161" s="167" t="s">
        <v>579</v>
      </c>
      <c r="D161" s="167" t="s">
        <v>4015</v>
      </c>
      <c r="E161" s="168" t="s">
        <v>1349</v>
      </c>
      <c r="F161" s="169" t="s">
        <v>1350</v>
      </c>
      <c r="G161" s="170" t="s">
        <v>568</v>
      </c>
      <c r="H161" s="171">
        <v>10</v>
      </c>
      <c r="I161" s="172"/>
      <c r="J161" s="173">
        <f t="shared" si="0"/>
        <v>0</v>
      </c>
      <c r="K161" s="169" t="s">
        <v>392</v>
      </c>
      <c r="L161" s="35"/>
      <c r="M161" s="174" t="s">
        <v>5915</v>
      </c>
      <c r="N161" s="175" t="s">
        <v>5954</v>
      </c>
      <c r="O161" s="36"/>
      <c r="P161" s="176">
        <f t="shared" si="1"/>
        <v>0</v>
      </c>
      <c r="Q161" s="176">
        <v>1.4239999999999999E-2</v>
      </c>
      <c r="R161" s="176">
        <f t="shared" si="2"/>
        <v>0.1424</v>
      </c>
      <c r="S161" s="176">
        <v>0</v>
      </c>
      <c r="T161" s="177">
        <f t="shared" si="3"/>
        <v>0</v>
      </c>
      <c r="AR161" s="18" t="s">
        <v>6003</v>
      </c>
      <c r="AT161" s="18" t="s">
        <v>4015</v>
      </c>
      <c r="AU161" s="18" t="s">
        <v>5990</v>
      </c>
      <c r="AY161" s="18" t="s">
        <v>4012</v>
      </c>
      <c r="BE161" s="178">
        <f t="shared" si="4"/>
        <v>0</v>
      </c>
      <c r="BF161" s="178">
        <f t="shared" si="5"/>
        <v>0</v>
      </c>
      <c r="BG161" s="178">
        <f t="shared" si="6"/>
        <v>0</v>
      </c>
      <c r="BH161" s="178">
        <f t="shared" si="7"/>
        <v>0</v>
      </c>
      <c r="BI161" s="178">
        <f t="shared" si="8"/>
        <v>0</v>
      </c>
      <c r="BJ161" s="18" t="s">
        <v>5934</v>
      </c>
      <c r="BK161" s="178">
        <f t="shared" si="9"/>
        <v>0</v>
      </c>
      <c r="BL161" s="18" t="s">
        <v>6003</v>
      </c>
      <c r="BM161" s="18" t="s">
        <v>1351</v>
      </c>
    </row>
    <row r="162" spans="2:65" s="1" customFormat="1" ht="31.5" customHeight="1">
      <c r="B162" s="166"/>
      <c r="C162" s="197" t="s">
        <v>590</v>
      </c>
      <c r="D162" s="197" t="s">
        <v>447</v>
      </c>
      <c r="E162" s="198" t="s">
        <v>1352</v>
      </c>
      <c r="F162" s="199" t="s">
        <v>1353</v>
      </c>
      <c r="G162" s="200" t="s">
        <v>568</v>
      </c>
      <c r="H162" s="201">
        <v>2</v>
      </c>
      <c r="I162" s="202"/>
      <c r="J162" s="203">
        <f t="shared" si="0"/>
        <v>0</v>
      </c>
      <c r="K162" s="199" t="s">
        <v>392</v>
      </c>
      <c r="L162" s="204"/>
      <c r="M162" s="205" t="s">
        <v>5915</v>
      </c>
      <c r="N162" s="206" t="s">
        <v>5954</v>
      </c>
      <c r="O162" s="36"/>
      <c r="P162" s="176">
        <f t="shared" si="1"/>
        <v>0</v>
      </c>
      <c r="Q162" s="176">
        <v>0.254</v>
      </c>
      <c r="R162" s="176">
        <f t="shared" si="2"/>
        <v>0.50800000000000001</v>
      </c>
      <c r="S162" s="176">
        <v>0</v>
      </c>
      <c r="T162" s="177">
        <f t="shared" si="3"/>
        <v>0</v>
      </c>
      <c r="AR162" s="18" t="s">
        <v>6015</v>
      </c>
      <c r="AT162" s="18" t="s">
        <v>447</v>
      </c>
      <c r="AU162" s="18" t="s">
        <v>5990</v>
      </c>
      <c r="AY162" s="18" t="s">
        <v>4012</v>
      </c>
      <c r="BE162" s="178">
        <f t="shared" si="4"/>
        <v>0</v>
      </c>
      <c r="BF162" s="178">
        <f t="shared" si="5"/>
        <v>0</v>
      </c>
      <c r="BG162" s="178">
        <f t="shared" si="6"/>
        <v>0</v>
      </c>
      <c r="BH162" s="178">
        <f t="shared" si="7"/>
        <v>0</v>
      </c>
      <c r="BI162" s="178">
        <f t="shared" si="8"/>
        <v>0</v>
      </c>
      <c r="BJ162" s="18" t="s">
        <v>5934</v>
      </c>
      <c r="BK162" s="178">
        <f t="shared" si="9"/>
        <v>0</v>
      </c>
      <c r="BL162" s="18" t="s">
        <v>6003</v>
      </c>
      <c r="BM162" s="18" t="s">
        <v>1354</v>
      </c>
    </row>
    <row r="163" spans="2:65" s="1" customFormat="1" ht="31.5" customHeight="1">
      <c r="B163" s="166"/>
      <c r="C163" s="197" t="s">
        <v>601</v>
      </c>
      <c r="D163" s="197" t="s">
        <v>447</v>
      </c>
      <c r="E163" s="198" t="s">
        <v>1355</v>
      </c>
      <c r="F163" s="199" t="s">
        <v>1356</v>
      </c>
      <c r="G163" s="200" t="s">
        <v>568</v>
      </c>
      <c r="H163" s="201">
        <v>4</v>
      </c>
      <c r="I163" s="202"/>
      <c r="J163" s="203">
        <f t="shared" si="0"/>
        <v>0</v>
      </c>
      <c r="K163" s="199" t="s">
        <v>392</v>
      </c>
      <c r="L163" s="204"/>
      <c r="M163" s="205" t="s">
        <v>5915</v>
      </c>
      <c r="N163" s="206" t="s">
        <v>5954</v>
      </c>
      <c r="O163" s="36"/>
      <c r="P163" s="176">
        <f t="shared" si="1"/>
        <v>0</v>
      </c>
      <c r="Q163" s="176">
        <v>0.50600000000000001</v>
      </c>
      <c r="R163" s="176">
        <f t="shared" si="2"/>
        <v>2.024</v>
      </c>
      <c r="S163" s="176">
        <v>0</v>
      </c>
      <c r="T163" s="177">
        <f t="shared" si="3"/>
        <v>0</v>
      </c>
      <c r="AR163" s="18" t="s">
        <v>6015</v>
      </c>
      <c r="AT163" s="18" t="s">
        <v>447</v>
      </c>
      <c r="AU163" s="18" t="s">
        <v>5990</v>
      </c>
      <c r="AY163" s="18" t="s">
        <v>4012</v>
      </c>
      <c r="BE163" s="178">
        <f t="shared" si="4"/>
        <v>0</v>
      </c>
      <c r="BF163" s="178">
        <f t="shared" si="5"/>
        <v>0</v>
      </c>
      <c r="BG163" s="178">
        <f t="shared" si="6"/>
        <v>0</v>
      </c>
      <c r="BH163" s="178">
        <f t="shared" si="7"/>
        <v>0</v>
      </c>
      <c r="BI163" s="178">
        <f t="shared" si="8"/>
        <v>0</v>
      </c>
      <c r="BJ163" s="18" t="s">
        <v>5934</v>
      </c>
      <c r="BK163" s="178">
        <f t="shared" si="9"/>
        <v>0</v>
      </c>
      <c r="BL163" s="18" t="s">
        <v>6003</v>
      </c>
      <c r="BM163" s="18" t="s">
        <v>1357</v>
      </c>
    </row>
    <row r="164" spans="2:65" s="1" customFormat="1" ht="22.5" customHeight="1">
      <c r="B164" s="166"/>
      <c r="C164" s="197" t="s">
        <v>605</v>
      </c>
      <c r="D164" s="197" t="s">
        <v>447</v>
      </c>
      <c r="E164" s="198" t="s">
        <v>1358</v>
      </c>
      <c r="F164" s="199" t="s">
        <v>1359</v>
      </c>
      <c r="G164" s="200" t="s">
        <v>568</v>
      </c>
      <c r="H164" s="201">
        <v>4</v>
      </c>
      <c r="I164" s="202"/>
      <c r="J164" s="203">
        <f t="shared" si="0"/>
        <v>0</v>
      </c>
      <c r="K164" s="199" t="s">
        <v>392</v>
      </c>
      <c r="L164" s="204"/>
      <c r="M164" s="205" t="s">
        <v>5915</v>
      </c>
      <c r="N164" s="206" t="s">
        <v>5954</v>
      </c>
      <c r="O164" s="36"/>
      <c r="P164" s="176">
        <f t="shared" si="1"/>
        <v>0</v>
      </c>
      <c r="Q164" s="176">
        <v>0.58499999999999996</v>
      </c>
      <c r="R164" s="176">
        <f t="shared" si="2"/>
        <v>2.34</v>
      </c>
      <c r="S164" s="176">
        <v>0</v>
      </c>
      <c r="T164" s="177">
        <f t="shared" si="3"/>
        <v>0</v>
      </c>
      <c r="AR164" s="18" t="s">
        <v>6015</v>
      </c>
      <c r="AT164" s="18" t="s">
        <v>447</v>
      </c>
      <c r="AU164" s="18" t="s">
        <v>5990</v>
      </c>
      <c r="AY164" s="18" t="s">
        <v>4012</v>
      </c>
      <c r="BE164" s="178">
        <f t="shared" si="4"/>
        <v>0</v>
      </c>
      <c r="BF164" s="178">
        <f t="shared" si="5"/>
        <v>0</v>
      </c>
      <c r="BG164" s="178">
        <f t="shared" si="6"/>
        <v>0</v>
      </c>
      <c r="BH164" s="178">
        <f t="shared" si="7"/>
        <v>0</v>
      </c>
      <c r="BI164" s="178">
        <f t="shared" si="8"/>
        <v>0</v>
      </c>
      <c r="BJ164" s="18" t="s">
        <v>5934</v>
      </c>
      <c r="BK164" s="178">
        <f t="shared" si="9"/>
        <v>0</v>
      </c>
      <c r="BL164" s="18" t="s">
        <v>6003</v>
      </c>
      <c r="BM164" s="18" t="s">
        <v>1360</v>
      </c>
    </row>
    <row r="165" spans="2:65" s="1" customFormat="1" ht="22.5" customHeight="1">
      <c r="B165" s="166"/>
      <c r="C165" s="197" t="s">
        <v>611</v>
      </c>
      <c r="D165" s="197" t="s">
        <v>447</v>
      </c>
      <c r="E165" s="198" t="s">
        <v>1361</v>
      </c>
      <c r="F165" s="199" t="s">
        <v>1362</v>
      </c>
      <c r="G165" s="200" t="s">
        <v>568</v>
      </c>
      <c r="H165" s="201">
        <v>10</v>
      </c>
      <c r="I165" s="202"/>
      <c r="J165" s="203">
        <f t="shared" si="0"/>
        <v>0</v>
      </c>
      <c r="K165" s="199" t="s">
        <v>392</v>
      </c>
      <c r="L165" s="204"/>
      <c r="M165" s="205" t="s">
        <v>5915</v>
      </c>
      <c r="N165" s="206" t="s">
        <v>5954</v>
      </c>
      <c r="O165" s="36"/>
      <c r="P165" s="176">
        <f t="shared" si="1"/>
        <v>0</v>
      </c>
      <c r="Q165" s="176">
        <v>2E-3</v>
      </c>
      <c r="R165" s="176">
        <f t="shared" si="2"/>
        <v>0.02</v>
      </c>
      <c r="S165" s="176">
        <v>0</v>
      </c>
      <c r="T165" s="177">
        <f t="shared" si="3"/>
        <v>0</v>
      </c>
      <c r="AR165" s="18" t="s">
        <v>6015</v>
      </c>
      <c r="AT165" s="18" t="s">
        <v>447</v>
      </c>
      <c r="AU165" s="18" t="s">
        <v>5990</v>
      </c>
      <c r="AY165" s="18" t="s">
        <v>4012</v>
      </c>
      <c r="BE165" s="178">
        <f t="shared" si="4"/>
        <v>0</v>
      </c>
      <c r="BF165" s="178">
        <f t="shared" si="5"/>
        <v>0</v>
      </c>
      <c r="BG165" s="178">
        <f t="shared" si="6"/>
        <v>0</v>
      </c>
      <c r="BH165" s="178">
        <f t="shared" si="7"/>
        <v>0</v>
      </c>
      <c r="BI165" s="178">
        <f t="shared" si="8"/>
        <v>0</v>
      </c>
      <c r="BJ165" s="18" t="s">
        <v>5934</v>
      </c>
      <c r="BK165" s="178">
        <f t="shared" si="9"/>
        <v>0</v>
      </c>
      <c r="BL165" s="18" t="s">
        <v>6003</v>
      </c>
      <c r="BM165" s="18" t="s">
        <v>1363</v>
      </c>
    </row>
    <row r="166" spans="2:65" s="1" customFormat="1" ht="22.5" customHeight="1">
      <c r="B166" s="166"/>
      <c r="C166" s="167" t="s">
        <v>616</v>
      </c>
      <c r="D166" s="167" t="s">
        <v>4015</v>
      </c>
      <c r="E166" s="168" t="s">
        <v>1364</v>
      </c>
      <c r="F166" s="169" t="s">
        <v>1365</v>
      </c>
      <c r="G166" s="170" t="s">
        <v>568</v>
      </c>
      <c r="H166" s="171">
        <v>4</v>
      </c>
      <c r="I166" s="172"/>
      <c r="J166" s="173">
        <f t="shared" si="0"/>
        <v>0</v>
      </c>
      <c r="K166" s="169" t="s">
        <v>392</v>
      </c>
      <c r="L166" s="35"/>
      <c r="M166" s="174" t="s">
        <v>5915</v>
      </c>
      <c r="N166" s="175" t="s">
        <v>5954</v>
      </c>
      <c r="O166" s="36"/>
      <c r="P166" s="176">
        <f t="shared" si="1"/>
        <v>0</v>
      </c>
      <c r="Q166" s="176">
        <v>2.7529999999999999E-2</v>
      </c>
      <c r="R166" s="176">
        <f t="shared" si="2"/>
        <v>0.11012</v>
      </c>
      <c r="S166" s="176">
        <v>0</v>
      </c>
      <c r="T166" s="177">
        <f t="shared" si="3"/>
        <v>0</v>
      </c>
      <c r="AR166" s="18" t="s">
        <v>6003</v>
      </c>
      <c r="AT166" s="18" t="s">
        <v>4015</v>
      </c>
      <c r="AU166" s="18" t="s">
        <v>5990</v>
      </c>
      <c r="AY166" s="18" t="s">
        <v>4012</v>
      </c>
      <c r="BE166" s="178">
        <f t="shared" si="4"/>
        <v>0</v>
      </c>
      <c r="BF166" s="178">
        <f t="shared" si="5"/>
        <v>0</v>
      </c>
      <c r="BG166" s="178">
        <f t="shared" si="6"/>
        <v>0</v>
      </c>
      <c r="BH166" s="178">
        <f t="shared" si="7"/>
        <v>0</v>
      </c>
      <c r="BI166" s="178">
        <f t="shared" si="8"/>
        <v>0</v>
      </c>
      <c r="BJ166" s="18" t="s">
        <v>5934</v>
      </c>
      <c r="BK166" s="178">
        <f t="shared" si="9"/>
        <v>0</v>
      </c>
      <c r="BL166" s="18" t="s">
        <v>6003</v>
      </c>
      <c r="BM166" s="18" t="s">
        <v>1366</v>
      </c>
    </row>
    <row r="167" spans="2:65" s="1" customFormat="1" ht="22.5" customHeight="1">
      <c r="B167" s="166"/>
      <c r="C167" s="197" t="s">
        <v>622</v>
      </c>
      <c r="D167" s="197" t="s">
        <v>447</v>
      </c>
      <c r="E167" s="198" t="s">
        <v>1367</v>
      </c>
      <c r="F167" s="199" t="s">
        <v>1368</v>
      </c>
      <c r="G167" s="200" t="s">
        <v>568</v>
      </c>
      <c r="H167" s="201">
        <v>4</v>
      </c>
      <c r="I167" s="202"/>
      <c r="J167" s="203">
        <f t="shared" si="0"/>
        <v>0</v>
      </c>
      <c r="K167" s="199" t="s">
        <v>5915</v>
      </c>
      <c r="L167" s="204"/>
      <c r="M167" s="205" t="s">
        <v>5915</v>
      </c>
      <c r="N167" s="206" t="s">
        <v>5954</v>
      </c>
      <c r="O167" s="36"/>
      <c r="P167" s="176">
        <f t="shared" si="1"/>
        <v>0</v>
      </c>
      <c r="Q167" s="176">
        <v>2.1</v>
      </c>
      <c r="R167" s="176">
        <f t="shared" si="2"/>
        <v>8.4</v>
      </c>
      <c r="S167" s="176">
        <v>0</v>
      </c>
      <c r="T167" s="177">
        <f t="shared" si="3"/>
        <v>0</v>
      </c>
      <c r="AR167" s="18" t="s">
        <v>6015</v>
      </c>
      <c r="AT167" s="18" t="s">
        <v>447</v>
      </c>
      <c r="AU167" s="18" t="s">
        <v>5990</v>
      </c>
      <c r="AY167" s="18" t="s">
        <v>4012</v>
      </c>
      <c r="BE167" s="178">
        <f t="shared" si="4"/>
        <v>0</v>
      </c>
      <c r="BF167" s="178">
        <f t="shared" si="5"/>
        <v>0</v>
      </c>
      <c r="BG167" s="178">
        <f t="shared" si="6"/>
        <v>0</v>
      </c>
      <c r="BH167" s="178">
        <f t="shared" si="7"/>
        <v>0</v>
      </c>
      <c r="BI167" s="178">
        <f t="shared" si="8"/>
        <v>0</v>
      </c>
      <c r="BJ167" s="18" t="s">
        <v>5934</v>
      </c>
      <c r="BK167" s="178">
        <f t="shared" si="9"/>
        <v>0</v>
      </c>
      <c r="BL167" s="18" t="s">
        <v>6003</v>
      </c>
      <c r="BM167" s="18" t="s">
        <v>1369</v>
      </c>
    </row>
    <row r="168" spans="2:65" s="1" customFormat="1" ht="22.5" customHeight="1">
      <c r="B168" s="166"/>
      <c r="C168" s="167" t="s">
        <v>629</v>
      </c>
      <c r="D168" s="167" t="s">
        <v>4015</v>
      </c>
      <c r="E168" s="168" t="s">
        <v>1370</v>
      </c>
      <c r="F168" s="169" t="s">
        <v>1371</v>
      </c>
      <c r="G168" s="170" t="s">
        <v>568</v>
      </c>
      <c r="H168" s="171">
        <v>2</v>
      </c>
      <c r="I168" s="172"/>
      <c r="J168" s="173">
        <f t="shared" si="0"/>
        <v>0</v>
      </c>
      <c r="K168" s="169" t="s">
        <v>392</v>
      </c>
      <c r="L168" s="35"/>
      <c r="M168" s="174" t="s">
        <v>5915</v>
      </c>
      <c r="N168" s="175" t="s">
        <v>5954</v>
      </c>
      <c r="O168" s="36"/>
      <c r="P168" s="176">
        <f t="shared" si="1"/>
        <v>0</v>
      </c>
      <c r="Q168" s="176">
        <v>1.6199999999999999E-3</v>
      </c>
      <c r="R168" s="176">
        <f t="shared" si="2"/>
        <v>3.2399999999999998E-3</v>
      </c>
      <c r="S168" s="176">
        <v>0</v>
      </c>
      <c r="T168" s="177">
        <f t="shared" si="3"/>
        <v>0</v>
      </c>
      <c r="AR168" s="18" t="s">
        <v>6003</v>
      </c>
      <c r="AT168" s="18" t="s">
        <v>4015</v>
      </c>
      <c r="AU168" s="18" t="s">
        <v>5990</v>
      </c>
      <c r="AY168" s="18" t="s">
        <v>4012</v>
      </c>
      <c r="BE168" s="178">
        <f t="shared" si="4"/>
        <v>0</v>
      </c>
      <c r="BF168" s="178">
        <f t="shared" si="5"/>
        <v>0</v>
      </c>
      <c r="BG168" s="178">
        <f t="shared" si="6"/>
        <v>0</v>
      </c>
      <c r="BH168" s="178">
        <f t="shared" si="7"/>
        <v>0</v>
      </c>
      <c r="BI168" s="178">
        <f t="shared" si="8"/>
        <v>0</v>
      </c>
      <c r="BJ168" s="18" t="s">
        <v>5934</v>
      </c>
      <c r="BK168" s="178">
        <f t="shared" si="9"/>
        <v>0</v>
      </c>
      <c r="BL168" s="18" t="s">
        <v>6003</v>
      </c>
      <c r="BM168" s="18" t="s">
        <v>1372</v>
      </c>
    </row>
    <row r="169" spans="2:65" s="1" customFormat="1" ht="31.5" customHeight="1">
      <c r="B169" s="166"/>
      <c r="C169" s="167" t="s">
        <v>635</v>
      </c>
      <c r="D169" s="167" t="s">
        <v>4015</v>
      </c>
      <c r="E169" s="168" t="s">
        <v>1373</v>
      </c>
      <c r="F169" s="169" t="s">
        <v>1374</v>
      </c>
      <c r="G169" s="170" t="s">
        <v>4018</v>
      </c>
      <c r="H169" s="171">
        <v>1</v>
      </c>
      <c r="I169" s="172"/>
      <c r="J169" s="173">
        <f t="shared" si="0"/>
        <v>0</v>
      </c>
      <c r="K169" s="169" t="s">
        <v>5915</v>
      </c>
      <c r="L169" s="35"/>
      <c r="M169" s="174" t="s">
        <v>5915</v>
      </c>
      <c r="N169" s="175" t="s">
        <v>5954</v>
      </c>
      <c r="O169" s="36"/>
      <c r="P169" s="176">
        <f t="shared" si="1"/>
        <v>0</v>
      </c>
      <c r="Q169" s="176">
        <v>0</v>
      </c>
      <c r="R169" s="176">
        <f t="shared" si="2"/>
        <v>0</v>
      </c>
      <c r="S169" s="176">
        <v>0</v>
      </c>
      <c r="T169" s="177">
        <f t="shared" si="3"/>
        <v>0</v>
      </c>
      <c r="AR169" s="18" t="s">
        <v>6003</v>
      </c>
      <c r="AT169" s="18" t="s">
        <v>4015</v>
      </c>
      <c r="AU169" s="18" t="s">
        <v>5990</v>
      </c>
      <c r="AY169" s="18" t="s">
        <v>4012</v>
      </c>
      <c r="BE169" s="178">
        <f t="shared" si="4"/>
        <v>0</v>
      </c>
      <c r="BF169" s="178">
        <f t="shared" si="5"/>
        <v>0</v>
      </c>
      <c r="BG169" s="178">
        <f t="shared" si="6"/>
        <v>0</v>
      </c>
      <c r="BH169" s="178">
        <f t="shared" si="7"/>
        <v>0</v>
      </c>
      <c r="BI169" s="178">
        <f t="shared" si="8"/>
        <v>0</v>
      </c>
      <c r="BJ169" s="18" t="s">
        <v>5934</v>
      </c>
      <c r="BK169" s="178">
        <f t="shared" si="9"/>
        <v>0</v>
      </c>
      <c r="BL169" s="18" t="s">
        <v>6003</v>
      </c>
      <c r="BM169" s="18" t="s">
        <v>1375</v>
      </c>
    </row>
    <row r="170" spans="2:65" s="11" customFormat="1" ht="29.85" customHeight="1">
      <c r="B170" s="152"/>
      <c r="D170" s="163" t="s">
        <v>5982</v>
      </c>
      <c r="E170" s="164" t="s">
        <v>3973</v>
      </c>
      <c r="F170" s="164" t="s">
        <v>700</v>
      </c>
      <c r="I170" s="155"/>
      <c r="J170" s="165">
        <f>BK170</f>
        <v>0</v>
      </c>
      <c r="L170" s="152"/>
      <c r="M170" s="157"/>
      <c r="N170" s="158"/>
      <c r="O170" s="158"/>
      <c r="P170" s="159">
        <f>SUM(P171:P173)</f>
        <v>0</v>
      </c>
      <c r="Q170" s="158"/>
      <c r="R170" s="159">
        <f>SUM(R171:R173)</f>
        <v>6.4000000000000005E-4</v>
      </c>
      <c r="S170" s="158"/>
      <c r="T170" s="160">
        <f>SUM(T171:T173)</f>
        <v>0</v>
      </c>
      <c r="AR170" s="153" t="s">
        <v>5934</v>
      </c>
      <c r="AT170" s="161" t="s">
        <v>5982</v>
      </c>
      <c r="AU170" s="161" t="s">
        <v>5934</v>
      </c>
      <c r="AY170" s="153" t="s">
        <v>4012</v>
      </c>
      <c r="BK170" s="162">
        <f>SUM(BK171:BK173)</f>
        <v>0</v>
      </c>
    </row>
    <row r="171" spans="2:65" s="1" customFormat="1" ht="22.5" customHeight="1">
      <c r="B171" s="166"/>
      <c r="C171" s="167" t="s">
        <v>640</v>
      </c>
      <c r="D171" s="167" t="s">
        <v>4015</v>
      </c>
      <c r="E171" s="168" t="s">
        <v>5450</v>
      </c>
      <c r="F171" s="169" t="s">
        <v>5451</v>
      </c>
      <c r="G171" s="170" t="s">
        <v>459</v>
      </c>
      <c r="H171" s="171">
        <v>8</v>
      </c>
      <c r="I171" s="172"/>
      <c r="J171" s="173">
        <f>ROUND(I171*H171,2)</f>
        <v>0</v>
      </c>
      <c r="K171" s="169" t="s">
        <v>392</v>
      </c>
      <c r="L171" s="35"/>
      <c r="M171" s="174" t="s">
        <v>5915</v>
      </c>
      <c r="N171" s="175" t="s">
        <v>5954</v>
      </c>
      <c r="O171" s="36"/>
      <c r="P171" s="176">
        <f>O171*H171</f>
        <v>0</v>
      </c>
      <c r="Q171" s="176">
        <v>0</v>
      </c>
      <c r="R171" s="176">
        <f>Q171*H171</f>
        <v>0</v>
      </c>
      <c r="S171" s="176">
        <v>0</v>
      </c>
      <c r="T171" s="177">
        <f>S171*H171</f>
        <v>0</v>
      </c>
      <c r="AR171" s="18" t="s">
        <v>6003</v>
      </c>
      <c r="AT171" s="18" t="s">
        <v>4015</v>
      </c>
      <c r="AU171" s="18" t="s">
        <v>5990</v>
      </c>
      <c r="AY171" s="18" t="s">
        <v>4012</v>
      </c>
      <c r="BE171" s="178">
        <f>IF(N171="základní",J171,0)</f>
        <v>0</v>
      </c>
      <c r="BF171" s="178">
        <f>IF(N171="snížená",J171,0)</f>
        <v>0</v>
      </c>
      <c r="BG171" s="178">
        <f>IF(N171="zákl. přenesená",J171,0)</f>
        <v>0</v>
      </c>
      <c r="BH171" s="178">
        <f>IF(N171="sníž. přenesená",J171,0)</f>
        <v>0</v>
      </c>
      <c r="BI171" s="178">
        <f>IF(N171="nulová",J171,0)</f>
        <v>0</v>
      </c>
      <c r="BJ171" s="18" t="s">
        <v>5934</v>
      </c>
      <c r="BK171" s="178">
        <f>ROUND(I171*H171,2)</f>
        <v>0</v>
      </c>
      <c r="BL171" s="18" t="s">
        <v>6003</v>
      </c>
      <c r="BM171" s="18" t="s">
        <v>4971</v>
      </c>
    </row>
    <row r="172" spans="2:65" s="12" customFormat="1">
      <c r="B172" s="186"/>
      <c r="D172" s="179" t="s">
        <v>402</v>
      </c>
      <c r="E172" s="187" t="s">
        <v>5915</v>
      </c>
      <c r="F172" s="188" t="s">
        <v>1376</v>
      </c>
      <c r="H172" s="189">
        <v>8</v>
      </c>
      <c r="I172" s="190"/>
      <c r="L172" s="186"/>
      <c r="M172" s="191"/>
      <c r="N172" s="192"/>
      <c r="O172" s="192"/>
      <c r="P172" s="192"/>
      <c r="Q172" s="192"/>
      <c r="R172" s="192"/>
      <c r="S172" s="192"/>
      <c r="T172" s="193"/>
      <c r="AT172" s="194" t="s">
        <v>402</v>
      </c>
      <c r="AU172" s="194" t="s">
        <v>5990</v>
      </c>
      <c r="AV172" s="12" t="s">
        <v>5990</v>
      </c>
      <c r="AW172" s="12" t="s">
        <v>5947</v>
      </c>
      <c r="AX172" s="12" t="s">
        <v>5934</v>
      </c>
      <c r="AY172" s="194" t="s">
        <v>4012</v>
      </c>
    </row>
    <row r="173" spans="2:65" s="1" customFormat="1" ht="22.5" customHeight="1">
      <c r="B173" s="166"/>
      <c r="C173" s="167" t="s">
        <v>645</v>
      </c>
      <c r="D173" s="167" t="s">
        <v>4015</v>
      </c>
      <c r="E173" s="168" t="s">
        <v>5454</v>
      </c>
      <c r="F173" s="169" t="s">
        <v>5455</v>
      </c>
      <c r="G173" s="170" t="s">
        <v>459</v>
      </c>
      <c r="H173" s="171">
        <v>8</v>
      </c>
      <c r="I173" s="172"/>
      <c r="J173" s="173">
        <f>ROUND(I173*H173,2)</f>
        <v>0</v>
      </c>
      <c r="K173" s="169" t="s">
        <v>392</v>
      </c>
      <c r="L173" s="35"/>
      <c r="M173" s="174" t="s">
        <v>5915</v>
      </c>
      <c r="N173" s="175" t="s">
        <v>5954</v>
      </c>
      <c r="O173" s="36"/>
      <c r="P173" s="176">
        <f>O173*H173</f>
        <v>0</v>
      </c>
      <c r="Q173" s="176">
        <v>8.0000000000000007E-5</v>
      </c>
      <c r="R173" s="176">
        <f>Q173*H173</f>
        <v>6.4000000000000005E-4</v>
      </c>
      <c r="S173" s="176">
        <v>0</v>
      </c>
      <c r="T173" s="177">
        <f>S173*H173</f>
        <v>0</v>
      </c>
      <c r="AR173" s="18" t="s">
        <v>6003</v>
      </c>
      <c r="AT173" s="18" t="s">
        <v>4015</v>
      </c>
      <c r="AU173" s="18" t="s">
        <v>5990</v>
      </c>
      <c r="AY173" s="18" t="s">
        <v>4012</v>
      </c>
      <c r="BE173" s="178">
        <f>IF(N173="základní",J173,0)</f>
        <v>0</v>
      </c>
      <c r="BF173" s="178">
        <f>IF(N173="snížená",J173,0)</f>
        <v>0</v>
      </c>
      <c r="BG173" s="178">
        <f>IF(N173="zákl. přenesená",J173,0)</f>
        <v>0</v>
      </c>
      <c r="BH173" s="178">
        <f>IF(N173="sníž. přenesená",J173,0)</f>
        <v>0</v>
      </c>
      <c r="BI173" s="178">
        <f>IF(N173="nulová",J173,0)</f>
        <v>0</v>
      </c>
      <c r="BJ173" s="18" t="s">
        <v>5934</v>
      </c>
      <c r="BK173" s="178">
        <f>ROUND(I173*H173,2)</f>
        <v>0</v>
      </c>
      <c r="BL173" s="18" t="s">
        <v>6003</v>
      </c>
      <c r="BM173" s="18" t="s">
        <v>1377</v>
      </c>
    </row>
    <row r="174" spans="2:65" s="11" customFormat="1" ht="29.85" customHeight="1">
      <c r="B174" s="152"/>
      <c r="D174" s="163" t="s">
        <v>5982</v>
      </c>
      <c r="E174" s="164" t="s">
        <v>4617</v>
      </c>
      <c r="F174" s="164" t="s">
        <v>4618</v>
      </c>
      <c r="I174" s="155"/>
      <c r="J174" s="165">
        <f>BK174</f>
        <v>0</v>
      </c>
      <c r="L174" s="152"/>
      <c r="M174" s="157"/>
      <c r="N174" s="158"/>
      <c r="O174" s="158"/>
      <c r="P174" s="159">
        <f>SUM(P175:P179)</f>
        <v>0</v>
      </c>
      <c r="Q174" s="158"/>
      <c r="R174" s="159">
        <f>SUM(R175:R179)</f>
        <v>0</v>
      </c>
      <c r="S174" s="158"/>
      <c r="T174" s="160">
        <f>SUM(T175:T179)</f>
        <v>0</v>
      </c>
      <c r="AR174" s="153" t="s">
        <v>5934</v>
      </c>
      <c r="AT174" s="161" t="s">
        <v>5982</v>
      </c>
      <c r="AU174" s="161" t="s">
        <v>5934</v>
      </c>
      <c r="AY174" s="153" t="s">
        <v>4012</v>
      </c>
      <c r="BK174" s="162">
        <f>SUM(BK175:BK179)</f>
        <v>0</v>
      </c>
    </row>
    <row r="175" spans="2:65" s="1" customFormat="1" ht="22.5" customHeight="1">
      <c r="B175" s="166"/>
      <c r="C175" s="167" t="s">
        <v>649</v>
      </c>
      <c r="D175" s="167" t="s">
        <v>4015</v>
      </c>
      <c r="E175" s="168" t="s">
        <v>5457</v>
      </c>
      <c r="F175" s="169" t="s">
        <v>5458</v>
      </c>
      <c r="G175" s="170" t="s">
        <v>450</v>
      </c>
      <c r="H175" s="171">
        <v>4.79</v>
      </c>
      <c r="I175" s="172"/>
      <c r="J175" s="173">
        <f>ROUND(I175*H175,2)</f>
        <v>0</v>
      </c>
      <c r="K175" s="169" t="s">
        <v>392</v>
      </c>
      <c r="L175" s="35"/>
      <c r="M175" s="174" t="s">
        <v>5915</v>
      </c>
      <c r="N175" s="175" t="s">
        <v>5954</v>
      </c>
      <c r="O175" s="36"/>
      <c r="P175" s="176">
        <f>O175*H175</f>
        <v>0</v>
      </c>
      <c r="Q175" s="176">
        <v>0</v>
      </c>
      <c r="R175" s="176">
        <f>Q175*H175</f>
        <v>0</v>
      </c>
      <c r="S175" s="176">
        <v>0</v>
      </c>
      <c r="T175" s="177">
        <f>S175*H175</f>
        <v>0</v>
      </c>
      <c r="AR175" s="18" t="s">
        <v>6003</v>
      </c>
      <c r="AT175" s="18" t="s">
        <v>4015</v>
      </c>
      <c r="AU175" s="18" t="s">
        <v>5990</v>
      </c>
      <c r="AY175" s="18" t="s">
        <v>4012</v>
      </c>
      <c r="BE175" s="178">
        <f>IF(N175="základní",J175,0)</f>
        <v>0</v>
      </c>
      <c r="BF175" s="178">
        <f>IF(N175="snížená",J175,0)</f>
        <v>0</v>
      </c>
      <c r="BG175" s="178">
        <f>IF(N175="zákl. přenesená",J175,0)</f>
        <v>0</v>
      </c>
      <c r="BH175" s="178">
        <f>IF(N175="sníž. přenesená",J175,0)</f>
        <v>0</v>
      </c>
      <c r="BI175" s="178">
        <f>IF(N175="nulová",J175,0)</f>
        <v>0</v>
      </c>
      <c r="BJ175" s="18" t="s">
        <v>5934</v>
      </c>
      <c r="BK175" s="178">
        <f>ROUND(I175*H175,2)</f>
        <v>0</v>
      </c>
      <c r="BL175" s="18" t="s">
        <v>6003</v>
      </c>
      <c r="BM175" s="18" t="s">
        <v>4974</v>
      </c>
    </row>
    <row r="176" spans="2:65" s="1" customFormat="1" ht="22.5" customHeight="1">
      <c r="B176" s="166"/>
      <c r="C176" s="167" t="s">
        <v>654</v>
      </c>
      <c r="D176" s="167" t="s">
        <v>4015</v>
      </c>
      <c r="E176" s="168" t="s">
        <v>5460</v>
      </c>
      <c r="F176" s="169" t="s">
        <v>5461</v>
      </c>
      <c r="G176" s="170" t="s">
        <v>450</v>
      </c>
      <c r="H176" s="171">
        <v>162.86000000000001</v>
      </c>
      <c r="I176" s="172"/>
      <c r="J176" s="173">
        <f>ROUND(I176*H176,2)</f>
        <v>0</v>
      </c>
      <c r="K176" s="169" t="s">
        <v>392</v>
      </c>
      <c r="L176" s="35"/>
      <c r="M176" s="174" t="s">
        <v>5915</v>
      </c>
      <c r="N176" s="175" t="s">
        <v>5954</v>
      </c>
      <c r="O176" s="36"/>
      <c r="P176" s="176">
        <f>O176*H176</f>
        <v>0</v>
      </c>
      <c r="Q176" s="176">
        <v>0</v>
      </c>
      <c r="R176" s="176">
        <f>Q176*H176</f>
        <v>0</v>
      </c>
      <c r="S176" s="176">
        <v>0</v>
      </c>
      <c r="T176" s="177">
        <f>S176*H176</f>
        <v>0</v>
      </c>
      <c r="AR176" s="18" t="s">
        <v>6003</v>
      </c>
      <c r="AT176" s="18" t="s">
        <v>4015</v>
      </c>
      <c r="AU176" s="18" t="s">
        <v>5990</v>
      </c>
      <c r="AY176" s="18" t="s">
        <v>4012</v>
      </c>
      <c r="BE176" s="178">
        <f>IF(N176="základní",J176,0)</f>
        <v>0</v>
      </c>
      <c r="BF176" s="178">
        <f>IF(N176="snížená",J176,0)</f>
        <v>0</v>
      </c>
      <c r="BG176" s="178">
        <f>IF(N176="zákl. přenesená",J176,0)</f>
        <v>0</v>
      </c>
      <c r="BH176" s="178">
        <f>IF(N176="sníž. přenesená",J176,0)</f>
        <v>0</v>
      </c>
      <c r="BI176" s="178">
        <f>IF(N176="nulová",J176,0)</f>
        <v>0</v>
      </c>
      <c r="BJ176" s="18" t="s">
        <v>5934</v>
      </c>
      <c r="BK176" s="178">
        <f>ROUND(I176*H176,2)</f>
        <v>0</v>
      </c>
      <c r="BL176" s="18" t="s">
        <v>6003</v>
      </c>
      <c r="BM176" s="18" t="s">
        <v>4975</v>
      </c>
    </row>
    <row r="177" spans="2:65" s="12" customFormat="1">
      <c r="B177" s="186"/>
      <c r="D177" s="179" t="s">
        <v>402</v>
      </c>
      <c r="F177" s="188" t="s">
        <v>3209</v>
      </c>
      <c r="H177" s="189">
        <v>162.86000000000001</v>
      </c>
      <c r="I177" s="190"/>
      <c r="L177" s="186"/>
      <c r="M177" s="191"/>
      <c r="N177" s="192"/>
      <c r="O177" s="192"/>
      <c r="P177" s="192"/>
      <c r="Q177" s="192"/>
      <c r="R177" s="192"/>
      <c r="S177" s="192"/>
      <c r="T177" s="193"/>
      <c r="AT177" s="194" t="s">
        <v>402</v>
      </c>
      <c r="AU177" s="194" t="s">
        <v>5990</v>
      </c>
      <c r="AV177" s="12" t="s">
        <v>5990</v>
      </c>
      <c r="AW177" s="12" t="s">
        <v>5916</v>
      </c>
      <c r="AX177" s="12" t="s">
        <v>5934</v>
      </c>
      <c r="AY177" s="194" t="s">
        <v>4012</v>
      </c>
    </row>
    <row r="178" spans="2:65" s="1" customFormat="1" ht="22.5" customHeight="1">
      <c r="B178" s="166"/>
      <c r="C178" s="167" t="s">
        <v>658</v>
      </c>
      <c r="D178" s="167" t="s">
        <v>4015</v>
      </c>
      <c r="E178" s="168" t="s">
        <v>5464</v>
      </c>
      <c r="F178" s="169" t="s">
        <v>5465</v>
      </c>
      <c r="G178" s="170" t="s">
        <v>450</v>
      </c>
      <c r="H178" s="171">
        <v>4.79</v>
      </c>
      <c r="I178" s="172"/>
      <c r="J178" s="173">
        <f>ROUND(I178*H178,2)</f>
        <v>0</v>
      </c>
      <c r="K178" s="169" t="s">
        <v>392</v>
      </c>
      <c r="L178" s="35"/>
      <c r="M178" s="174" t="s">
        <v>5915</v>
      </c>
      <c r="N178" s="175" t="s">
        <v>5954</v>
      </c>
      <c r="O178" s="36"/>
      <c r="P178" s="176">
        <f>O178*H178</f>
        <v>0</v>
      </c>
      <c r="Q178" s="176">
        <v>0</v>
      </c>
      <c r="R178" s="176">
        <f>Q178*H178</f>
        <v>0</v>
      </c>
      <c r="S178" s="176">
        <v>0</v>
      </c>
      <c r="T178" s="177">
        <f>S178*H178</f>
        <v>0</v>
      </c>
      <c r="AR178" s="18" t="s">
        <v>6003</v>
      </c>
      <c r="AT178" s="18" t="s">
        <v>4015</v>
      </c>
      <c r="AU178" s="18" t="s">
        <v>5990</v>
      </c>
      <c r="AY178" s="18" t="s">
        <v>4012</v>
      </c>
      <c r="BE178" s="178">
        <f>IF(N178="základní",J178,0)</f>
        <v>0</v>
      </c>
      <c r="BF178" s="178">
        <f>IF(N178="snížená",J178,0)</f>
        <v>0</v>
      </c>
      <c r="BG178" s="178">
        <f>IF(N178="zákl. přenesená",J178,0)</f>
        <v>0</v>
      </c>
      <c r="BH178" s="178">
        <f>IF(N178="sníž. přenesená",J178,0)</f>
        <v>0</v>
      </c>
      <c r="BI178" s="178">
        <f>IF(N178="nulová",J178,0)</f>
        <v>0</v>
      </c>
      <c r="BJ178" s="18" t="s">
        <v>5934</v>
      </c>
      <c r="BK178" s="178">
        <f>ROUND(I178*H178,2)</f>
        <v>0</v>
      </c>
      <c r="BL178" s="18" t="s">
        <v>6003</v>
      </c>
      <c r="BM178" s="18" t="s">
        <v>4977</v>
      </c>
    </row>
    <row r="179" spans="2:65" s="1" customFormat="1" ht="22.5" customHeight="1">
      <c r="B179" s="166"/>
      <c r="C179" s="167" t="s">
        <v>663</v>
      </c>
      <c r="D179" s="167" t="s">
        <v>4015</v>
      </c>
      <c r="E179" s="168" t="s">
        <v>5467</v>
      </c>
      <c r="F179" s="169" t="s">
        <v>5468</v>
      </c>
      <c r="G179" s="170" t="s">
        <v>450</v>
      </c>
      <c r="H179" s="171">
        <v>4.79</v>
      </c>
      <c r="I179" s="172"/>
      <c r="J179" s="173">
        <f>ROUND(I179*H179,2)</f>
        <v>0</v>
      </c>
      <c r="K179" s="169" t="s">
        <v>392</v>
      </c>
      <c r="L179" s="35"/>
      <c r="M179" s="174" t="s">
        <v>5915</v>
      </c>
      <c r="N179" s="175" t="s">
        <v>5954</v>
      </c>
      <c r="O179" s="36"/>
      <c r="P179" s="176">
        <f>O179*H179</f>
        <v>0</v>
      </c>
      <c r="Q179" s="176">
        <v>0</v>
      </c>
      <c r="R179" s="176">
        <f>Q179*H179</f>
        <v>0</v>
      </c>
      <c r="S179" s="176">
        <v>0</v>
      </c>
      <c r="T179" s="177">
        <f>S179*H179</f>
        <v>0</v>
      </c>
      <c r="AR179" s="18" t="s">
        <v>6003</v>
      </c>
      <c r="AT179" s="18" t="s">
        <v>4015</v>
      </c>
      <c r="AU179" s="18" t="s">
        <v>5990</v>
      </c>
      <c r="AY179" s="18" t="s">
        <v>4012</v>
      </c>
      <c r="BE179" s="178">
        <f>IF(N179="základní",J179,0)</f>
        <v>0</v>
      </c>
      <c r="BF179" s="178">
        <f>IF(N179="snížená",J179,0)</f>
        <v>0</v>
      </c>
      <c r="BG179" s="178">
        <f>IF(N179="zákl. přenesená",J179,0)</f>
        <v>0</v>
      </c>
      <c r="BH179" s="178">
        <f>IF(N179="sníž. přenesená",J179,0)</f>
        <v>0</v>
      </c>
      <c r="BI179" s="178">
        <f>IF(N179="nulová",J179,0)</f>
        <v>0</v>
      </c>
      <c r="BJ179" s="18" t="s">
        <v>5934</v>
      </c>
      <c r="BK179" s="178">
        <f>ROUND(I179*H179,2)</f>
        <v>0</v>
      </c>
      <c r="BL179" s="18" t="s">
        <v>6003</v>
      </c>
      <c r="BM179" s="18" t="s">
        <v>4978</v>
      </c>
    </row>
    <row r="180" spans="2:65" s="11" customFormat="1" ht="29.85" customHeight="1">
      <c r="B180" s="152"/>
      <c r="D180" s="163" t="s">
        <v>5982</v>
      </c>
      <c r="E180" s="164" t="s">
        <v>5470</v>
      </c>
      <c r="F180" s="164" t="s">
        <v>738</v>
      </c>
      <c r="I180" s="155"/>
      <c r="J180" s="165">
        <f>BK180</f>
        <v>0</v>
      </c>
      <c r="L180" s="152"/>
      <c r="M180" s="157"/>
      <c r="N180" s="158"/>
      <c r="O180" s="158"/>
      <c r="P180" s="159">
        <f>SUM(P181:P182)</f>
        <v>0</v>
      </c>
      <c r="Q180" s="158"/>
      <c r="R180" s="159">
        <f>SUM(R181:R182)</f>
        <v>0.66</v>
      </c>
      <c r="S180" s="158"/>
      <c r="T180" s="160">
        <f>SUM(T181:T182)</f>
        <v>0</v>
      </c>
      <c r="AR180" s="153" t="s">
        <v>5934</v>
      </c>
      <c r="AT180" s="161" t="s">
        <v>5982</v>
      </c>
      <c r="AU180" s="161" t="s">
        <v>5934</v>
      </c>
      <c r="AY180" s="153" t="s">
        <v>4012</v>
      </c>
      <c r="BK180" s="162">
        <f>SUM(BK181:BK182)</f>
        <v>0</v>
      </c>
    </row>
    <row r="181" spans="2:65" s="1" customFormat="1" ht="22.5" customHeight="1">
      <c r="B181" s="166"/>
      <c r="C181" s="167" t="s">
        <v>668</v>
      </c>
      <c r="D181" s="167" t="s">
        <v>4015</v>
      </c>
      <c r="E181" s="168" t="s">
        <v>5471</v>
      </c>
      <c r="F181" s="169" t="s">
        <v>5472</v>
      </c>
      <c r="G181" s="170" t="s">
        <v>450</v>
      </c>
      <c r="H181" s="171">
        <v>50.393999999999998</v>
      </c>
      <c r="I181" s="172"/>
      <c r="J181" s="173">
        <f>ROUND(I181*H181,2)</f>
        <v>0</v>
      </c>
      <c r="K181" s="169" t="s">
        <v>392</v>
      </c>
      <c r="L181" s="35"/>
      <c r="M181" s="174" t="s">
        <v>5915</v>
      </c>
      <c r="N181" s="175" t="s">
        <v>5954</v>
      </c>
      <c r="O181" s="36"/>
      <c r="P181" s="176">
        <f>O181*H181</f>
        <v>0</v>
      </c>
      <c r="Q181" s="176">
        <v>0</v>
      </c>
      <c r="R181" s="176">
        <f>Q181*H181</f>
        <v>0</v>
      </c>
      <c r="S181" s="176">
        <v>0</v>
      </c>
      <c r="T181" s="177">
        <f>S181*H181</f>
        <v>0</v>
      </c>
      <c r="AR181" s="18" t="s">
        <v>6003</v>
      </c>
      <c r="AT181" s="18" t="s">
        <v>4015</v>
      </c>
      <c r="AU181" s="18" t="s">
        <v>5990</v>
      </c>
      <c r="AY181" s="18" t="s">
        <v>4012</v>
      </c>
      <c r="BE181" s="178">
        <f>IF(N181="základní",J181,0)</f>
        <v>0</v>
      </c>
      <c r="BF181" s="178">
        <f>IF(N181="snížená",J181,0)</f>
        <v>0</v>
      </c>
      <c r="BG181" s="178">
        <f>IF(N181="zákl. přenesená",J181,0)</f>
        <v>0</v>
      </c>
      <c r="BH181" s="178">
        <f>IF(N181="sníž. přenesená",J181,0)</f>
        <v>0</v>
      </c>
      <c r="BI181" s="178">
        <f>IF(N181="nulová",J181,0)</f>
        <v>0</v>
      </c>
      <c r="BJ181" s="18" t="s">
        <v>5934</v>
      </c>
      <c r="BK181" s="178">
        <f>ROUND(I181*H181,2)</f>
        <v>0</v>
      </c>
      <c r="BL181" s="18" t="s">
        <v>6003</v>
      </c>
      <c r="BM181" s="18" t="s">
        <v>4979</v>
      </c>
    </row>
    <row r="182" spans="2:65" s="1" customFormat="1" ht="22.5" customHeight="1">
      <c r="B182" s="166"/>
      <c r="C182" s="197" t="s">
        <v>673</v>
      </c>
      <c r="D182" s="197" t="s">
        <v>447</v>
      </c>
      <c r="E182" s="198" t="s">
        <v>1378</v>
      </c>
      <c r="F182" s="199" t="s">
        <v>1379</v>
      </c>
      <c r="G182" s="200" t="s">
        <v>568</v>
      </c>
      <c r="H182" s="201">
        <v>4</v>
      </c>
      <c r="I182" s="202"/>
      <c r="J182" s="203">
        <f>ROUND(I182*H182,2)</f>
        <v>0</v>
      </c>
      <c r="K182" s="199" t="s">
        <v>392</v>
      </c>
      <c r="L182" s="204"/>
      <c r="M182" s="205" t="s">
        <v>5915</v>
      </c>
      <c r="N182" s="221" t="s">
        <v>5954</v>
      </c>
      <c r="O182" s="183"/>
      <c r="P182" s="184">
        <f>O182*H182</f>
        <v>0</v>
      </c>
      <c r="Q182" s="184">
        <v>0.16500000000000001</v>
      </c>
      <c r="R182" s="184">
        <f>Q182*H182</f>
        <v>0.66</v>
      </c>
      <c r="S182" s="184">
        <v>0</v>
      </c>
      <c r="T182" s="185">
        <f>S182*H182</f>
        <v>0</v>
      </c>
      <c r="AR182" s="18" t="s">
        <v>6015</v>
      </c>
      <c r="AT182" s="18" t="s">
        <v>447</v>
      </c>
      <c r="AU182" s="18" t="s">
        <v>5990</v>
      </c>
      <c r="AY182" s="18" t="s">
        <v>4012</v>
      </c>
      <c r="BE182" s="178">
        <f>IF(N182="základní",J182,0)</f>
        <v>0</v>
      </c>
      <c r="BF182" s="178">
        <f>IF(N182="snížená",J182,0)</f>
        <v>0</v>
      </c>
      <c r="BG182" s="178">
        <f>IF(N182="zákl. přenesená",J182,0)</f>
        <v>0</v>
      </c>
      <c r="BH182" s="178">
        <f>IF(N182="sníž. přenesená",J182,0)</f>
        <v>0</v>
      </c>
      <c r="BI182" s="178">
        <f>IF(N182="nulová",J182,0)</f>
        <v>0</v>
      </c>
      <c r="BJ182" s="18" t="s">
        <v>5934</v>
      </c>
      <c r="BK182" s="178">
        <f>ROUND(I182*H182,2)</f>
        <v>0</v>
      </c>
      <c r="BL182" s="18" t="s">
        <v>6003</v>
      </c>
      <c r="BM182" s="18" t="s">
        <v>1380</v>
      </c>
    </row>
    <row r="183" spans="2:65" s="1" customFormat="1" ht="6.95" customHeight="1">
      <c r="B183" s="50"/>
      <c r="C183" s="51"/>
      <c r="D183" s="51"/>
      <c r="E183" s="51"/>
      <c r="F183" s="51"/>
      <c r="G183" s="51"/>
      <c r="H183" s="51"/>
      <c r="I183" s="120"/>
      <c r="J183" s="51"/>
      <c r="K183" s="51"/>
      <c r="L183" s="35"/>
    </row>
  </sheetData>
  <autoFilter ref="C89:K89"/>
  <mergeCells count="12">
    <mergeCell ref="E47:H47"/>
    <mergeCell ref="E78:H78"/>
    <mergeCell ref="G1:H1"/>
    <mergeCell ref="L2:V2"/>
    <mergeCell ref="E49:H49"/>
    <mergeCell ref="E51:H51"/>
    <mergeCell ref="E80:H80"/>
    <mergeCell ref="E82:H82"/>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15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6017</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4655</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1381</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ROUND(SUM(BE89:BE157), 2)</f>
        <v>0</v>
      </c>
      <c r="G32" s="36"/>
      <c r="H32" s="36"/>
      <c r="I32" s="115">
        <v>0.21</v>
      </c>
      <c r="J32" s="114">
        <f>ROUND(ROUND((SUM(BE89:BE157)), 2)*I32, 2)</f>
        <v>0</v>
      </c>
      <c r="K32" s="39"/>
    </row>
    <row r="33" spans="2:11" s="1" customFormat="1" ht="14.45" customHeight="1">
      <c r="B33" s="35"/>
      <c r="C33" s="36"/>
      <c r="D33" s="36"/>
      <c r="E33" s="43" t="s">
        <v>5955</v>
      </c>
      <c r="F33" s="114">
        <f>ROUND(SUM(BF89:BF157), 2)</f>
        <v>0</v>
      </c>
      <c r="G33" s="36"/>
      <c r="H33" s="36"/>
      <c r="I33" s="115">
        <v>0.15</v>
      </c>
      <c r="J33" s="114">
        <f>ROUND(ROUND((SUM(BF89:BF157)), 2)*I33, 2)</f>
        <v>0</v>
      </c>
      <c r="K33" s="39"/>
    </row>
    <row r="34" spans="2:11" s="1" customFormat="1" ht="14.45" hidden="1" customHeight="1">
      <c r="B34" s="35"/>
      <c r="C34" s="36"/>
      <c r="D34" s="36"/>
      <c r="E34" s="43" t="s">
        <v>5956</v>
      </c>
      <c r="F34" s="114">
        <f>ROUND(SUM(BG89:BG157), 2)</f>
        <v>0</v>
      </c>
      <c r="G34" s="36"/>
      <c r="H34" s="36"/>
      <c r="I34" s="115">
        <v>0.21</v>
      </c>
      <c r="J34" s="114">
        <v>0</v>
      </c>
      <c r="K34" s="39"/>
    </row>
    <row r="35" spans="2:11" s="1" customFormat="1" ht="14.45" hidden="1" customHeight="1">
      <c r="B35" s="35"/>
      <c r="C35" s="36"/>
      <c r="D35" s="36"/>
      <c r="E35" s="43" t="s">
        <v>5957</v>
      </c>
      <c r="F35" s="114">
        <f>ROUND(SUM(BH89:BH157), 2)</f>
        <v>0</v>
      </c>
      <c r="G35" s="36"/>
      <c r="H35" s="36"/>
      <c r="I35" s="115">
        <v>0.15</v>
      </c>
      <c r="J35" s="114">
        <v>0</v>
      </c>
      <c r="K35" s="39"/>
    </row>
    <row r="36" spans="2:11" s="1" customFormat="1" ht="14.45" hidden="1" customHeight="1">
      <c r="B36" s="35"/>
      <c r="C36" s="36"/>
      <c r="D36" s="36"/>
      <c r="E36" s="43" t="s">
        <v>5958</v>
      </c>
      <c r="F36" s="114">
        <f>ROUND(SUM(BI89:BI157),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4655</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8 - SO_02.6 Propojovací potrubí LT DN 400 dl. 52 m</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J89</f>
        <v>0</v>
      </c>
      <c r="K60" s="39"/>
      <c r="AU60" s="18" t="s">
        <v>3993</v>
      </c>
    </row>
    <row r="61" spans="2:47" s="8" customFormat="1" ht="24.95" customHeight="1">
      <c r="B61" s="127"/>
      <c r="C61" s="128"/>
      <c r="D61" s="129" t="s">
        <v>2364</v>
      </c>
      <c r="E61" s="130"/>
      <c r="F61" s="130"/>
      <c r="G61" s="130"/>
      <c r="H61" s="130"/>
      <c r="I61" s="131"/>
      <c r="J61" s="132">
        <f>J90</f>
        <v>0</v>
      </c>
      <c r="K61" s="133"/>
    </row>
    <row r="62" spans="2:47" s="9" customFormat="1" ht="19.899999999999999" customHeight="1">
      <c r="B62" s="134"/>
      <c r="C62" s="135"/>
      <c r="D62" s="136" t="s">
        <v>2365</v>
      </c>
      <c r="E62" s="137"/>
      <c r="F62" s="137"/>
      <c r="G62" s="137"/>
      <c r="H62" s="137"/>
      <c r="I62" s="138"/>
      <c r="J62" s="139">
        <f>J91</f>
        <v>0</v>
      </c>
      <c r="K62" s="140"/>
    </row>
    <row r="63" spans="2:47" s="9" customFormat="1" ht="19.899999999999999" customHeight="1">
      <c r="B63" s="134"/>
      <c r="C63" s="135"/>
      <c r="D63" s="136" t="s">
        <v>2366</v>
      </c>
      <c r="E63" s="137"/>
      <c r="F63" s="137"/>
      <c r="G63" s="137"/>
      <c r="H63" s="137"/>
      <c r="I63" s="138"/>
      <c r="J63" s="139">
        <f>J131</f>
        <v>0</v>
      </c>
      <c r="K63" s="140"/>
    </row>
    <row r="64" spans="2:47" s="9" customFormat="1" ht="19.899999999999999" customHeight="1">
      <c r="B64" s="134"/>
      <c r="C64" s="135"/>
      <c r="D64" s="136" t="s">
        <v>4657</v>
      </c>
      <c r="E64" s="137"/>
      <c r="F64" s="137"/>
      <c r="G64" s="137"/>
      <c r="H64" s="137"/>
      <c r="I64" s="138"/>
      <c r="J64" s="139">
        <f>J142</f>
        <v>0</v>
      </c>
      <c r="K64" s="140"/>
    </row>
    <row r="65" spans="2:12" s="9" customFormat="1" ht="19.899999999999999" customHeight="1">
      <c r="B65" s="134"/>
      <c r="C65" s="135"/>
      <c r="D65" s="136" t="s">
        <v>4658</v>
      </c>
      <c r="E65" s="137"/>
      <c r="F65" s="137"/>
      <c r="G65" s="137"/>
      <c r="H65" s="137"/>
      <c r="I65" s="138"/>
      <c r="J65" s="139">
        <f>J151</f>
        <v>0</v>
      </c>
      <c r="K65" s="140"/>
    </row>
    <row r="66" spans="2:12" s="8" customFormat="1" ht="24.95" customHeight="1">
      <c r="B66" s="127"/>
      <c r="C66" s="128"/>
      <c r="D66" s="129" t="s">
        <v>1382</v>
      </c>
      <c r="E66" s="130"/>
      <c r="F66" s="130"/>
      <c r="G66" s="130"/>
      <c r="H66" s="130"/>
      <c r="I66" s="131"/>
      <c r="J66" s="132">
        <f>J153</f>
        <v>0</v>
      </c>
      <c r="K66" s="133"/>
    </row>
    <row r="67" spans="2:12" s="9" customFormat="1" ht="19.899999999999999" customHeight="1">
      <c r="B67" s="134"/>
      <c r="C67" s="135"/>
      <c r="D67" s="136" t="s">
        <v>1383</v>
      </c>
      <c r="E67" s="137"/>
      <c r="F67" s="137"/>
      <c r="G67" s="137"/>
      <c r="H67" s="137"/>
      <c r="I67" s="138"/>
      <c r="J67" s="139">
        <f>J154</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3996</v>
      </c>
      <c r="L74" s="35"/>
    </row>
    <row r="75" spans="2:12" s="1" customFormat="1" ht="6.95" customHeight="1">
      <c r="B75" s="35"/>
      <c r="L75" s="35"/>
    </row>
    <row r="76" spans="2:12" s="1" customFormat="1" ht="14.45" customHeight="1">
      <c r="B76" s="35"/>
      <c r="C76" s="57" t="s">
        <v>5929</v>
      </c>
      <c r="L76" s="35"/>
    </row>
    <row r="77" spans="2:12" s="1" customFormat="1" ht="22.5" customHeight="1">
      <c r="B77" s="35"/>
      <c r="E77" s="1611" t="str">
        <f>E7</f>
        <v>Zajištění kvality vody pro skupinový vodovod Přelouč</v>
      </c>
      <c r="F77" s="1576"/>
      <c r="G77" s="1576"/>
      <c r="H77" s="1576"/>
      <c r="L77" s="35"/>
    </row>
    <row r="78" spans="2:12" ht="15">
      <c r="B78" s="22"/>
      <c r="C78" s="57" t="s">
        <v>3987</v>
      </c>
      <c r="L78" s="22"/>
    </row>
    <row r="79" spans="2:12" s="1" customFormat="1" ht="22.5" customHeight="1">
      <c r="B79" s="35"/>
      <c r="E79" s="1611" t="s">
        <v>4655</v>
      </c>
      <c r="F79" s="1576"/>
      <c r="G79" s="1576"/>
      <c r="H79" s="1576"/>
      <c r="L79" s="35"/>
    </row>
    <row r="80" spans="2:12" s="1" customFormat="1" ht="14.45" customHeight="1">
      <c r="B80" s="35"/>
      <c r="C80" s="57" t="s">
        <v>2362</v>
      </c>
      <c r="L80" s="35"/>
    </row>
    <row r="81" spans="2:65" s="1" customFormat="1" ht="23.25" customHeight="1">
      <c r="B81" s="35"/>
      <c r="E81" s="1595" t="str">
        <f>E11</f>
        <v>8 - SO_02.6 Propojovací potrubí LT DN 400 dl. 52 m</v>
      </c>
      <c r="F81" s="1576"/>
      <c r="G81" s="1576"/>
      <c r="H81" s="1576"/>
      <c r="L81" s="35"/>
    </row>
    <row r="82" spans="2:65" s="1" customFormat="1" ht="6.95" customHeight="1">
      <c r="B82" s="35"/>
      <c r="L82" s="35"/>
    </row>
    <row r="83" spans="2:65" s="1" customFormat="1" ht="18" customHeight="1">
      <c r="B83" s="35"/>
      <c r="C83" s="57" t="s">
        <v>5935</v>
      </c>
      <c r="F83" s="141" t="str">
        <f>F14</f>
        <v xml:space="preserve"> </v>
      </c>
      <c r="I83" s="142" t="s">
        <v>5937</v>
      </c>
      <c r="J83" s="61" t="str">
        <f>IF(J14="","",J14)</f>
        <v>27.10.2015</v>
      </c>
      <c r="L83" s="35"/>
    </row>
    <row r="84" spans="2:65" s="1" customFormat="1" ht="6.95" customHeight="1">
      <c r="B84" s="35"/>
      <c r="L84" s="35"/>
    </row>
    <row r="85" spans="2:65" s="1" customFormat="1" ht="15">
      <c r="B85" s="35"/>
      <c r="C85" s="57" t="s">
        <v>5941</v>
      </c>
      <c r="F85" s="141" t="str">
        <f>E17</f>
        <v xml:space="preserve"> </v>
      </c>
      <c r="I85" s="142" t="s">
        <v>5946</v>
      </c>
      <c r="J85" s="141" t="str">
        <f>E23</f>
        <v xml:space="preserve"> </v>
      </c>
      <c r="L85" s="35"/>
    </row>
    <row r="86" spans="2:65" s="1" customFormat="1" ht="14.45" customHeight="1">
      <c r="B86" s="35"/>
      <c r="C86" s="57" t="s">
        <v>5944</v>
      </c>
      <c r="F86" s="141" t="str">
        <f>IF(E20="","",E20)</f>
        <v/>
      </c>
      <c r="L86" s="35"/>
    </row>
    <row r="87" spans="2:65" s="1" customFormat="1" ht="10.35" customHeight="1">
      <c r="B87" s="35"/>
      <c r="L87" s="35"/>
    </row>
    <row r="88" spans="2:65" s="10" customFormat="1" ht="29.25" customHeight="1">
      <c r="B88" s="143"/>
      <c r="C88" s="144" t="s">
        <v>3997</v>
      </c>
      <c r="D88" s="145" t="s">
        <v>5968</v>
      </c>
      <c r="E88" s="145" t="s">
        <v>5964</v>
      </c>
      <c r="F88" s="145" t="s">
        <v>3998</v>
      </c>
      <c r="G88" s="145" t="s">
        <v>3999</v>
      </c>
      <c r="H88" s="145" t="s">
        <v>4000</v>
      </c>
      <c r="I88" s="146" t="s">
        <v>4001</v>
      </c>
      <c r="J88" s="145" t="s">
        <v>3991</v>
      </c>
      <c r="K88" s="147" t="s">
        <v>4002</v>
      </c>
      <c r="L88" s="143"/>
      <c r="M88" s="67" t="s">
        <v>4003</v>
      </c>
      <c r="N88" s="68" t="s">
        <v>5953</v>
      </c>
      <c r="O88" s="68" t="s">
        <v>4004</v>
      </c>
      <c r="P88" s="68" t="s">
        <v>4005</v>
      </c>
      <c r="Q88" s="68" t="s">
        <v>4006</v>
      </c>
      <c r="R88" s="68" t="s">
        <v>4007</v>
      </c>
      <c r="S88" s="68" t="s">
        <v>4008</v>
      </c>
      <c r="T88" s="69" t="s">
        <v>4009</v>
      </c>
    </row>
    <row r="89" spans="2:65" s="1" customFormat="1" ht="29.25" customHeight="1">
      <c r="B89" s="35"/>
      <c r="C89" s="71" t="s">
        <v>3992</v>
      </c>
      <c r="J89" s="148">
        <f>BK89</f>
        <v>0</v>
      </c>
      <c r="L89" s="35"/>
      <c r="M89" s="70"/>
      <c r="N89" s="62"/>
      <c r="O89" s="62"/>
      <c r="P89" s="149">
        <f>P90+P153</f>
        <v>0</v>
      </c>
      <c r="Q89" s="62"/>
      <c r="R89" s="149">
        <f>R90+R153</f>
        <v>103.48241189999999</v>
      </c>
      <c r="S89" s="62"/>
      <c r="T89" s="150">
        <f>T90+T153</f>
        <v>0</v>
      </c>
      <c r="AT89" s="18" t="s">
        <v>5982</v>
      </c>
      <c r="AU89" s="18" t="s">
        <v>3993</v>
      </c>
      <c r="BK89" s="151">
        <f>BK90+BK153</f>
        <v>0</v>
      </c>
    </row>
    <row r="90" spans="2:65" s="11" customFormat="1" ht="37.35" customHeight="1">
      <c r="B90" s="152"/>
      <c r="D90" s="153" t="s">
        <v>5982</v>
      </c>
      <c r="E90" s="154" t="s">
        <v>2379</v>
      </c>
      <c r="F90" s="154" t="s">
        <v>2380</v>
      </c>
      <c r="I90" s="155"/>
      <c r="J90" s="156">
        <f>BK90</f>
        <v>0</v>
      </c>
      <c r="L90" s="152"/>
      <c r="M90" s="157"/>
      <c r="N90" s="158"/>
      <c r="O90" s="158"/>
      <c r="P90" s="159">
        <f>P91+P131+P142+P151</f>
        <v>0</v>
      </c>
      <c r="Q90" s="158"/>
      <c r="R90" s="159">
        <f>R91+R131+R142+R151</f>
        <v>103.4300519</v>
      </c>
      <c r="S90" s="158"/>
      <c r="T90" s="160">
        <f>T91+T131+T142+T151</f>
        <v>0</v>
      </c>
      <c r="AR90" s="153" t="s">
        <v>5934</v>
      </c>
      <c r="AT90" s="161" t="s">
        <v>5982</v>
      </c>
      <c r="AU90" s="161" t="s">
        <v>5983</v>
      </c>
      <c r="AY90" s="153" t="s">
        <v>4012</v>
      </c>
      <c r="BK90" s="162">
        <f>BK91+BK131+BK142+BK151</f>
        <v>0</v>
      </c>
    </row>
    <row r="91" spans="2:65" s="11" customFormat="1" ht="19.899999999999999" customHeight="1">
      <c r="B91" s="152"/>
      <c r="D91" s="163" t="s">
        <v>5982</v>
      </c>
      <c r="E91" s="164" t="s">
        <v>5934</v>
      </c>
      <c r="F91" s="164" t="s">
        <v>2381</v>
      </c>
      <c r="I91" s="155"/>
      <c r="J91" s="165">
        <f>BK91</f>
        <v>0</v>
      </c>
      <c r="L91" s="152"/>
      <c r="M91" s="157"/>
      <c r="N91" s="158"/>
      <c r="O91" s="158"/>
      <c r="P91" s="159">
        <f>SUM(P92:P130)</f>
        <v>0</v>
      </c>
      <c r="Q91" s="158"/>
      <c r="R91" s="159">
        <f>SUM(R92:R130)</f>
        <v>85.389905999999996</v>
      </c>
      <c r="S91" s="158"/>
      <c r="T91" s="160">
        <f>SUM(T92:T130)</f>
        <v>0</v>
      </c>
      <c r="AR91" s="153" t="s">
        <v>5934</v>
      </c>
      <c r="AT91" s="161" t="s">
        <v>5982</v>
      </c>
      <c r="AU91" s="161" t="s">
        <v>5934</v>
      </c>
      <c r="AY91" s="153" t="s">
        <v>4012</v>
      </c>
      <c r="BK91" s="162">
        <f>SUM(BK92:BK130)</f>
        <v>0</v>
      </c>
    </row>
    <row r="92" spans="2:65" s="1" customFormat="1" ht="22.5" customHeight="1">
      <c r="B92" s="166"/>
      <c r="C92" s="167" t="s">
        <v>5934</v>
      </c>
      <c r="D92" s="167" t="s">
        <v>4015</v>
      </c>
      <c r="E92" s="168" t="s">
        <v>4669</v>
      </c>
      <c r="F92" s="169" t="s">
        <v>4670</v>
      </c>
      <c r="G92" s="170" t="s">
        <v>391</v>
      </c>
      <c r="H92" s="171">
        <v>100</v>
      </c>
      <c r="I92" s="172"/>
      <c r="J92" s="173">
        <f>ROUND(I92*H92,2)</f>
        <v>0</v>
      </c>
      <c r="K92" s="169" t="s">
        <v>392</v>
      </c>
      <c r="L92" s="35"/>
      <c r="M92" s="174" t="s">
        <v>5915</v>
      </c>
      <c r="N92" s="175" t="s">
        <v>5954</v>
      </c>
      <c r="O92" s="36"/>
      <c r="P92" s="176">
        <f>O92*H92</f>
        <v>0</v>
      </c>
      <c r="Q92" s="176">
        <v>0</v>
      </c>
      <c r="R92" s="176">
        <f>Q92*H92</f>
        <v>0</v>
      </c>
      <c r="S92" s="176">
        <v>0</v>
      </c>
      <c r="T92" s="177">
        <f>S92*H92</f>
        <v>0</v>
      </c>
      <c r="AR92" s="18" t="s">
        <v>6003</v>
      </c>
      <c r="AT92" s="18" t="s">
        <v>4015</v>
      </c>
      <c r="AU92" s="18" t="s">
        <v>5990</v>
      </c>
      <c r="AY92" s="18" t="s">
        <v>4012</v>
      </c>
      <c r="BE92" s="178">
        <f>IF(N92="základní",J92,0)</f>
        <v>0</v>
      </c>
      <c r="BF92" s="178">
        <f>IF(N92="snížená",J92,0)</f>
        <v>0</v>
      </c>
      <c r="BG92" s="178">
        <f>IF(N92="zákl. přenesená",J92,0)</f>
        <v>0</v>
      </c>
      <c r="BH92" s="178">
        <f>IF(N92="sníž. přenesená",J92,0)</f>
        <v>0</v>
      </c>
      <c r="BI92" s="178">
        <f>IF(N92="nulová",J92,0)</f>
        <v>0</v>
      </c>
      <c r="BJ92" s="18" t="s">
        <v>5934</v>
      </c>
      <c r="BK92" s="178">
        <f>ROUND(I92*H92,2)</f>
        <v>0</v>
      </c>
      <c r="BL92" s="18" t="s">
        <v>6003</v>
      </c>
      <c r="BM92" s="18" t="s">
        <v>4671</v>
      </c>
    </row>
    <row r="93" spans="2:65" s="1" customFormat="1" ht="22.5" customHeight="1">
      <c r="B93" s="166"/>
      <c r="C93" s="167" t="s">
        <v>5990</v>
      </c>
      <c r="D93" s="167" t="s">
        <v>4015</v>
      </c>
      <c r="E93" s="168" t="s">
        <v>4672</v>
      </c>
      <c r="F93" s="169" t="s">
        <v>4673</v>
      </c>
      <c r="G93" s="170" t="s">
        <v>396</v>
      </c>
      <c r="H93" s="171">
        <v>10</v>
      </c>
      <c r="I93" s="172"/>
      <c r="J93" s="173">
        <f>ROUND(I93*H93,2)</f>
        <v>0</v>
      </c>
      <c r="K93" s="169" t="s">
        <v>392</v>
      </c>
      <c r="L93" s="35"/>
      <c r="M93" s="174" t="s">
        <v>5915</v>
      </c>
      <c r="N93" s="175" t="s">
        <v>5954</v>
      </c>
      <c r="O93" s="36"/>
      <c r="P93" s="176">
        <f>O93*H93</f>
        <v>0</v>
      </c>
      <c r="Q93" s="176">
        <v>0</v>
      </c>
      <c r="R93" s="176">
        <f>Q93*H93</f>
        <v>0</v>
      </c>
      <c r="S93" s="176">
        <v>0</v>
      </c>
      <c r="T93" s="177">
        <f>S93*H93</f>
        <v>0</v>
      </c>
      <c r="AR93" s="18" t="s">
        <v>6003</v>
      </c>
      <c r="AT93" s="18" t="s">
        <v>4015</v>
      </c>
      <c r="AU93" s="18" t="s">
        <v>5990</v>
      </c>
      <c r="AY93" s="18" t="s">
        <v>4012</v>
      </c>
      <c r="BE93" s="178">
        <f>IF(N93="základní",J93,0)</f>
        <v>0</v>
      </c>
      <c r="BF93" s="178">
        <f>IF(N93="snížená",J93,0)</f>
        <v>0</v>
      </c>
      <c r="BG93" s="178">
        <f>IF(N93="zákl. přenesená",J93,0)</f>
        <v>0</v>
      </c>
      <c r="BH93" s="178">
        <f>IF(N93="sníž. přenesená",J93,0)</f>
        <v>0</v>
      </c>
      <c r="BI93" s="178">
        <f>IF(N93="nulová",J93,0)</f>
        <v>0</v>
      </c>
      <c r="BJ93" s="18" t="s">
        <v>5934</v>
      </c>
      <c r="BK93" s="178">
        <f>ROUND(I93*H93,2)</f>
        <v>0</v>
      </c>
      <c r="BL93" s="18" t="s">
        <v>6003</v>
      </c>
      <c r="BM93" s="18" t="s">
        <v>4674</v>
      </c>
    </row>
    <row r="94" spans="2:65" s="1" customFormat="1" ht="22.5" customHeight="1">
      <c r="B94" s="166"/>
      <c r="C94" s="167" t="s">
        <v>6000</v>
      </c>
      <c r="D94" s="167" t="s">
        <v>4015</v>
      </c>
      <c r="E94" s="168" t="s">
        <v>4675</v>
      </c>
      <c r="F94" s="169" t="s">
        <v>4676</v>
      </c>
      <c r="G94" s="170" t="s">
        <v>400</v>
      </c>
      <c r="H94" s="171">
        <v>10.92</v>
      </c>
      <c r="I94" s="172"/>
      <c r="J94" s="173">
        <f>ROUND(I94*H94,2)</f>
        <v>0</v>
      </c>
      <c r="K94" s="169" t="s">
        <v>392</v>
      </c>
      <c r="L94" s="35"/>
      <c r="M94" s="174" t="s">
        <v>5915</v>
      </c>
      <c r="N94" s="175" t="s">
        <v>5954</v>
      </c>
      <c r="O94" s="36"/>
      <c r="P94" s="176">
        <f>O94*H94</f>
        <v>0</v>
      </c>
      <c r="Q94" s="176">
        <v>0</v>
      </c>
      <c r="R94" s="176">
        <f>Q94*H94</f>
        <v>0</v>
      </c>
      <c r="S94" s="176">
        <v>0</v>
      </c>
      <c r="T94" s="177">
        <f>S94*H94</f>
        <v>0</v>
      </c>
      <c r="AR94" s="18" t="s">
        <v>6003</v>
      </c>
      <c r="AT94" s="18" t="s">
        <v>4015</v>
      </c>
      <c r="AU94" s="18" t="s">
        <v>5990</v>
      </c>
      <c r="AY94" s="18" t="s">
        <v>4012</v>
      </c>
      <c r="BE94" s="178">
        <f>IF(N94="základní",J94,0)</f>
        <v>0</v>
      </c>
      <c r="BF94" s="178">
        <f>IF(N94="snížená",J94,0)</f>
        <v>0</v>
      </c>
      <c r="BG94" s="178">
        <f>IF(N94="zákl. přenesená",J94,0)</f>
        <v>0</v>
      </c>
      <c r="BH94" s="178">
        <f>IF(N94="sníž. přenesená",J94,0)</f>
        <v>0</v>
      </c>
      <c r="BI94" s="178">
        <f>IF(N94="nulová",J94,0)</f>
        <v>0</v>
      </c>
      <c r="BJ94" s="18" t="s">
        <v>5934</v>
      </c>
      <c r="BK94" s="178">
        <f>ROUND(I94*H94,2)</f>
        <v>0</v>
      </c>
      <c r="BL94" s="18" t="s">
        <v>6003</v>
      </c>
      <c r="BM94" s="18" t="s">
        <v>4677</v>
      </c>
    </row>
    <row r="95" spans="2:65" s="12" customFormat="1">
      <c r="B95" s="186"/>
      <c r="D95" s="179" t="s">
        <v>402</v>
      </c>
      <c r="E95" s="187" t="s">
        <v>5915</v>
      </c>
      <c r="F95" s="188" t="s">
        <v>1384</v>
      </c>
      <c r="H95" s="189">
        <v>10.92</v>
      </c>
      <c r="I95" s="190"/>
      <c r="L95" s="186"/>
      <c r="M95" s="191"/>
      <c r="N95" s="192"/>
      <c r="O95" s="192"/>
      <c r="P95" s="192"/>
      <c r="Q95" s="192"/>
      <c r="R95" s="192"/>
      <c r="S95" s="192"/>
      <c r="T95" s="193"/>
      <c r="AT95" s="194" t="s">
        <v>402</v>
      </c>
      <c r="AU95" s="194" t="s">
        <v>5990</v>
      </c>
      <c r="AV95" s="12" t="s">
        <v>5990</v>
      </c>
      <c r="AW95" s="12" t="s">
        <v>5947</v>
      </c>
      <c r="AX95" s="12" t="s">
        <v>5934</v>
      </c>
      <c r="AY95" s="194" t="s">
        <v>4012</v>
      </c>
    </row>
    <row r="96" spans="2:65" s="1" customFormat="1" ht="22.5" customHeight="1">
      <c r="B96" s="166"/>
      <c r="C96" s="167" t="s">
        <v>6003</v>
      </c>
      <c r="D96" s="167" t="s">
        <v>4015</v>
      </c>
      <c r="E96" s="168" t="s">
        <v>4679</v>
      </c>
      <c r="F96" s="169" t="s">
        <v>4680</v>
      </c>
      <c r="G96" s="170" t="s">
        <v>400</v>
      </c>
      <c r="H96" s="171">
        <v>13.692</v>
      </c>
      <c r="I96" s="172"/>
      <c r="J96" s="173">
        <f>ROUND(I96*H96,2)</f>
        <v>0</v>
      </c>
      <c r="K96" s="169" t="s">
        <v>392</v>
      </c>
      <c r="L96" s="35"/>
      <c r="M96" s="174" t="s">
        <v>5915</v>
      </c>
      <c r="N96" s="175" t="s">
        <v>5954</v>
      </c>
      <c r="O96" s="36"/>
      <c r="P96" s="176">
        <f>O96*H96</f>
        <v>0</v>
      </c>
      <c r="Q96" s="176">
        <v>0</v>
      </c>
      <c r="R96" s="176">
        <f>Q96*H96</f>
        <v>0</v>
      </c>
      <c r="S96" s="176">
        <v>0</v>
      </c>
      <c r="T96" s="177">
        <f>S96*H96</f>
        <v>0</v>
      </c>
      <c r="AR96" s="18" t="s">
        <v>6003</v>
      </c>
      <c r="AT96" s="18" t="s">
        <v>4015</v>
      </c>
      <c r="AU96" s="18" t="s">
        <v>5990</v>
      </c>
      <c r="AY96" s="18" t="s">
        <v>4012</v>
      </c>
      <c r="BE96" s="178">
        <f>IF(N96="základní",J96,0)</f>
        <v>0</v>
      </c>
      <c r="BF96" s="178">
        <f>IF(N96="snížená",J96,0)</f>
        <v>0</v>
      </c>
      <c r="BG96" s="178">
        <f>IF(N96="zákl. přenesená",J96,0)</f>
        <v>0</v>
      </c>
      <c r="BH96" s="178">
        <f>IF(N96="sníž. přenesená",J96,0)</f>
        <v>0</v>
      </c>
      <c r="BI96" s="178">
        <f>IF(N96="nulová",J96,0)</f>
        <v>0</v>
      </c>
      <c r="BJ96" s="18" t="s">
        <v>5934</v>
      </c>
      <c r="BK96" s="178">
        <f>ROUND(I96*H96,2)</f>
        <v>0</v>
      </c>
      <c r="BL96" s="18" t="s">
        <v>6003</v>
      </c>
      <c r="BM96" s="18" t="s">
        <v>4681</v>
      </c>
    </row>
    <row r="97" spans="2:65" s="12" customFormat="1">
      <c r="B97" s="186"/>
      <c r="D97" s="179" t="s">
        <v>402</v>
      </c>
      <c r="E97" s="187" t="s">
        <v>5915</v>
      </c>
      <c r="F97" s="188" t="s">
        <v>1385</v>
      </c>
      <c r="H97" s="189">
        <v>13.692</v>
      </c>
      <c r="I97" s="190"/>
      <c r="L97" s="186"/>
      <c r="M97" s="191"/>
      <c r="N97" s="192"/>
      <c r="O97" s="192"/>
      <c r="P97" s="192"/>
      <c r="Q97" s="192"/>
      <c r="R97" s="192"/>
      <c r="S97" s="192"/>
      <c r="T97" s="193"/>
      <c r="AT97" s="194" t="s">
        <v>402</v>
      </c>
      <c r="AU97" s="194" t="s">
        <v>5990</v>
      </c>
      <c r="AV97" s="12" t="s">
        <v>5990</v>
      </c>
      <c r="AW97" s="12" t="s">
        <v>5947</v>
      </c>
      <c r="AX97" s="12" t="s">
        <v>5934</v>
      </c>
      <c r="AY97" s="194" t="s">
        <v>4012</v>
      </c>
    </row>
    <row r="98" spans="2:65" s="1" customFormat="1" ht="22.5" customHeight="1">
      <c r="B98" s="166"/>
      <c r="C98" s="167" t="s">
        <v>6006</v>
      </c>
      <c r="D98" s="167" t="s">
        <v>4015</v>
      </c>
      <c r="E98" s="168" t="s">
        <v>4683</v>
      </c>
      <c r="F98" s="169" t="s">
        <v>4684</v>
      </c>
      <c r="G98" s="170" t="s">
        <v>400</v>
      </c>
      <c r="H98" s="171">
        <v>136.91999999999999</v>
      </c>
      <c r="I98" s="172"/>
      <c r="J98" s="173">
        <f>ROUND(I98*H98,2)</f>
        <v>0</v>
      </c>
      <c r="K98" s="169" t="s">
        <v>392</v>
      </c>
      <c r="L98" s="35"/>
      <c r="M98" s="174" t="s">
        <v>5915</v>
      </c>
      <c r="N98" s="175" t="s">
        <v>5954</v>
      </c>
      <c r="O98" s="36"/>
      <c r="P98" s="176">
        <f>O98*H98</f>
        <v>0</v>
      </c>
      <c r="Q98" s="176">
        <v>0</v>
      </c>
      <c r="R98" s="176">
        <f>Q98*H98</f>
        <v>0</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4685</v>
      </c>
    </row>
    <row r="99" spans="2:65" s="12" customFormat="1">
      <c r="B99" s="186"/>
      <c r="D99" s="179" t="s">
        <v>402</v>
      </c>
      <c r="E99" s="187" t="s">
        <v>5915</v>
      </c>
      <c r="F99" s="188" t="s">
        <v>1386</v>
      </c>
      <c r="H99" s="189">
        <v>136.91999999999999</v>
      </c>
      <c r="I99" s="190"/>
      <c r="L99" s="186"/>
      <c r="M99" s="191"/>
      <c r="N99" s="192"/>
      <c r="O99" s="192"/>
      <c r="P99" s="192"/>
      <c r="Q99" s="192"/>
      <c r="R99" s="192"/>
      <c r="S99" s="192"/>
      <c r="T99" s="193"/>
      <c r="AT99" s="194" t="s">
        <v>402</v>
      </c>
      <c r="AU99" s="194" t="s">
        <v>5990</v>
      </c>
      <c r="AV99" s="12" t="s">
        <v>5990</v>
      </c>
      <c r="AW99" s="12" t="s">
        <v>5947</v>
      </c>
      <c r="AX99" s="12" t="s">
        <v>5934</v>
      </c>
      <c r="AY99" s="194" t="s">
        <v>4012</v>
      </c>
    </row>
    <row r="100" spans="2:65" s="1" customFormat="1" ht="22.5" customHeight="1">
      <c r="B100" s="166"/>
      <c r="C100" s="167" t="s">
        <v>6009</v>
      </c>
      <c r="D100" s="167" t="s">
        <v>4015</v>
      </c>
      <c r="E100" s="168" t="s">
        <v>4687</v>
      </c>
      <c r="F100" s="169" t="s">
        <v>4688</v>
      </c>
      <c r="G100" s="170" t="s">
        <v>400</v>
      </c>
      <c r="H100" s="171">
        <v>41.076000000000001</v>
      </c>
      <c r="I100" s="172"/>
      <c r="J100" s="173">
        <f>ROUND(I100*H100,2)</f>
        <v>0</v>
      </c>
      <c r="K100" s="169" t="s">
        <v>392</v>
      </c>
      <c r="L100" s="35"/>
      <c r="M100" s="174" t="s">
        <v>5915</v>
      </c>
      <c r="N100" s="175" t="s">
        <v>5954</v>
      </c>
      <c r="O100" s="36"/>
      <c r="P100" s="176">
        <f>O100*H100</f>
        <v>0</v>
      </c>
      <c r="Q100" s="176">
        <v>0</v>
      </c>
      <c r="R100" s="176">
        <f>Q100*H100</f>
        <v>0</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4689</v>
      </c>
    </row>
    <row r="101" spans="2:65" s="12" customFormat="1">
      <c r="B101" s="186"/>
      <c r="D101" s="179" t="s">
        <v>402</v>
      </c>
      <c r="E101" s="187" t="s">
        <v>5915</v>
      </c>
      <c r="F101" s="188" t="s">
        <v>1387</v>
      </c>
      <c r="H101" s="189">
        <v>41.076000000000001</v>
      </c>
      <c r="I101" s="190"/>
      <c r="L101" s="186"/>
      <c r="M101" s="191"/>
      <c r="N101" s="192"/>
      <c r="O101" s="192"/>
      <c r="P101" s="192"/>
      <c r="Q101" s="192"/>
      <c r="R101" s="192"/>
      <c r="S101" s="192"/>
      <c r="T101" s="193"/>
      <c r="AT101" s="194" t="s">
        <v>402</v>
      </c>
      <c r="AU101" s="194" t="s">
        <v>5990</v>
      </c>
      <c r="AV101" s="12" t="s">
        <v>5990</v>
      </c>
      <c r="AW101" s="12" t="s">
        <v>5947</v>
      </c>
      <c r="AX101" s="12" t="s">
        <v>5934</v>
      </c>
      <c r="AY101" s="194" t="s">
        <v>4012</v>
      </c>
    </row>
    <row r="102" spans="2:65" s="1" customFormat="1" ht="22.5" customHeight="1">
      <c r="B102" s="166"/>
      <c r="C102" s="167" t="s">
        <v>6012</v>
      </c>
      <c r="D102" s="167" t="s">
        <v>4015</v>
      </c>
      <c r="E102" s="168" t="s">
        <v>4691</v>
      </c>
      <c r="F102" s="169" t="s">
        <v>4692</v>
      </c>
      <c r="G102" s="170" t="s">
        <v>400</v>
      </c>
      <c r="H102" s="171">
        <v>123.22799999999999</v>
      </c>
      <c r="I102" s="172"/>
      <c r="J102" s="173">
        <f>ROUND(I102*H102,2)</f>
        <v>0</v>
      </c>
      <c r="K102" s="169" t="s">
        <v>392</v>
      </c>
      <c r="L102" s="35"/>
      <c r="M102" s="174" t="s">
        <v>5915</v>
      </c>
      <c r="N102" s="175" t="s">
        <v>5954</v>
      </c>
      <c r="O102" s="36"/>
      <c r="P102" s="176">
        <f>O102*H102</f>
        <v>0</v>
      </c>
      <c r="Q102" s="176">
        <v>0</v>
      </c>
      <c r="R102" s="176">
        <f>Q102*H102</f>
        <v>0</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4693</v>
      </c>
    </row>
    <row r="103" spans="2:65" s="12" customFormat="1">
      <c r="B103" s="186"/>
      <c r="D103" s="179" t="s">
        <v>402</v>
      </c>
      <c r="E103" s="187" t="s">
        <v>5915</v>
      </c>
      <c r="F103" s="188" t="s">
        <v>1388</v>
      </c>
      <c r="H103" s="189">
        <v>123.22799999999999</v>
      </c>
      <c r="I103" s="190"/>
      <c r="L103" s="186"/>
      <c r="M103" s="191"/>
      <c r="N103" s="192"/>
      <c r="O103" s="192"/>
      <c r="P103" s="192"/>
      <c r="Q103" s="192"/>
      <c r="R103" s="192"/>
      <c r="S103" s="192"/>
      <c r="T103" s="193"/>
      <c r="AT103" s="194" t="s">
        <v>402</v>
      </c>
      <c r="AU103" s="194" t="s">
        <v>5990</v>
      </c>
      <c r="AV103" s="12" t="s">
        <v>5990</v>
      </c>
      <c r="AW103" s="12" t="s">
        <v>5947</v>
      </c>
      <c r="AX103" s="12" t="s">
        <v>5934</v>
      </c>
      <c r="AY103" s="194" t="s">
        <v>4012</v>
      </c>
    </row>
    <row r="104" spans="2:65" s="1" customFormat="1" ht="22.5" customHeight="1">
      <c r="B104" s="166"/>
      <c r="C104" s="167" t="s">
        <v>6015</v>
      </c>
      <c r="D104" s="167" t="s">
        <v>4015</v>
      </c>
      <c r="E104" s="168" t="s">
        <v>4695</v>
      </c>
      <c r="F104" s="169" t="s">
        <v>4696</v>
      </c>
      <c r="G104" s="170" t="s">
        <v>400</v>
      </c>
      <c r="H104" s="171">
        <v>36.997999999999998</v>
      </c>
      <c r="I104" s="172"/>
      <c r="J104" s="173">
        <f>ROUND(I104*H104,2)</f>
        <v>0</v>
      </c>
      <c r="K104" s="169" t="s">
        <v>392</v>
      </c>
      <c r="L104" s="35"/>
      <c r="M104" s="174" t="s">
        <v>5915</v>
      </c>
      <c r="N104" s="175" t="s">
        <v>5954</v>
      </c>
      <c r="O104" s="36"/>
      <c r="P104" s="176">
        <f>O104*H104</f>
        <v>0</v>
      </c>
      <c r="Q104" s="176">
        <v>0</v>
      </c>
      <c r="R104" s="176">
        <f>Q104*H104</f>
        <v>0</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4697</v>
      </c>
    </row>
    <row r="105" spans="2:65" s="12" customFormat="1">
      <c r="B105" s="186"/>
      <c r="D105" s="179" t="s">
        <v>402</v>
      </c>
      <c r="E105" s="187" t="s">
        <v>5915</v>
      </c>
      <c r="F105" s="188" t="s">
        <v>1389</v>
      </c>
      <c r="H105" s="189">
        <v>36.997999999999998</v>
      </c>
      <c r="I105" s="190"/>
      <c r="L105" s="186"/>
      <c r="M105" s="191"/>
      <c r="N105" s="192"/>
      <c r="O105" s="192"/>
      <c r="P105" s="192"/>
      <c r="Q105" s="192"/>
      <c r="R105" s="192"/>
      <c r="S105" s="192"/>
      <c r="T105" s="193"/>
      <c r="AT105" s="194" t="s">
        <v>402</v>
      </c>
      <c r="AU105" s="194" t="s">
        <v>5990</v>
      </c>
      <c r="AV105" s="12" t="s">
        <v>5990</v>
      </c>
      <c r="AW105" s="12" t="s">
        <v>5947</v>
      </c>
      <c r="AX105" s="12" t="s">
        <v>5934</v>
      </c>
      <c r="AY105" s="194" t="s">
        <v>4012</v>
      </c>
    </row>
    <row r="106" spans="2:65" s="1" customFormat="1" ht="22.5" customHeight="1">
      <c r="B106" s="166"/>
      <c r="C106" s="167" t="s">
        <v>3973</v>
      </c>
      <c r="D106" s="167" t="s">
        <v>4015</v>
      </c>
      <c r="E106" s="168" t="s">
        <v>1390</v>
      </c>
      <c r="F106" s="169" t="s">
        <v>1391</v>
      </c>
      <c r="G106" s="170" t="s">
        <v>426</v>
      </c>
      <c r="H106" s="171">
        <v>211.2</v>
      </c>
      <c r="I106" s="172"/>
      <c r="J106" s="173">
        <f>ROUND(I106*H106,2)</f>
        <v>0</v>
      </c>
      <c r="K106" s="169" t="s">
        <v>392</v>
      </c>
      <c r="L106" s="35"/>
      <c r="M106" s="174" t="s">
        <v>5915</v>
      </c>
      <c r="N106" s="175" t="s">
        <v>5954</v>
      </c>
      <c r="O106" s="36"/>
      <c r="P106" s="176">
        <f>O106*H106</f>
        <v>0</v>
      </c>
      <c r="Q106" s="176">
        <v>0</v>
      </c>
      <c r="R106" s="176">
        <f>Q106*H106</f>
        <v>0</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4701</v>
      </c>
    </row>
    <row r="107" spans="2:65" s="12" customFormat="1">
      <c r="B107" s="186"/>
      <c r="D107" s="179" t="s">
        <v>402</v>
      </c>
      <c r="E107" s="187" t="s">
        <v>5915</v>
      </c>
      <c r="F107" s="188" t="s">
        <v>1392</v>
      </c>
      <c r="H107" s="189">
        <v>211.2</v>
      </c>
      <c r="I107" s="190"/>
      <c r="L107" s="186"/>
      <c r="M107" s="191"/>
      <c r="N107" s="192"/>
      <c r="O107" s="192"/>
      <c r="P107" s="192"/>
      <c r="Q107" s="192"/>
      <c r="R107" s="192"/>
      <c r="S107" s="192"/>
      <c r="T107" s="193"/>
      <c r="AT107" s="194" t="s">
        <v>402</v>
      </c>
      <c r="AU107" s="194" t="s">
        <v>5990</v>
      </c>
      <c r="AV107" s="12" t="s">
        <v>5990</v>
      </c>
      <c r="AW107" s="12" t="s">
        <v>5947</v>
      </c>
      <c r="AX107" s="12" t="s">
        <v>5934</v>
      </c>
      <c r="AY107" s="194" t="s">
        <v>4012</v>
      </c>
    </row>
    <row r="108" spans="2:65" s="1" customFormat="1" ht="22.5" customHeight="1">
      <c r="B108" s="166"/>
      <c r="C108" s="167" t="s">
        <v>5939</v>
      </c>
      <c r="D108" s="167" t="s">
        <v>4015</v>
      </c>
      <c r="E108" s="168" t="s">
        <v>1393</v>
      </c>
      <c r="F108" s="169" t="s">
        <v>1394</v>
      </c>
      <c r="G108" s="170" t="s">
        <v>426</v>
      </c>
      <c r="H108" s="171">
        <v>180</v>
      </c>
      <c r="I108" s="172"/>
      <c r="J108" s="173">
        <f>ROUND(I108*H108,2)</f>
        <v>0</v>
      </c>
      <c r="K108" s="169" t="s">
        <v>392</v>
      </c>
      <c r="L108" s="35"/>
      <c r="M108" s="174" t="s">
        <v>5915</v>
      </c>
      <c r="N108" s="175" t="s">
        <v>5954</v>
      </c>
      <c r="O108" s="36"/>
      <c r="P108" s="176">
        <f>O108*H108</f>
        <v>0</v>
      </c>
      <c r="Q108" s="176">
        <v>0</v>
      </c>
      <c r="R108" s="176">
        <f>Q108*H108</f>
        <v>0</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1395</v>
      </c>
    </row>
    <row r="109" spans="2:65" s="12" customFormat="1">
      <c r="B109" s="186"/>
      <c r="D109" s="179" t="s">
        <v>402</v>
      </c>
      <c r="E109" s="187" t="s">
        <v>5915</v>
      </c>
      <c r="F109" s="188" t="s">
        <v>1396</v>
      </c>
      <c r="H109" s="189">
        <v>180</v>
      </c>
      <c r="I109" s="190"/>
      <c r="L109" s="186"/>
      <c r="M109" s="191"/>
      <c r="N109" s="192"/>
      <c r="O109" s="192"/>
      <c r="P109" s="192"/>
      <c r="Q109" s="192"/>
      <c r="R109" s="192"/>
      <c r="S109" s="192"/>
      <c r="T109" s="193"/>
      <c r="AT109" s="194" t="s">
        <v>402</v>
      </c>
      <c r="AU109" s="194" t="s">
        <v>5990</v>
      </c>
      <c r="AV109" s="12" t="s">
        <v>5990</v>
      </c>
      <c r="AW109" s="12" t="s">
        <v>5947</v>
      </c>
      <c r="AX109" s="12" t="s">
        <v>5934</v>
      </c>
      <c r="AY109" s="194" t="s">
        <v>4012</v>
      </c>
    </row>
    <row r="110" spans="2:65" s="1" customFormat="1" ht="22.5" customHeight="1">
      <c r="B110" s="166"/>
      <c r="C110" s="167" t="s">
        <v>3978</v>
      </c>
      <c r="D110" s="167" t="s">
        <v>4015</v>
      </c>
      <c r="E110" s="168" t="s">
        <v>4703</v>
      </c>
      <c r="F110" s="169" t="s">
        <v>4704</v>
      </c>
      <c r="G110" s="170" t="s">
        <v>400</v>
      </c>
      <c r="H110" s="171">
        <v>136.91999999999999</v>
      </c>
      <c r="I110" s="172"/>
      <c r="J110" s="173">
        <f>ROUND(I110*H110,2)</f>
        <v>0</v>
      </c>
      <c r="K110" s="169" t="s">
        <v>392</v>
      </c>
      <c r="L110" s="35"/>
      <c r="M110" s="174" t="s">
        <v>5915</v>
      </c>
      <c r="N110" s="175" t="s">
        <v>5954</v>
      </c>
      <c r="O110" s="36"/>
      <c r="P110" s="176">
        <f>O110*H110</f>
        <v>0</v>
      </c>
      <c r="Q110" s="176">
        <v>0</v>
      </c>
      <c r="R110" s="176">
        <f>Q110*H110</f>
        <v>0</v>
      </c>
      <c r="S110" s="176">
        <v>0</v>
      </c>
      <c r="T110" s="177">
        <f>S110*H110</f>
        <v>0</v>
      </c>
      <c r="AR110" s="18" t="s">
        <v>6003</v>
      </c>
      <c r="AT110" s="18" t="s">
        <v>4015</v>
      </c>
      <c r="AU110" s="18" t="s">
        <v>5990</v>
      </c>
      <c r="AY110" s="18" t="s">
        <v>4012</v>
      </c>
      <c r="BE110" s="178">
        <f>IF(N110="základní",J110,0)</f>
        <v>0</v>
      </c>
      <c r="BF110" s="178">
        <f>IF(N110="snížená",J110,0)</f>
        <v>0</v>
      </c>
      <c r="BG110" s="178">
        <f>IF(N110="zákl. přenesená",J110,0)</f>
        <v>0</v>
      </c>
      <c r="BH110" s="178">
        <f>IF(N110="sníž. přenesená",J110,0)</f>
        <v>0</v>
      </c>
      <c r="BI110" s="178">
        <f>IF(N110="nulová",J110,0)</f>
        <v>0</v>
      </c>
      <c r="BJ110" s="18" t="s">
        <v>5934</v>
      </c>
      <c r="BK110" s="178">
        <f>ROUND(I110*H110,2)</f>
        <v>0</v>
      </c>
      <c r="BL110" s="18" t="s">
        <v>6003</v>
      </c>
      <c r="BM110" s="18" t="s">
        <v>4705</v>
      </c>
    </row>
    <row r="111" spans="2:65" s="12" customFormat="1">
      <c r="B111" s="186"/>
      <c r="D111" s="179" t="s">
        <v>402</v>
      </c>
      <c r="F111" s="188" t="s">
        <v>1397</v>
      </c>
      <c r="H111" s="189">
        <v>136.91999999999999</v>
      </c>
      <c r="I111" s="190"/>
      <c r="L111" s="186"/>
      <c r="M111" s="191"/>
      <c r="N111" s="192"/>
      <c r="O111" s="192"/>
      <c r="P111" s="192"/>
      <c r="Q111" s="192"/>
      <c r="R111" s="192"/>
      <c r="S111" s="192"/>
      <c r="T111" s="193"/>
      <c r="AT111" s="194" t="s">
        <v>402</v>
      </c>
      <c r="AU111" s="194" t="s">
        <v>5990</v>
      </c>
      <c r="AV111" s="12" t="s">
        <v>5990</v>
      </c>
      <c r="AW111" s="12" t="s">
        <v>5916</v>
      </c>
      <c r="AX111" s="12" t="s">
        <v>5934</v>
      </c>
      <c r="AY111" s="194" t="s">
        <v>4012</v>
      </c>
    </row>
    <row r="112" spans="2:65" s="1" customFormat="1" ht="22.5" customHeight="1">
      <c r="B112" s="166"/>
      <c r="C112" s="167" t="s">
        <v>2327</v>
      </c>
      <c r="D112" s="167" t="s">
        <v>4015</v>
      </c>
      <c r="E112" s="168" t="s">
        <v>471</v>
      </c>
      <c r="F112" s="169" t="s">
        <v>472</v>
      </c>
      <c r="G112" s="170" t="s">
        <v>400</v>
      </c>
      <c r="H112" s="171">
        <v>56.688000000000002</v>
      </c>
      <c r="I112" s="172"/>
      <c r="J112" s="173">
        <f>ROUND(I112*H112,2)</f>
        <v>0</v>
      </c>
      <c r="K112" s="169" t="s">
        <v>392</v>
      </c>
      <c r="L112" s="35"/>
      <c r="M112" s="174" t="s">
        <v>5915</v>
      </c>
      <c r="N112" s="175" t="s">
        <v>5954</v>
      </c>
      <c r="O112" s="36"/>
      <c r="P112" s="176">
        <f>O112*H112</f>
        <v>0</v>
      </c>
      <c r="Q112" s="176">
        <v>0</v>
      </c>
      <c r="R112" s="176">
        <f>Q112*H112</f>
        <v>0</v>
      </c>
      <c r="S112" s="176">
        <v>0</v>
      </c>
      <c r="T112" s="177">
        <f>S112*H112</f>
        <v>0</v>
      </c>
      <c r="AR112" s="18" t="s">
        <v>6003</v>
      </c>
      <c r="AT112" s="18" t="s">
        <v>4015</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4707</v>
      </c>
    </row>
    <row r="113" spans="2:65" s="1" customFormat="1" ht="27">
      <c r="B113" s="35"/>
      <c r="D113" s="195" t="s">
        <v>4021</v>
      </c>
      <c r="F113" s="196" t="s">
        <v>1398</v>
      </c>
      <c r="I113" s="181"/>
      <c r="L113" s="35"/>
      <c r="M113" s="64"/>
      <c r="N113" s="36"/>
      <c r="O113" s="36"/>
      <c r="P113" s="36"/>
      <c r="Q113" s="36"/>
      <c r="R113" s="36"/>
      <c r="S113" s="36"/>
      <c r="T113" s="65"/>
      <c r="AT113" s="18" t="s">
        <v>4021</v>
      </c>
      <c r="AU113" s="18" t="s">
        <v>5990</v>
      </c>
    </row>
    <row r="114" spans="2:65" s="12" customFormat="1">
      <c r="B114" s="186"/>
      <c r="D114" s="179" t="s">
        <v>402</v>
      </c>
      <c r="E114" s="187" t="s">
        <v>5915</v>
      </c>
      <c r="F114" s="188" t="s">
        <v>1399</v>
      </c>
      <c r="H114" s="189">
        <v>56.688000000000002</v>
      </c>
      <c r="I114" s="190"/>
      <c r="L114" s="186"/>
      <c r="M114" s="191"/>
      <c r="N114" s="192"/>
      <c r="O114" s="192"/>
      <c r="P114" s="192"/>
      <c r="Q114" s="192"/>
      <c r="R114" s="192"/>
      <c r="S114" s="192"/>
      <c r="T114" s="193"/>
      <c r="AT114" s="194" t="s">
        <v>402</v>
      </c>
      <c r="AU114" s="194" t="s">
        <v>5990</v>
      </c>
      <c r="AV114" s="12" t="s">
        <v>5990</v>
      </c>
      <c r="AW114" s="12" t="s">
        <v>5947</v>
      </c>
      <c r="AX114" s="12" t="s">
        <v>5934</v>
      </c>
      <c r="AY114" s="194" t="s">
        <v>4012</v>
      </c>
    </row>
    <row r="115" spans="2:65" s="1" customFormat="1" ht="31.5" customHeight="1">
      <c r="B115" s="166"/>
      <c r="C115" s="167" t="s">
        <v>2329</v>
      </c>
      <c r="D115" s="167" t="s">
        <v>4015</v>
      </c>
      <c r="E115" s="168" t="s">
        <v>477</v>
      </c>
      <c r="F115" s="169" t="s">
        <v>478</v>
      </c>
      <c r="G115" s="170" t="s">
        <v>400</v>
      </c>
      <c r="H115" s="171">
        <v>1984.08</v>
      </c>
      <c r="I115" s="172"/>
      <c r="J115" s="173">
        <f>ROUND(I115*H115,2)</f>
        <v>0</v>
      </c>
      <c r="K115" s="169" t="s">
        <v>392</v>
      </c>
      <c r="L115" s="35"/>
      <c r="M115" s="174" t="s">
        <v>5915</v>
      </c>
      <c r="N115" s="175" t="s">
        <v>5954</v>
      </c>
      <c r="O115" s="36"/>
      <c r="P115" s="176">
        <f>O115*H115</f>
        <v>0</v>
      </c>
      <c r="Q115" s="176">
        <v>0</v>
      </c>
      <c r="R115" s="176">
        <f>Q115*H115</f>
        <v>0</v>
      </c>
      <c r="S115" s="176">
        <v>0</v>
      </c>
      <c r="T115" s="177">
        <f>S115*H115</f>
        <v>0</v>
      </c>
      <c r="AR115" s="18" t="s">
        <v>6003</v>
      </c>
      <c r="AT115" s="18" t="s">
        <v>4015</v>
      </c>
      <c r="AU115" s="18" t="s">
        <v>5990</v>
      </c>
      <c r="AY115" s="18" t="s">
        <v>4012</v>
      </c>
      <c r="BE115" s="178">
        <f>IF(N115="základní",J115,0)</f>
        <v>0</v>
      </c>
      <c r="BF115" s="178">
        <f>IF(N115="snížená",J115,0)</f>
        <v>0</v>
      </c>
      <c r="BG115" s="178">
        <f>IF(N115="zákl. přenesená",J115,0)</f>
        <v>0</v>
      </c>
      <c r="BH115" s="178">
        <f>IF(N115="sníž. přenesená",J115,0)</f>
        <v>0</v>
      </c>
      <c r="BI115" s="178">
        <f>IF(N115="nulová",J115,0)</f>
        <v>0</v>
      </c>
      <c r="BJ115" s="18" t="s">
        <v>5934</v>
      </c>
      <c r="BK115" s="178">
        <f>ROUND(I115*H115,2)</f>
        <v>0</v>
      </c>
      <c r="BL115" s="18" t="s">
        <v>6003</v>
      </c>
      <c r="BM115" s="18" t="s">
        <v>4710</v>
      </c>
    </row>
    <row r="116" spans="2:65" s="12" customFormat="1">
      <c r="B116" s="186"/>
      <c r="D116" s="179" t="s">
        <v>402</v>
      </c>
      <c r="F116" s="188" t="s">
        <v>1400</v>
      </c>
      <c r="H116" s="189">
        <v>1984.08</v>
      </c>
      <c r="I116" s="190"/>
      <c r="L116" s="186"/>
      <c r="M116" s="191"/>
      <c r="N116" s="192"/>
      <c r="O116" s="192"/>
      <c r="P116" s="192"/>
      <c r="Q116" s="192"/>
      <c r="R116" s="192"/>
      <c r="S116" s="192"/>
      <c r="T116" s="193"/>
      <c r="AT116" s="194" t="s">
        <v>402</v>
      </c>
      <c r="AU116" s="194" t="s">
        <v>5990</v>
      </c>
      <c r="AV116" s="12" t="s">
        <v>5990</v>
      </c>
      <c r="AW116" s="12" t="s">
        <v>5916</v>
      </c>
      <c r="AX116" s="12" t="s">
        <v>5934</v>
      </c>
      <c r="AY116" s="194" t="s">
        <v>4012</v>
      </c>
    </row>
    <row r="117" spans="2:65" s="1" customFormat="1" ht="22.5" customHeight="1">
      <c r="B117" s="166"/>
      <c r="C117" s="167" t="s">
        <v>3959</v>
      </c>
      <c r="D117" s="167" t="s">
        <v>4015</v>
      </c>
      <c r="E117" s="168" t="s">
        <v>496</v>
      </c>
      <c r="F117" s="169" t="s">
        <v>497</v>
      </c>
      <c r="G117" s="170" t="s">
        <v>400</v>
      </c>
      <c r="H117" s="171">
        <v>56.688000000000002</v>
      </c>
      <c r="I117" s="172"/>
      <c r="J117" s="173">
        <f>ROUND(I117*H117,2)</f>
        <v>0</v>
      </c>
      <c r="K117" s="169" t="s">
        <v>392</v>
      </c>
      <c r="L117" s="35"/>
      <c r="M117" s="174" t="s">
        <v>5915</v>
      </c>
      <c r="N117" s="175" t="s">
        <v>5954</v>
      </c>
      <c r="O117" s="36"/>
      <c r="P117" s="176">
        <f>O117*H117</f>
        <v>0</v>
      </c>
      <c r="Q117" s="176">
        <v>0</v>
      </c>
      <c r="R117" s="176">
        <f>Q117*H117</f>
        <v>0</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4712</v>
      </c>
    </row>
    <row r="118" spans="2:65" s="1" customFormat="1" ht="22.5" customHeight="1">
      <c r="B118" s="166"/>
      <c r="C118" s="167" t="s">
        <v>5921</v>
      </c>
      <c r="D118" s="167" t="s">
        <v>4015</v>
      </c>
      <c r="E118" s="168" t="s">
        <v>501</v>
      </c>
      <c r="F118" s="169" t="s">
        <v>502</v>
      </c>
      <c r="G118" s="170" t="s">
        <v>450</v>
      </c>
      <c r="H118" s="171">
        <v>113.376</v>
      </c>
      <c r="I118" s="172"/>
      <c r="J118" s="173">
        <f>ROUND(I118*H118,2)</f>
        <v>0</v>
      </c>
      <c r="K118" s="169" t="s">
        <v>392</v>
      </c>
      <c r="L118" s="35"/>
      <c r="M118" s="174" t="s">
        <v>5915</v>
      </c>
      <c r="N118" s="175" t="s">
        <v>5954</v>
      </c>
      <c r="O118" s="36"/>
      <c r="P118" s="176">
        <f>O118*H118</f>
        <v>0</v>
      </c>
      <c r="Q118" s="176">
        <v>0</v>
      </c>
      <c r="R118" s="176">
        <f>Q118*H118</f>
        <v>0</v>
      </c>
      <c r="S118" s="176">
        <v>0</v>
      </c>
      <c r="T118" s="177">
        <f>S118*H118</f>
        <v>0</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4713</v>
      </c>
    </row>
    <row r="119" spans="2:65" s="12" customFormat="1">
      <c r="B119" s="186"/>
      <c r="D119" s="179" t="s">
        <v>402</v>
      </c>
      <c r="F119" s="188" t="s">
        <v>1401</v>
      </c>
      <c r="H119" s="189">
        <v>113.376</v>
      </c>
      <c r="I119" s="190"/>
      <c r="L119" s="186"/>
      <c r="M119" s="191"/>
      <c r="N119" s="192"/>
      <c r="O119" s="192"/>
      <c r="P119" s="192"/>
      <c r="Q119" s="192"/>
      <c r="R119" s="192"/>
      <c r="S119" s="192"/>
      <c r="T119" s="193"/>
      <c r="AT119" s="194" t="s">
        <v>402</v>
      </c>
      <c r="AU119" s="194" t="s">
        <v>5990</v>
      </c>
      <c r="AV119" s="12" t="s">
        <v>5990</v>
      </c>
      <c r="AW119" s="12" t="s">
        <v>5916</v>
      </c>
      <c r="AX119" s="12" t="s">
        <v>5934</v>
      </c>
      <c r="AY119" s="194" t="s">
        <v>4012</v>
      </c>
    </row>
    <row r="120" spans="2:65" s="1" customFormat="1" ht="22.5" customHeight="1">
      <c r="B120" s="166"/>
      <c r="C120" s="167" t="s">
        <v>3964</v>
      </c>
      <c r="D120" s="167" t="s">
        <v>4015</v>
      </c>
      <c r="E120" s="168" t="s">
        <v>506</v>
      </c>
      <c r="F120" s="169" t="s">
        <v>507</v>
      </c>
      <c r="G120" s="170" t="s">
        <v>400</v>
      </c>
      <c r="H120" s="171">
        <v>217.15199999999999</v>
      </c>
      <c r="I120" s="172"/>
      <c r="J120" s="173">
        <f>ROUND(I120*H120,2)</f>
        <v>0</v>
      </c>
      <c r="K120" s="169" t="s">
        <v>392</v>
      </c>
      <c r="L120" s="35"/>
      <c r="M120" s="174" t="s">
        <v>5915</v>
      </c>
      <c r="N120" s="175" t="s">
        <v>5954</v>
      </c>
      <c r="O120" s="36"/>
      <c r="P120" s="176">
        <f>O120*H120</f>
        <v>0</v>
      </c>
      <c r="Q120" s="176">
        <v>0</v>
      </c>
      <c r="R120" s="176">
        <f>Q120*H120</f>
        <v>0</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4715</v>
      </c>
    </row>
    <row r="121" spans="2:65" s="12" customFormat="1">
      <c r="B121" s="186"/>
      <c r="D121" s="179" t="s">
        <v>402</v>
      </c>
      <c r="E121" s="187" t="s">
        <v>5915</v>
      </c>
      <c r="F121" s="188" t="s">
        <v>1402</v>
      </c>
      <c r="H121" s="189">
        <v>217.15199999999999</v>
      </c>
      <c r="I121" s="190"/>
      <c r="L121" s="186"/>
      <c r="M121" s="191"/>
      <c r="N121" s="192"/>
      <c r="O121" s="192"/>
      <c r="P121" s="192"/>
      <c r="Q121" s="192"/>
      <c r="R121" s="192"/>
      <c r="S121" s="192"/>
      <c r="T121" s="193"/>
      <c r="AT121" s="194" t="s">
        <v>402</v>
      </c>
      <c r="AU121" s="194" t="s">
        <v>5990</v>
      </c>
      <c r="AV121" s="12" t="s">
        <v>5990</v>
      </c>
      <c r="AW121" s="12" t="s">
        <v>5947</v>
      </c>
      <c r="AX121" s="12" t="s">
        <v>5934</v>
      </c>
      <c r="AY121" s="194" t="s">
        <v>4012</v>
      </c>
    </row>
    <row r="122" spans="2:65" s="1" customFormat="1" ht="31.5" customHeight="1">
      <c r="B122" s="166"/>
      <c r="C122" s="167" t="s">
        <v>2338</v>
      </c>
      <c r="D122" s="167" t="s">
        <v>4015</v>
      </c>
      <c r="E122" s="168" t="s">
        <v>4721</v>
      </c>
      <c r="F122" s="169" t="s">
        <v>4722</v>
      </c>
      <c r="G122" s="170" t="s">
        <v>400</v>
      </c>
      <c r="H122" s="171">
        <v>46.188000000000002</v>
      </c>
      <c r="I122" s="172"/>
      <c r="J122" s="173">
        <f>ROUND(I122*H122,2)</f>
        <v>0</v>
      </c>
      <c r="K122" s="169" t="s">
        <v>2779</v>
      </c>
      <c r="L122" s="35"/>
      <c r="M122" s="174" t="s">
        <v>5915</v>
      </c>
      <c r="N122" s="175" t="s">
        <v>5954</v>
      </c>
      <c r="O122" s="36"/>
      <c r="P122" s="176">
        <f>O122*H122</f>
        <v>0</v>
      </c>
      <c r="Q122" s="176">
        <v>0</v>
      </c>
      <c r="R122" s="176">
        <f>Q122*H122</f>
        <v>0</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4723</v>
      </c>
    </row>
    <row r="123" spans="2:65" s="12" customFormat="1">
      <c r="B123" s="186"/>
      <c r="D123" s="179" t="s">
        <v>402</v>
      </c>
      <c r="E123" s="187" t="s">
        <v>5915</v>
      </c>
      <c r="F123" s="188" t="s">
        <v>1403</v>
      </c>
      <c r="H123" s="189">
        <v>46.188000000000002</v>
      </c>
      <c r="I123" s="190"/>
      <c r="L123" s="186"/>
      <c r="M123" s="191"/>
      <c r="N123" s="192"/>
      <c r="O123" s="192"/>
      <c r="P123" s="192"/>
      <c r="Q123" s="192"/>
      <c r="R123" s="192"/>
      <c r="S123" s="192"/>
      <c r="T123" s="193"/>
      <c r="AT123" s="194" t="s">
        <v>402</v>
      </c>
      <c r="AU123" s="194" t="s">
        <v>5990</v>
      </c>
      <c r="AV123" s="12" t="s">
        <v>5990</v>
      </c>
      <c r="AW123" s="12" t="s">
        <v>5947</v>
      </c>
      <c r="AX123" s="12" t="s">
        <v>5934</v>
      </c>
      <c r="AY123" s="194" t="s">
        <v>4012</v>
      </c>
    </row>
    <row r="124" spans="2:65" s="1" customFormat="1" ht="22.5" customHeight="1">
      <c r="B124" s="166"/>
      <c r="C124" s="197" t="s">
        <v>2341</v>
      </c>
      <c r="D124" s="197" t="s">
        <v>447</v>
      </c>
      <c r="E124" s="198" t="s">
        <v>4725</v>
      </c>
      <c r="F124" s="199" t="s">
        <v>4726</v>
      </c>
      <c r="G124" s="200" t="s">
        <v>450</v>
      </c>
      <c r="H124" s="201">
        <v>84.846999999999994</v>
      </c>
      <c r="I124" s="202"/>
      <c r="J124" s="203">
        <f>ROUND(I124*H124,2)</f>
        <v>0</v>
      </c>
      <c r="K124" s="199" t="s">
        <v>392</v>
      </c>
      <c r="L124" s="204"/>
      <c r="M124" s="205" t="s">
        <v>5915</v>
      </c>
      <c r="N124" s="206" t="s">
        <v>5954</v>
      </c>
      <c r="O124" s="36"/>
      <c r="P124" s="176">
        <f>O124*H124</f>
        <v>0</v>
      </c>
      <c r="Q124" s="176">
        <v>1</v>
      </c>
      <c r="R124" s="176">
        <f>Q124*H124</f>
        <v>84.846999999999994</v>
      </c>
      <c r="S124" s="176">
        <v>0</v>
      </c>
      <c r="T124" s="177">
        <f>S124*H124</f>
        <v>0</v>
      </c>
      <c r="AR124" s="18" t="s">
        <v>6015</v>
      </c>
      <c r="AT124" s="18" t="s">
        <v>447</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4727</v>
      </c>
    </row>
    <row r="125" spans="2:65" s="12" customFormat="1">
      <c r="B125" s="186"/>
      <c r="D125" s="179" t="s">
        <v>402</v>
      </c>
      <c r="E125" s="187" t="s">
        <v>5915</v>
      </c>
      <c r="F125" s="188" t="s">
        <v>1404</v>
      </c>
      <c r="H125" s="189">
        <v>84.846999999999994</v>
      </c>
      <c r="I125" s="190"/>
      <c r="L125" s="186"/>
      <c r="M125" s="191"/>
      <c r="N125" s="192"/>
      <c r="O125" s="192"/>
      <c r="P125" s="192"/>
      <c r="Q125" s="192"/>
      <c r="R125" s="192"/>
      <c r="S125" s="192"/>
      <c r="T125" s="193"/>
      <c r="AT125" s="194" t="s">
        <v>402</v>
      </c>
      <c r="AU125" s="194" t="s">
        <v>5990</v>
      </c>
      <c r="AV125" s="12" t="s">
        <v>5990</v>
      </c>
      <c r="AW125" s="12" t="s">
        <v>5947</v>
      </c>
      <c r="AX125" s="12" t="s">
        <v>5934</v>
      </c>
      <c r="AY125" s="194" t="s">
        <v>4012</v>
      </c>
    </row>
    <row r="126" spans="2:65" s="1" customFormat="1" ht="22.5" customHeight="1">
      <c r="B126" s="166"/>
      <c r="C126" s="167" t="s">
        <v>2344</v>
      </c>
      <c r="D126" s="167" t="s">
        <v>4015</v>
      </c>
      <c r="E126" s="168" t="s">
        <v>4729</v>
      </c>
      <c r="F126" s="169" t="s">
        <v>4730</v>
      </c>
      <c r="G126" s="170" t="s">
        <v>426</v>
      </c>
      <c r="H126" s="171">
        <v>36.4</v>
      </c>
      <c r="I126" s="172"/>
      <c r="J126" s="173">
        <f>ROUND(I126*H126,2)</f>
        <v>0</v>
      </c>
      <c r="K126" s="169" t="s">
        <v>392</v>
      </c>
      <c r="L126" s="35"/>
      <c r="M126" s="174" t="s">
        <v>5915</v>
      </c>
      <c r="N126" s="175" t="s">
        <v>5954</v>
      </c>
      <c r="O126" s="36"/>
      <c r="P126" s="176">
        <f>O126*H126</f>
        <v>0</v>
      </c>
      <c r="Q126" s="176">
        <v>0</v>
      </c>
      <c r="R126" s="176">
        <f>Q126*H126</f>
        <v>0</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4731</v>
      </c>
    </row>
    <row r="127" spans="2:65" s="12" customFormat="1">
      <c r="B127" s="186"/>
      <c r="D127" s="179" t="s">
        <v>402</v>
      </c>
      <c r="E127" s="187" t="s">
        <v>5915</v>
      </c>
      <c r="F127" s="188" t="s">
        <v>1405</v>
      </c>
      <c r="H127" s="189">
        <v>36.4</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 customFormat="1" ht="22.5" customHeight="1">
      <c r="B128" s="166"/>
      <c r="C128" s="167" t="s">
        <v>2347</v>
      </c>
      <c r="D128" s="167" t="s">
        <v>4015</v>
      </c>
      <c r="E128" s="168" t="s">
        <v>4733</v>
      </c>
      <c r="F128" s="169" t="s">
        <v>4734</v>
      </c>
      <c r="G128" s="170" t="s">
        <v>426</v>
      </c>
      <c r="H128" s="171">
        <v>36.4</v>
      </c>
      <c r="I128" s="172"/>
      <c r="J128" s="173">
        <f>ROUND(I128*H128,2)</f>
        <v>0</v>
      </c>
      <c r="K128" s="169" t="s">
        <v>392</v>
      </c>
      <c r="L128" s="35"/>
      <c r="M128" s="174" t="s">
        <v>5915</v>
      </c>
      <c r="N128" s="175" t="s">
        <v>5954</v>
      </c>
      <c r="O128" s="36"/>
      <c r="P128" s="176">
        <f>O128*H128</f>
        <v>0</v>
      </c>
      <c r="Q128" s="176">
        <v>1.489E-2</v>
      </c>
      <c r="R128" s="176">
        <f>Q128*H128</f>
        <v>0.54199600000000003</v>
      </c>
      <c r="S128" s="176">
        <v>0</v>
      </c>
      <c r="T128" s="177">
        <f>S128*H128</f>
        <v>0</v>
      </c>
      <c r="AR128" s="18" t="s">
        <v>6003</v>
      </c>
      <c r="AT128" s="18" t="s">
        <v>4015</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4735</v>
      </c>
    </row>
    <row r="129" spans="2:65" s="1" customFormat="1" ht="22.5" customHeight="1">
      <c r="B129" s="166"/>
      <c r="C129" s="197" t="s">
        <v>5920</v>
      </c>
      <c r="D129" s="197" t="s">
        <v>447</v>
      </c>
      <c r="E129" s="198" t="s">
        <v>4736</v>
      </c>
      <c r="F129" s="199" t="s">
        <v>4737</v>
      </c>
      <c r="G129" s="200" t="s">
        <v>777</v>
      </c>
      <c r="H129" s="201">
        <v>0.91</v>
      </c>
      <c r="I129" s="202"/>
      <c r="J129" s="203">
        <f>ROUND(I129*H129,2)</f>
        <v>0</v>
      </c>
      <c r="K129" s="199" t="s">
        <v>392</v>
      </c>
      <c r="L129" s="204"/>
      <c r="M129" s="205" t="s">
        <v>5915</v>
      </c>
      <c r="N129" s="206" t="s">
        <v>5954</v>
      </c>
      <c r="O129" s="36"/>
      <c r="P129" s="176">
        <f>O129*H129</f>
        <v>0</v>
      </c>
      <c r="Q129" s="176">
        <v>1E-3</v>
      </c>
      <c r="R129" s="176">
        <f>Q129*H129</f>
        <v>9.1E-4</v>
      </c>
      <c r="S129" s="176">
        <v>0</v>
      </c>
      <c r="T129" s="177">
        <f>S129*H129</f>
        <v>0</v>
      </c>
      <c r="AR129" s="18" t="s">
        <v>6015</v>
      </c>
      <c r="AT129" s="18" t="s">
        <v>447</v>
      </c>
      <c r="AU129" s="18" t="s">
        <v>5990</v>
      </c>
      <c r="AY129" s="18" t="s">
        <v>4012</v>
      </c>
      <c r="BE129" s="178">
        <f>IF(N129="základní",J129,0)</f>
        <v>0</v>
      </c>
      <c r="BF129" s="178">
        <f>IF(N129="snížená",J129,0)</f>
        <v>0</v>
      </c>
      <c r="BG129" s="178">
        <f>IF(N129="zákl. přenesená",J129,0)</f>
        <v>0</v>
      </c>
      <c r="BH129" s="178">
        <f>IF(N129="sníž. přenesená",J129,0)</f>
        <v>0</v>
      </c>
      <c r="BI129" s="178">
        <f>IF(N129="nulová",J129,0)</f>
        <v>0</v>
      </c>
      <c r="BJ129" s="18" t="s">
        <v>5934</v>
      </c>
      <c r="BK129" s="178">
        <f>ROUND(I129*H129,2)</f>
        <v>0</v>
      </c>
      <c r="BL129" s="18" t="s">
        <v>6003</v>
      </c>
      <c r="BM129" s="18" t="s">
        <v>4738</v>
      </c>
    </row>
    <row r="130" spans="2:65" s="12" customFormat="1">
      <c r="B130" s="186"/>
      <c r="D130" s="195" t="s">
        <v>402</v>
      </c>
      <c r="F130" s="207" t="s">
        <v>1406</v>
      </c>
      <c r="H130" s="208">
        <v>0.91</v>
      </c>
      <c r="I130" s="190"/>
      <c r="L130" s="186"/>
      <c r="M130" s="191"/>
      <c r="N130" s="192"/>
      <c r="O130" s="192"/>
      <c r="P130" s="192"/>
      <c r="Q130" s="192"/>
      <c r="R130" s="192"/>
      <c r="S130" s="192"/>
      <c r="T130" s="193"/>
      <c r="AT130" s="194" t="s">
        <v>402</v>
      </c>
      <c r="AU130" s="194" t="s">
        <v>5990</v>
      </c>
      <c r="AV130" s="12" t="s">
        <v>5990</v>
      </c>
      <c r="AW130" s="12" t="s">
        <v>5916</v>
      </c>
      <c r="AX130" s="12" t="s">
        <v>5934</v>
      </c>
      <c r="AY130" s="194" t="s">
        <v>4012</v>
      </c>
    </row>
    <row r="131" spans="2:65" s="11" customFormat="1" ht="29.85" customHeight="1">
      <c r="B131" s="152"/>
      <c r="D131" s="163" t="s">
        <v>5982</v>
      </c>
      <c r="E131" s="164" t="s">
        <v>5990</v>
      </c>
      <c r="F131" s="164" t="s">
        <v>510</v>
      </c>
      <c r="I131" s="155"/>
      <c r="J131" s="165">
        <f>BK131</f>
        <v>0</v>
      </c>
      <c r="L131" s="152"/>
      <c r="M131" s="157"/>
      <c r="N131" s="158"/>
      <c r="O131" s="158"/>
      <c r="P131" s="159">
        <f>SUM(P132:P141)</f>
        <v>0</v>
      </c>
      <c r="Q131" s="158"/>
      <c r="R131" s="159">
        <f>SUM(R132:R141)</f>
        <v>11.406325899999999</v>
      </c>
      <c r="S131" s="158"/>
      <c r="T131" s="160">
        <f>SUM(T132:T141)</f>
        <v>0</v>
      </c>
      <c r="AR131" s="153" t="s">
        <v>5934</v>
      </c>
      <c r="AT131" s="161" t="s">
        <v>5982</v>
      </c>
      <c r="AU131" s="161" t="s">
        <v>5934</v>
      </c>
      <c r="AY131" s="153" t="s">
        <v>4012</v>
      </c>
      <c r="BK131" s="162">
        <f>SUM(BK132:BK141)</f>
        <v>0</v>
      </c>
    </row>
    <row r="132" spans="2:65" s="1" customFormat="1" ht="22.5" customHeight="1">
      <c r="B132" s="166"/>
      <c r="C132" s="167" t="s">
        <v>2352</v>
      </c>
      <c r="D132" s="167" t="s">
        <v>4015</v>
      </c>
      <c r="E132" s="168" t="s">
        <v>4740</v>
      </c>
      <c r="F132" s="169" t="s">
        <v>4741</v>
      </c>
      <c r="G132" s="170" t="s">
        <v>459</v>
      </c>
      <c r="H132" s="171">
        <v>52</v>
      </c>
      <c r="I132" s="172"/>
      <c r="J132" s="173">
        <f>ROUND(I132*H132,2)</f>
        <v>0</v>
      </c>
      <c r="K132" s="169" t="s">
        <v>392</v>
      </c>
      <c r="L132" s="35"/>
      <c r="M132" s="174" t="s">
        <v>5915</v>
      </c>
      <c r="N132" s="175" t="s">
        <v>5954</v>
      </c>
      <c r="O132" s="36"/>
      <c r="P132" s="176">
        <f>O132*H132</f>
        <v>0</v>
      </c>
      <c r="Q132" s="176">
        <v>0</v>
      </c>
      <c r="R132" s="176">
        <f>Q132*H132</f>
        <v>0</v>
      </c>
      <c r="S132" s="176">
        <v>0</v>
      </c>
      <c r="T132" s="177">
        <f>S132*H132</f>
        <v>0</v>
      </c>
      <c r="AR132" s="18" t="s">
        <v>701</v>
      </c>
      <c r="AT132" s="18" t="s">
        <v>4015</v>
      </c>
      <c r="AU132" s="18" t="s">
        <v>5990</v>
      </c>
      <c r="AY132" s="18" t="s">
        <v>4012</v>
      </c>
      <c r="BE132" s="178">
        <f>IF(N132="základní",J132,0)</f>
        <v>0</v>
      </c>
      <c r="BF132" s="178">
        <f>IF(N132="snížená",J132,0)</f>
        <v>0</v>
      </c>
      <c r="BG132" s="178">
        <f>IF(N132="zákl. přenesená",J132,0)</f>
        <v>0</v>
      </c>
      <c r="BH132" s="178">
        <f>IF(N132="sníž. přenesená",J132,0)</f>
        <v>0</v>
      </c>
      <c r="BI132" s="178">
        <f>IF(N132="nulová",J132,0)</f>
        <v>0</v>
      </c>
      <c r="BJ132" s="18" t="s">
        <v>5934</v>
      </c>
      <c r="BK132" s="178">
        <f>ROUND(I132*H132,2)</f>
        <v>0</v>
      </c>
      <c r="BL132" s="18" t="s">
        <v>701</v>
      </c>
      <c r="BM132" s="18" t="s">
        <v>4742</v>
      </c>
    </row>
    <row r="133" spans="2:65" s="1" customFormat="1" ht="22.5" customHeight="1">
      <c r="B133" s="166"/>
      <c r="C133" s="197" t="s">
        <v>2355</v>
      </c>
      <c r="D133" s="197" t="s">
        <v>447</v>
      </c>
      <c r="E133" s="198" t="s">
        <v>4743</v>
      </c>
      <c r="F133" s="199" t="s">
        <v>4744</v>
      </c>
      <c r="G133" s="200" t="s">
        <v>459</v>
      </c>
      <c r="H133" s="201">
        <v>62.4</v>
      </c>
      <c r="I133" s="202"/>
      <c r="J133" s="203">
        <f>ROUND(I133*H133,2)</f>
        <v>0</v>
      </c>
      <c r="K133" s="199" t="s">
        <v>392</v>
      </c>
      <c r="L133" s="204"/>
      <c r="M133" s="205" t="s">
        <v>5915</v>
      </c>
      <c r="N133" s="206" t="s">
        <v>5954</v>
      </c>
      <c r="O133" s="36"/>
      <c r="P133" s="176">
        <f>O133*H133</f>
        <v>0</v>
      </c>
      <c r="Q133" s="176">
        <v>5.0000000000000002E-5</v>
      </c>
      <c r="R133" s="176">
        <f>Q133*H133</f>
        <v>3.1199999999999999E-3</v>
      </c>
      <c r="S133" s="176">
        <v>0</v>
      </c>
      <c r="T133" s="177">
        <f>S133*H133</f>
        <v>0</v>
      </c>
      <c r="AR133" s="18" t="s">
        <v>4745</v>
      </c>
      <c r="AT133" s="18" t="s">
        <v>447</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4745</v>
      </c>
      <c r="BM133" s="18" t="s">
        <v>4746</v>
      </c>
    </row>
    <row r="134" spans="2:65" s="12" customFormat="1">
      <c r="B134" s="186"/>
      <c r="D134" s="179" t="s">
        <v>402</v>
      </c>
      <c r="F134" s="188" t="s">
        <v>1407</v>
      </c>
      <c r="H134" s="189">
        <v>62.4</v>
      </c>
      <c r="I134" s="190"/>
      <c r="L134" s="186"/>
      <c r="M134" s="191"/>
      <c r="N134" s="192"/>
      <c r="O134" s="192"/>
      <c r="P134" s="192"/>
      <c r="Q134" s="192"/>
      <c r="R134" s="192"/>
      <c r="S134" s="192"/>
      <c r="T134" s="193"/>
      <c r="AT134" s="194" t="s">
        <v>402</v>
      </c>
      <c r="AU134" s="194" t="s">
        <v>5990</v>
      </c>
      <c r="AV134" s="12" t="s">
        <v>5990</v>
      </c>
      <c r="AW134" s="12" t="s">
        <v>5916</v>
      </c>
      <c r="AX134" s="12" t="s">
        <v>5934</v>
      </c>
      <c r="AY134" s="194" t="s">
        <v>4012</v>
      </c>
    </row>
    <row r="135" spans="2:65" s="1" customFormat="1" ht="31.5" customHeight="1">
      <c r="B135" s="166"/>
      <c r="C135" s="167" t="s">
        <v>2358</v>
      </c>
      <c r="D135" s="167" t="s">
        <v>4015</v>
      </c>
      <c r="E135" s="168" t="s">
        <v>4748</v>
      </c>
      <c r="F135" s="169" t="s">
        <v>4749</v>
      </c>
      <c r="G135" s="170" t="s">
        <v>459</v>
      </c>
      <c r="H135" s="171">
        <v>50</v>
      </c>
      <c r="I135" s="172"/>
      <c r="J135" s="173">
        <f>ROUND(I135*H135,2)</f>
        <v>0</v>
      </c>
      <c r="K135" s="169" t="s">
        <v>392</v>
      </c>
      <c r="L135" s="35"/>
      <c r="M135" s="174" t="s">
        <v>5915</v>
      </c>
      <c r="N135" s="175" t="s">
        <v>5954</v>
      </c>
      <c r="O135" s="36"/>
      <c r="P135" s="176">
        <f>O135*H135</f>
        <v>0</v>
      </c>
      <c r="Q135" s="176">
        <v>0.22656999999999999</v>
      </c>
      <c r="R135" s="176">
        <f>Q135*H135</f>
        <v>11.3285</v>
      </c>
      <c r="S135" s="176">
        <v>0</v>
      </c>
      <c r="T135" s="177">
        <f>S135*H135</f>
        <v>0</v>
      </c>
      <c r="AR135" s="18" t="s">
        <v>6003</v>
      </c>
      <c r="AT135" s="18" t="s">
        <v>4015</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4750</v>
      </c>
    </row>
    <row r="136" spans="2:65" s="1" customFormat="1" ht="22.5" customHeight="1">
      <c r="B136" s="166"/>
      <c r="C136" s="167" t="s">
        <v>491</v>
      </c>
      <c r="D136" s="167" t="s">
        <v>4015</v>
      </c>
      <c r="E136" s="168" t="s">
        <v>4751</v>
      </c>
      <c r="F136" s="169" t="s">
        <v>4752</v>
      </c>
      <c r="G136" s="170" t="s">
        <v>426</v>
      </c>
      <c r="H136" s="171">
        <v>147.059</v>
      </c>
      <c r="I136" s="172"/>
      <c r="J136" s="173">
        <f>ROUND(I136*H136,2)</f>
        <v>0</v>
      </c>
      <c r="K136" s="169" t="s">
        <v>392</v>
      </c>
      <c r="L136" s="35"/>
      <c r="M136" s="174" t="s">
        <v>5915</v>
      </c>
      <c r="N136" s="175" t="s">
        <v>5954</v>
      </c>
      <c r="O136" s="36"/>
      <c r="P136" s="176">
        <f>O136*H136</f>
        <v>0</v>
      </c>
      <c r="Q136" s="176">
        <v>1E-4</v>
      </c>
      <c r="R136" s="176">
        <f>Q136*H136</f>
        <v>1.4705900000000001E-2</v>
      </c>
      <c r="S136" s="176">
        <v>0</v>
      </c>
      <c r="T136" s="177">
        <f>S136*H136</f>
        <v>0</v>
      </c>
      <c r="AR136" s="18" t="s">
        <v>6003</v>
      </c>
      <c r="AT136" s="18" t="s">
        <v>4015</v>
      </c>
      <c r="AU136" s="18" t="s">
        <v>5990</v>
      </c>
      <c r="AY136" s="18" t="s">
        <v>4012</v>
      </c>
      <c r="BE136" s="178">
        <f>IF(N136="základní",J136,0)</f>
        <v>0</v>
      </c>
      <c r="BF136" s="178">
        <f>IF(N136="snížená",J136,0)</f>
        <v>0</v>
      </c>
      <c r="BG136" s="178">
        <f>IF(N136="zákl. přenesená",J136,0)</f>
        <v>0</v>
      </c>
      <c r="BH136" s="178">
        <f>IF(N136="sníž. přenesená",J136,0)</f>
        <v>0</v>
      </c>
      <c r="BI136" s="178">
        <f>IF(N136="nulová",J136,0)</f>
        <v>0</v>
      </c>
      <c r="BJ136" s="18" t="s">
        <v>5934</v>
      </c>
      <c r="BK136" s="178">
        <f>ROUND(I136*H136,2)</f>
        <v>0</v>
      </c>
      <c r="BL136" s="18" t="s">
        <v>6003</v>
      </c>
      <c r="BM136" s="18" t="s">
        <v>4753</v>
      </c>
    </row>
    <row r="137" spans="2:65" s="1" customFormat="1" ht="22.5" customHeight="1">
      <c r="B137" s="166"/>
      <c r="C137" s="197" t="s">
        <v>495</v>
      </c>
      <c r="D137" s="197" t="s">
        <v>447</v>
      </c>
      <c r="E137" s="198" t="s">
        <v>4755</v>
      </c>
      <c r="F137" s="199" t="s">
        <v>4756</v>
      </c>
      <c r="G137" s="200" t="s">
        <v>459</v>
      </c>
      <c r="H137" s="201">
        <v>50</v>
      </c>
      <c r="I137" s="202"/>
      <c r="J137" s="203">
        <f>ROUND(I137*H137,2)</f>
        <v>0</v>
      </c>
      <c r="K137" s="199" t="s">
        <v>392</v>
      </c>
      <c r="L137" s="204"/>
      <c r="M137" s="205" t="s">
        <v>5915</v>
      </c>
      <c r="N137" s="206" t="s">
        <v>5954</v>
      </c>
      <c r="O137" s="36"/>
      <c r="P137" s="176">
        <f>O137*H137</f>
        <v>0</v>
      </c>
      <c r="Q137" s="176">
        <v>1.1999999999999999E-3</v>
      </c>
      <c r="R137" s="176">
        <f>Q137*H137</f>
        <v>0.06</v>
      </c>
      <c r="S137" s="176">
        <v>0</v>
      </c>
      <c r="T137" s="177">
        <f>S137*H137</f>
        <v>0</v>
      </c>
      <c r="AR137" s="18" t="s">
        <v>6015</v>
      </c>
      <c r="AT137" s="18" t="s">
        <v>447</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6003</v>
      </c>
      <c r="BM137" s="18" t="s">
        <v>4757</v>
      </c>
    </row>
    <row r="138" spans="2:65" s="12" customFormat="1">
      <c r="B138" s="186"/>
      <c r="D138" s="179" t="s">
        <v>402</v>
      </c>
      <c r="F138" s="188" t="s">
        <v>1408</v>
      </c>
      <c r="H138" s="189">
        <v>50</v>
      </c>
      <c r="I138" s="190"/>
      <c r="L138" s="186"/>
      <c r="M138" s="191"/>
      <c r="N138" s="192"/>
      <c r="O138" s="192"/>
      <c r="P138" s="192"/>
      <c r="Q138" s="192"/>
      <c r="R138" s="192"/>
      <c r="S138" s="192"/>
      <c r="T138" s="193"/>
      <c r="AT138" s="194" t="s">
        <v>402</v>
      </c>
      <c r="AU138" s="194" t="s">
        <v>5990</v>
      </c>
      <c r="AV138" s="12" t="s">
        <v>5990</v>
      </c>
      <c r="AW138" s="12" t="s">
        <v>5916</v>
      </c>
      <c r="AX138" s="12" t="s">
        <v>5934</v>
      </c>
      <c r="AY138" s="194" t="s">
        <v>4012</v>
      </c>
    </row>
    <row r="139" spans="2:65" s="1" customFormat="1" ht="22.5" customHeight="1">
      <c r="B139" s="166"/>
      <c r="C139" s="167" t="s">
        <v>500</v>
      </c>
      <c r="D139" s="167" t="s">
        <v>4015</v>
      </c>
      <c r="E139" s="168" t="s">
        <v>4759</v>
      </c>
      <c r="F139" s="169" t="s">
        <v>4760</v>
      </c>
      <c r="G139" s="170" t="s">
        <v>400</v>
      </c>
      <c r="H139" s="171">
        <v>10.5</v>
      </c>
      <c r="I139" s="172"/>
      <c r="J139" s="173">
        <f>ROUND(I139*H139,2)</f>
        <v>0</v>
      </c>
      <c r="K139" s="169" t="s">
        <v>392</v>
      </c>
      <c r="L139" s="35"/>
      <c r="M139" s="174" t="s">
        <v>5915</v>
      </c>
      <c r="N139" s="175" t="s">
        <v>5954</v>
      </c>
      <c r="O139" s="36"/>
      <c r="P139" s="176">
        <f>O139*H139</f>
        <v>0</v>
      </c>
      <c r="Q139" s="176">
        <v>0</v>
      </c>
      <c r="R139" s="176">
        <f>Q139*H139</f>
        <v>0</v>
      </c>
      <c r="S139" s="176">
        <v>0</v>
      </c>
      <c r="T139" s="177">
        <f>S139*H139</f>
        <v>0</v>
      </c>
      <c r="AR139" s="18" t="s">
        <v>6003</v>
      </c>
      <c r="AT139" s="18" t="s">
        <v>4015</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6003</v>
      </c>
      <c r="BM139" s="18" t="s">
        <v>4761</v>
      </c>
    </row>
    <row r="140" spans="2:65" s="12" customFormat="1">
      <c r="B140" s="186"/>
      <c r="D140" s="179" t="s">
        <v>402</v>
      </c>
      <c r="E140" s="187" t="s">
        <v>5915</v>
      </c>
      <c r="F140" s="188" t="s">
        <v>1409</v>
      </c>
      <c r="H140" s="189">
        <v>10.5</v>
      </c>
      <c r="I140" s="190"/>
      <c r="L140" s="186"/>
      <c r="M140" s="191"/>
      <c r="N140" s="192"/>
      <c r="O140" s="192"/>
      <c r="P140" s="192"/>
      <c r="Q140" s="192"/>
      <c r="R140" s="192"/>
      <c r="S140" s="192"/>
      <c r="T140" s="193"/>
      <c r="AT140" s="194" t="s">
        <v>402</v>
      </c>
      <c r="AU140" s="194" t="s">
        <v>5990</v>
      </c>
      <c r="AV140" s="12" t="s">
        <v>5990</v>
      </c>
      <c r="AW140" s="12" t="s">
        <v>5947</v>
      </c>
      <c r="AX140" s="12" t="s">
        <v>5934</v>
      </c>
      <c r="AY140" s="194" t="s">
        <v>4012</v>
      </c>
    </row>
    <row r="141" spans="2:65" s="1" customFormat="1" ht="22.5" customHeight="1">
      <c r="B141" s="166"/>
      <c r="C141" s="167" t="s">
        <v>505</v>
      </c>
      <c r="D141" s="167" t="s">
        <v>4015</v>
      </c>
      <c r="E141" s="168" t="s">
        <v>4763</v>
      </c>
      <c r="F141" s="169" t="s">
        <v>4764</v>
      </c>
      <c r="G141" s="170" t="s">
        <v>459</v>
      </c>
      <c r="H141" s="171">
        <v>52</v>
      </c>
      <c r="I141" s="172"/>
      <c r="J141" s="173">
        <f>ROUND(I141*H141,2)</f>
        <v>0</v>
      </c>
      <c r="K141" s="169" t="s">
        <v>5915</v>
      </c>
      <c r="L141" s="35"/>
      <c r="M141" s="174" t="s">
        <v>5915</v>
      </c>
      <c r="N141" s="175" t="s">
        <v>5954</v>
      </c>
      <c r="O141" s="36"/>
      <c r="P141" s="176">
        <f>O141*H141</f>
        <v>0</v>
      </c>
      <c r="Q141" s="176">
        <v>0</v>
      </c>
      <c r="R141" s="176">
        <f>Q141*H141</f>
        <v>0</v>
      </c>
      <c r="S141" s="176">
        <v>0</v>
      </c>
      <c r="T141" s="177">
        <f>S141*H141</f>
        <v>0</v>
      </c>
      <c r="AR141" s="18" t="s">
        <v>701</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701</v>
      </c>
      <c r="BM141" s="18" t="s">
        <v>4765</v>
      </c>
    </row>
    <row r="142" spans="2:65" s="11" customFormat="1" ht="29.85" customHeight="1">
      <c r="B142" s="152"/>
      <c r="D142" s="163" t="s">
        <v>5982</v>
      </c>
      <c r="E142" s="164" t="s">
        <v>6015</v>
      </c>
      <c r="F142" s="164" t="s">
        <v>4766</v>
      </c>
      <c r="I142" s="155"/>
      <c r="J142" s="165">
        <f>BK142</f>
        <v>0</v>
      </c>
      <c r="L142" s="152"/>
      <c r="M142" s="157"/>
      <c r="N142" s="158"/>
      <c r="O142" s="158"/>
      <c r="P142" s="159">
        <f>SUM(P143:P150)</f>
        <v>0</v>
      </c>
      <c r="Q142" s="158"/>
      <c r="R142" s="159">
        <f>SUM(R143:R150)</f>
        <v>6.6338199999999983</v>
      </c>
      <c r="S142" s="158"/>
      <c r="T142" s="160">
        <f>SUM(T143:T150)</f>
        <v>0</v>
      </c>
      <c r="AR142" s="153" t="s">
        <v>5934</v>
      </c>
      <c r="AT142" s="161" t="s">
        <v>5982</v>
      </c>
      <c r="AU142" s="161" t="s">
        <v>5934</v>
      </c>
      <c r="AY142" s="153" t="s">
        <v>4012</v>
      </c>
      <c r="BK142" s="162">
        <f>SUM(BK143:BK150)</f>
        <v>0</v>
      </c>
    </row>
    <row r="143" spans="2:65" s="1" customFormat="1" ht="31.5" customHeight="1">
      <c r="B143" s="166"/>
      <c r="C143" s="167" t="s">
        <v>511</v>
      </c>
      <c r="D143" s="167" t="s">
        <v>4015</v>
      </c>
      <c r="E143" s="168" t="s">
        <v>1410</v>
      </c>
      <c r="F143" s="169" t="s">
        <v>1411</v>
      </c>
      <c r="G143" s="170" t="s">
        <v>568</v>
      </c>
      <c r="H143" s="171">
        <v>9</v>
      </c>
      <c r="I143" s="172"/>
      <c r="J143" s="173">
        <f t="shared" ref="J143:J150" si="0">ROUND(I143*H143,2)</f>
        <v>0</v>
      </c>
      <c r="K143" s="169" t="s">
        <v>392</v>
      </c>
      <c r="L143" s="35"/>
      <c r="M143" s="174" t="s">
        <v>5915</v>
      </c>
      <c r="N143" s="175" t="s">
        <v>5954</v>
      </c>
      <c r="O143" s="36"/>
      <c r="P143" s="176">
        <f t="shared" ref="P143:P150" si="1">O143*H143</f>
        <v>0</v>
      </c>
      <c r="Q143" s="176">
        <v>1.2500000000000001E-2</v>
      </c>
      <c r="R143" s="176">
        <f t="shared" ref="R143:R150" si="2">Q143*H143</f>
        <v>0.1125</v>
      </c>
      <c r="S143" s="176">
        <v>0</v>
      </c>
      <c r="T143" s="177">
        <f t="shared" ref="T143:T150" si="3">S143*H143</f>
        <v>0</v>
      </c>
      <c r="AR143" s="18" t="s">
        <v>6003</v>
      </c>
      <c r="AT143" s="18" t="s">
        <v>4015</v>
      </c>
      <c r="AU143" s="18" t="s">
        <v>5990</v>
      </c>
      <c r="AY143" s="18" t="s">
        <v>4012</v>
      </c>
      <c r="BE143" s="178">
        <f t="shared" ref="BE143:BE150" si="4">IF(N143="základní",J143,0)</f>
        <v>0</v>
      </c>
      <c r="BF143" s="178">
        <f t="shared" ref="BF143:BF150" si="5">IF(N143="snížená",J143,0)</f>
        <v>0</v>
      </c>
      <c r="BG143" s="178">
        <f t="shared" ref="BG143:BG150" si="6">IF(N143="zákl. přenesená",J143,0)</f>
        <v>0</v>
      </c>
      <c r="BH143" s="178">
        <f t="shared" ref="BH143:BH150" si="7">IF(N143="sníž. přenesená",J143,0)</f>
        <v>0</v>
      </c>
      <c r="BI143" s="178">
        <f t="shared" ref="BI143:BI150" si="8">IF(N143="nulová",J143,0)</f>
        <v>0</v>
      </c>
      <c r="BJ143" s="18" t="s">
        <v>5934</v>
      </c>
      <c r="BK143" s="178">
        <f t="shared" ref="BK143:BK150" si="9">ROUND(I143*H143,2)</f>
        <v>0</v>
      </c>
      <c r="BL143" s="18" t="s">
        <v>6003</v>
      </c>
      <c r="BM143" s="18" t="s">
        <v>4782</v>
      </c>
    </row>
    <row r="144" spans="2:65" s="1" customFormat="1" ht="22.5" customHeight="1">
      <c r="B144" s="166"/>
      <c r="C144" s="197" t="s">
        <v>516</v>
      </c>
      <c r="D144" s="197" t="s">
        <v>447</v>
      </c>
      <c r="E144" s="198" t="s">
        <v>1412</v>
      </c>
      <c r="F144" s="199" t="s">
        <v>1413</v>
      </c>
      <c r="G144" s="200" t="s">
        <v>568</v>
      </c>
      <c r="H144" s="201">
        <v>9</v>
      </c>
      <c r="I144" s="202"/>
      <c r="J144" s="203">
        <f t="shared" si="0"/>
        <v>0</v>
      </c>
      <c r="K144" s="199" t="s">
        <v>392</v>
      </c>
      <c r="L144" s="204"/>
      <c r="M144" s="205" t="s">
        <v>5915</v>
      </c>
      <c r="N144" s="206" t="s">
        <v>5954</v>
      </c>
      <c r="O144" s="36"/>
      <c r="P144" s="176">
        <f t="shared" si="1"/>
        <v>0</v>
      </c>
      <c r="Q144" s="176">
        <v>0.4758</v>
      </c>
      <c r="R144" s="176">
        <f t="shared" si="2"/>
        <v>4.2821999999999996</v>
      </c>
      <c r="S144" s="176">
        <v>0</v>
      </c>
      <c r="T144" s="177">
        <f t="shared" si="3"/>
        <v>0</v>
      </c>
      <c r="AR144" s="18" t="s">
        <v>6015</v>
      </c>
      <c r="AT144" s="18" t="s">
        <v>447</v>
      </c>
      <c r="AU144" s="18" t="s">
        <v>5990</v>
      </c>
      <c r="AY144" s="18" t="s">
        <v>4012</v>
      </c>
      <c r="BE144" s="178">
        <f t="shared" si="4"/>
        <v>0</v>
      </c>
      <c r="BF144" s="178">
        <f t="shared" si="5"/>
        <v>0</v>
      </c>
      <c r="BG144" s="178">
        <f t="shared" si="6"/>
        <v>0</v>
      </c>
      <c r="BH144" s="178">
        <f t="shared" si="7"/>
        <v>0</v>
      </c>
      <c r="BI144" s="178">
        <f t="shared" si="8"/>
        <v>0</v>
      </c>
      <c r="BJ144" s="18" t="s">
        <v>5934</v>
      </c>
      <c r="BK144" s="178">
        <f t="shared" si="9"/>
        <v>0</v>
      </c>
      <c r="BL144" s="18" t="s">
        <v>6003</v>
      </c>
      <c r="BM144" s="18" t="s">
        <v>1414</v>
      </c>
    </row>
    <row r="145" spans="2:65" s="1" customFormat="1" ht="22.5" customHeight="1">
      <c r="B145" s="166"/>
      <c r="C145" s="167" t="s">
        <v>521</v>
      </c>
      <c r="D145" s="167" t="s">
        <v>4015</v>
      </c>
      <c r="E145" s="168" t="s">
        <v>1415</v>
      </c>
      <c r="F145" s="169" t="s">
        <v>1416</v>
      </c>
      <c r="G145" s="170" t="s">
        <v>568</v>
      </c>
      <c r="H145" s="171">
        <v>9</v>
      </c>
      <c r="I145" s="172"/>
      <c r="J145" s="173">
        <f t="shared" si="0"/>
        <v>0</v>
      </c>
      <c r="K145" s="169" t="s">
        <v>392</v>
      </c>
      <c r="L145" s="35"/>
      <c r="M145" s="174" t="s">
        <v>5915</v>
      </c>
      <c r="N145" s="175" t="s">
        <v>5954</v>
      </c>
      <c r="O145" s="36"/>
      <c r="P145" s="176">
        <f t="shared" si="1"/>
        <v>0</v>
      </c>
      <c r="Q145" s="176">
        <v>1.2500000000000001E-2</v>
      </c>
      <c r="R145" s="176">
        <f t="shared" si="2"/>
        <v>0.1125</v>
      </c>
      <c r="S145" s="176">
        <v>0</v>
      </c>
      <c r="T145" s="177">
        <f t="shared" si="3"/>
        <v>0</v>
      </c>
      <c r="AR145" s="18" t="s">
        <v>6003</v>
      </c>
      <c r="AT145" s="18" t="s">
        <v>4015</v>
      </c>
      <c r="AU145" s="18" t="s">
        <v>5990</v>
      </c>
      <c r="AY145" s="18" t="s">
        <v>4012</v>
      </c>
      <c r="BE145" s="178">
        <f t="shared" si="4"/>
        <v>0</v>
      </c>
      <c r="BF145" s="178">
        <f t="shared" si="5"/>
        <v>0</v>
      </c>
      <c r="BG145" s="178">
        <f t="shared" si="6"/>
        <v>0</v>
      </c>
      <c r="BH145" s="178">
        <f t="shared" si="7"/>
        <v>0</v>
      </c>
      <c r="BI145" s="178">
        <f t="shared" si="8"/>
        <v>0</v>
      </c>
      <c r="BJ145" s="18" t="s">
        <v>5934</v>
      </c>
      <c r="BK145" s="178">
        <f t="shared" si="9"/>
        <v>0</v>
      </c>
      <c r="BL145" s="18" t="s">
        <v>6003</v>
      </c>
      <c r="BM145" s="18" t="s">
        <v>1417</v>
      </c>
    </row>
    <row r="146" spans="2:65" s="1" customFormat="1" ht="22.5" customHeight="1">
      <c r="B146" s="166"/>
      <c r="C146" s="197" t="s">
        <v>526</v>
      </c>
      <c r="D146" s="197" t="s">
        <v>447</v>
      </c>
      <c r="E146" s="198" t="s">
        <v>1418</v>
      </c>
      <c r="F146" s="199" t="s">
        <v>1419</v>
      </c>
      <c r="G146" s="200" t="s">
        <v>568</v>
      </c>
      <c r="H146" s="201">
        <v>9</v>
      </c>
      <c r="I146" s="202"/>
      <c r="J146" s="203">
        <f t="shared" si="0"/>
        <v>0</v>
      </c>
      <c r="K146" s="199" t="s">
        <v>392</v>
      </c>
      <c r="L146" s="204"/>
      <c r="M146" s="205" t="s">
        <v>5915</v>
      </c>
      <c r="N146" s="206" t="s">
        <v>5954</v>
      </c>
      <c r="O146" s="36"/>
      <c r="P146" s="176">
        <f t="shared" si="1"/>
        <v>0</v>
      </c>
      <c r="Q146" s="176">
        <v>0.129</v>
      </c>
      <c r="R146" s="176">
        <f t="shared" si="2"/>
        <v>1.161</v>
      </c>
      <c r="S146" s="176">
        <v>0</v>
      </c>
      <c r="T146" s="177">
        <f t="shared" si="3"/>
        <v>0</v>
      </c>
      <c r="AR146" s="18" t="s">
        <v>6015</v>
      </c>
      <c r="AT146" s="18" t="s">
        <v>447</v>
      </c>
      <c r="AU146" s="18" t="s">
        <v>5990</v>
      </c>
      <c r="AY146" s="18" t="s">
        <v>4012</v>
      </c>
      <c r="BE146" s="178">
        <f t="shared" si="4"/>
        <v>0</v>
      </c>
      <c r="BF146" s="178">
        <f t="shared" si="5"/>
        <v>0</v>
      </c>
      <c r="BG146" s="178">
        <f t="shared" si="6"/>
        <v>0</v>
      </c>
      <c r="BH146" s="178">
        <f t="shared" si="7"/>
        <v>0</v>
      </c>
      <c r="BI146" s="178">
        <f t="shared" si="8"/>
        <v>0</v>
      </c>
      <c r="BJ146" s="18" t="s">
        <v>5934</v>
      </c>
      <c r="BK146" s="178">
        <f t="shared" si="9"/>
        <v>0</v>
      </c>
      <c r="BL146" s="18" t="s">
        <v>6003</v>
      </c>
      <c r="BM146" s="18" t="s">
        <v>1420</v>
      </c>
    </row>
    <row r="147" spans="2:65" s="1" customFormat="1" ht="22.5" customHeight="1">
      <c r="B147" s="166"/>
      <c r="C147" s="197" t="s">
        <v>532</v>
      </c>
      <c r="D147" s="197" t="s">
        <v>447</v>
      </c>
      <c r="E147" s="198" t="s">
        <v>1421</v>
      </c>
      <c r="F147" s="199" t="s">
        <v>1422</v>
      </c>
      <c r="G147" s="200" t="s">
        <v>568</v>
      </c>
      <c r="H147" s="201">
        <v>2</v>
      </c>
      <c r="I147" s="202"/>
      <c r="J147" s="203">
        <f t="shared" si="0"/>
        <v>0</v>
      </c>
      <c r="K147" s="199" t="s">
        <v>392</v>
      </c>
      <c r="L147" s="204"/>
      <c r="M147" s="205" t="s">
        <v>5915</v>
      </c>
      <c r="N147" s="206" t="s">
        <v>5954</v>
      </c>
      <c r="O147" s="36"/>
      <c r="P147" s="176">
        <f t="shared" si="1"/>
        <v>0</v>
      </c>
      <c r="Q147" s="176">
        <v>2.2499999999999999E-2</v>
      </c>
      <c r="R147" s="176">
        <f t="shared" si="2"/>
        <v>4.4999999999999998E-2</v>
      </c>
      <c r="S147" s="176">
        <v>0</v>
      </c>
      <c r="T147" s="177">
        <f t="shared" si="3"/>
        <v>0</v>
      </c>
      <c r="AR147" s="18" t="s">
        <v>6015</v>
      </c>
      <c r="AT147" s="18" t="s">
        <v>447</v>
      </c>
      <c r="AU147" s="18" t="s">
        <v>5990</v>
      </c>
      <c r="AY147" s="18" t="s">
        <v>4012</v>
      </c>
      <c r="BE147" s="178">
        <f t="shared" si="4"/>
        <v>0</v>
      </c>
      <c r="BF147" s="178">
        <f t="shared" si="5"/>
        <v>0</v>
      </c>
      <c r="BG147" s="178">
        <f t="shared" si="6"/>
        <v>0</v>
      </c>
      <c r="BH147" s="178">
        <f t="shared" si="7"/>
        <v>0</v>
      </c>
      <c r="BI147" s="178">
        <f t="shared" si="8"/>
        <v>0</v>
      </c>
      <c r="BJ147" s="18" t="s">
        <v>5934</v>
      </c>
      <c r="BK147" s="178">
        <f t="shared" si="9"/>
        <v>0</v>
      </c>
      <c r="BL147" s="18" t="s">
        <v>6003</v>
      </c>
      <c r="BM147" s="18" t="s">
        <v>1423</v>
      </c>
    </row>
    <row r="148" spans="2:65" s="1" customFormat="1" ht="22.5" customHeight="1">
      <c r="B148" s="166"/>
      <c r="C148" s="167" t="s">
        <v>538</v>
      </c>
      <c r="D148" s="167" t="s">
        <v>4015</v>
      </c>
      <c r="E148" s="168" t="s">
        <v>1424</v>
      </c>
      <c r="F148" s="169" t="s">
        <v>1425</v>
      </c>
      <c r="G148" s="170" t="s">
        <v>459</v>
      </c>
      <c r="H148" s="171">
        <v>52</v>
      </c>
      <c r="I148" s="172"/>
      <c r="J148" s="173">
        <f t="shared" si="0"/>
        <v>0</v>
      </c>
      <c r="K148" s="169" t="s">
        <v>392</v>
      </c>
      <c r="L148" s="35"/>
      <c r="M148" s="174" t="s">
        <v>5915</v>
      </c>
      <c r="N148" s="175" t="s">
        <v>5954</v>
      </c>
      <c r="O148" s="36"/>
      <c r="P148" s="176">
        <f t="shared" si="1"/>
        <v>0</v>
      </c>
      <c r="Q148" s="176">
        <v>1.0000000000000001E-5</v>
      </c>
      <c r="R148" s="176">
        <f t="shared" si="2"/>
        <v>5.2000000000000006E-4</v>
      </c>
      <c r="S148" s="176">
        <v>0</v>
      </c>
      <c r="T148" s="177">
        <f t="shared" si="3"/>
        <v>0</v>
      </c>
      <c r="AR148" s="18" t="s">
        <v>6003</v>
      </c>
      <c r="AT148" s="18" t="s">
        <v>4015</v>
      </c>
      <c r="AU148" s="18" t="s">
        <v>5990</v>
      </c>
      <c r="AY148" s="18" t="s">
        <v>4012</v>
      </c>
      <c r="BE148" s="178">
        <f t="shared" si="4"/>
        <v>0</v>
      </c>
      <c r="BF148" s="178">
        <f t="shared" si="5"/>
        <v>0</v>
      </c>
      <c r="BG148" s="178">
        <f t="shared" si="6"/>
        <v>0</v>
      </c>
      <c r="BH148" s="178">
        <f t="shared" si="7"/>
        <v>0</v>
      </c>
      <c r="BI148" s="178">
        <f t="shared" si="8"/>
        <v>0</v>
      </c>
      <c r="BJ148" s="18" t="s">
        <v>5934</v>
      </c>
      <c r="BK148" s="178">
        <f t="shared" si="9"/>
        <v>0</v>
      </c>
      <c r="BL148" s="18" t="s">
        <v>6003</v>
      </c>
      <c r="BM148" s="18" t="s">
        <v>4789</v>
      </c>
    </row>
    <row r="149" spans="2:65" s="1" customFormat="1" ht="22.5" customHeight="1">
      <c r="B149" s="166"/>
      <c r="C149" s="167" t="s">
        <v>542</v>
      </c>
      <c r="D149" s="167" t="s">
        <v>4015</v>
      </c>
      <c r="E149" s="168" t="s">
        <v>1426</v>
      </c>
      <c r="F149" s="169" t="s">
        <v>1427</v>
      </c>
      <c r="G149" s="170" t="s">
        <v>459</v>
      </c>
      <c r="H149" s="171">
        <v>52</v>
      </c>
      <c r="I149" s="172"/>
      <c r="J149" s="173">
        <f t="shared" si="0"/>
        <v>0</v>
      </c>
      <c r="K149" s="169" t="s">
        <v>392</v>
      </c>
      <c r="L149" s="35"/>
      <c r="M149" s="174" t="s">
        <v>5915</v>
      </c>
      <c r="N149" s="175" t="s">
        <v>5954</v>
      </c>
      <c r="O149" s="36"/>
      <c r="P149" s="176">
        <f t="shared" si="1"/>
        <v>0</v>
      </c>
      <c r="Q149" s="176">
        <v>0</v>
      </c>
      <c r="R149" s="176">
        <f t="shared" si="2"/>
        <v>0</v>
      </c>
      <c r="S149" s="176">
        <v>0</v>
      </c>
      <c r="T149" s="177">
        <f t="shared" si="3"/>
        <v>0</v>
      </c>
      <c r="AR149" s="18" t="s">
        <v>6003</v>
      </c>
      <c r="AT149" s="18" t="s">
        <v>4015</v>
      </c>
      <c r="AU149" s="18" t="s">
        <v>5990</v>
      </c>
      <c r="AY149" s="18" t="s">
        <v>4012</v>
      </c>
      <c r="BE149" s="178">
        <f t="shared" si="4"/>
        <v>0</v>
      </c>
      <c r="BF149" s="178">
        <f t="shared" si="5"/>
        <v>0</v>
      </c>
      <c r="BG149" s="178">
        <f t="shared" si="6"/>
        <v>0</v>
      </c>
      <c r="BH149" s="178">
        <f t="shared" si="7"/>
        <v>0</v>
      </c>
      <c r="BI149" s="178">
        <f t="shared" si="8"/>
        <v>0</v>
      </c>
      <c r="BJ149" s="18" t="s">
        <v>5934</v>
      </c>
      <c r="BK149" s="178">
        <f t="shared" si="9"/>
        <v>0</v>
      </c>
      <c r="BL149" s="18" t="s">
        <v>6003</v>
      </c>
      <c r="BM149" s="18" t="s">
        <v>4793</v>
      </c>
    </row>
    <row r="150" spans="2:65" s="1" customFormat="1" ht="22.5" customHeight="1">
      <c r="B150" s="166"/>
      <c r="C150" s="167" t="s">
        <v>548</v>
      </c>
      <c r="D150" s="167" t="s">
        <v>4015</v>
      </c>
      <c r="E150" s="168" t="s">
        <v>4794</v>
      </c>
      <c r="F150" s="169" t="s">
        <v>5444</v>
      </c>
      <c r="G150" s="170" t="s">
        <v>568</v>
      </c>
      <c r="H150" s="171">
        <v>2</v>
      </c>
      <c r="I150" s="172"/>
      <c r="J150" s="173">
        <f t="shared" si="0"/>
        <v>0</v>
      </c>
      <c r="K150" s="169" t="s">
        <v>392</v>
      </c>
      <c r="L150" s="35"/>
      <c r="M150" s="174" t="s">
        <v>5915</v>
      </c>
      <c r="N150" s="175" t="s">
        <v>5954</v>
      </c>
      <c r="O150" s="36"/>
      <c r="P150" s="176">
        <f t="shared" si="1"/>
        <v>0</v>
      </c>
      <c r="Q150" s="176">
        <v>0.46005000000000001</v>
      </c>
      <c r="R150" s="176">
        <f t="shared" si="2"/>
        <v>0.92010000000000003</v>
      </c>
      <c r="S150" s="176">
        <v>0</v>
      </c>
      <c r="T150" s="177">
        <f t="shared" si="3"/>
        <v>0</v>
      </c>
      <c r="AR150" s="18" t="s">
        <v>6003</v>
      </c>
      <c r="AT150" s="18" t="s">
        <v>4015</v>
      </c>
      <c r="AU150" s="18" t="s">
        <v>5990</v>
      </c>
      <c r="AY150" s="18" t="s">
        <v>4012</v>
      </c>
      <c r="BE150" s="178">
        <f t="shared" si="4"/>
        <v>0</v>
      </c>
      <c r="BF150" s="178">
        <f t="shared" si="5"/>
        <v>0</v>
      </c>
      <c r="BG150" s="178">
        <f t="shared" si="6"/>
        <v>0</v>
      </c>
      <c r="BH150" s="178">
        <f t="shared" si="7"/>
        <v>0</v>
      </c>
      <c r="BI150" s="178">
        <f t="shared" si="8"/>
        <v>0</v>
      </c>
      <c r="BJ150" s="18" t="s">
        <v>5934</v>
      </c>
      <c r="BK150" s="178">
        <f t="shared" si="9"/>
        <v>0</v>
      </c>
      <c r="BL150" s="18" t="s">
        <v>6003</v>
      </c>
      <c r="BM150" s="18" t="s">
        <v>5445</v>
      </c>
    </row>
    <row r="151" spans="2:65" s="11" customFormat="1" ht="29.85" customHeight="1">
      <c r="B151" s="152"/>
      <c r="D151" s="163" t="s">
        <v>5982</v>
      </c>
      <c r="E151" s="164" t="s">
        <v>5470</v>
      </c>
      <c r="F151" s="164" t="s">
        <v>738</v>
      </c>
      <c r="I151" s="155"/>
      <c r="J151" s="165">
        <f>BK151</f>
        <v>0</v>
      </c>
      <c r="L151" s="152"/>
      <c r="M151" s="157"/>
      <c r="N151" s="158"/>
      <c r="O151" s="158"/>
      <c r="P151" s="159">
        <f>P152</f>
        <v>0</v>
      </c>
      <c r="Q151" s="158"/>
      <c r="R151" s="159">
        <f>R152</f>
        <v>0</v>
      </c>
      <c r="S151" s="158"/>
      <c r="T151" s="160">
        <f>T152</f>
        <v>0</v>
      </c>
      <c r="AR151" s="153" t="s">
        <v>5934</v>
      </c>
      <c r="AT151" s="161" t="s">
        <v>5982</v>
      </c>
      <c r="AU151" s="161" t="s">
        <v>5934</v>
      </c>
      <c r="AY151" s="153" t="s">
        <v>4012</v>
      </c>
      <c r="BK151" s="162">
        <f>BK152</f>
        <v>0</v>
      </c>
    </row>
    <row r="152" spans="2:65" s="1" customFormat="1" ht="22.5" customHeight="1">
      <c r="B152" s="166"/>
      <c r="C152" s="167" t="s">
        <v>553</v>
      </c>
      <c r="D152" s="167" t="s">
        <v>4015</v>
      </c>
      <c r="E152" s="168" t="s">
        <v>1428</v>
      </c>
      <c r="F152" s="169" t="s">
        <v>1429</v>
      </c>
      <c r="G152" s="170" t="s">
        <v>450</v>
      </c>
      <c r="H152" s="171">
        <v>103.42700000000001</v>
      </c>
      <c r="I152" s="172"/>
      <c r="J152" s="173">
        <f>ROUND(I152*H152,2)</f>
        <v>0</v>
      </c>
      <c r="K152" s="169" t="s">
        <v>392</v>
      </c>
      <c r="L152" s="35"/>
      <c r="M152" s="174" t="s">
        <v>5915</v>
      </c>
      <c r="N152" s="175" t="s">
        <v>5954</v>
      </c>
      <c r="O152" s="36"/>
      <c r="P152" s="176">
        <f>O152*H152</f>
        <v>0</v>
      </c>
      <c r="Q152" s="176">
        <v>0</v>
      </c>
      <c r="R152" s="176">
        <f>Q152*H152</f>
        <v>0</v>
      </c>
      <c r="S152" s="176">
        <v>0</v>
      </c>
      <c r="T152" s="177">
        <f>S152*H152</f>
        <v>0</v>
      </c>
      <c r="AR152" s="18" t="s">
        <v>6003</v>
      </c>
      <c r="AT152" s="18" t="s">
        <v>4015</v>
      </c>
      <c r="AU152" s="18" t="s">
        <v>5990</v>
      </c>
      <c r="AY152" s="18" t="s">
        <v>4012</v>
      </c>
      <c r="BE152" s="178">
        <f>IF(N152="základní",J152,0)</f>
        <v>0</v>
      </c>
      <c r="BF152" s="178">
        <f>IF(N152="snížená",J152,0)</f>
        <v>0</v>
      </c>
      <c r="BG152" s="178">
        <f>IF(N152="zákl. přenesená",J152,0)</f>
        <v>0</v>
      </c>
      <c r="BH152" s="178">
        <f>IF(N152="sníž. přenesená",J152,0)</f>
        <v>0</v>
      </c>
      <c r="BI152" s="178">
        <f>IF(N152="nulová",J152,0)</f>
        <v>0</v>
      </c>
      <c r="BJ152" s="18" t="s">
        <v>5934</v>
      </c>
      <c r="BK152" s="178">
        <f>ROUND(I152*H152,2)</f>
        <v>0</v>
      </c>
      <c r="BL152" s="18" t="s">
        <v>6003</v>
      </c>
      <c r="BM152" s="18" t="s">
        <v>5473</v>
      </c>
    </row>
    <row r="153" spans="2:65" s="11" customFormat="1" ht="37.35" customHeight="1">
      <c r="B153" s="152"/>
      <c r="D153" s="153" t="s">
        <v>5982</v>
      </c>
      <c r="E153" s="154" t="s">
        <v>447</v>
      </c>
      <c r="F153" s="154" t="s">
        <v>1430</v>
      </c>
      <c r="I153" s="155"/>
      <c r="J153" s="156">
        <f>BK153</f>
        <v>0</v>
      </c>
      <c r="L153" s="152"/>
      <c r="M153" s="157"/>
      <c r="N153" s="158"/>
      <c r="O153" s="158"/>
      <c r="P153" s="159">
        <f>P154</f>
        <v>0</v>
      </c>
      <c r="Q153" s="158"/>
      <c r="R153" s="159">
        <f>R154</f>
        <v>5.2360000000000004E-2</v>
      </c>
      <c r="S153" s="158"/>
      <c r="T153" s="160">
        <f>T154</f>
        <v>0</v>
      </c>
      <c r="AR153" s="153" t="s">
        <v>6000</v>
      </c>
      <c r="AT153" s="161" t="s">
        <v>5982</v>
      </c>
      <c r="AU153" s="161" t="s">
        <v>5983</v>
      </c>
      <c r="AY153" s="153" t="s">
        <v>4012</v>
      </c>
      <c r="BK153" s="162">
        <f>BK154</f>
        <v>0</v>
      </c>
    </row>
    <row r="154" spans="2:65" s="11" customFormat="1" ht="19.899999999999999" customHeight="1">
      <c r="B154" s="152"/>
      <c r="D154" s="163" t="s">
        <v>5982</v>
      </c>
      <c r="E154" s="164" t="s">
        <v>1431</v>
      </c>
      <c r="F154" s="164" t="s">
        <v>1432</v>
      </c>
      <c r="I154" s="155"/>
      <c r="J154" s="165">
        <f>BK154</f>
        <v>0</v>
      </c>
      <c r="L154" s="152"/>
      <c r="M154" s="157"/>
      <c r="N154" s="158"/>
      <c r="O154" s="158"/>
      <c r="P154" s="159">
        <f>SUM(P155:P157)</f>
        <v>0</v>
      </c>
      <c r="Q154" s="158"/>
      <c r="R154" s="159">
        <f>SUM(R155:R157)</f>
        <v>5.2360000000000004E-2</v>
      </c>
      <c r="S154" s="158"/>
      <c r="T154" s="160">
        <f>SUM(T155:T157)</f>
        <v>0</v>
      </c>
      <c r="AR154" s="153" t="s">
        <v>6000</v>
      </c>
      <c r="AT154" s="161" t="s">
        <v>5982</v>
      </c>
      <c r="AU154" s="161" t="s">
        <v>5934</v>
      </c>
      <c r="AY154" s="153" t="s">
        <v>4012</v>
      </c>
      <c r="BK154" s="162">
        <f>SUM(BK155:BK157)</f>
        <v>0</v>
      </c>
    </row>
    <row r="155" spans="2:65" s="1" customFormat="1" ht="22.5" customHeight="1">
      <c r="B155" s="166"/>
      <c r="C155" s="167" t="s">
        <v>559</v>
      </c>
      <c r="D155" s="167" t="s">
        <v>4015</v>
      </c>
      <c r="E155" s="168" t="s">
        <v>1433</v>
      </c>
      <c r="F155" s="169" t="s">
        <v>1434</v>
      </c>
      <c r="G155" s="170" t="s">
        <v>459</v>
      </c>
      <c r="H155" s="171">
        <v>7</v>
      </c>
      <c r="I155" s="172"/>
      <c r="J155" s="173">
        <f>ROUND(I155*H155,2)</f>
        <v>0</v>
      </c>
      <c r="K155" s="169" t="s">
        <v>5915</v>
      </c>
      <c r="L155" s="35"/>
      <c r="M155" s="174" t="s">
        <v>5915</v>
      </c>
      <c r="N155" s="175" t="s">
        <v>5954</v>
      </c>
      <c r="O155" s="36"/>
      <c r="P155" s="176">
        <f>O155*H155</f>
        <v>0</v>
      </c>
      <c r="Q155" s="176">
        <v>1.14E-3</v>
      </c>
      <c r="R155" s="176">
        <f>Q155*H155</f>
        <v>7.9799999999999992E-3</v>
      </c>
      <c r="S155" s="176">
        <v>0</v>
      </c>
      <c r="T155" s="177">
        <f>S155*H155</f>
        <v>0</v>
      </c>
      <c r="AR155" s="18" t="s">
        <v>701</v>
      </c>
      <c r="AT155" s="18" t="s">
        <v>4015</v>
      </c>
      <c r="AU155" s="18" t="s">
        <v>5990</v>
      </c>
      <c r="AY155" s="18" t="s">
        <v>4012</v>
      </c>
      <c r="BE155" s="178">
        <f>IF(N155="základní",J155,0)</f>
        <v>0</v>
      </c>
      <c r="BF155" s="178">
        <f>IF(N155="snížená",J155,0)</f>
        <v>0</v>
      </c>
      <c r="BG155" s="178">
        <f>IF(N155="zákl. přenesená",J155,0)</f>
        <v>0</v>
      </c>
      <c r="BH155" s="178">
        <f>IF(N155="sníž. přenesená",J155,0)</f>
        <v>0</v>
      </c>
      <c r="BI155" s="178">
        <f>IF(N155="nulová",J155,0)</f>
        <v>0</v>
      </c>
      <c r="BJ155" s="18" t="s">
        <v>5934</v>
      </c>
      <c r="BK155" s="178">
        <f>ROUND(I155*H155,2)</f>
        <v>0</v>
      </c>
      <c r="BL155" s="18" t="s">
        <v>701</v>
      </c>
      <c r="BM155" s="18" t="s">
        <v>1435</v>
      </c>
    </row>
    <row r="156" spans="2:65" s="1" customFormat="1" ht="22.5" customHeight="1">
      <c r="B156" s="166"/>
      <c r="C156" s="197" t="s">
        <v>565</v>
      </c>
      <c r="D156" s="197" t="s">
        <v>447</v>
      </c>
      <c r="E156" s="198" t="s">
        <v>1436</v>
      </c>
      <c r="F156" s="199" t="s">
        <v>1437</v>
      </c>
      <c r="G156" s="200" t="s">
        <v>459</v>
      </c>
      <c r="H156" s="201">
        <v>7</v>
      </c>
      <c r="I156" s="202"/>
      <c r="J156" s="203">
        <f>ROUND(I156*H156,2)</f>
        <v>0</v>
      </c>
      <c r="K156" s="199" t="s">
        <v>5915</v>
      </c>
      <c r="L156" s="204"/>
      <c r="M156" s="205" t="s">
        <v>5915</v>
      </c>
      <c r="N156" s="206" t="s">
        <v>5954</v>
      </c>
      <c r="O156" s="36"/>
      <c r="P156" s="176">
        <f>O156*H156</f>
        <v>0</v>
      </c>
      <c r="Q156" s="176">
        <v>0</v>
      </c>
      <c r="R156" s="176">
        <f>Q156*H156</f>
        <v>0</v>
      </c>
      <c r="S156" s="176">
        <v>0</v>
      </c>
      <c r="T156" s="177">
        <f>S156*H156</f>
        <v>0</v>
      </c>
      <c r="AR156" s="18" t="s">
        <v>6015</v>
      </c>
      <c r="AT156" s="18" t="s">
        <v>447</v>
      </c>
      <c r="AU156" s="18" t="s">
        <v>5990</v>
      </c>
      <c r="AY156" s="18" t="s">
        <v>4012</v>
      </c>
      <c r="BE156" s="178">
        <f>IF(N156="základní",J156,0)</f>
        <v>0</v>
      </c>
      <c r="BF156" s="178">
        <f>IF(N156="snížená",J156,0)</f>
        <v>0</v>
      </c>
      <c r="BG156" s="178">
        <f>IF(N156="zákl. přenesená",J156,0)</f>
        <v>0</v>
      </c>
      <c r="BH156" s="178">
        <f>IF(N156="sníž. přenesená",J156,0)</f>
        <v>0</v>
      </c>
      <c r="BI156" s="178">
        <f>IF(N156="nulová",J156,0)</f>
        <v>0</v>
      </c>
      <c r="BJ156" s="18" t="s">
        <v>5934</v>
      </c>
      <c r="BK156" s="178">
        <f>ROUND(I156*H156,2)</f>
        <v>0</v>
      </c>
      <c r="BL156" s="18" t="s">
        <v>6003</v>
      </c>
      <c r="BM156" s="18" t="s">
        <v>1438</v>
      </c>
    </row>
    <row r="157" spans="2:65" s="1" customFormat="1" ht="22.5" customHeight="1">
      <c r="B157" s="166"/>
      <c r="C157" s="167" t="s">
        <v>570</v>
      </c>
      <c r="D157" s="167" t="s">
        <v>4015</v>
      </c>
      <c r="E157" s="168" t="s">
        <v>1439</v>
      </c>
      <c r="F157" s="169" t="s">
        <v>1440</v>
      </c>
      <c r="G157" s="170" t="s">
        <v>459</v>
      </c>
      <c r="H157" s="171">
        <v>7</v>
      </c>
      <c r="I157" s="172"/>
      <c r="J157" s="173">
        <f>ROUND(I157*H157,2)</f>
        <v>0</v>
      </c>
      <c r="K157" s="169" t="s">
        <v>392</v>
      </c>
      <c r="L157" s="35"/>
      <c r="M157" s="174" t="s">
        <v>5915</v>
      </c>
      <c r="N157" s="182" t="s">
        <v>5954</v>
      </c>
      <c r="O157" s="183"/>
      <c r="P157" s="184">
        <f>O157*H157</f>
        <v>0</v>
      </c>
      <c r="Q157" s="184">
        <v>6.3400000000000001E-3</v>
      </c>
      <c r="R157" s="184">
        <f>Q157*H157</f>
        <v>4.4380000000000003E-2</v>
      </c>
      <c r="S157" s="184">
        <v>0</v>
      </c>
      <c r="T157" s="185">
        <f>S157*H157</f>
        <v>0</v>
      </c>
      <c r="AR157" s="18" t="s">
        <v>701</v>
      </c>
      <c r="AT157" s="18" t="s">
        <v>4015</v>
      </c>
      <c r="AU157" s="18" t="s">
        <v>5990</v>
      </c>
      <c r="AY157" s="18" t="s">
        <v>4012</v>
      </c>
      <c r="BE157" s="178">
        <f>IF(N157="základní",J157,0)</f>
        <v>0</v>
      </c>
      <c r="BF157" s="178">
        <f>IF(N157="snížená",J157,0)</f>
        <v>0</v>
      </c>
      <c r="BG157" s="178">
        <f>IF(N157="zákl. přenesená",J157,0)</f>
        <v>0</v>
      </c>
      <c r="BH157" s="178">
        <f>IF(N157="sníž. přenesená",J157,0)</f>
        <v>0</v>
      </c>
      <c r="BI157" s="178">
        <f>IF(N157="nulová",J157,0)</f>
        <v>0</v>
      </c>
      <c r="BJ157" s="18" t="s">
        <v>5934</v>
      </c>
      <c r="BK157" s="178">
        <f>ROUND(I157*H157,2)</f>
        <v>0</v>
      </c>
      <c r="BL157" s="18" t="s">
        <v>701</v>
      </c>
      <c r="BM157" s="18" t="s">
        <v>1441</v>
      </c>
    </row>
    <row r="158" spans="2:65" s="1" customFormat="1" ht="6.95" customHeight="1">
      <c r="B158" s="50"/>
      <c r="C158" s="51"/>
      <c r="D158" s="51"/>
      <c r="E158" s="51"/>
      <c r="F158" s="51"/>
      <c r="G158" s="51"/>
      <c r="H158" s="51"/>
      <c r="I158" s="120"/>
      <c r="J158" s="51"/>
      <c r="K158" s="51"/>
      <c r="L158"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52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6021</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1442</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1443</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ROUND(J104,2)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ROUND(SUM(BE104:BE521), 2)</f>
        <v>0</v>
      </c>
      <c r="G32" s="36"/>
      <c r="H32" s="36"/>
      <c r="I32" s="115">
        <v>0.21</v>
      </c>
      <c r="J32" s="114">
        <f>ROUND(ROUND((SUM(BE104:BE521)), 2)*I32, 2)</f>
        <v>0</v>
      </c>
      <c r="K32" s="39"/>
    </row>
    <row r="33" spans="2:11" s="1" customFormat="1" ht="14.45" customHeight="1">
      <c r="B33" s="35"/>
      <c r="C33" s="36"/>
      <c r="D33" s="36"/>
      <c r="E33" s="43" t="s">
        <v>5955</v>
      </c>
      <c r="F33" s="114">
        <f>ROUND(SUM(BF104:BF521), 2)</f>
        <v>0</v>
      </c>
      <c r="G33" s="36"/>
      <c r="H33" s="36"/>
      <c r="I33" s="115">
        <v>0.15</v>
      </c>
      <c r="J33" s="114">
        <f>ROUND(ROUND((SUM(BF104:BF521)), 2)*I33, 2)</f>
        <v>0</v>
      </c>
      <c r="K33" s="39"/>
    </row>
    <row r="34" spans="2:11" s="1" customFormat="1" ht="14.45" hidden="1" customHeight="1">
      <c r="B34" s="35"/>
      <c r="C34" s="36"/>
      <c r="D34" s="36"/>
      <c r="E34" s="43" t="s">
        <v>5956</v>
      </c>
      <c r="F34" s="114">
        <f>ROUND(SUM(BG104:BG521), 2)</f>
        <v>0</v>
      </c>
      <c r="G34" s="36"/>
      <c r="H34" s="36"/>
      <c r="I34" s="115">
        <v>0.21</v>
      </c>
      <c r="J34" s="114">
        <v>0</v>
      </c>
      <c r="K34" s="39"/>
    </row>
    <row r="35" spans="2:11" s="1" customFormat="1" ht="14.45" hidden="1" customHeight="1">
      <c r="B35" s="35"/>
      <c r="C35" s="36"/>
      <c r="D35" s="36"/>
      <c r="E35" s="43" t="s">
        <v>5957</v>
      </c>
      <c r="F35" s="114">
        <f>ROUND(SUM(BH104:BH521), 2)</f>
        <v>0</v>
      </c>
      <c r="G35" s="36"/>
      <c r="H35" s="36"/>
      <c r="I35" s="115">
        <v>0.15</v>
      </c>
      <c r="J35" s="114">
        <v>0</v>
      </c>
      <c r="K35" s="39"/>
    </row>
    <row r="36" spans="2:11" s="1" customFormat="1" ht="14.45" hidden="1" customHeight="1">
      <c r="B36" s="35"/>
      <c r="C36" s="36"/>
      <c r="D36" s="36"/>
      <c r="E36" s="43" t="s">
        <v>5958</v>
      </c>
      <c r="F36" s="114">
        <f>ROUND(SUM(BI104:BI521),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1442</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1 - SO_03.1.1 Stavební úpravy provozní budovy - úpravna vody</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J104</f>
        <v>0</v>
      </c>
      <c r="K60" s="39"/>
      <c r="AU60" s="18" t="s">
        <v>3993</v>
      </c>
    </row>
    <row r="61" spans="2:47" s="8" customFormat="1" ht="24.95" customHeight="1">
      <c r="B61" s="127"/>
      <c r="C61" s="128"/>
      <c r="D61" s="129" t="s">
        <v>2364</v>
      </c>
      <c r="E61" s="130"/>
      <c r="F61" s="130"/>
      <c r="G61" s="130"/>
      <c r="H61" s="130"/>
      <c r="I61" s="131"/>
      <c r="J61" s="132">
        <f>J105</f>
        <v>0</v>
      </c>
      <c r="K61" s="133"/>
    </row>
    <row r="62" spans="2:47" s="9" customFormat="1" ht="19.899999999999999" customHeight="1">
      <c r="B62" s="134"/>
      <c r="C62" s="135"/>
      <c r="D62" s="136" t="s">
        <v>2365</v>
      </c>
      <c r="E62" s="137"/>
      <c r="F62" s="137"/>
      <c r="G62" s="137"/>
      <c r="H62" s="137"/>
      <c r="I62" s="138"/>
      <c r="J62" s="139">
        <f>J106</f>
        <v>0</v>
      </c>
      <c r="K62" s="140"/>
    </row>
    <row r="63" spans="2:47" s="9" customFormat="1" ht="19.899999999999999" customHeight="1">
      <c r="B63" s="134"/>
      <c r="C63" s="135"/>
      <c r="D63" s="136" t="s">
        <v>2367</v>
      </c>
      <c r="E63" s="137"/>
      <c r="F63" s="137"/>
      <c r="G63" s="137"/>
      <c r="H63" s="137"/>
      <c r="I63" s="138"/>
      <c r="J63" s="139">
        <f>J116</f>
        <v>0</v>
      </c>
      <c r="K63" s="140"/>
    </row>
    <row r="64" spans="2:47" s="9" customFormat="1" ht="19.899999999999999" customHeight="1">
      <c r="B64" s="134"/>
      <c r="C64" s="135"/>
      <c r="D64" s="136" t="s">
        <v>2370</v>
      </c>
      <c r="E64" s="137"/>
      <c r="F64" s="137"/>
      <c r="G64" s="137"/>
      <c r="H64" s="137"/>
      <c r="I64" s="138"/>
      <c r="J64" s="139">
        <f>J129</f>
        <v>0</v>
      </c>
      <c r="K64" s="140"/>
    </row>
    <row r="65" spans="2:11" s="9" customFormat="1" ht="19.899999999999999" customHeight="1">
      <c r="B65" s="134"/>
      <c r="C65" s="135"/>
      <c r="D65" s="136" t="s">
        <v>2371</v>
      </c>
      <c r="E65" s="137"/>
      <c r="F65" s="137"/>
      <c r="G65" s="137"/>
      <c r="H65" s="137"/>
      <c r="I65" s="138"/>
      <c r="J65" s="139">
        <f>J182</f>
        <v>0</v>
      </c>
      <c r="K65" s="140"/>
    </row>
    <row r="66" spans="2:11" s="9" customFormat="1" ht="19.899999999999999" customHeight="1">
      <c r="B66" s="134"/>
      <c r="C66" s="135"/>
      <c r="D66" s="136" t="s">
        <v>2824</v>
      </c>
      <c r="E66" s="137"/>
      <c r="F66" s="137"/>
      <c r="G66" s="137"/>
      <c r="H66" s="137"/>
      <c r="I66" s="138"/>
      <c r="J66" s="139">
        <f>J256</f>
        <v>0</v>
      </c>
      <c r="K66" s="140"/>
    </row>
    <row r="67" spans="2:11" s="8" customFormat="1" ht="24.95" customHeight="1">
      <c r="B67" s="127"/>
      <c r="C67" s="128"/>
      <c r="D67" s="129" t="s">
        <v>2373</v>
      </c>
      <c r="E67" s="130"/>
      <c r="F67" s="130"/>
      <c r="G67" s="130"/>
      <c r="H67" s="130"/>
      <c r="I67" s="131"/>
      <c r="J67" s="132">
        <f>J262</f>
        <v>0</v>
      </c>
      <c r="K67" s="133"/>
    </row>
    <row r="68" spans="2:11" s="9" customFormat="1" ht="19.899999999999999" customHeight="1">
      <c r="B68" s="134"/>
      <c r="C68" s="135"/>
      <c r="D68" s="136" t="s">
        <v>2375</v>
      </c>
      <c r="E68" s="137"/>
      <c r="F68" s="137"/>
      <c r="G68" s="137"/>
      <c r="H68" s="137"/>
      <c r="I68" s="138"/>
      <c r="J68" s="139">
        <f>J263</f>
        <v>0</v>
      </c>
      <c r="K68" s="140"/>
    </row>
    <row r="69" spans="2:11" s="9" customFormat="1" ht="19.899999999999999" customHeight="1">
      <c r="B69" s="134"/>
      <c r="C69" s="135"/>
      <c r="D69" s="136" t="s">
        <v>2376</v>
      </c>
      <c r="E69" s="137"/>
      <c r="F69" s="137"/>
      <c r="G69" s="137"/>
      <c r="H69" s="137"/>
      <c r="I69" s="138"/>
      <c r="J69" s="139">
        <f>J274</f>
        <v>0</v>
      </c>
      <c r="K69" s="140"/>
    </row>
    <row r="70" spans="2:11" s="9" customFormat="1" ht="19.899999999999999" customHeight="1">
      <c r="B70" s="134"/>
      <c r="C70" s="135"/>
      <c r="D70" s="136" t="s">
        <v>1444</v>
      </c>
      <c r="E70" s="137"/>
      <c r="F70" s="137"/>
      <c r="G70" s="137"/>
      <c r="H70" s="137"/>
      <c r="I70" s="138"/>
      <c r="J70" s="139">
        <f>J279</f>
        <v>0</v>
      </c>
      <c r="K70" s="140"/>
    </row>
    <row r="71" spans="2:11" s="9" customFormat="1" ht="19.899999999999999" customHeight="1">
      <c r="B71" s="134"/>
      <c r="C71" s="135"/>
      <c r="D71" s="136" t="s">
        <v>1445</v>
      </c>
      <c r="E71" s="137"/>
      <c r="F71" s="137"/>
      <c r="G71" s="137"/>
      <c r="H71" s="137"/>
      <c r="I71" s="138"/>
      <c r="J71" s="139">
        <f>J301</f>
        <v>0</v>
      </c>
      <c r="K71" s="140"/>
    </row>
    <row r="72" spans="2:11" s="9" customFormat="1" ht="19.899999999999999" customHeight="1">
      <c r="B72" s="134"/>
      <c r="C72" s="135"/>
      <c r="D72" s="136" t="s">
        <v>1446</v>
      </c>
      <c r="E72" s="137"/>
      <c r="F72" s="137"/>
      <c r="G72" s="137"/>
      <c r="H72" s="137"/>
      <c r="I72" s="138"/>
      <c r="J72" s="139">
        <f>J304</f>
        <v>0</v>
      </c>
      <c r="K72" s="140"/>
    </row>
    <row r="73" spans="2:11" s="9" customFormat="1" ht="19.899999999999999" customHeight="1">
      <c r="B73" s="134"/>
      <c r="C73" s="135"/>
      <c r="D73" s="136" t="s">
        <v>2377</v>
      </c>
      <c r="E73" s="137"/>
      <c r="F73" s="137"/>
      <c r="G73" s="137"/>
      <c r="H73" s="137"/>
      <c r="I73" s="138"/>
      <c r="J73" s="139">
        <f>J309</f>
        <v>0</v>
      </c>
      <c r="K73" s="140"/>
    </row>
    <row r="74" spans="2:11" s="9" customFormat="1" ht="19.899999999999999" customHeight="1">
      <c r="B74" s="134"/>
      <c r="C74" s="135"/>
      <c r="D74" s="136" t="s">
        <v>1447</v>
      </c>
      <c r="E74" s="137"/>
      <c r="F74" s="137"/>
      <c r="G74" s="137"/>
      <c r="H74" s="137"/>
      <c r="I74" s="138"/>
      <c r="J74" s="139">
        <f>J340</f>
        <v>0</v>
      </c>
      <c r="K74" s="140"/>
    </row>
    <row r="75" spans="2:11" s="9" customFormat="1" ht="19.899999999999999" customHeight="1">
      <c r="B75" s="134"/>
      <c r="C75" s="135"/>
      <c r="D75" s="136" t="s">
        <v>2378</v>
      </c>
      <c r="E75" s="137"/>
      <c r="F75" s="137"/>
      <c r="G75" s="137"/>
      <c r="H75" s="137"/>
      <c r="I75" s="138"/>
      <c r="J75" s="139">
        <f>J370</f>
        <v>0</v>
      </c>
      <c r="K75" s="140"/>
    </row>
    <row r="76" spans="2:11" s="9" customFormat="1" ht="19.899999999999999" customHeight="1">
      <c r="B76" s="134"/>
      <c r="C76" s="135"/>
      <c r="D76" s="136" t="s">
        <v>1448</v>
      </c>
      <c r="E76" s="137"/>
      <c r="F76" s="137"/>
      <c r="G76" s="137"/>
      <c r="H76" s="137"/>
      <c r="I76" s="138"/>
      <c r="J76" s="139">
        <f>J404</f>
        <v>0</v>
      </c>
      <c r="K76" s="140"/>
    </row>
    <row r="77" spans="2:11" s="9" customFormat="1" ht="19.899999999999999" customHeight="1">
      <c r="B77" s="134"/>
      <c r="C77" s="135"/>
      <c r="D77" s="136" t="s">
        <v>1449</v>
      </c>
      <c r="E77" s="137"/>
      <c r="F77" s="137"/>
      <c r="G77" s="137"/>
      <c r="H77" s="137"/>
      <c r="I77" s="138"/>
      <c r="J77" s="139">
        <f>J451</f>
        <v>0</v>
      </c>
      <c r="K77" s="140"/>
    </row>
    <row r="78" spans="2:11" s="9" customFormat="1" ht="19.899999999999999" customHeight="1">
      <c r="B78" s="134"/>
      <c r="C78" s="135"/>
      <c r="D78" s="136" t="s">
        <v>1450</v>
      </c>
      <c r="E78" s="137"/>
      <c r="F78" s="137"/>
      <c r="G78" s="137"/>
      <c r="H78" s="137"/>
      <c r="I78" s="138"/>
      <c r="J78" s="139">
        <f>J474</f>
        <v>0</v>
      </c>
      <c r="K78" s="140"/>
    </row>
    <row r="79" spans="2:11" s="9" customFormat="1" ht="19.899999999999999" customHeight="1">
      <c r="B79" s="134"/>
      <c r="C79" s="135"/>
      <c r="D79" s="136" t="s">
        <v>1451</v>
      </c>
      <c r="E79" s="137"/>
      <c r="F79" s="137"/>
      <c r="G79" s="137"/>
      <c r="H79" s="137"/>
      <c r="I79" s="138"/>
      <c r="J79" s="139">
        <f>J478</f>
        <v>0</v>
      </c>
      <c r="K79" s="140"/>
    </row>
    <row r="80" spans="2:11" s="9" customFormat="1" ht="19.899999999999999" customHeight="1">
      <c r="B80" s="134"/>
      <c r="C80" s="135"/>
      <c r="D80" s="136" t="s">
        <v>1452</v>
      </c>
      <c r="E80" s="137"/>
      <c r="F80" s="137"/>
      <c r="G80" s="137"/>
      <c r="H80" s="137"/>
      <c r="I80" s="138"/>
      <c r="J80" s="139">
        <f>J504</f>
        <v>0</v>
      </c>
      <c r="K80" s="140"/>
    </row>
    <row r="81" spans="2:12" s="9" customFormat="1" ht="19.899999999999999" customHeight="1">
      <c r="B81" s="134"/>
      <c r="C81" s="135"/>
      <c r="D81" s="136" t="s">
        <v>1453</v>
      </c>
      <c r="E81" s="137"/>
      <c r="F81" s="137"/>
      <c r="G81" s="137"/>
      <c r="H81" s="137"/>
      <c r="I81" s="138"/>
      <c r="J81" s="139">
        <f>J507</f>
        <v>0</v>
      </c>
      <c r="K81" s="140"/>
    </row>
    <row r="82" spans="2:12" s="9" customFormat="1" ht="19.899999999999999" customHeight="1">
      <c r="B82" s="134"/>
      <c r="C82" s="135"/>
      <c r="D82" s="136" t="s">
        <v>1454</v>
      </c>
      <c r="E82" s="137"/>
      <c r="F82" s="137"/>
      <c r="G82" s="137"/>
      <c r="H82" s="137"/>
      <c r="I82" s="138"/>
      <c r="J82" s="139">
        <f>J512</f>
        <v>0</v>
      </c>
      <c r="K82" s="140"/>
    </row>
    <row r="83" spans="2:12" s="1" customFormat="1" ht="21.75" customHeight="1">
      <c r="B83" s="35"/>
      <c r="C83" s="36"/>
      <c r="D83" s="36"/>
      <c r="E83" s="36"/>
      <c r="F83" s="36"/>
      <c r="G83" s="36"/>
      <c r="H83" s="36"/>
      <c r="I83" s="102"/>
      <c r="J83" s="36"/>
      <c r="K83" s="39"/>
    </row>
    <row r="84" spans="2:12" s="1" customFormat="1" ht="6.95" customHeight="1">
      <c r="B84" s="50"/>
      <c r="C84" s="51"/>
      <c r="D84" s="51"/>
      <c r="E84" s="51"/>
      <c r="F84" s="51"/>
      <c r="G84" s="51"/>
      <c r="H84" s="51"/>
      <c r="I84" s="120"/>
      <c r="J84" s="51"/>
      <c r="K84" s="52"/>
    </row>
    <row r="88" spans="2:12" s="1" customFormat="1" ht="6.95" customHeight="1">
      <c r="B88" s="53"/>
      <c r="C88" s="54"/>
      <c r="D88" s="54"/>
      <c r="E88" s="54"/>
      <c r="F88" s="54"/>
      <c r="G88" s="54"/>
      <c r="H88" s="54"/>
      <c r="I88" s="121"/>
      <c r="J88" s="54"/>
      <c r="K88" s="54"/>
      <c r="L88" s="35"/>
    </row>
    <row r="89" spans="2:12" s="1" customFormat="1" ht="36.950000000000003" customHeight="1">
      <c r="B89" s="35"/>
      <c r="C89" s="55" t="s">
        <v>3996</v>
      </c>
      <c r="L89" s="35"/>
    </row>
    <row r="90" spans="2:12" s="1" customFormat="1" ht="6.95" customHeight="1">
      <c r="B90" s="35"/>
      <c r="L90" s="35"/>
    </row>
    <row r="91" spans="2:12" s="1" customFormat="1" ht="14.45" customHeight="1">
      <c r="B91" s="35"/>
      <c r="C91" s="57" t="s">
        <v>5929</v>
      </c>
      <c r="L91" s="35"/>
    </row>
    <row r="92" spans="2:12" s="1" customFormat="1" ht="22.5" customHeight="1">
      <c r="B92" s="35"/>
      <c r="E92" s="1611" t="str">
        <f>E7</f>
        <v>Zajištění kvality vody pro skupinový vodovod Přelouč</v>
      </c>
      <c r="F92" s="1576"/>
      <c r="G92" s="1576"/>
      <c r="H92" s="1576"/>
      <c r="L92" s="35"/>
    </row>
    <row r="93" spans="2:12" ht="15">
      <c r="B93" s="22"/>
      <c r="C93" s="57" t="s">
        <v>3987</v>
      </c>
      <c r="L93" s="22"/>
    </row>
    <row r="94" spans="2:12" s="1" customFormat="1" ht="22.5" customHeight="1">
      <c r="B94" s="35"/>
      <c r="E94" s="1611" t="s">
        <v>1442</v>
      </c>
      <c r="F94" s="1576"/>
      <c r="G94" s="1576"/>
      <c r="H94" s="1576"/>
      <c r="L94" s="35"/>
    </row>
    <row r="95" spans="2:12" s="1" customFormat="1" ht="14.45" customHeight="1">
      <c r="B95" s="35"/>
      <c r="C95" s="57" t="s">
        <v>2362</v>
      </c>
      <c r="L95" s="35"/>
    </row>
    <row r="96" spans="2:12" s="1" customFormat="1" ht="23.25" customHeight="1">
      <c r="B96" s="35"/>
      <c r="E96" s="1595" t="str">
        <f>E11</f>
        <v>1 - SO_03.1.1 Stavební úpravy provozní budovy - úpravna vody</v>
      </c>
      <c r="F96" s="1576"/>
      <c r="G96" s="1576"/>
      <c r="H96" s="1576"/>
      <c r="L96" s="35"/>
    </row>
    <row r="97" spans="2:65" s="1" customFormat="1" ht="6.95" customHeight="1">
      <c r="B97" s="35"/>
      <c r="L97" s="35"/>
    </row>
    <row r="98" spans="2:65" s="1" customFormat="1" ht="18" customHeight="1">
      <c r="B98" s="35"/>
      <c r="C98" s="57" t="s">
        <v>5935</v>
      </c>
      <c r="F98" s="141" t="str">
        <f>F14</f>
        <v xml:space="preserve"> </v>
      </c>
      <c r="I98" s="142" t="s">
        <v>5937</v>
      </c>
      <c r="J98" s="61" t="str">
        <f>IF(J14="","",J14)</f>
        <v>27.10.2015</v>
      </c>
      <c r="L98" s="35"/>
    </row>
    <row r="99" spans="2:65" s="1" customFormat="1" ht="6.95" customHeight="1">
      <c r="B99" s="35"/>
      <c r="L99" s="35"/>
    </row>
    <row r="100" spans="2:65" s="1" customFormat="1" ht="15">
      <c r="B100" s="35"/>
      <c r="C100" s="57" t="s">
        <v>5941</v>
      </c>
      <c r="F100" s="141" t="str">
        <f>E17</f>
        <v xml:space="preserve"> </v>
      </c>
      <c r="I100" s="142" t="s">
        <v>5946</v>
      </c>
      <c r="J100" s="141" t="str">
        <f>E23</f>
        <v xml:space="preserve"> </v>
      </c>
      <c r="L100" s="35"/>
    </row>
    <row r="101" spans="2:65" s="1" customFormat="1" ht="14.45" customHeight="1">
      <c r="B101" s="35"/>
      <c r="C101" s="57" t="s">
        <v>5944</v>
      </c>
      <c r="F101" s="141" t="str">
        <f>IF(E20="","",E20)</f>
        <v/>
      </c>
      <c r="L101" s="35"/>
    </row>
    <row r="102" spans="2:65" s="1" customFormat="1" ht="10.35" customHeight="1">
      <c r="B102" s="35"/>
      <c r="L102" s="35"/>
    </row>
    <row r="103" spans="2:65" s="10" customFormat="1" ht="29.25" customHeight="1">
      <c r="B103" s="143"/>
      <c r="C103" s="144" t="s">
        <v>3997</v>
      </c>
      <c r="D103" s="145" t="s">
        <v>5968</v>
      </c>
      <c r="E103" s="145" t="s">
        <v>5964</v>
      </c>
      <c r="F103" s="145" t="s">
        <v>3998</v>
      </c>
      <c r="G103" s="145" t="s">
        <v>3999</v>
      </c>
      <c r="H103" s="145" t="s">
        <v>4000</v>
      </c>
      <c r="I103" s="146" t="s">
        <v>4001</v>
      </c>
      <c r="J103" s="145" t="s">
        <v>3991</v>
      </c>
      <c r="K103" s="147" t="s">
        <v>4002</v>
      </c>
      <c r="L103" s="143"/>
      <c r="M103" s="67" t="s">
        <v>4003</v>
      </c>
      <c r="N103" s="68" t="s">
        <v>5953</v>
      </c>
      <c r="O103" s="68" t="s">
        <v>4004</v>
      </c>
      <c r="P103" s="68" t="s">
        <v>4005</v>
      </c>
      <c r="Q103" s="68" t="s">
        <v>4006</v>
      </c>
      <c r="R103" s="68" t="s">
        <v>4007</v>
      </c>
      <c r="S103" s="68" t="s">
        <v>4008</v>
      </c>
      <c r="T103" s="69" t="s">
        <v>4009</v>
      </c>
    </row>
    <row r="104" spans="2:65" s="1" customFormat="1" ht="29.25" customHeight="1">
      <c r="B104" s="35"/>
      <c r="C104" s="71" t="s">
        <v>3992</v>
      </c>
      <c r="J104" s="148">
        <f>BK104</f>
        <v>0</v>
      </c>
      <c r="L104" s="35"/>
      <c r="M104" s="70"/>
      <c r="N104" s="62"/>
      <c r="O104" s="62"/>
      <c r="P104" s="149">
        <f>P105+P262</f>
        <v>0</v>
      </c>
      <c r="Q104" s="62"/>
      <c r="R104" s="149">
        <f>R105+R262</f>
        <v>229.08818820000002</v>
      </c>
      <c r="S104" s="62"/>
      <c r="T104" s="150">
        <f>T105+T262</f>
        <v>174.46556440000001</v>
      </c>
      <c r="AT104" s="18" t="s">
        <v>5982</v>
      </c>
      <c r="AU104" s="18" t="s">
        <v>3993</v>
      </c>
      <c r="BK104" s="151">
        <f>BK105+BK262</f>
        <v>0</v>
      </c>
    </row>
    <row r="105" spans="2:65" s="11" customFormat="1" ht="37.35" customHeight="1">
      <c r="B105" s="152"/>
      <c r="D105" s="153" t="s">
        <v>5982</v>
      </c>
      <c r="E105" s="154" t="s">
        <v>2379</v>
      </c>
      <c r="F105" s="154" t="s">
        <v>2380</v>
      </c>
      <c r="I105" s="155"/>
      <c r="J105" s="156">
        <f>BK105</f>
        <v>0</v>
      </c>
      <c r="L105" s="152"/>
      <c r="M105" s="157"/>
      <c r="N105" s="158"/>
      <c r="O105" s="158"/>
      <c r="P105" s="159">
        <f>P106+P116+P129+P182+P256</f>
        <v>0</v>
      </c>
      <c r="Q105" s="158"/>
      <c r="R105" s="159">
        <f>R106+R116+R129+R182+R256</f>
        <v>164.84162447000003</v>
      </c>
      <c r="S105" s="158"/>
      <c r="T105" s="160">
        <f>T106+T116+T129+T182+T256</f>
        <v>130.71618599999999</v>
      </c>
      <c r="AR105" s="153" t="s">
        <v>5934</v>
      </c>
      <c r="AT105" s="161" t="s">
        <v>5982</v>
      </c>
      <c r="AU105" s="161" t="s">
        <v>5983</v>
      </c>
      <c r="AY105" s="153" t="s">
        <v>4012</v>
      </c>
      <c r="BK105" s="162">
        <f>BK106+BK116+BK129+BK182+BK256</f>
        <v>0</v>
      </c>
    </row>
    <row r="106" spans="2:65" s="11" customFormat="1" ht="19.899999999999999" customHeight="1">
      <c r="B106" s="152"/>
      <c r="D106" s="163" t="s">
        <v>5982</v>
      </c>
      <c r="E106" s="164" t="s">
        <v>5934</v>
      </c>
      <c r="F106" s="164" t="s">
        <v>2381</v>
      </c>
      <c r="I106" s="155"/>
      <c r="J106" s="165">
        <f>BK106</f>
        <v>0</v>
      </c>
      <c r="L106" s="152"/>
      <c r="M106" s="157"/>
      <c r="N106" s="158"/>
      <c r="O106" s="158"/>
      <c r="P106" s="159">
        <f>SUM(P107:P115)</f>
        <v>0</v>
      </c>
      <c r="Q106" s="158"/>
      <c r="R106" s="159">
        <f>SUM(R107:R115)</f>
        <v>0</v>
      </c>
      <c r="S106" s="158"/>
      <c r="T106" s="160">
        <f>SUM(T107:T115)</f>
        <v>0</v>
      </c>
      <c r="AR106" s="153" t="s">
        <v>5934</v>
      </c>
      <c r="AT106" s="161" t="s">
        <v>5982</v>
      </c>
      <c r="AU106" s="161" t="s">
        <v>5934</v>
      </c>
      <c r="AY106" s="153" t="s">
        <v>4012</v>
      </c>
      <c r="BK106" s="162">
        <f>SUM(BK107:BK115)</f>
        <v>0</v>
      </c>
    </row>
    <row r="107" spans="2:65" s="1" customFormat="1" ht="22.5" customHeight="1">
      <c r="B107" s="166"/>
      <c r="C107" s="167" t="s">
        <v>5934</v>
      </c>
      <c r="D107" s="167" t="s">
        <v>4015</v>
      </c>
      <c r="E107" s="168" t="s">
        <v>1455</v>
      </c>
      <c r="F107" s="169" t="s">
        <v>1456</v>
      </c>
      <c r="G107" s="170" t="s">
        <v>400</v>
      </c>
      <c r="H107" s="171">
        <v>62.927999999999997</v>
      </c>
      <c r="I107" s="172"/>
      <c r="J107" s="173">
        <f>ROUND(I107*H107,2)</f>
        <v>0</v>
      </c>
      <c r="K107" s="169" t="s">
        <v>392</v>
      </c>
      <c r="L107" s="35"/>
      <c r="M107" s="174" t="s">
        <v>5915</v>
      </c>
      <c r="N107" s="175" t="s">
        <v>5954</v>
      </c>
      <c r="O107" s="36"/>
      <c r="P107" s="176">
        <f>O107*H107</f>
        <v>0</v>
      </c>
      <c r="Q107" s="176">
        <v>0</v>
      </c>
      <c r="R107" s="176">
        <f>Q107*H107</f>
        <v>0</v>
      </c>
      <c r="S107" s="176">
        <v>0</v>
      </c>
      <c r="T107" s="177">
        <f>S107*H107</f>
        <v>0</v>
      </c>
      <c r="AR107" s="18" t="s">
        <v>6003</v>
      </c>
      <c r="AT107" s="18" t="s">
        <v>4015</v>
      </c>
      <c r="AU107" s="18" t="s">
        <v>5990</v>
      </c>
      <c r="AY107" s="18" t="s">
        <v>4012</v>
      </c>
      <c r="BE107" s="178">
        <f>IF(N107="základní",J107,0)</f>
        <v>0</v>
      </c>
      <c r="BF107" s="178">
        <f>IF(N107="snížená",J107,0)</f>
        <v>0</v>
      </c>
      <c r="BG107" s="178">
        <f>IF(N107="zákl. přenesená",J107,0)</f>
        <v>0</v>
      </c>
      <c r="BH107" s="178">
        <f>IF(N107="sníž. přenesená",J107,0)</f>
        <v>0</v>
      </c>
      <c r="BI107" s="178">
        <f>IF(N107="nulová",J107,0)</f>
        <v>0</v>
      </c>
      <c r="BJ107" s="18" t="s">
        <v>5934</v>
      </c>
      <c r="BK107" s="178">
        <f>ROUND(I107*H107,2)</f>
        <v>0</v>
      </c>
      <c r="BL107" s="18" t="s">
        <v>6003</v>
      </c>
      <c r="BM107" s="18" t="s">
        <v>1457</v>
      </c>
    </row>
    <row r="108" spans="2:65" s="1" customFormat="1" ht="27">
      <c r="B108" s="35"/>
      <c r="D108" s="195" t="s">
        <v>4021</v>
      </c>
      <c r="F108" s="196" t="s">
        <v>1458</v>
      </c>
      <c r="I108" s="181"/>
      <c r="L108" s="35"/>
      <c r="M108" s="64"/>
      <c r="N108" s="36"/>
      <c r="O108" s="36"/>
      <c r="P108" s="36"/>
      <c r="Q108" s="36"/>
      <c r="R108" s="36"/>
      <c r="S108" s="36"/>
      <c r="T108" s="65"/>
      <c r="AT108" s="18" t="s">
        <v>4021</v>
      </c>
      <c r="AU108" s="18" t="s">
        <v>5990</v>
      </c>
    </row>
    <row r="109" spans="2:65" s="12" customFormat="1">
      <c r="B109" s="186"/>
      <c r="D109" s="195" t="s">
        <v>402</v>
      </c>
      <c r="E109" s="194" t="s">
        <v>5915</v>
      </c>
      <c r="F109" s="207" t="s">
        <v>1459</v>
      </c>
      <c r="H109" s="208">
        <v>16.847999999999999</v>
      </c>
      <c r="I109" s="190"/>
      <c r="L109" s="186"/>
      <c r="M109" s="191"/>
      <c r="N109" s="192"/>
      <c r="O109" s="192"/>
      <c r="P109" s="192"/>
      <c r="Q109" s="192"/>
      <c r="R109" s="192"/>
      <c r="S109" s="192"/>
      <c r="T109" s="193"/>
      <c r="AT109" s="194" t="s">
        <v>402</v>
      </c>
      <c r="AU109" s="194" t="s">
        <v>5990</v>
      </c>
      <c r="AV109" s="12" t="s">
        <v>5990</v>
      </c>
      <c r="AW109" s="12" t="s">
        <v>5947</v>
      </c>
      <c r="AX109" s="12" t="s">
        <v>5983</v>
      </c>
      <c r="AY109" s="194" t="s">
        <v>4012</v>
      </c>
    </row>
    <row r="110" spans="2:65" s="12" customFormat="1">
      <c r="B110" s="186"/>
      <c r="D110" s="195" t="s">
        <v>402</v>
      </c>
      <c r="E110" s="194" t="s">
        <v>5915</v>
      </c>
      <c r="F110" s="207" t="s">
        <v>1460</v>
      </c>
      <c r="H110" s="208">
        <v>17.760000000000002</v>
      </c>
      <c r="I110" s="190"/>
      <c r="L110" s="186"/>
      <c r="M110" s="191"/>
      <c r="N110" s="192"/>
      <c r="O110" s="192"/>
      <c r="P110" s="192"/>
      <c r="Q110" s="192"/>
      <c r="R110" s="192"/>
      <c r="S110" s="192"/>
      <c r="T110" s="193"/>
      <c r="AT110" s="194" t="s">
        <v>402</v>
      </c>
      <c r="AU110" s="194" t="s">
        <v>5990</v>
      </c>
      <c r="AV110" s="12" t="s">
        <v>5990</v>
      </c>
      <c r="AW110" s="12" t="s">
        <v>5947</v>
      </c>
      <c r="AX110" s="12" t="s">
        <v>5983</v>
      </c>
      <c r="AY110" s="194" t="s">
        <v>4012</v>
      </c>
    </row>
    <row r="111" spans="2:65" s="12" customFormat="1">
      <c r="B111" s="186"/>
      <c r="D111" s="195" t="s">
        <v>402</v>
      </c>
      <c r="E111" s="194" t="s">
        <v>5915</v>
      </c>
      <c r="F111" s="207" t="s">
        <v>1461</v>
      </c>
      <c r="H111" s="208">
        <v>28.32</v>
      </c>
      <c r="I111" s="190"/>
      <c r="L111" s="186"/>
      <c r="M111" s="191"/>
      <c r="N111" s="192"/>
      <c r="O111" s="192"/>
      <c r="P111" s="192"/>
      <c r="Q111" s="192"/>
      <c r="R111" s="192"/>
      <c r="S111" s="192"/>
      <c r="T111" s="193"/>
      <c r="AT111" s="194" t="s">
        <v>402</v>
      </c>
      <c r="AU111" s="194" t="s">
        <v>5990</v>
      </c>
      <c r="AV111" s="12" t="s">
        <v>5990</v>
      </c>
      <c r="AW111" s="12" t="s">
        <v>5947</v>
      </c>
      <c r="AX111" s="12" t="s">
        <v>5983</v>
      </c>
      <c r="AY111" s="194" t="s">
        <v>4012</v>
      </c>
    </row>
    <row r="112" spans="2:65" s="13" customFormat="1">
      <c r="B112" s="209"/>
      <c r="D112" s="179" t="s">
        <v>402</v>
      </c>
      <c r="E112" s="210" t="s">
        <v>5915</v>
      </c>
      <c r="F112" s="211" t="s">
        <v>476</v>
      </c>
      <c r="H112" s="212">
        <v>62.927999999999997</v>
      </c>
      <c r="I112" s="213"/>
      <c r="L112" s="209"/>
      <c r="M112" s="214"/>
      <c r="N112" s="215"/>
      <c r="O112" s="215"/>
      <c r="P112" s="215"/>
      <c r="Q112" s="215"/>
      <c r="R112" s="215"/>
      <c r="S112" s="215"/>
      <c r="T112" s="216"/>
      <c r="AT112" s="217" t="s">
        <v>402</v>
      </c>
      <c r="AU112" s="217" t="s">
        <v>5990</v>
      </c>
      <c r="AV112" s="13" t="s">
        <v>6003</v>
      </c>
      <c r="AW112" s="13" t="s">
        <v>5916</v>
      </c>
      <c r="AX112" s="13" t="s">
        <v>5934</v>
      </c>
      <c r="AY112" s="217" t="s">
        <v>4012</v>
      </c>
    </row>
    <row r="113" spans="2:65" s="1" customFormat="1" ht="31.5" customHeight="1">
      <c r="B113" s="166"/>
      <c r="C113" s="167" t="s">
        <v>5990</v>
      </c>
      <c r="D113" s="167" t="s">
        <v>4015</v>
      </c>
      <c r="E113" s="168" t="s">
        <v>1462</v>
      </c>
      <c r="F113" s="169" t="s">
        <v>1463</v>
      </c>
      <c r="G113" s="170" t="s">
        <v>400</v>
      </c>
      <c r="H113" s="171">
        <v>18.878</v>
      </c>
      <c r="I113" s="172"/>
      <c r="J113" s="173">
        <f>ROUND(I113*H113,2)</f>
        <v>0</v>
      </c>
      <c r="K113" s="169" t="s">
        <v>392</v>
      </c>
      <c r="L113" s="35"/>
      <c r="M113" s="174" t="s">
        <v>5915</v>
      </c>
      <c r="N113" s="175" t="s">
        <v>5954</v>
      </c>
      <c r="O113" s="36"/>
      <c r="P113" s="176">
        <f>O113*H113</f>
        <v>0</v>
      </c>
      <c r="Q113" s="176">
        <v>0</v>
      </c>
      <c r="R113" s="176">
        <f>Q113*H113</f>
        <v>0</v>
      </c>
      <c r="S113" s="176">
        <v>0</v>
      </c>
      <c r="T113" s="177">
        <f>S113*H113</f>
        <v>0</v>
      </c>
      <c r="AR113" s="18" t="s">
        <v>6003</v>
      </c>
      <c r="AT113" s="18" t="s">
        <v>4015</v>
      </c>
      <c r="AU113" s="18" t="s">
        <v>5990</v>
      </c>
      <c r="AY113" s="18" t="s">
        <v>4012</v>
      </c>
      <c r="BE113" s="178">
        <f>IF(N113="základní",J113,0)</f>
        <v>0</v>
      </c>
      <c r="BF113" s="178">
        <f>IF(N113="snížená",J113,0)</f>
        <v>0</v>
      </c>
      <c r="BG113" s="178">
        <f>IF(N113="zákl. přenesená",J113,0)</f>
        <v>0</v>
      </c>
      <c r="BH113" s="178">
        <f>IF(N113="sníž. přenesená",J113,0)</f>
        <v>0</v>
      </c>
      <c r="BI113" s="178">
        <f>IF(N113="nulová",J113,0)</f>
        <v>0</v>
      </c>
      <c r="BJ113" s="18" t="s">
        <v>5934</v>
      </c>
      <c r="BK113" s="178">
        <f>ROUND(I113*H113,2)</f>
        <v>0</v>
      </c>
      <c r="BL113" s="18" t="s">
        <v>6003</v>
      </c>
      <c r="BM113" s="18" t="s">
        <v>1464</v>
      </c>
    </row>
    <row r="114" spans="2:65" s="12" customFormat="1">
      <c r="B114" s="186"/>
      <c r="D114" s="179" t="s">
        <v>402</v>
      </c>
      <c r="E114" s="187" t="s">
        <v>5915</v>
      </c>
      <c r="F114" s="188" t="s">
        <v>1465</v>
      </c>
      <c r="H114" s="189">
        <v>18.878</v>
      </c>
      <c r="I114" s="190"/>
      <c r="L114" s="186"/>
      <c r="M114" s="191"/>
      <c r="N114" s="192"/>
      <c r="O114" s="192"/>
      <c r="P114" s="192"/>
      <c r="Q114" s="192"/>
      <c r="R114" s="192"/>
      <c r="S114" s="192"/>
      <c r="T114" s="193"/>
      <c r="AT114" s="194" t="s">
        <v>402</v>
      </c>
      <c r="AU114" s="194" t="s">
        <v>5990</v>
      </c>
      <c r="AV114" s="12" t="s">
        <v>5990</v>
      </c>
      <c r="AW114" s="12" t="s">
        <v>5947</v>
      </c>
      <c r="AX114" s="12" t="s">
        <v>5934</v>
      </c>
      <c r="AY114" s="194" t="s">
        <v>4012</v>
      </c>
    </row>
    <row r="115" spans="2:65" s="1" customFormat="1" ht="22.5" customHeight="1">
      <c r="B115" s="166"/>
      <c r="C115" s="167" t="s">
        <v>6000</v>
      </c>
      <c r="D115" s="167" t="s">
        <v>4015</v>
      </c>
      <c r="E115" s="168" t="s">
        <v>506</v>
      </c>
      <c r="F115" s="169" t="s">
        <v>507</v>
      </c>
      <c r="G115" s="170" t="s">
        <v>400</v>
      </c>
      <c r="H115" s="171">
        <v>62.927999999999997</v>
      </c>
      <c r="I115" s="172"/>
      <c r="J115" s="173">
        <f>ROUND(I115*H115,2)</f>
        <v>0</v>
      </c>
      <c r="K115" s="169" t="s">
        <v>392</v>
      </c>
      <c r="L115" s="35"/>
      <c r="M115" s="174" t="s">
        <v>5915</v>
      </c>
      <c r="N115" s="175" t="s">
        <v>5954</v>
      </c>
      <c r="O115" s="36"/>
      <c r="P115" s="176">
        <f>O115*H115</f>
        <v>0</v>
      </c>
      <c r="Q115" s="176">
        <v>0</v>
      </c>
      <c r="R115" s="176">
        <f>Q115*H115</f>
        <v>0</v>
      </c>
      <c r="S115" s="176">
        <v>0</v>
      </c>
      <c r="T115" s="177">
        <f>S115*H115</f>
        <v>0</v>
      </c>
      <c r="AR115" s="18" t="s">
        <v>6003</v>
      </c>
      <c r="AT115" s="18" t="s">
        <v>4015</v>
      </c>
      <c r="AU115" s="18" t="s">
        <v>5990</v>
      </c>
      <c r="AY115" s="18" t="s">
        <v>4012</v>
      </c>
      <c r="BE115" s="178">
        <f>IF(N115="základní",J115,0)</f>
        <v>0</v>
      </c>
      <c r="BF115" s="178">
        <f>IF(N115="snížená",J115,0)</f>
        <v>0</v>
      </c>
      <c r="BG115" s="178">
        <f>IF(N115="zákl. přenesená",J115,0)</f>
        <v>0</v>
      </c>
      <c r="BH115" s="178">
        <f>IF(N115="sníž. přenesená",J115,0)</f>
        <v>0</v>
      </c>
      <c r="BI115" s="178">
        <f>IF(N115="nulová",J115,0)</f>
        <v>0</v>
      </c>
      <c r="BJ115" s="18" t="s">
        <v>5934</v>
      </c>
      <c r="BK115" s="178">
        <f>ROUND(I115*H115,2)</f>
        <v>0</v>
      </c>
      <c r="BL115" s="18" t="s">
        <v>6003</v>
      </c>
      <c r="BM115" s="18" t="s">
        <v>1466</v>
      </c>
    </row>
    <row r="116" spans="2:65" s="11" customFormat="1" ht="29.85" customHeight="1">
      <c r="B116" s="152"/>
      <c r="D116" s="163" t="s">
        <v>5982</v>
      </c>
      <c r="E116" s="164" t="s">
        <v>6000</v>
      </c>
      <c r="F116" s="164" t="s">
        <v>564</v>
      </c>
      <c r="I116" s="155"/>
      <c r="J116" s="165">
        <f>BK116</f>
        <v>0</v>
      </c>
      <c r="L116" s="152"/>
      <c r="M116" s="157"/>
      <c r="N116" s="158"/>
      <c r="O116" s="158"/>
      <c r="P116" s="159">
        <f>SUM(P117:P128)</f>
        <v>0</v>
      </c>
      <c r="Q116" s="158"/>
      <c r="R116" s="159">
        <f>SUM(R117:R128)</f>
        <v>84.991651619999999</v>
      </c>
      <c r="S116" s="158"/>
      <c r="T116" s="160">
        <f>SUM(T117:T128)</f>
        <v>0</v>
      </c>
      <c r="AR116" s="153" t="s">
        <v>5934</v>
      </c>
      <c r="AT116" s="161" t="s">
        <v>5982</v>
      </c>
      <c r="AU116" s="161" t="s">
        <v>5934</v>
      </c>
      <c r="AY116" s="153" t="s">
        <v>4012</v>
      </c>
      <c r="BK116" s="162">
        <f>SUM(BK117:BK128)</f>
        <v>0</v>
      </c>
    </row>
    <row r="117" spans="2:65" s="1" customFormat="1" ht="22.5" customHeight="1">
      <c r="B117" s="166"/>
      <c r="C117" s="167" t="s">
        <v>6003</v>
      </c>
      <c r="D117" s="167" t="s">
        <v>4015</v>
      </c>
      <c r="E117" s="168" t="s">
        <v>1467</v>
      </c>
      <c r="F117" s="169" t="s">
        <v>1468</v>
      </c>
      <c r="G117" s="170" t="s">
        <v>426</v>
      </c>
      <c r="H117" s="171">
        <v>89.46</v>
      </c>
      <c r="I117" s="172"/>
      <c r="J117" s="173">
        <f>ROUND(I117*H117,2)</f>
        <v>0</v>
      </c>
      <c r="K117" s="169" t="s">
        <v>392</v>
      </c>
      <c r="L117" s="35"/>
      <c r="M117" s="174" t="s">
        <v>5915</v>
      </c>
      <c r="N117" s="175" t="s">
        <v>5954</v>
      </c>
      <c r="O117" s="36"/>
      <c r="P117" s="176">
        <f>O117*H117</f>
        <v>0</v>
      </c>
      <c r="Q117" s="176">
        <v>0.30381000000000002</v>
      </c>
      <c r="R117" s="176">
        <f>Q117*H117</f>
        <v>27.178842599999999</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1469</v>
      </c>
    </row>
    <row r="118" spans="2:65" s="12" customFormat="1">
      <c r="B118" s="186"/>
      <c r="D118" s="195" t="s">
        <v>402</v>
      </c>
      <c r="E118" s="194" t="s">
        <v>5915</v>
      </c>
      <c r="F118" s="207" t="s">
        <v>1470</v>
      </c>
      <c r="H118" s="208">
        <v>3.78</v>
      </c>
      <c r="I118" s="190"/>
      <c r="L118" s="186"/>
      <c r="M118" s="191"/>
      <c r="N118" s="192"/>
      <c r="O118" s="192"/>
      <c r="P118" s="192"/>
      <c r="Q118" s="192"/>
      <c r="R118" s="192"/>
      <c r="S118" s="192"/>
      <c r="T118" s="193"/>
      <c r="AT118" s="194" t="s">
        <v>402</v>
      </c>
      <c r="AU118" s="194" t="s">
        <v>5990</v>
      </c>
      <c r="AV118" s="12" t="s">
        <v>5990</v>
      </c>
      <c r="AW118" s="12" t="s">
        <v>5947</v>
      </c>
      <c r="AX118" s="12" t="s">
        <v>5983</v>
      </c>
      <c r="AY118" s="194" t="s">
        <v>4012</v>
      </c>
    </row>
    <row r="119" spans="2:65" s="12" customFormat="1">
      <c r="B119" s="186"/>
      <c r="D119" s="195" t="s">
        <v>402</v>
      </c>
      <c r="E119" s="194" t="s">
        <v>5915</v>
      </c>
      <c r="F119" s="207" t="s">
        <v>1471</v>
      </c>
      <c r="H119" s="208">
        <v>20.16</v>
      </c>
      <c r="I119" s="190"/>
      <c r="L119" s="186"/>
      <c r="M119" s="191"/>
      <c r="N119" s="192"/>
      <c r="O119" s="192"/>
      <c r="P119" s="192"/>
      <c r="Q119" s="192"/>
      <c r="R119" s="192"/>
      <c r="S119" s="192"/>
      <c r="T119" s="193"/>
      <c r="AT119" s="194" t="s">
        <v>402</v>
      </c>
      <c r="AU119" s="194" t="s">
        <v>5990</v>
      </c>
      <c r="AV119" s="12" t="s">
        <v>5990</v>
      </c>
      <c r="AW119" s="12" t="s">
        <v>5947</v>
      </c>
      <c r="AX119" s="12" t="s">
        <v>5983</v>
      </c>
      <c r="AY119" s="194" t="s">
        <v>4012</v>
      </c>
    </row>
    <row r="120" spans="2:65" s="12" customFormat="1">
      <c r="B120" s="186"/>
      <c r="D120" s="195" t="s">
        <v>402</v>
      </c>
      <c r="E120" s="194" t="s">
        <v>5915</v>
      </c>
      <c r="F120" s="207" t="s">
        <v>1472</v>
      </c>
      <c r="H120" s="208">
        <v>35.28</v>
      </c>
      <c r="I120" s="190"/>
      <c r="L120" s="186"/>
      <c r="M120" s="191"/>
      <c r="N120" s="192"/>
      <c r="O120" s="192"/>
      <c r="P120" s="192"/>
      <c r="Q120" s="192"/>
      <c r="R120" s="192"/>
      <c r="S120" s="192"/>
      <c r="T120" s="193"/>
      <c r="AT120" s="194" t="s">
        <v>402</v>
      </c>
      <c r="AU120" s="194" t="s">
        <v>5990</v>
      </c>
      <c r="AV120" s="12" t="s">
        <v>5990</v>
      </c>
      <c r="AW120" s="12" t="s">
        <v>5947</v>
      </c>
      <c r="AX120" s="12" t="s">
        <v>5983</v>
      </c>
      <c r="AY120" s="194" t="s">
        <v>4012</v>
      </c>
    </row>
    <row r="121" spans="2:65" s="12" customFormat="1">
      <c r="B121" s="186"/>
      <c r="D121" s="179" t="s">
        <v>402</v>
      </c>
      <c r="E121" s="187" t="s">
        <v>5915</v>
      </c>
      <c r="F121" s="188" t="s">
        <v>1473</v>
      </c>
      <c r="H121" s="189">
        <v>30.24</v>
      </c>
      <c r="I121" s="190"/>
      <c r="L121" s="186"/>
      <c r="M121" s="191"/>
      <c r="N121" s="192"/>
      <c r="O121" s="192"/>
      <c r="P121" s="192"/>
      <c r="Q121" s="192"/>
      <c r="R121" s="192"/>
      <c r="S121" s="192"/>
      <c r="T121" s="193"/>
      <c r="AT121" s="194" t="s">
        <v>402</v>
      </c>
      <c r="AU121" s="194" t="s">
        <v>5990</v>
      </c>
      <c r="AV121" s="12" t="s">
        <v>5990</v>
      </c>
      <c r="AW121" s="12" t="s">
        <v>5947</v>
      </c>
      <c r="AX121" s="12" t="s">
        <v>5983</v>
      </c>
      <c r="AY121" s="194" t="s">
        <v>4012</v>
      </c>
    </row>
    <row r="122" spans="2:65" s="1" customFormat="1" ht="22.5" customHeight="1">
      <c r="B122" s="166"/>
      <c r="C122" s="167" t="s">
        <v>6006</v>
      </c>
      <c r="D122" s="167" t="s">
        <v>4015</v>
      </c>
      <c r="E122" s="168" t="s">
        <v>566</v>
      </c>
      <c r="F122" s="169" t="s">
        <v>567</v>
      </c>
      <c r="G122" s="170" t="s">
        <v>568</v>
      </c>
      <c r="H122" s="171">
        <v>2</v>
      </c>
      <c r="I122" s="172"/>
      <c r="J122" s="173">
        <f>ROUND(I122*H122,2)</f>
        <v>0</v>
      </c>
      <c r="K122" s="169" t="s">
        <v>392</v>
      </c>
      <c r="L122" s="35"/>
      <c r="M122" s="174" t="s">
        <v>5915</v>
      </c>
      <c r="N122" s="175" t="s">
        <v>5954</v>
      </c>
      <c r="O122" s="36"/>
      <c r="P122" s="176">
        <f>O122*H122</f>
        <v>0</v>
      </c>
      <c r="Q122" s="176">
        <v>9.1800000000000007E-3</v>
      </c>
      <c r="R122" s="176">
        <f>Q122*H122</f>
        <v>1.8360000000000001E-2</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1474</v>
      </c>
    </row>
    <row r="123" spans="2:65" s="1" customFormat="1" ht="22.5" customHeight="1">
      <c r="B123" s="166"/>
      <c r="C123" s="197" t="s">
        <v>6009</v>
      </c>
      <c r="D123" s="197" t="s">
        <v>447</v>
      </c>
      <c r="E123" s="198" t="s">
        <v>1475</v>
      </c>
      <c r="F123" s="199" t="s">
        <v>1476</v>
      </c>
      <c r="G123" s="200" t="s">
        <v>568</v>
      </c>
      <c r="H123" s="201">
        <v>2</v>
      </c>
      <c r="I123" s="202"/>
      <c r="J123" s="203">
        <f>ROUND(I123*H123,2)</f>
        <v>0</v>
      </c>
      <c r="K123" s="199" t="s">
        <v>392</v>
      </c>
      <c r="L123" s="204"/>
      <c r="M123" s="205" t="s">
        <v>5915</v>
      </c>
      <c r="N123" s="206" t="s">
        <v>5954</v>
      </c>
      <c r="O123" s="36"/>
      <c r="P123" s="176">
        <f>O123*H123</f>
        <v>0</v>
      </c>
      <c r="Q123" s="176">
        <v>0.105</v>
      </c>
      <c r="R123" s="176">
        <f>Q123*H123</f>
        <v>0.21</v>
      </c>
      <c r="S123" s="176">
        <v>0</v>
      </c>
      <c r="T123" s="177">
        <f>S123*H123</f>
        <v>0</v>
      </c>
      <c r="AR123" s="18" t="s">
        <v>6015</v>
      </c>
      <c r="AT123" s="18" t="s">
        <v>447</v>
      </c>
      <c r="AU123" s="18" t="s">
        <v>5990</v>
      </c>
      <c r="AY123" s="18" t="s">
        <v>4012</v>
      </c>
      <c r="BE123" s="178">
        <f>IF(N123="základní",J123,0)</f>
        <v>0</v>
      </c>
      <c r="BF123" s="178">
        <f>IF(N123="snížená",J123,0)</f>
        <v>0</v>
      </c>
      <c r="BG123" s="178">
        <f>IF(N123="zákl. přenesená",J123,0)</f>
        <v>0</v>
      </c>
      <c r="BH123" s="178">
        <f>IF(N123="sníž. přenesená",J123,0)</f>
        <v>0</v>
      </c>
      <c r="BI123" s="178">
        <f>IF(N123="nulová",J123,0)</f>
        <v>0</v>
      </c>
      <c r="BJ123" s="18" t="s">
        <v>5934</v>
      </c>
      <c r="BK123" s="178">
        <f>ROUND(I123*H123,2)</f>
        <v>0</v>
      </c>
      <c r="BL123" s="18" t="s">
        <v>6003</v>
      </c>
      <c r="BM123" s="18" t="s">
        <v>1477</v>
      </c>
    </row>
    <row r="124" spans="2:65" s="1" customFormat="1" ht="31.5" customHeight="1">
      <c r="B124" s="166"/>
      <c r="C124" s="167" t="s">
        <v>6012</v>
      </c>
      <c r="D124" s="167" t="s">
        <v>4015</v>
      </c>
      <c r="E124" s="168" t="s">
        <v>575</v>
      </c>
      <c r="F124" s="169" t="s">
        <v>576</v>
      </c>
      <c r="G124" s="170" t="s">
        <v>400</v>
      </c>
      <c r="H124" s="171">
        <v>22.5</v>
      </c>
      <c r="I124" s="172"/>
      <c r="J124" s="173">
        <f>ROUND(I124*H124,2)</f>
        <v>0</v>
      </c>
      <c r="K124" s="169" t="s">
        <v>392</v>
      </c>
      <c r="L124" s="35"/>
      <c r="M124" s="174" t="s">
        <v>5915</v>
      </c>
      <c r="N124" s="175" t="s">
        <v>5954</v>
      </c>
      <c r="O124" s="36"/>
      <c r="P124" s="176">
        <f>O124*H124</f>
        <v>0</v>
      </c>
      <c r="Q124" s="176">
        <v>2.5023499999999999</v>
      </c>
      <c r="R124" s="176">
        <f>Q124*H124</f>
        <v>56.302875</v>
      </c>
      <c r="S124" s="176">
        <v>0</v>
      </c>
      <c r="T124" s="177">
        <f>S124*H124</f>
        <v>0</v>
      </c>
      <c r="AR124" s="18" t="s">
        <v>6003</v>
      </c>
      <c r="AT124" s="18" t="s">
        <v>4015</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1478</v>
      </c>
    </row>
    <row r="125" spans="2:65" s="1" customFormat="1" ht="54">
      <c r="B125" s="35"/>
      <c r="D125" s="179" t="s">
        <v>4021</v>
      </c>
      <c r="F125" s="180" t="s">
        <v>1479</v>
      </c>
      <c r="I125" s="181"/>
      <c r="L125" s="35"/>
      <c r="M125" s="64"/>
      <c r="N125" s="36"/>
      <c r="O125" s="36"/>
      <c r="P125" s="36"/>
      <c r="Q125" s="36"/>
      <c r="R125" s="36"/>
      <c r="S125" s="36"/>
      <c r="T125" s="65"/>
      <c r="AT125" s="18" t="s">
        <v>4021</v>
      </c>
      <c r="AU125" s="18" t="s">
        <v>5990</v>
      </c>
    </row>
    <row r="126" spans="2:65" s="1" customFormat="1" ht="22.5" customHeight="1">
      <c r="B126" s="166"/>
      <c r="C126" s="167" t="s">
        <v>6015</v>
      </c>
      <c r="D126" s="167" t="s">
        <v>4015</v>
      </c>
      <c r="E126" s="168" t="s">
        <v>2869</v>
      </c>
      <c r="F126" s="169" t="s">
        <v>2870</v>
      </c>
      <c r="G126" s="170" t="s">
        <v>450</v>
      </c>
      <c r="H126" s="171">
        <v>1.2170000000000001</v>
      </c>
      <c r="I126" s="172"/>
      <c r="J126" s="173">
        <f>ROUND(I126*H126,2)</f>
        <v>0</v>
      </c>
      <c r="K126" s="169" t="s">
        <v>392</v>
      </c>
      <c r="L126" s="35"/>
      <c r="M126" s="174" t="s">
        <v>5915</v>
      </c>
      <c r="N126" s="175" t="s">
        <v>5954</v>
      </c>
      <c r="O126" s="36"/>
      <c r="P126" s="176">
        <f>O126*H126</f>
        <v>0</v>
      </c>
      <c r="Q126" s="176">
        <v>1.0530600000000001</v>
      </c>
      <c r="R126" s="176">
        <f>Q126*H126</f>
        <v>1.2815740200000003</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1480</v>
      </c>
    </row>
    <row r="127" spans="2:65" s="12" customFormat="1">
      <c r="B127" s="186"/>
      <c r="D127" s="195" t="s">
        <v>402</v>
      </c>
      <c r="E127" s="194" t="s">
        <v>5915</v>
      </c>
      <c r="F127" s="207" t="s">
        <v>1481</v>
      </c>
      <c r="H127" s="208">
        <v>1.1060000000000001</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2" customFormat="1">
      <c r="B128" s="186"/>
      <c r="D128" s="195" t="s">
        <v>402</v>
      </c>
      <c r="F128" s="207" t="s">
        <v>1482</v>
      </c>
      <c r="H128" s="208">
        <v>1.2170000000000001</v>
      </c>
      <c r="I128" s="190"/>
      <c r="L128" s="186"/>
      <c r="M128" s="191"/>
      <c r="N128" s="192"/>
      <c r="O128" s="192"/>
      <c r="P128" s="192"/>
      <c r="Q128" s="192"/>
      <c r="R128" s="192"/>
      <c r="S128" s="192"/>
      <c r="T128" s="193"/>
      <c r="AT128" s="194" t="s">
        <v>402</v>
      </c>
      <c r="AU128" s="194" t="s">
        <v>5990</v>
      </c>
      <c r="AV128" s="12" t="s">
        <v>5990</v>
      </c>
      <c r="AW128" s="12" t="s">
        <v>5916</v>
      </c>
      <c r="AX128" s="12" t="s">
        <v>5934</v>
      </c>
      <c r="AY128" s="194" t="s">
        <v>4012</v>
      </c>
    </row>
    <row r="129" spans="2:65" s="11" customFormat="1" ht="29.85" customHeight="1">
      <c r="B129" s="152"/>
      <c r="D129" s="163" t="s">
        <v>5982</v>
      </c>
      <c r="E129" s="164" t="s">
        <v>6009</v>
      </c>
      <c r="F129" s="164" t="s">
        <v>677</v>
      </c>
      <c r="I129" s="155"/>
      <c r="J129" s="165">
        <f>BK129</f>
        <v>0</v>
      </c>
      <c r="L129" s="152"/>
      <c r="M129" s="157"/>
      <c r="N129" s="158"/>
      <c r="O129" s="158"/>
      <c r="P129" s="159">
        <f>SUM(P130:P181)</f>
        <v>0</v>
      </c>
      <c r="Q129" s="158"/>
      <c r="R129" s="159">
        <f>SUM(R130:R181)</f>
        <v>79.527718300000018</v>
      </c>
      <c r="S129" s="158"/>
      <c r="T129" s="160">
        <f>SUM(T130:T181)</f>
        <v>0</v>
      </c>
      <c r="AR129" s="153" t="s">
        <v>5934</v>
      </c>
      <c r="AT129" s="161" t="s">
        <v>5982</v>
      </c>
      <c r="AU129" s="161" t="s">
        <v>5934</v>
      </c>
      <c r="AY129" s="153" t="s">
        <v>4012</v>
      </c>
      <c r="BK129" s="162">
        <f>SUM(BK130:BK181)</f>
        <v>0</v>
      </c>
    </row>
    <row r="130" spans="2:65" s="1" customFormat="1" ht="22.5" customHeight="1">
      <c r="B130" s="166"/>
      <c r="C130" s="167" t="s">
        <v>3973</v>
      </c>
      <c r="D130" s="167" t="s">
        <v>4015</v>
      </c>
      <c r="E130" s="168" t="s">
        <v>1483</v>
      </c>
      <c r="F130" s="169" t="s">
        <v>1484</v>
      </c>
      <c r="G130" s="170" t="s">
        <v>426</v>
      </c>
      <c r="H130" s="171">
        <v>650</v>
      </c>
      <c r="I130" s="172"/>
      <c r="J130" s="173">
        <f>ROUND(I130*H130,2)</f>
        <v>0</v>
      </c>
      <c r="K130" s="169" t="s">
        <v>392</v>
      </c>
      <c r="L130" s="35"/>
      <c r="M130" s="174" t="s">
        <v>5915</v>
      </c>
      <c r="N130" s="175" t="s">
        <v>5954</v>
      </c>
      <c r="O130" s="36"/>
      <c r="P130" s="176">
        <f>O130*H130</f>
        <v>0</v>
      </c>
      <c r="Q130" s="176">
        <v>1.8380000000000001E-2</v>
      </c>
      <c r="R130" s="176">
        <f>Q130*H130</f>
        <v>11.947000000000001</v>
      </c>
      <c r="S130" s="176">
        <v>0</v>
      </c>
      <c r="T130" s="177">
        <f>S130*H130</f>
        <v>0</v>
      </c>
      <c r="AR130" s="18" t="s">
        <v>6003</v>
      </c>
      <c r="AT130" s="18" t="s">
        <v>4015</v>
      </c>
      <c r="AU130" s="18" t="s">
        <v>5990</v>
      </c>
      <c r="AY130" s="18" t="s">
        <v>4012</v>
      </c>
      <c r="BE130" s="178">
        <f>IF(N130="základní",J130,0)</f>
        <v>0</v>
      </c>
      <c r="BF130" s="178">
        <f>IF(N130="snížená",J130,0)</f>
        <v>0</v>
      </c>
      <c r="BG130" s="178">
        <f>IF(N130="zákl. přenesená",J130,0)</f>
        <v>0</v>
      </c>
      <c r="BH130" s="178">
        <f>IF(N130="sníž. přenesená",J130,0)</f>
        <v>0</v>
      </c>
      <c r="BI130" s="178">
        <f>IF(N130="nulová",J130,0)</f>
        <v>0</v>
      </c>
      <c r="BJ130" s="18" t="s">
        <v>5934</v>
      </c>
      <c r="BK130" s="178">
        <f>ROUND(I130*H130,2)</f>
        <v>0</v>
      </c>
      <c r="BL130" s="18" t="s">
        <v>6003</v>
      </c>
      <c r="BM130" s="18" t="s">
        <v>1485</v>
      </c>
    </row>
    <row r="131" spans="2:65" s="1" customFormat="1" ht="22.5" customHeight="1">
      <c r="B131" s="166"/>
      <c r="C131" s="167" t="s">
        <v>5939</v>
      </c>
      <c r="D131" s="167" t="s">
        <v>4015</v>
      </c>
      <c r="E131" s="168" t="s">
        <v>1486</v>
      </c>
      <c r="F131" s="169" t="s">
        <v>1487</v>
      </c>
      <c r="G131" s="170" t="s">
        <v>426</v>
      </c>
      <c r="H131" s="171">
        <v>1958.46</v>
      </c>
      <c r="I131" s="172"/>
      <c r="J131" s="173">
        <f>ROUND(I131*H131,2)</f>
        <v>0</v>
      </c>
      <c r="K131" s="169" t="s">
        <v>392</v>
      </c>
      <c r="L131" s="35"/>
      <c r="M131" s="174" t="s">
        <v>5915</v>
      </c>
      <c r="N131" s="175" t="s">
        <v>5954</v>
      </c>
      <c r="O131" s="36"/>
      <c r="P131" s="176">
        <f>O131*H131</f>
        <v>0</v>
      </c>
      <c r="Q131" s="176">
        <v>1.8380000000000001E-2</v>
      </c>
      <c r="R131" s="176">
        <f>Q131*H131</f>
        <v>35.996494800000001</v>
      </c>
      <c r="S131" s="176">
        <v>0</v>
      </c>
      <c r="T131" s="177">
        <f>S131*H131</f>
        <v>0</v>
      </c>
      <c r="AR131" s="18" t="s">
        <v>6003</v>
      </c>
      <c r="AT131" s="18" t="s">
        <v>4015</v>
      </c>
      <c r="AU131" s="18" t="s">
        <v>5990</v>
      </c>
      <c r="AY131" s="18" t="s">
        <v>4012</v>
      </c>
      <c r="BE131" s="178">
        <f>IF(N131="základní",J131,0)</f>
        <v>0</v>
      </c>
      <c r="BF131" s="178">
        <f>IF(N131="snížená",J131,0)</f>
        <v>0</v>
      </c>
      <c r="BG131" s="178">
        <f>IF(N131="zákl. přenesená",J131,0)</f>
        <v>0</v>
      </c>
      <c r="BH131" s="178">
        <f>IF(N131="sníž. přenesená",J131,0)</f>
        <v>0</v>
      </c>
      <c r="BI131" s="178">
        <f>IF(N131="nulová",J131,0)</f>
        <v>0</v>
      </c>
      <c r="BJ131" s="18" t="s">
        <v>5934</v>
      </c>
      <c r="BK131" s="178">
        <f>ROUND(I131*H131,2)</f>
        <v>0</v>
      </c>
      <c r="BL131" s="18" t="s">
        <v>6003</v>
      </c>
      <c r="BM131" s="18" t="s">
        <v>1488</v>
      </c>
    </row>
    <row r="132" spans="2:65" s="12" customFormat="1">
      <c r="B132" s="186"/>
      <c r="D132" s="195" t="s">
        <v>402</v>
      </c>
      <c r="E132" s="194" t="s">
        <v>5915</v>
      </c>
      <c r="F132" s="207" t="s">
        <v>1489</v>
      </c>
      <c r="H132" s="208">
        <v>53.82</v>
      </c>
      <c r="I132" s="190"/>
      <c r="L132" s="186"/>
      <c r="M132" s="191"/>
      <c r="N132" s="192"/>
      <c r="O132" s="192"/>
      <c r="P132" s="192"/>
      <c r="Q132" s="192"/>
      <c r="R132" s="192"/>
      <c r="S132" s="192"/>
      <c r="T132" s="193"/>
      <c r="AT132" s="194" t="s">
        <v>402</v>
      </c>
      <c r="AU132" s="194" t="s">
        <v>5990</v>
      </c>
      <c r="AV132" s="12" t="s">
        <v>5990</v>
      </c>
      <c r="AW132" s="12" t="s">
        <v>5947</v>
      </c>
      <c r="AX132" s="12" t="s">
        <v>5983</v>
      </c>
      <c r="AY132" s="194" t="s">
        <v>4012</v>
      </c>
    </row>
    <row r="133" spans="2:65" s="12" customFormat="1">
      <c r="B133" s="186"/>
      <c r="D133" s="195" t="s">
        <v>402</v>
      </c>
      <c r="E133" s="194" t="s">
        <v>5915</v>
      </c>
      <c r="F133" s="207" t="s">
        <v>1490</v>
      </c>
      <c r="H133" s="208">
        <v>53.01</v>
      </c>
      <c r="I133" s="190"/>
      <c r="L133" s="186"/>
      <c r="M133" s="191"/>
      <c r="N133" s="192"/>
      <c r="O133" s="192"/>
      <c r="P133" s="192"/>
      <c r="Q133" s="192"/>
      <c r="R133" s="192"/>
      <c r="S133" s="192"/>
      <c r="T133" s="193"/>
      <c r="AT133" s="194" t="s">
        <v>402</v>
      </c>
      <c r="AU133" s="194" t="s">
        <v>5990</v>
      </c>
      <c r="AV133" s="12" t="s">
        <v>5990</v>
      </c>
      <c r="AW133" s="12" t="s">
        <v>5947</v>
      </c>
      <c r="AX133" s="12" t="s">
        <v>5983</v>
      </c>
      <c r="AY133" s="194" t="s">
        <v>4012</v>
      </c>
    </row>
    <row r="134" spans="2:65" s="12" customFormat="1">
      <c r="B134" s="186"/>
      <c r="D134" s="195" t="s">
        <v>402</v>
      </c>
      <c r="E134" s="194" t="s">
        <v>5915</v>
      </c>
      <c r="F134" s="207" t="s">
        <v>1491</v>
      </c>
      <c r="H134" s="208">
        <v>45.26</v>
      </c>
      <c r="I134" s="190"/>
      <c r="L134" s="186"/>
      <c r="M134" s="191"/>
      <c r="N134" s="192"/>
      <c r="O134" s="192"/>
      <c r="P134" s="192"/>
      <c r="Q134" s="192"/>
      <c r="R134" s="192"/>
      <c r="S134" s="192"/>
      <c r="T134" s="193"/>
      <c r="AT134" s="194" t="s">
        <v>402</v>
      </c>
      <c r="AU134" s="194" t="s">
        <v>5990</v>
      </c>
      <c r="AV134" s="12" t="s">
        <v>5990</v>
      </c>
      <c r="AW134" s="12" t="s">
        <v>5947</v>
      </c>
      <c r="AX134" s="12" t="s">
        <v>5983</v>
      </c>
      <c r="AY134" s="194" t="s">
        <v>4012</v>
      </c>
    </row>
    <row r="135" spans="2:65" s="12" customFormat="1">
      <c r="B135" s="186"/>
      <c r="D135" s="195" t="s">
        <v>402</v>
      </c>
      <c r="E135" s="194" t="s">
        <v>5915</v>
      </c>
      <c r="F135" s="207" t="s">
        <v>1492</v>
      </c>
      <c r="H135" s="208">
        <v>45.26</v>
      </c>
      <c r="I135" s="190"/>
      <c r="L135" s="186"/>
      <c r="M135" s="191"/>
      <c r="N135" s="192"/>
      <c r="O135" s="192"/>
      <c r="P135" s="192"/>
      <c r="Q135" s="192"/>
      <c r="R135" s="192"/>
      <c r="S135" s="192"/>
      <c r="T135" s="193"/>
      <c r="AT135" s="194" t="s">
        <v>402</v>
      </c>
      <c r="AU135" s="194" t="s">
        <v>5990</v>
      </c>
      <c r="AV135" s="12" t="s">
        <v>5990</v>
      </c>
      <c r="AW135" s="12" t="s">
        <v>5947</v>
      </c>
      <c r="AX135" s="12" t="s">
        <v>5983</v>
      </c>
      <c r="AY135" s="194" t="s">
        <v>4012</v>
      </c>
    </row>
    <row r="136" spans="2:65" s="12" customFormat="1">
      <c r="B136" s="186"/>
      <c r="D136" s="195" t="s">
        <v>402</v>
      </c>
      <c r="E136" s="194" t="s">
        <v>5915</v>
      </c>
      <c r="F136" s="207" t="s">
        <v>1492</v>
      </c>
      <c r="H136" s="208">
        <v>45.26</v>
      </c>
      <c r="I136" s="190"/>
      <c r="L136" s="186"/>
      <c r="M136" s="191"/>
      <c r="N136" s="192"/>
      <c r="O136" s="192"/>
      <c r="P136" s="192"/>
      <c r="Q136" s="192"/>
      <c r="R136" s="192"/>
      <c r="S136" s="192"/>
      <c r="T136" s="193"/>
      <c r="AT136" s="194" t="s">
        <v>402</v>
      </c>
      <c r="AU136" s="194" t="s">
        <v>5990</v>
      </c>
      <c r="AV136" s="12" t="s">
        <v>5990</v>
      </c>
      <c r="AW136" s="12" t="s">
        <v>5947</v>
      </c>
      <c r="AX136" s="12" t="s">
        <v>5983</v>
      </c>
      <c r="AY136" s="194" t="s">
        <v>4012</v>
      </c>
    </row>
    <row r="137" spans="2:65" s="12" customFormat="1">
      <c r="B137" s="186"/>
      <c r="D137" s="195" t="s">
        <v>402</v>
      </c>
      <c r="E137" s="194" t="s">
        <v>5915</v>
      </c>
      <c r="F137" s="207" t="s">
        <v>1493</v>
      </c>
      <c r="H137" s="208">
        <v>57.04</v>
      </c>
      <c r="I137" s="190"/>
      <c r="L137" s="186"/>
      <c r="M137" s="191"/>
      <c r="N137" s="192"/>
      <c r="O137" s="192"/>
      <c r="P137" s="192"/>
      <c r="Q137" s="192"/>
      <c r="R137" s="192"/>
      <c r="S137" s="192"/>
      <c r="T137" s="193"/>
      <c r="AT137" s="194" t="s">
        <v>402</v>
      </c>
      <c r="AU137" s="194" t="s">
        <v>5990</v>
      </c>
      <c r="AV137" s="12" t="s">
        <v>5990</v>
      </c>
      <c r="AW137" s="12" t="s">
        <v>5947</v>
      </c>
      <c r="AX137" s="12" t="s">
        <v>5983</v>
      </c>
      <c r="AY137" s="194" t="s">
        <v>4012</v>
      </c>
    </row>
    <row r="138" spans="2:65" s="12" customFormat="1">
      <c r="B138" s="186"/>
      <c r="D138" s="195" t="s">
        <v>402</v>
      </c>
      <c r="E138" s="194" t="s">
        <v>5915</v>
      </c>
      <c r="F138" s="207" t="s">
        <v>1494</v>
      </c>
      <c r="H138" s="208">
        <v>55.18</v>
      </c>
      <c r="I138" s="190"/>
      <c r="L138" s="186"/>
      <c r="M138" s="191"/>
      <c r="N138" s="192"/>
      <c r="O138" s="192"/>
      <c r="P138" s="192"/>
      <c r="Q138" s="192"/>
      <c r="R138" s="192"/>
      <c r="S138" s="192"/>
      <c r="T138" s="193"/>
      <c r="AT138" s="194" t="s">
        <v>402</v>
      </c>
      <c r="AU138" s="194" t="s">
        <v>5990</v>
      </c>
      <c r="AV138" s="12" t="s">
        <v>5990</v>
      </c>
      <c r="AW138" s="12" t="s">
        <v>5947</v>
      </c>
      <c r="AX138" s="12" t="s">
        <v>5983</v>
      </c>
      <c r="AY138" s="194" t="s">
        <v>4012</v>
      </c>
    </row>
    <row r="139" spans="2:65" s="12" customFormat="1">
      <c r="B139" s="186"/>
      <c r="D139" s="195" t="s">
        <v>402</v>
      </c>
      <c r="E139" s="194" t="s">
        <v>5915</v>
      </c>
      <c r="F139" s="207" t="s">
        <v>1495</v>
      </c>
      <c r="H139" s="208">
        <v>25.11</v>
      </c>
      <c r="I139" s="190"/>
      <c r="L139" s="186"/>
      <c r="M139" s="191"/>
      <c r="N139" s="192"/>
      <c r="O139" s="192"/>
      <c r="P139" s="192"/>
      <c r="Q139" s="192"/>
      <c r="R139" s="192"/>
      <c r="S139" s="192"/>
      <c r="T139" s="193"/>
      <c r="AT139" s="194" t="s">
        <v>402</v>
      </c>
      <c r="AU139" s="194" t="s">
        <v>5990</v>
      </c>
      <c r="AV139" s="12" t="s">
        <v>5990</v>
      </c>
      <c r="AW139" s="12" t="s">
        <v>5947</v>
      </c>
      <c r="AX139" s="12" t="s">
        <v>5983</v>
      </c>
      <c r="AY139" s="194" t="s">
        <v>4012</v>
      </c>
    </row>
    <row r="140" spans="2:65" s="12" customFormat="1">
      <c r="B140" s="186"/>
      <c r="D140" s="195" t="s">
        <v>402</v>
      </c>
      <c r="E140" s="194" t="s">
        <v>5915</v>
      </c>
      <c r="F140" s="207" t="s">
        <v>1496</v>
      </c>
      <c r="H140" s="208">
        <v>51.15</v>
      </c>
      <c r="I140" s="190"/>
      <c r="L140" s="186"/>
      <c r="M140" s="191"/>
      <c r="N140" s="192"/>
      <c r="O140" s="192"/>
      <c r="P140" s="192"/>
      <c r="Q140" s="192"/>
      <c r="R140" s="192"/>
      <c r="S140" s="192"/>
      <c r="T140" s="193"/>
      <c r="AT140" s="194" t="s">
        <v>402</v>
      </c>
      <c r="AU140" s="194" t="s">
        <v>5990</v>
      </c>
      <c r="AV140" s="12" t="s">
        <v>5990</v>
      </c>
      <c r="AW140" s="12" t="s">
        <v>5947</v>
      </c>
      <c r="AX140" s="12" t="s">
        <v>5983</v>
      </c>
      <c r="AY140" s="194" t="s">
        <v>4012</v>
      </c>
    </row>
    <row r="141" spans="2:65" s="12" customFormat="1">
      <c r="B141" s="186"/>
      <c r="D141" s="195" t="s">
        <v>402</v>
      </c>
      <c r="E141" s="194" t="s">
        <v>5915</v>
      </c>
      <c r="F141" s="207" t="s">
        <v>1497</v>
      </c>
      <c r="H141" s="208">
        <v>18.809999999999999</v>
      </c>
      <c r="I141" s="190"/>
      <c r="L141" s="186"/>
      <c r="M141" s="191"/>
      <c r="N141" s="192"/>
      <c r="O141" s="192"/>
      <c r="P141" s="192"/>
      <c r="Q141" s="192"/>
      <c r="R141" s="192"/>
      <c r="S141" s="192"/>
      <c r="T141" s="193"/>
      <c r="AT141" s="194" t="s">
        <v>402</v>
      </c>
      <c r="AU141" s="194" t="s">
        <v>5990</v>
      </c>
      <c r="AV141" s="12" t="s">
        <v>5990</v>
      </c>
      <c r="AW141" s="12" t="s">
        <v>5947</v>
      </c>
      <c r="AX141" s="12" t="s">
        <v>5983</v>
      </c>
      <c r="AY141" s="194" t="s">
        <v>4012</v>
      </c>
    </row>
    <row r="142" spans="2:65" s="12" customFormat="1">
      <c r="B142" s="186"/>
      <c r="D142" s="195" t="s">
        <v>402</v>
      </c>
      <c r="E142" s="194" t="s">
        <v>5915</v>
      </c>
      <c r="F142" s="207" t="s">
        <v>1498</v>
      </c>
      <c r="H142" s="208">
        <v>6.05</v>
      </c>
      <c r="I142" s="190"/>
      <c r="L142" s="186"/>
      <c r="M142" s="191"/>
      <c r="N142" s="192"/>
      <c r="O142" s="192"/>
      <c r="P142" s="192"/>
      <c r="Q142" s="192"/>
      <c r="R142" s="192"/>
      <c r="S142" s="192"/>
      <c r="T142" s="193"/>
      <c r="AT142" s="194" t="s">
        <v>402</v>
      </c>
      <c r="AU142" s="194" t="s">
        <v>5990</v>
      </c>
      <c r="AV142" s="12" t="s">
        <v>5990</v>
      </c>
      <c r="AW142" s="12" t="s">
        <v>5947</v>
      </c>
      <c r="AX142" s="12" t="s">
        <v>5983</v>
      </c>
      <c r="AY142" s="194" t="s">
        <v>4012</v>
      </c>
    </row>
    <row r="143" spans="2:65" s="12" customFormat="1">
      <c r="B143" s="186"/>
      <c r="D143" s="195" t="s">
        <v>402</v>
      </c>
      <c r="E143" s="194" t="s">
        <v>5915</v>
      </c>
      <c r="F143" s="207" t="s">
        <v>1499</v>
      </c>
      <c r="H143" s="208">
        <v>8.69</v>
      </c>
      <c r="I143" s="190"/>
      <c r="L143" s="186"/>
      <c r="M143" s="191"/>
      <c r="N143" s="192"/>
      <c r="O143" s="192"/>
      <c r="P143" s="192"/>
      <c r="Q143" s="192"/>
      <c r="R143" s="192"/>
      <c r="S143" s="192"/>
      <c r="T143" s="193"/>
      <c r="AT143" s="194" t="s">
        <v>402</v>
      </c>
      <c r="AU143" s="194" t="s">
        <v>5990</v>
      </c>
      <c r="AV143" s="12" t="s">
        <v>5990</v>
      </c>
      <c r="AW143" s="12" t="s">
        <v>5947</v>
      </c>
      <c r="AX143" s="12" t="s">
        <v>5983</v>
      </c>
      <c r="AY143" s="194" t="s">
        <v>4012</v>
      </c>
    </row>
    <row r="144" spans="2:65" s="12" customFormat="1">
      <c r="B144" s="186"/>
      <c r="D144" s="195" t="s">
        <v>402</v>
      </c>
      <c r="E144" s="194" t="s">
        <v>5915</v>
      </c>
      <c r="F144" s="207" t="s">
        <v>1500</v>
      </c>
      <c r="H144" s="208">
        <v>44.64</v>
      </c>
      <c r="I144" s="190"/>
      <c r="L144" s="186"/>
      <c r="M144" s="191"/>
      <c r="N144" s="192"/>
      <c r="O144" s="192"/>
      <c r="P144" s="192"/>
      <c r="Q144" s="192"/>
      <c r="R144" s="192"/>
      <c r="S144" s="192"/>
      <c r="T144" s="193"/>
      <c r="AT144" s="194" t="s">
        <v>402</v>
      </c>
      <c r="AU144" s="194" t="s">
        <v>5990</v>
      </c>
      <c r="AV144" s="12" t="s">
        <v>5990</v>
      </c>
      <c r="AW144" s="12" t="s">
        <v>5947</v>
      </c>
      <c r="AX144" s="12" t="s">
        <v>5983</v>
      </c>
      <c r="AY144" s="194" t="s">
        <v>4012</v>
      </c>
    </row>
    <row r="145" spans="2:65" s="12" customFormat="1">
      <c r="B145" s="186"/>
      <c r="D145" s="195" t="s">
        <v>402</v>
      </c>
      <c r="E145" s="194" t="s">
        <v>5915</v>
      </c>
      <c r="F145" s="207" t="s">
        <v>1501</v>
      </c>
      <c r="H145" s="208">
        <v>31.31</v>
      </c>
      <c r="I145" s="190"/>
      <c r="L145" s="186"/>
      <c r="M145" s="191"/>
      <c r="N145" s="192"/>
      <c r="O145" s="192"/>
      <c r="P145" s="192"/>
      <c r="Q145" s="192"/>
      <c r="R145" s="192"/>
      <c r="S145" s="192"/>
      <c r="T145" s="193"/>
      <c r="AT145" s="194" t="s">
        <v>402</v>
      </c>
      <c r="AU145" s="194" t="s">
        <v>5990</v>
      </c>
      <c r="AV145" s="12" t="s">
        <v>5990</v>
      </c>
      <c r="AW145" s="12" t="s">
        <v>5947</v>
      </c>
      <c r="AX145" s="12" t="s">
        <v>5983</v>
      </c>
      <c r="AY145" s="194" t="s">
        <v>4012</v>
      </c>
    </row>
    <row r="146" spans="2:65" s="12" customFormat="1">
      <c r="B146" s="186"/>
      <c r="D146" s="195" t="s">
        <v>402</v>
      </c>
      <c r="E146" s="194" t="s">
        <v>5915</v>
      </c>
      <c r="F146" s="207" t="s">
        <v>1502</v>
      </c>
      <c r="H146" s="208">
        <v>340.68</v>
      </c>
      <c r="I146" s="190"/>
      <c r="L146" s="186"/>
      <c r="M146" s="191"/>
      <c r="N146" s="192"/>
      <c r="O146" s="192"/>
      <c r="P146" s="192"/>
      <c r="Q146" s="192"/>
      <c r="R146" s="192"/>
      <c r="S146" s="192"/>
      <c r="T146" s="193"/>
      <c r="AT146" s="194" t="s">
        <v>402</v>
      </c>
      <c r="AU146" s="194" t="s">
        <v>5990</v>
      </c>
      <c r="AV146" s="12" t="s">
        <v>5990</v>
      </c>
      <c r="AW146" s="12" t="s">
        <v>5947</v>
      </c>
      <c r="AX146" s="12" t="s">
        <v>5983</v>
      </c>
      <c r="AY146" s="194" t="s">
        <v>4012</v>
      </c>
    </row>
    <row r="147" spans="2:65" s="12" customFormat="1">
      <c r="B147" s="186"/>
      <c r="D147" s="195" t="s">
        <v>402</v>
      </c>
      <c r="E147" s="194" t="s">
        <v>5915</v>
      </c>
      <c r="F147" s="207" t="s">
        <v>1503</v>
      </c>
      <c r="H147" s="208">
        <v>97.96</v>
      </c>
      <c r="I147" s="190"/>
      <c r="L147" s="186"/>
      <c r="M147" s="191"/>
      <c r="N147" s="192"/>
      <c r="O147" s="192"/>
      <c r="P147" s="192"/>
      <c r="Q147" s="192"/>
      <c r="R147" s="192"/>
      <c r="S147" s="192"/>
      <c r="T147" s="193"/>
      <c r="AT147" s="194" t="s">
        <v>402</v>
      </c>
      <c r="AU147" s="194" t="s">
        <v>5990</v>
      </c>
      <c r="AV147" s="12" t="s">
        <v>5990</v>
      </c>
      <c r="AW147" s="12" t="s">
        <v>5947</v>
      </c>
      <c r="AX147" s="12" t="s">
        <v>5983</v>
      </c>
      <c r="AY147" s="194" t="s">
        <v>4012</v>
      </c>
    </row>
    <row r="148" spans="2:65" s="12" customFormat="1">
      <c r="B148" s="186"/>
      <c r="D148" s="179" t="s">
        <v>402</v>
      </c>
      <c r="F148" s="188" t="s">
        <v>1504</v>
      </c>
      <c r="H148" s="189">
        <v>1958.46</v>
      </c>
      <c r="I148" s="190"/>
      <c r="L148" s="186"/>
      <c r="M148" s="191"/>
      <c r="N148" s="192"/>
      <c r="O148" s="192"/>
      <c r="P148" s="192"/>
      <c r="Q148" s="192"/>
      <c r="R148" s="192"/>
      <c r="S148" s="192"/>
      <c r="T148" s="193"/>
      <c r="AT148" s="194" t="s">
        <v>402</v>
      </c>
      <c r="AU148" s="194" t="s">
        <v>5990</v>
      </c>
      <c r="AV148" s="12" t="s">
        <v>5990</v>
      </c>
      <c r="AW148" s="12" t="s">
        <v>5916</v>
      </c>
      <c r="AX148" s="12" t="s">
        <v>5934</v>
      </c>
      <c r="AY148" s="194" t="s">
        <v>4012</v>
      </c>
    </row>
    <row r="149" spans="2:65" s="1" customFormat="1" ht="22.5" customHeight="1">
      <c r="B149" s="166"/>
      <c r="C149" s="167" t="s">
        <v>3978</v>
      </c>
      <c r="D149" s="167" t="s">
        <v>4015</v>
      </c>
      <c r="E149" s="168" t="s">
        <v>1505</v>
      </c>
      <c r="F149" s="169" t="s">
        <v>1506</v>
      </c>
      <c r="G149" s="170" t="s">
        <v>426</v>
      </c>
      <c r="H149" s="171">
        <v>1470.135</v>
      </c>
      <c r="I149" s="172"/>
      <c r="J149" s="173">
        <f>ROUND(I149*H149,2)</f>
        <v>0</v>
      </c>
      <c r="K149" s="169" t="s">
        <v>392</v>
      </c>
      <c r="L149" s="35"/>
      <c r="M149" s="174" t="s">
        <v>5915</v>
      </c>
      <c r="N149" s="175" t="s">
        <v>5954</v>
      </c>
      <c r="O149" s="36"/>
      <c r="P149" s="176">
        <f>O149*H149</f>
        <v>0</v>
      </c>
      <c r="Q149" s="176">
        <v>4.8900000000000002E-3</v>
      </c>
      <c r="R149" s="176">
        <f>Q149*H149</f>
        <v>7.1889601500000007</v>
      </c>
      <c r="S149" s="176">
        <v>0</v>
      </c>
      <c r="T149" s="177">
        <f>S149*H149</f>
        <v>0</v>
      </c>
      <c r="AR149" s="18" t="s">
        <v>6003</v>
      </c>
      <c r="AT149" s="18" t="s">
        <v>4015</v>
      </c>
      <c r="AU149" s="18" t="s">
        <v>5990</v>
      </c>
      <c r="AY149" s="18" t="s">
        <v>4012</v>
      </c>
      <c r="BE149" s="178">
        <f>IF(N149="základní",J149,0)</f>
        <v>0</v>
      </c>
      <c r="BF149" s="178">
        <f>IF(N149="snížená",J149,0)</f>
        <v>0</v>
      </c>
      <c r="BG149" s="178">
        <f>IF(N149="zákl. přenesená",J149,0)</f>
        <v>0</v>
      </c>
      <c r="BH149" s="178">
        <f>IF(N149="sníž. přenesená",J149,0)</f>
        <v>0</v>
      </c>
      <c r="BI149" s="178">
        <f>IF(N149="nulová",J149,0)</f>
        <v>0</v>
      </c>
      <c r="BJ149" s="18" t="s">
        <v>5934</v>
      </c>
      <c r="BK149" s="178">
        <f>ROUND(I149*H149,2)</f>
        <v>0</v>
      </c>
      <c r="BL149" s="18" t="s">
        <v>6003</v>
      </c>
      <c r="BM149" s="18" t="s">
        <v>1507</v>
      </c>
    </row>
    <row r="150" spans="2:65" s="1" customFormat="1" ht="22.5" customHeight="1">
      <c r="B150" s="166"/>
      <c r="C150" s="167" t="s">
        <v>2327</v>
      </c>
      <c r="D150" s="167" t="s">
        <v>4015</v>
      </c>
      <c r="E150" s="168" t="s">
        <v>1508</v>
      </c>
      <c r="F150" s="169" t="s">
        <v>1509</v>
      </c>
      <c r="G150" s="170" t="s">
        <v>426</v>
      </c>
      <c r="H150" s="171">
        <v>1470.135</v>
      </c>
      <c r="I150" s="172"/>
      <c r="J150" s="173">
        <f>ROUND(I150*H150,2)</f>
        <v>0</v>
      </c>
      <c r="K150" s="169" t="s">
        <v>392</v>
      </c>
      <c r="L150" s="35"/>
      <c r="M150" s="174" t="s">
        <v>5915</v>
      </c>
      <c r="N150" s="175" t="s">
        <v>5954</v>
      </c>
      <c r="O150" s="36"/>
      <c r="P150" s="176">
        <f>O150*H150</f>
        <v>0</v>
      </c>
      <c r="Q150" s="176">
        <v>8.5000000000000006E-3</v>
      </c>
      <c r="R150" s="176">
        <f>Q150*H150</f>
        <v>12.496147500000001</v>
      </c>
      <c r="S150" s="176">
        <v>0</v>
      </c>
      <c r="T150" s="177">
        <f>S150*H150</f>
        <v>0</v>
      </c>
      <c r="AR150" s="18" t="s">
        <v>6003</v>
      </c>
      <c r="AT150" s="18" t="s">
        <v>4015</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1510</v>
      </c>
    </row>
    <row r="151" spans="2:65" s="12" customFormat="1">
      <c r="B151" s="186"/>
      <c r="D151" s="195" t="s">
        <v>402</v>
      </c>
      <c r="E151" s="194" t="s">
        <v>5915</v>
      </c>
      <c r="F151" s="207" t="s">
        <v>1511</v>
      </c>
      <c r="H151" s="208">
        <v>363.28500000000003</v>
      </c>
      <c r="I151" s="190"/>
      <c r="L151" s="186"/>
      <c r="M151" s="191"/>
      <c r="N151" s="192"/>
      <c r="O151" s="192"/>
      <c r="P151" s="192"/>
      <c r="Q151" s="192"/>
      <c r="R151" s="192"/>
      <c r="S151" s="192"/>
      <c r="T151" s="193"/>
      <c r="AT151" s="194" t="s">
        <v>402</v>
      </c>
      <c r="AU151" s="194" t="s">
        <v>5990</v>
      </c>
      <c r="AV151" s="12" t="s">
        <v>5990</v>
      </c>
      <c r="AW151" s="12" t="s">
        <v>5947</v>
      </c>
      <c r="AX151" s="12" t="s">
        <v>5983</v>
      </c>
      <c r="AY151" s="194" t="s">
        <v>4012</v>
      </c>
    </row>
    <row r="152" spans="2:65" s="12" customFormat="1">
      <c r="B152" s="186"/>
      <c r="D152" s="195" t="s">
        <v>402</v>
      </c>
      <c r="E152" s="194" t="s">
        <v>5915</v>
      </c>
      <c r="F152" s="207" t="s">
        <v>1512</v>
      </c>
      <c r="H152" s="208">
        <v>382.95</v>
      </c>
      <c r="I152" s="190"/>
      <c r="L152" s="186"/>
      <c r="M152" s="191"/>
      <c r="N152" s="192"/>
      <c r="O152" s="192"/>
      <c r="P152" s="192"/>
      <c r="Q152" s="192"/>
      <c r="R152" s="192"/>
      <c r="S152" s="192"/>
      <c r="T152" s="193"/>
      <c r="AT152" s="194" t="s">
        <v>402</v>
      </c>
      <c r="AU152" s="194" t="s">
        <v>5990</v>
      </c>
      <c r="AV152" s="12" t="s">
        <v>5990</v>
      </c>
      <c r="AW152" s="12" t="s">
        <v>5947</v>
      </c>
      <c r="AX152" s="12" t="s">
        <v>5983</v>
      </c>
      <c r="AY152" s="194" t="s">
        <v>4012</v>
      </c>
    </row>
    <row r="153" spans="2:65" s="12" customFormat="1">
      <c r="B153" s="186"/>
      <c r="D153" s="179" t="s">
        <v>402</v>
      </c>
      <c r="E153" s="187" t="s">
        <v>5915</v>
      </c>
      <c r="F153" s="188" t="s">
        <v>1513</v>
      </c>
      <c r="H153" s="189">
        <v>723.9</v>
      </c>
      <c r="I153" s="190"/>
      <c r="L153" s="186"/>
      <c r="M153" s="191"/>
      <c r="N153" s="192"/>
      <c r="O153" s="192"/>
      <c r="P153" s="192"/>
      <c r="Q153" s="192"/>
      <c r="R153" s="192"/>
      <c r="S153" s="192"/>
      <c r="T153" s="193"/>
      <c r="AT153" s="194" t="s">
        <v>402</v>
      </c>
      <c r="AU153" s="194" t="s">
        <v>5990</v>
      </c>
      <c r="AV153" s="12" t="s">
        <v>5990</v>
      </c>
      <c r="AW153" s="12" t="s">
        <v>5947</v>
      </c>
      <c r="AX153" s="12" t="s">
        <v>5983</v>
      </c>
      <c r="AY153" s="194" t="s">
        <v>4012</v>
      </c>
    </row>
    <row r="154" spans="2:65" s="1" customFormat="1" ht="22.5" customHeight="1">
      <c r="B154" s="166"/>
      <c r="C154" s="197" t="s">
        <v>2329</v>
      </c>
      <c r="D154" s="197" t="s">
        <v>447</v>
      </c>
      <c r="E154" s="198" t="s">
        <v>1514</v>
      </c>
      <c r="F154" s="199" t="s">
        <v>1515</v>
      </c>
      <c r="G154" s="200" t="s">
        <v>426</v>
      </c>
      <c r="H154" s="201">
        <v>1273.4849999999999</v>
      </c>
      <c r="I154" s="202"/>
      <c r="J154" s="203">
        <f>ROUND(I154*H154,2)</f>
        <v>0</v>
      </c>
      <c r="K154" s="199" t="s">
        <v>392</v>
      </c>
      <c r="L154" s="204"/>
      <c r="M154" s="205" t="s">
        <v>5915</v>
      </c>
      <c r="N154" s="206" t="s">
        <v>5954</v>
      </c>
      <c r="O154" s="36"/>
      <c r="P154" s="176">
        <f>O154*H154</f>
        <v>0</v>
      </c>
      <c r="Q154" s="176">
        <v>2.5500000000000002E-3</v>
      </c>
      <c r="R154" s="176">
        <f>Q154*H154</f>
        <v>3.24738675</v>
      </c>
      <c r="S154" s="176">
        <v>0</v>
      </c>
      <c r="T154" s="177">
        <f>S154*H154</f>
        <v>0</v>
      </c>
      <c r="AR154" s="18" t="s">
        <v>6015</v>
      </c>
      <c r="AT154" s="18" t="s">
        <v>447</v>
      </c>
      <c r="AU154" s="18" t="s">
        <v>5990</v>
      </c>
      <c r="AY154" s="18" t="s">
        <v>4012</v>
      </c>
      <c r="BE154" s="178">
        <f>IF(N154="základní",J154,0)</f>
        <v>0</v>
      </c>
      <c r="BF154" s="178">
        <f>IF(N154="snížená",J154,0)</f>
        <v>0</v>
      </c>
      <c r="BG154" s="178">
        <f>IF(N154="zákl. přenesená",J154,0)</f>
        <v>0</v>
      </c>
      <c r="BH154" s="178">
        <f>IF(N154="sníž. přenesená",J154,0)</f>
        <v>0</v>
      </c>
      <c r="BI154" s="178">
        <f>IF(N154="nulová",J154,0)</f>
        <v>0</v>
      </c>
      <c r="BJ154" s="18" t="s">
        <v>5934</v>
      </c>
      <c r="BK154" s="178">
        <f>ROUND(I154*H154,2)</f>
        <v>0</v>
      </c>
      <c r="BL154" s="18" t="s">
        <v>6003</v>
      </c>
      <c r="BM154" s="18" t="s">
        <v>1516</v>
      </c>
    </row>
    <row r="155" spans="2:65" s="1" customFormat="1" ht="27">
      <c r="B155" s="35"/>
      <c r="D155" s="195" t="s">
        <v>4021</v>
      </c>
      <c r="F155" s="196" t="s">
        <v>1517</v>
      </c>
      <c r="I155" s="181"/>
      <c r="L155" s="35"/>
      <c r="M155" s="64"/>
      <c r="N155" s="36"/>
      <c r="O155" s="36"/>
      <c r="P155" s="36"/>
      <c r="Q155" s="36"/>
      <c r="R155" s="36"/>
      <c r="S155" s="36"/>
      <c r="T155" s="65"/>
      <c r="AT155" s="18" t="s">
        <v>4021</v>
      </c>
      <c r="AU155" s="18" t="s">
        <v>5990</v>
      </c>
    </row>
    <row r="156" spans="2:65" s="12" customFormat="1">
      <c r="B156" s="186"/>
      <c r="D156" s="195" t="s">
        <v>402</v>
      </c>
      <c r="E156" s="194" t="s">
        <v>5915</v>
      </c>
      <c r="F156" s="207" t="s">
        <v>1518</v>
      </c>
      <c r="H156" s="208">
        <v>310.63499999999999</v>
      </c>
      <c r="I156" s="190"/>
      <c r="L156" s="186"/>
      <c r="M156" s="191"/>
      <c r="N156" s="192"/>
      <c r="O156" s="192"/>
      <c r="P156" s="192"/>
      <c r="Q156" s="192"/>
      <c r="R156" s="192"/>
      <c r="S156" s="192"/>
      <c r="T156" s="193"/>
      <c r="AT156" s="194" t="s">
        <v>402</v>
      </c>
      <c r="AU156" s="194" t="s">
        <v>5990</v>
      </c>
      <c r="AV156" s="12" t="s">
        <v>5990</v>
      </c>
      <c r="AW156" s="12" t="s">
        <v>5947</v>
      </c>
      <c r="AX156" s="12" t="s">
        <v>5983</v>
      </c>
      <c r="AY156" s="194" t="s">
        <v>4012</v>
      </c>
    </row>
    <row r="157" spans="2:65" s="12" customFormat="1">
      <c r="B157" s="186"/>
      <c r="D157" s="195" t="s">
        <v>402</v>
      </c>
      <c r="E157" s="194" t="s">
        <v>5915</v>
      </c>
      <c r="F157" s="207" t="s">
        <v>1519</v>
      </c>
      <c r="H157" s="208">
        <v>327.45</v>
      </c>
      <c r="I157" s="190"/>
      <c r="L157" s="186"/>
      <c r="M157" s="191"/>
      <c r="N157" s="192"/>
      <c r="O157" s="192"/>
      <c r="P157" s="192"/>
      <c r="Q157" s="192"/>
      <c r="R157" s="192"/>
      <c r="S157" s="192"/>
      <c r="T157" s="193"/>
      <c r="AT157" s="194" t="s">
        <v>402</v>
      </c>
      <c r="AU157" s="194" t="s">
        <v>5990</v>
      </c>
      <c r="AV157" s="12" t="s">
        <v>5990</v>
      </c>
      <c r="AW157" s="12" t="s">
        <v>5947</v>
      </c>
      <c r="AX157" s="12" t="s">
        <v>5983</v>
      </c>
      <c r="AY157" s="194" t="s">
        <v>4012</v>
      </c>
    </row>
    <row r="158" spans="2:65" s="12" customFormat="1">
      <c r="B158" s="186"/>
      <c r="D158" s="195" t="s">
        <v>402</v>
      </c>
      <c r="E158" s="194" t="s">
        <v>5915</v>
      </c>
      <c r="F158" s="207" t="s">
        <v>1520</v>
      </c>
      <c r="H158" s="208">
        <v>635.4</v>
      </c>
      <c r="I158" s="190"/>
      <c r="L158" s="186"/>
      <c r="M158" s="191"/>
      <c r="N158" s="192"/>
      <c r="O158" s="192"/>
      <c r="P158" s="192"/>
      <c r="Q158" s="192"/>
      <c r="R158" s="192"/>
      <c r="S158" s="192"/>
      <c r="T158" s="193"/>
      <c r="AT158" s="194" t="s">
        <v>402</v>
      </c>
      <c r="AU158" s="194" t="s">
        <v>5990</v>
      </c>
      <c r="AV158" s="12" t="s">
        <v>5990</v>
      </c>
      <c r="AW158" s="12" t="s">
        <v>5947</v>
      </c>
      <c r="AX158" s="12" t="s">
        <v>5983</v>
      </c>
      <c r="AY158" s="194" t="s">
        <v>4012</v>
      </c>
    </row>
    <row r="159" spans="2:65" s="13" customFormat="1">
      <c r="B159" s="209"/>
      <c r="D159" s="179" t="s">
        <v>402</v>
      </c>
      <c r="E159" s="210" t="s">
        <v>5915</v>
      </c>
      <c r="F159" s="211" t="s">
        <v>476</v>
      </c>
      <c r="H159" s="212">
        <v>1273.4849999999999</v>
      </c>
      <c r="I159" s="213"/>
      <c r="L159" s="209"/>
      <c r="M159" s="214"/>
      <c r="N159" s="215"/>
      <c r="O159" s="215"/>
      <c r="P159" s="215"/>
      <c r="Q159" s="215"/>
      <c r="R159" s="215"/>
      <c r="S159" s="215"/>
      <c r="T159" s="216"/>
      <c r="AT159" s="217" t="s">
        <v>402</v>
      </c>
      <c r="AU159" s="217" t="s">
        <v>5990</v>
      </c>
      <c r="AV159" s="13" t="s">
        <v>6003</v>
      </c>
      <c r="AW159" s="13" t="s">
        <v>5916</v>
      </c>
      <c r="AX159" s="13" t="s">
        <v>5934</v>
      </c>
      <c r="AY159" s="217" t="s">
        <v>4012</v>
      </c>
    </row>
    <row r="160" spans="2:65" s="1" customFormat="1" ht="22.5" customHeight="1">
      <c r="B160" s="166"/>
      <c r="C160" s="197" t="s">
        <v>3959</v>
      </c>
      <c r="D160" s="197" t="s">
        <v>447</v>
      </c>
      <c r="E160" s="198" t="s">
        <v>1521</v>
      </c>
      <c r="F160" s="199" t="s">
        <v>1522</v>
      </c>
      <c r="G160" s="200" t="s">
        <v>426</v>
      </c>
      <c r="H160" s="201">
        <v>196.65</v>
      </c>
      <c r="I160" s="202"/>
      <c r="J160" s="203">
        <f>ROUND(I160*H160,2)</f>
        <v>0</v>
      </c>
      <c r="K160" s="199" t="s">
        <v>392</v>
      </c>
      <c r="L160" s="204"/>
      <c r="M160" s="205" t="s">
        <v>5915</v>
      </c>
      <c r="N160" s="206" t="s">
        <v>5954</v>
      </c>
      <c r="O160" s="36"/>
      <c r="P160" s="176">
        <f>O160*H160</f>
        <v>0</v>
      </c>
      <c r="Q160" s="176">
        <v>3.5999999999999999E-3</v>
      </c>
      <c r="R160" s="176">
        <f>Q160*H160</f>
        <v>0.70794000000000001</v>
      </c>
      <c r="S160" s="176">
        <v>0</v>
      </c>
      <c r="T160" s="177">
        <f>S160*H160</f>
        <v>0</v>
      </c>
      <c r="AR160" s="18" t="s">
        <v>6015</v>
      </c>
      <c r="AT160" s="18" t="s">
        <v>447</v>
      </c>
      <c r="AU160" s="18" t="s">
        <v>5990</v>
      </c>
      <c r="AY160" s="18" t="s">
        <v>4012</v>
      </c>
      <c r="BE160" s="178">
        <f>IF(N160="základní",J160,0)</f>
        <v>0</v>
      </c>
      <c r="BF160" s="178">
        <f>IF(N160="snížená",J160,0)</f>
        <v>0</v>
      </c>
      <c r="BG160" s="178">
        <f>IF(N160="zákl. přenesená",J160,0)</f>
        <v>0</v>
      </c>
      <c r="BH160" s="178">
        <f>IF(N160="sníž. přenesená",J160,0)</f>
        <v>0</v>
      </c>
      <c r="BI160" s="178">
        <f>IF(N160="nulová",J160,0)</f>
        <v>0</v>
      </c>
      <c r="BJ160" s="18" t="s">
        <v>5934</v>
      </c>
      <c r="BK160" s="178">
        <f>ROUND(I160*H160,2)</f>
        <v>0</v>
      </c>
      <c r="BL160" s="18" t="s">
        <v>6003</v>
      </c>
      <c r="BM160" s="18" t="s">
        <v>1523</v>
      </c>
    </row>
    <row r="161" spans="2:65" s="12" customFormat="1">
      <c r="B161" s="186"/>
      <c r="D161" s="195" t="s">
        <v>402</v>
      </c>
      <c r="E161" s="194" t="s">
        <v>5915</v>
      </c>
      <c r="F161" s="207" t="s">
        <v>1524</v>
      </c>
      <c r="H161" s="208">
        <v>52.65</v>
      </c>
      <c r="I161" s="190"/>
      <c r="L161" s="186"/>
      <c r="M161" s="191"/>
      <c r="N161" s="192"/>
      <c r="O161" s="192"/>
      <c r="P161" s="192"/>
      <c r="Q161" s="192"/>
      <c r="R161" s="192"/>
      <c r="S161" s="192"/>
      <c r="T161" s="193"/>
      <c r="AT161" s="194" t="s">
        <v>402</v>
      </c>
      <c r="AU161" s="194" t="s">
        <v>5990</v>
      </c>
      <c r="AV161" s="12" t="s">
        <v>5990</v>
      </c>
      <c r="AW161" s="12" t="s">
        <v>5947</v>
      </c>
      <c r="AX161" s="12" t="s">
        <v>5983</v>
      </c>
      <c r="AY161" s="194" t="s">
        <v>4012</v>
      </c>
    </row>
    <row r="162" spans="2:65" s="12" customFormat="1">
      <c r="B162" s="186"/>
      <c r="D162" s="195" t="s">
        <v>402</v>
      </c>
      <c r="E162" s="194" t="s">
        <v>5915</v>
      </c>
      <c r="F162" s="207" t="s">
        <v>1525</v>
      </c>
      <c r="H162" s="208">
        <v>55.5</v>
      </c>
      <c r="I162" s="190"/>
      <c r="L162" s="186"/>
      <c r="M162" s="191"/>
      <c r="N162" s="192"/>
      <c r="O162" s="192"/>
      <c r="P162" s="192"/>
      <c r="Q162" s="192"/>
      <c r="R162" s="192"/>
      <c r="S162" s="192"/>
      <c r="T162" s="193"/>
      <c r="AT162" s="194" t="s">
        <v>402</v>
      </c>
      <c r="AU162" s="194" t="s">
        <v>5990</v>
      </c>
      <c r="AV162" s="12" t="s">
        <v>5990</v>
      </c>
      <c r="AW162" s="12" t="s">
        <v>5947</v>
      </c>
      <c r="AX162" s="12" t="s">
        <v>5983</v>
      </c>
      <c r="AY162" s="194" t="s">
        <v>4012</v>
      </c>
    </row>
    <row r="163" spans="2:65" s="12" customFormat="1">
      <c r="B163" s="186"/>
      <c r="D163" s="195" t="s">
        <v>402</v>
      </c>
      <c r="E163" s="194" t="s">
        <v>5915</v>
      </c>
      <c r="F163" s="207" t="s">
        <v>1526</v>
      </c>
      <c r="H163" s="208">
        <v>88.5</v>
      </c>
      <c r="I163" s="190"/>
      <c r="L163" s="186"/>
      <c r="M163" s="191"/>
      <c r="N163" s="192"/>
      <c r="O163" s="192"/>
      <c r="P163" s="192"/>
      <c r="Q163" s="192"/>
      <c r="R163" s="192"/>
      <c r="S163" s="192"/>
      <c r="T163" s="193"/>
      <c r="AT163" s="194" t="s">
        <v>402</v>
      </c>
      <c r="AU163" s="194" t="s">
        <v>5990</v>
      </c>
      <c r="AV163" s="12" t="s">
        <v>5990</v>
      </c>
      <c r="AW163" s="12" t="s">
        <v>5947</v>
      </c>
      <c r="AX163" s="12" t="s">
        <v>5983</v>
      </c>
      <c r="AY163" s="194" t="s">
        <v>4012</v>
      </c>
    </row>
    <row r="164" spans="2:65" s="13" customFormat="1">
      <c r="B164" s="209"/>
      <c r="D164" s="179" t="s">
        <v>402</v>
      </c>
      <c r="E164" s="210" t="s">
        <v>5915</v>
      </c>
      <c r="F164" s="211" t="s">
        <v>476</v>
      </c>
      <c r="H164" s="212">
        <v>196.65</v>
      </c>
      <c r="I164" s="213"/>
      <c r="L164" s="209"/>
      <c r="M164" s="214"/>
      <c r="N164" s="215"/>
      <c r="O164" s="215"/>
      <c r="P164" s="215"/>
      <c r="Q164" s="215"/>
      <c r="R164" s="215"/>
      <c r="S164" s="215"/>
      <c r="T164" s="216"/>
      <c r="AT164" s="217" t="s">
        <v>402</v>
      </c>
      <c r="AU164" s="217" t="s">
        <v>5990</v>
      </c>
      <c r="AV164" s="13" t="s">
        <v>6003</v>
      </c>
      <c r="AW164" s="13" t="s">
        <v>5916</v>
      </c>
      <c r="AX164" s="13" t="s">
        <v>5934</v>
      </c>
      <c r="AY164" s="217" t="s">
        <v>4012</v>
      </c>
    </row>
    <row r="165" spans="2:65" s="1" customFormat="1" ht="22.5" customHeight="1">
      <c r="B165" s="166"/>
      <c r="C165" s="167" t="s">
        <v>5921</v>
      </c>
      <c r="D165" s="167" t="s">
        <v>4015</v>
      </c>
      <c r="E165" s="168" t="s">
        <v>1527</v>
      </c>
      <c r="F165" s="169" t="s">
        <v>1528</v>
      </c>
      <c r="G165" s="170" t="s">
        <v>459</v>
      </c>
      <c r="H165" s="171">
        <v>131.1</v>
      </c>
      <c r="I165" s="172"/>
      <c r="J165" s="173">
        <f>ROUND(I165*H165,2)</f>
        <v>0</v>
      </c>
      <c r="K165" s="169" t="s">
        <v>2779</v>
      </c>
      <c r="L165" s="35"/>
      <c r="M165" s="174" t="s">
        <v>5915</v>
      </c>
      <c r="N165" s="175" t="s">
        <v>5954</v>
      </c>
      <c r="O165" s="36"/>
      <c r="P165" s="176">
        <f>O165*H165</f>
        <v>0</v>
      </c>
      <c r="Q165" s="176">
        <v>6.0000000000000002E-5</v>
      </c>
      <c r="R165" s="176">
        <f>Q165*H165</f>
        <v>7.8659999999999997E-3</v>
      </c>
      <c r="S165" s="176">
        <v>0</v>
      </c>
      <c r="T165" s="177">
        <f>S165*H165</f>
        <v>0</v>
      </c>
      <c r="AR165" s="18" t="s">
        <v>3964</v>
      </c>
      <c r="AT165" s="18" t="s">
        <v>4015</v>
      </c>
      <c r="AU165" s="18" t="s">
        <v>5990</v>
      </c>
      <c r="AY165" s="18" t="s">
        <v>4012</v>
      </c>
      <c r="BE165" s="178">
        <f>IF(N165="základní",J165,0)</f>
        <v>0</v>
      </c>
      <c r="BF165" s="178">
        <f>IF(N165="snížená",J165,0)</f>
        <v>0</v>
      </c>
      <c r="BG165" s="178">
        <f>IF(N165="zákl. přenesená",J165,0)</f>
        <v>0</v>
      </c>
      <c r="BH165" s="178">
        <f>IF(N165="sníž. přenesená",J165,0)</f>
        <v>0</v>
      </c>
      <c r="BI165" s="178">
        <f>IF(N165="nulová",J165,0)</f>
        <v>0</v>
      </c>
      <c r="BJ165" s="18" t="s">
        <v>5934</v>
      </c>
      <c r="BK165" s="178">
        <f>ROUND(I165*H165,2)</f>
        <v>0</v>
      </c>
      <c r="BL165" s="18" t="s">
        <v>3964</v>
      </c>
      <c r="BM165" s="18" t="s">
        <v>1529</v>
      </c>
    </row>
    <row r="166" spans="2:65" s="12" customFormat="1">
      <c r="B166" s="186"/>
      <c r="D166" s="195" t="s">
        <v>402</v>
      </c>
      <c r="E166" s="194" t="s">
        <v>5915</v>
      </c>
      <c r="F166" s="207" t="s">
        <v>1530</v>
      </c>
      <c r="H166" s="208">
        <v>35.1</v>
      </c>
      <c r="I166" s="190"/>
      <c r="L166" s="186"/>
      <c r="M166" s="191"/>
      <c r="N166" s="192"/>
      <c r="O166" s="192"/>
      <c r="P166" s="192"/>
      <c r="Q166" s="192"/>
      <c r="R166" s="192"/>
      <c r="S166" s="192"/>
      <c r="T166" s="193"/>
      <c r="AT166" s="194" t="s">
        <v>402</v>
      </c>
      <c r="AU166" s="194" t="s">
        <v>5990</v>
      </c>
      <c r="AV166" s="12" t="s">
        <v>5990</v>
      </c>
      <c r="AW166" s="12" t="s">
        <v>5947</v>
      </c>
      <c r="AX166" s="12" t="s">
        <v>5983</v>
      </c>
      <c r="AY166" s="194" t="s">
        <v>4012</v>
      </c>
    </row>
    <row r="167" spans="2:65" s="12" customFormat="1">
      <c r="B167" s="186"/>
      <c r="D167" s="195" t="s">
        <v>402</v>
      </c>
      <c r="E167" s="194" t="s">
        <v>5915</v>
      </c>
      <c r="F167" s="207" t="s">
        <v>1531</v>
      </c>
      <c r="H167" s="208">
        <v>37</v>
      </c>
      <c r="I167" s="190"/>
      <c r="L167" s="186"/>
      <c r="M167" s="191"/>
      <c r="N167" s="192"/>
      <c r="O167" s="192"/>
      <c r="P167" s="192"/>
      <c r="Q167" s="192"/>
      <c r="R167" s="192"/>
      <c r="S167" s="192"/>
      <c r="T167" s="193"/>
      <c r="AT167" s="194" t="s">
        <v>402</v>
      </c>
      <c r="AU167" s="194" t="s">
        <v>5990</v>
      </c>
      <c r="AV167" s="12" t="s">
        <v>5990</v>
      </c>
      <c r="AW167" s="12" t="s">
        <v>5947</v>
      </c>
      <c r="AX167" s="12" t="s">
        <v>5983</v>
      </c>
      <c r="AY167" s="194" t="s">
        <v>4012</v>
      </c>
    </row>
    <row r="168" spans="2:65" s="12" customFormat="1">
      <c r="B168" s="186"/>
      <c r="D168" s="195" t="s">
        <v>402</v>
      </c>
      <c r="E168" s="194" t="s">
        <v>5915</v>
      </c>
      <c r="F168" s="207" t="s">
        <v>1532</v>
      </c>
      <c r="H168" s="208">
        <v>59</v>
      </c>
      <c r="I168" s="190"/>
      <c r="L168" s="186"/>
      <c r="M168" s="191"/>
      <c r="N168" s="192"/>
      <c r="O168" s="192"/>
      <c r="P168" s="192"/>
      <c r="Q168" s="192"/>
      <c r="R168" s="192"/>
      <c r="S168" s="192"/>
      <c r="T168" s="193"/>
      <c r="AT168" s="194" t="s">
        <v>402</v>
      </c>
      <c r="AU168" s="194" t="s">
        <v>5990</v>
      </c>
      <c r="AV168" s="12" t="s">
        <v>5990</v>
      </c>
      <c r="AW168" s="12" t="s">
        <v>5947</v>
      </c>
      <c r="AX168" s="12" t="s">
        <v>5983</v>
      </c>
      <c r="AY168" s="194" t="s">
        <v>4012</v>
      </c>
    </row>
    <row r="169" spans="2:65" s="13" customFormat="1">
      <c r="B169" s="209"/>
      <c r="D169" s="179" t="s">
        <v>402</v>
      </c>
      <c r="E169" s="210" t="s">
        <v>5915</v>
      </c>
      <c r="F169" s="211" t="s">
        <v>476</v>
      </c>
      <c r="H169" s="212">
        <v>131.1</v>
      </c>
      <c r="I169" s="213"/>
      <c r="L169" s="209"/>
      <c r="M169" s="214"/>
      <c r="N169" s="215"/>
      <c r="O169" s="215"/>
      <c r="P169" s="215"/>
      <c r="Q169" s="215"/>
      <c r="R169" s="215"/>
      <c r="S169" s="215"/>
      <c r="T169" s="216"/>
      <c r="AT169" s="217" t="s">
        <v>402</v>
      </c>
      <c r="AU169" s="217" t="s">
        <v>5990</v>
      </c>
      <c r="AV169" s="13" t="s">
        <v>6003</v>
      </c>
      <c r="AW169" s="13" t="s">
        <v>5916</v>
      </c>
      <c r="AX169" s="13" t="s">
        <v>5934</v>
      </c>
      <c r="AY169" s="217" t="s">
        <v>4012</v>
      </c>
    </row>
    <row r="170" spans="2:65" s="1" customFormat="1" ht="22.5" customHeight="1">
      <c r="B170" s="166"/>
      <c r="C170" s="197" t="s">
        <v>3964</v>
      </c>
      <c r="D170" s="197" t="s">
        <v>447</v>
      </c>
      <c r="E170" s="198" t="s">
        <v>1533</v>
      </c>
      <c r="F170" s="199" t="s">
        <v>1534</v>
      </c>
      <c r="G170" s="200" t="s">
        <v>459</v>
      </c>
      <c r="H170" s="201">
        <v>137.655</v>
      </c>
      <c r="I170" s="202"/>
      <c r="J170" s="203">
        <f>ROUND(I170*H170,2)</f>
        <v>0</v>
      </c>
      <c r="K170" s="199" t="s">
        <v>2779</v>
      </c>
      <c r="L170" s="204"/>
      <c r="M170" s="205" t="s">
        <v>5915</v>
      </c>
      <c r="N170" s="206" t="s">
        <v>5954</v>
      </c>
      <c r="O170" s="36"/>
      <c r="P170" s="176">
        <f>O170*H170</f>
        <v>0</v>
      </c>
      <c r="Q170" s="176">
        <v>5.1999999999999995E-4</v>
      </c>
      <c r="R170" s="176">
        <f>Q170*H170</f>
        <v>7.1580599999999994E-2</v>
      </c>
      <c r="S170" s="176">
        <v>0</v>
      </c>
      <c r="T170" s="177">
        <f>S170*H170</f>
        <v>0</v>
      </c>
      <c r="AR170" s="18" t="s">
        <v>526</v>
      </c>
      <c r="AT170" s="18" t="s">
        <v>447</v>
      </c>
      <c r="AU170" s="18" t="s">
        <v>5990</v>
      </c>
      <c r="AY170" s="18" t="s">
        <v>4012</v>
      </c>
      <c r="BE170" s="178">
        <f>IF(N170="základní",J170,0)</f>
        <v>0</v>
      </c>
      <c r="BF170" s="178">
        <f>IF(N170="snížená",J170,0)</f>
        <v>0</v>
      </c>
      <c r="BG170" s="178">
        <f>IF(N170="zákl. přenesená",J170,0)</f>
        <v>0</v>
      </c>
      <c r="BH170" s="178">
        <f>IF(N170="sníž. přenesená",J170,0)</f>
        <v>0</v>
      </c>
      <c r="BI170" s="178">
        <f>IF(N170="nulová",J170,0)</f>
        <v>0</v>
      </c>
      <c r="BJ170" s="18" t="s">
        <v>5934</v>
      </c>
      <c r="BK170" s="178">
        <f>ROUND(I170*H170,2)</f>
        <v>0</v>
      </c>
      <c r="BL170" s="18" t="s">
        <v>3964</v>
      </c>
      <c r="BM170" s="18" t="s">
        <v>1535</v>
      </c>
    </row>
    <row r="171" spans="2:65" s="12" customFormat="1">
      <c r="B171" s="186"/>
      <c r="D171" s="179" t="s">
        <v>402</v>
      </c>
      <c r="F171" s="188" t="s">
        <v>1536</v>
      </c>
      <c r="H171" s="189">
        <v>137.655</v>
      </c>
      <c r="I171" s="190"/>
      <c r="L171" s="186"/>
      <c r="M171" s="191"/>
      <c r="N171" s="192"/>
      <c r="O171" s="192"/>
      <c r="P171" s="192"/>
      <c r="Q171" s="192"/>
      <c r="R171" s="192"/>
      <c r="S171" s="192"/>
      <c r="T171" s="193"/>
      <c r="AT171" s="194" t="s">
        <v>402</v>
      </c>
      <c r="AU171" s="194" t="s">
        <v>5990</v>
      </c>
      <c r="AV171" s="12" t="s">
        <v>5990</v>
      </c>
      <c r="AW171" s="12" t="s">
        <v>5916</v>
      </c>
      <c r="AX171" s="12" t="s">
        <v>5934</v>
      </c>
      <c r="AY171" s="194" t="s">
        <v>4012</v>
      </c>
    </row>
    <row r="172" spans="2:65" s="1" customFormat="1" ht="31.5" customHeight="1">
      <c r="B172" s="166"/>
      <c r="C172" s="167" t="s">
        <v>2338</v>
      </c>
      <c r="D172" s="167" t="s">
        <v>4015</v>
      </c>
      <c r="E172" s="168" t="s">
        <v>1537</v>
      </c>
      <c r="F172" s="169" t="s">
        <v>1538</v>
      </c>
      <c r="G172" s="170" t="s">
        <v>426</v>
      </c>
      <c r="H172" s="171">
        <v>117.99</v>
      </c>
      <c r="I172" s="172"/>
      <c r="J172" s="173">
        <f>ROUND(I172*H172,2)</f>
        <v>0</v>
      </c>
      <c r="K172" s="169" t="s">
        <v>392</v>
      </c>
      <c r="L172" s="35"/>
      <c r="M172" s="174" t="s">
        <v>5915</v>
      </c>
      <c r="N172" s="175" t="s">
        <v>5954</v>
      </c>
      <c r="O172" s="36"/>
      <c r="P172" s="176">
        <f>O172*H172</f>
        <v>0</v>
      </c>
      <c r="Q172" s="176">
        <v>6.28E-3</v>
      </c>
      <c r="R172" s="176">
        <f>Q172*H172</f>
        <v>0.7409772</v>
      </c>
      <c r="S172" s="176">
        <v>0</v>
      </c>
      <c r="T172" s="177">
        <f>S172*H172</f>
        <v>0</v>
      </c>
      <c r="AR172" s="18" t="s">
        <v>6003</v>
      </c>
      <c r="AT172" s="18" t="s">
        <v>4015</v>
      </c>
      <c r="AU172" s="18" t="s">
        <v>5990</v>
      </c>
      <c r="AY172" s="18" t="s">
        <v>4012</v>
      </c>
      <c r="BE172" s="178">
        <f>IF(N172="základní",J172,0)</f>
        <v>0</v>
      </c>
      <c r="BF172" s="178">
        <f>IF(N172="snížená",J172,0)</f>
        <v>0</v>
      </c>
      <c r="BG172" s="178">
        <f>IF(N172="zákl. přenesená",J172,0)</f>
        <v>0</v>
      </c>
      <c r="BH172" s="178">
        <f>IF(N172="sníž. přenesená",J172,0)</f>
        <v>0</v>
      </c>
      <c r="BI172" s="178">
        <f>IF(N172="nulová",J172,0)</f>
        <v>0</v>
      </c>
      <c r="BJ172" s="18" t="s">
        <v>5934</v>
      </c>
      <c r="BK172" s="178">
        <f>ROUND(I172*H172,2)</f>
        <v>0</v>
      </c>
      <c r="BL172" s="18" t="s">
        <v>6003</v>
      </c>
      <c r="BM172" s="18" t="s">
        <v>1539</v>
      </c>
    </row>
    <row r="173" spans="2:65" s="12" customFormat="1">
      <c r="B173" s="186"/>
      <c r="D173" s="195" t="s">
        <v>402</v>
      </c>
      <c r="E173" s="194" t="s">
        <v>5915</v>
      </c>
      <c r="F173" s="207" t="s">
        <v>1540</v>
      </c>
      <c r="H173" s="208">
        <v>31.59</v>
      </c>
      <c r="I173" s="190"/>
      <c r="L173" s="186"/>
      <c r="M173" s="191"/>
      <c r="N173" s="192"/>
      <c r="O173" s="192"/>
      <c r="P173" s="192"/>
      <c r="Q173" s="192"/>
      <c r="R173" s="192"/>
      <c r="S173" s="192"/>
      <c r="T173" s="193"/>
      <c r="AT173" s="194" t="s">
        <v>402</v>
      </c>
      <c r="AU173" s="194" t="s">
        <v>5990</v>
      </c>
      <c r="AV173" s="12" t="s">
        <v>5990</v>
      </c>
      <c r="AW173" s="12" t="s">
        <v>5947</v>
      </c>
      <c r="AX173" s="12" t="s">
        <v>5983</v>
      </c>
      <c r="AY173" s="194" t="s">
        <v>4012</v>
      </c>
    </row>
    <row r="174" spans="2:65" s="12" customFormat="1">
      <c r="B174" s="186"/>
      <c r="D174" s="195" t="s">
        <v>402</v>
      </c>
      <c r="E174" s="194" t="s">
        <v>5915</v>
      </c>
      <c r="F174" s="207" t="s">
        <v>1541</v>
      </c>
      <c r="H174" s="208">
        <v>33.299999999999997</v>
      </c>
      <c r="I174" s="190"/>
      <c r="L174" s="186"/>
      <c r="M174" s="191"/>
      <c r="N174" s="192"/>
      <c r="O174" s="192"/>
      <c r="P174" s="192"/>
      <c r="Q174" s="192"/>
      <c r="R174" s="192"/>
      <c r="S174" s="192"/>
      <c r="T174" s="193"/>
      <c r="AT174" s="194" t="s">
        <v>402</v>
      </c>
      <c r="AU174" s="194" t="s">
        <v>5990</v>
      </c>
      <c r="AV174" s="12" t="s">
        <v>5990</v>
      </c>
      <c r="AW174" s="12" t="s">
        <v>5947</v>
      </c>
      <c r="AX174" s="12" t="s">
        <v>5983</v>
      </c>
      <c r="AY174" s="194" t="s">
        <v>4012</v>
      </c>
    </row>
    <row r="175" spans="2:65" s="12" customFormat="1">
      <c r="B175" s="186"/>
      <c r="D175" s="195" t="s">
        <v>402</v>
      </c>
      <c r="E175" s="194" t="s">
        <v>5915</v>
      </c>
      <c r="F175" s="207" t="s">
        <v>1542</v>
      </c>
      <c r="H175" s="208">
        <v>53.1</v>
      </c>
      <c r="I175" s="190"/>
      <c r="L175" s="186"/>
      <c r="M175" s="191"/>
      <c r="N175" s="192"/>
      <c r="O175" s="192"/>
      <c r="P175" s="192"/>
      <c r="Q175" s="192"/>
      <c r="R175" s="192"/>
      <c r="S175" s="192"/>
      <c r="T175" s="193"/>
      <c r="AT175" s="194" t="s">
        <v>402</v>
      </c>
      <c r="AU175" s="194" t="s">
        <v>5990</v>
      </c>
      <c r="AV175" s="12" t="s">
        <v>5990</v>
      </c>
      <c r="AW175" s="12" t="s">
        <v>5947</v>
      </c>
      <c r="AX175" s="12" t="s">
        <v>5983</v>
      </c>
      <c r="AY175" s="194" t="s">
        <v>4012</v>
      </c>
    </row>
    <row r="176" spans="2:65" s="13" customFormat="1">
      <c r="B176" s="209"/>
      <c r="D176" s="179" t="s">
        <v>402</v>
      </c>
      <c r="E176" s="210" t="s">
        <v>5915</v>
      </c>
      <c r="F176" s="211" t="s">
        <v>476</v>
      </c>
      <c r="H176" s="212">
        <v>117.99</v>
      </c>
      <c r="I176" s="213"/>
      <c r="L176" s="209"/>
      <c r="M176" s="214"/>
      <c r="N176" s="215"/>
      <c r="O176" s="215"/>
      <c r="P176" s="215"/>
      <c r="Q176" s="215"/>
      <c r="R176" s="215"/>
      <c r="S176" s="215"/>
      <c r="T176" s="216"/>
      <c r="AT176" s="217" t="s">
        <v>402</v>
      </c>
      <c r="AU176" s="217" t="s">
        <v>5990</v>
      </c>
      <c r="AV176" s="13" t="s">
        <v>6003</v>
      </c>
      <c r="AW176" s="13" t="s">
        <v>5916</v>
      </c>
      <c r="AX176" s="13" t="s">
        <v>5934</v>
      </c>
      <c r="AY176" s="217" t="s">
        <v>4012</v>
      </c>
    </row>
    <row r="177" spans="2:65" s="1" customFormat="1" ht="22.5" customHeight="1">
      <c r="B177" s="166"/>
      <c r="C177" s="167" t="s">
        <v>2341</v>
      </c>
      <c r="D177" s="167" t="s">
        <v>4015</v>
      </c>
      <c r="E177" s="168" t="s">
        <v>1543</v>
      </c>
      <c r="F177" s="169" t="s">
        <v>1544</v>
      </c>
      <c r="G177" s="170" t="s">
        <v>426</v>
      </c>
      <c r="H177" s="171">
        <v>1470.135</v>
      </c>
      <c r="I177" s="172"/>
      <c r="J177" s="173">
        <f>ROUND(I177*H177,2)</f>
        <v>0</v>
      </c>
      <c r="K177" s="169" t="s">
        <v>392</v>
      </c>
      <c r="L177" s="35"/>
      <c r="M177" s="174" t="s">
        <v>5915</v>
      </c>
      <c r="N177" s="175" t="s">
        <v>5954</v>
      </c>
      <c r="O177" s="36"/>
      <c r="P177" s="176">
        <f>O177*H177</f>
        <v>0</v>
      </c>
      <c r="Q177" s="176">
        <v>4.7800000000000004E-3</v>
      </c>
      <c r="R177" s="176">
        <f>Q177*H177</f>
        <v>7.0272453000000006</v>
      </c>
      <c r="S177" s="176">
        <v>0</v>
      </c>
      <c r="T177" s="177">
        <f>S177*H177</f>
        <v>0</v>
      </c>
      <c r="AR177" s="18" t="s">
        <v>6003</v>
      </c>
      <c r="AT177" s="18" t="s">
        <v>4015</v>
      </c>
      <c r="AU177" s="18" t="s">
        <v>5990</v>
      </c>
      <c r="AY177" s="18" t="s">
        <v>4012</v>
      </c>
      <c r="BE177" s="178">
        <f>IF(N177="základní",J177,0)</f>
        <v>0</v>
      </c>
      <c r="BF177" s="178">
        <f>IF(N177="snížená",J177,0)</f>
        <v>0</v>
      </c>
      <c r="BG177" s="178">
        <f>IF(N177="zákl. přenesená",J177,0)</f>
        <v>0</v>
      </c>
      <c r="BH177" s="178">
        <f>IF(N177="sníž. přenesená",J177,0)</f>
        <v>0</v>
      </c>
      <c r="BI177" s="178">
        <f>IF(N177="nulová",J177,0)</f>
        <v>0</v>
      </c>
      <c r="BJ177" s="18" t="s">
        <v>5934</v>
      </c>
      <c r="BK177" s="178">
        <f>ROUND(I177*H177,2)</f>
        <v>0</v>
      </c>
      <c r="BL177" s="18" t="s">
        <v>6003</v>
      </c>
      <c r="BM177" s="18" t="s">
        <v>1545</v>
      </c>
    </row>
    <row r="178" spans="2:65" s="1" customFormat="1" ht="27">
      <c r="B178" s="35"/>
      <c r="D178" s="179" t="s">
        <v>4021</v>
      </c>
      <c r="F178" s="180" t="s">
        <v>1546</v>
      </c>
      <c r="I178" s="181"/>
      <c r="L178" s="35"/>
      <c r="M178" s="64"/>
      <c r="N178" s="36"/>
      <c r="O178" s="36"/>
      <c r="P178" s="36"/>
      <c r="Q178" s="36"/>
      <c r="R178" s="36"/>
      <c r="S178" s="36"/>
      <c r="T178" s="65"/>
      <c r="AT178" s="18" t="s">
        <v>4021</v>
      </c>
      <c r="AU178" s="18" t="s">
        <v>5990</v>
      </c>
    </row>
    <row r="179" spans="2:65" s="1" customFormat="1" ht="22.5" customHeight="1">
      <c r="B179" s="166"/>
      <c r="C179" s="167" t="s">
        <v>2344</v>
      </c>
      <c r="D179" s="167" t="s">
        <v>4015</v>
      </c>
      <c r="E179" s="168" t="s">
        <v>1547</v>
      </c>
      <c r="F179" s="169" t="s">
        <v>1548</v>
      </c>
      <c r="G179" s="170" t="s">
        <v>426</v>
      </c>
      <c r="H179" s="171">
        <v>1470.135</v>
      </c>
      <c r="I179" s="172"/>
      <c r="J179" s="173">
        <f>ROUND(I179*H179,2)</f>
        <v>0</v>
      </c>
      <c r="K179" s="169" t="s">
        <v>392</v>
      </c>
      <c r="L179" s="35"/>
      <c r="M179" s="174" t="s">
        <v>5915</v>
      </c>
      <c r="N179" s="175" t="s">
        <v>5954</v>
      </c>
      <c r="O179" s="36"/>
      <c r="P179" s="176">
        <f>O179*H179</f>
        <v>0</v>
      </c>
      <c r="Q179" s="176">
        <v>0</v>
      </c>
      <c r="R179" s="176">
        <f>Q179*H179</f>
        <v>0</v>
      </c>
      <c r="S179" s="176">
        <v>0</v>
      </c>
      <c r="T179" s="177">
        <f>S179*H179</f>
        <v>0</v>
      </c>
      <c r="AR179" s="18" t="s">
        <v>6003</v>
      </c>
      <c r="AT179" s="18" t="s">
        <v>4015</v>
      </c>
      <c r="AU179" s="18" t="s">
        <v>5990</v>
      </c>
      <c r="AY179" s="18" t="s">
        <v>4012</v>
      </c>
      <c r="BE179" s="178">
        <f>IF(N179="základní",J179,0)</f>
        <v>0</v>
      </c>
      <c r="BF179" s="178">
        <f>IF(N179="snížená",J179,0)</f>
        <v>0</v>
      </c>
      <c r="BG179" s="178">
        <f>IF(N179="zákl. přenesená",J179,0)</f>
        <v>0</v>
      </c>
      <c r="BH179" s="178">
        <f>IF(N179="sníž. přenesená",J179,0)</f>
        <v>0</v>
      </c>
      <c r="BI179" s="178">
        <f>IF(N179="nulová",J179,0)</f>
        <v>0</v>
      </c>
      <c r="BJ179" s="18" t="s">
        <v>5934</v>
      </c>
      <c r="BK179" s="178">
        <f>ROUND(I179*H179,2)</f>
        <v>0</v>
      </c>
      <c r="BL179" s="18" t="s">
        <v>6003</v>
      </c>
      <c r="BM179" s="18" t="s">
        <v>1549</v>
      </c>
    </row>
    <row r="180" spans="2:65" s="1" customFormat="1" ht="31.5" customHeight="1">
      <c r="B180" s="166"/>
      <c r="C180" s="167" t="s">
        <v>2347</v>
      </c>
      <c r="D180" s="167" t="s">
        <v>4015</v>
      </c>
      <c r="E180" s="168" t="s">
        <v>1550</v>
      </c>
      <c r="F180" s="169" t="s">
        <v>1551</v>
      </c>
      <c r="G180" s="170" t="s">
        <v>568</v>
      </c>
      <c r="H180" s="171">
        <v>1</v>
      </c>
      <c r="I180" s="172"/>
      <c r="J180" s="173">
        <f>ROUND(I180*H180,2)</f>
        <v>0</v>
      </c>
      <c r="K180" s="169" t="s">
        <v>392</v>
      </c>
      <c r="L180" s="35"/>
      <c r="M180" s="174" t="s">
        <v>5915</v>
      </c>
      <c r="N180" s="175" t="s">
        <v>5954</v>
      </c>
      <c r="O180" s="36"/>
      <c r="P180" s="176">
        <f>O180*H180</f>
        <v>0</v>
      </c>
      <c r="Q180" s="176">
        <v>5.3620000000000001E-2</v>
      </c>
      <c r="R180" s="176">
        <f>Q180*H180</f>
        <v>5.3620000000000001E-2</v>
      </c>
      <c r="S180" s="176">
        <v>0</v>
      </c>
      <c r="T180" s="177">
        <f>S180*H180</f>
        <v>0</v>
      </c>
      <c r="AR180" s="18" t="s">
        <v>6003</v>
      </c>
      <c r="AT180" s="18" t="s">
        <v>4015</v>
      </c>
      <c r="AU180" s="18" t="s">
        <v>5990</v>
      </c>
      <c r="AY180" s="18" t="s">
        <v>4012</v>
      </c>
      <c r="BE180" s="178">
        <f>IF(N180="základní",J180,0)</f>
        <v>0</v>
      </c>
      <c r="BF180" s="178">
        <f>IF(N180="snížená",J180,0)</f>
        <v>0</v>
      </c>
      <c r="BG180" s="178">
        <f>IF(N180="zákl. přenesená",J180,0)</f>
        <v>0</v>
      </c>
      <c r="BH180" s="178">
        <f>IF(N180="sníž. přenesená",J180,0)</f>
        <v>0</v>
      </c>
      <c r="BI180" s="178">
        <f>IF(N180="nulová",J180,0)</f>
        <v>0</v>
      </c>
      <c r="BJ180" s="18" t="s">
        <v>5934</v>
      </c>
      <c r="BK180" s="178">
        <f>ROUND(I180*H180,2)</f>
        <v>0</v>
      </c>
      <c r="BL180" s="18" t="s">
        <v>6003</v>
      </c>
      <c r="BM180" s="18" t="s">
        <v>1552</v>
      </c>
    </row>
    <row r="181" spans="2:65" s="1" customFormat="1" ht="22.5" customHeight="1">
      <c r="B181" s="166"/>
      <c r="C181" s="197" t="s">
        <v>5920</v>
      </c>
      <c r="D181" s="197" t="s">
        <v>447</v>
      </c>
      <c r="E181" s="198" t="s">
        <v>1553</v>
      </c>
      <c r="F181" s="199" t="s">
        <v>1554</v>
      </c>
      <c r="G181" s="200" t="s">
        <v>568</v>
      </c>
      <c r="H181" s="201">
        <v>1</v>
      </c>
      <c r="I181" s="202"/>
      <c r="J181" s="203">
        <f>ROUND(I181*H181,2)</f>
        <v>0</v>
      </c>
      <c r="K181" s="199" t="s">
        <v>392</v>
      </c>
      <c r="L181" s="204"/>
      <c r="M181" s="205" t="s">
        <v>5915</v>
      </c>
      <c r="N181" s="206" t="s">
        <v>5954</v>
      </c>
      <c r="O181" s="36"/>
      <c r="P181" s="176">
        <f>O181*H181</f>
        <v>0</v>
      </c>
      <c r="Q181" s="176">
        <v>4.2500000000000003E-2</v>
      </c>
      <c r="R181" s="176">
        <f>Q181*H181</f>
        <v>4.2500000000000003E-2</v>
      </c>
      <c r="S181" s="176">
        <v>0</v>
      </c>
      <c r="T181" s="177">
        <f>S181*H181</f>
        <v>0</v>
      </c>
      <c r="AR181" s="18" t="s">
        <v>6015</v>
      </c>
      <c r="AT181" s="18" t="s">
        <v>447</v>
      </c>
      <c r="AU181" s="18" t="s">
        <v>5990</v>
      </c>
      <c r="AY181" s="18" t="s">
        <v>4012</v>
      </c>
      <c r="BE181" s="178">
        <f>IF(N181="základní",J181,0)</f>
        <v>0</v>
      </c>
      <c r="BF181" s="178">
        <f>IF(N181="snížená",J181,0)</f>
        <v>0</v>
      </c>
      <c r="BG181" s="178">
        <f>IF(N181="zákl. přenesená",J181,0)</f>
        <v>0</v>
      </c>
      <c r="BH181" s="178">
        <f>IF(N181="sníž. přenesená",J181,0)</f>
        <v>0</v>
      </c>
      <c r="BI181" s="178">
        <f>IF(N181="nulová",J181,0)</f>
        <v>0</v>
      </c>
      <c r="BJ181" s="18" t="s">
        <v>5934</v>
      </c>
      <c r="BK181" s="178">
        <f>ROUND(I181*H181,2)</f>
        <v>0</v>
      </c>
      <c r="BL181" s="18" t="s">
        <v>6003</v>
      </c>
      <c r="BM181" s="18" t="s">
        <v>1555</v>
      </c>
    </row>
    <row r="182" spans="2:65" s="11" customFormat="1" ht="29.85" customHeight="1">
      <c r="B182" s="152"/>
      <c r="D182" s="163" t="s">
        <v>5982</v>
      </c>
      <c r="E182" s="164" t="s">
        <v>3973</v>
      </c>
      <c r="F182" s="164" t="s">
        <v>700</v>
      </c>
      <c r="I182" s="155"/>
      <c r="J182" s="165">
        <f>BK182</f>
        <v>0</v>
      </c>
      <c r="L182" s="152"/>
      <c r="M182" s="157"/>
      <c r="N182" s="158"/>
      <c r="O182" s="158"/>
      <c r="P182" s="159">
        <f>SUM(P183:P255)</f>
        <v>0</v>
      </c>
      <c r="Q182" s="158"/>
      <c r="R182" s="159">
        <f>SUM(R183:R255)</f>
        <v>0.32225454999999997</v>
      </c>
      <c r="S182" s="158"/>
      <c r="T182" s="160">
        <f>SUM(T183:T255)</f>
        <v>130.71618599999999</v>
      </c>
      <c r="AR182" s="153" t="s">
        <v>5934</v>
      </c>
      <c r="AT182" s="161" t="s">
        <v>5982</v>
      </c>
      <c r="AU182" s="161" t="s">
        <v>5934</v>
      </c>
      <c r="AY182" s="153" t="s">
        <v>4012</v>
      </c>
      <c r="BK182" s="162">
        <f>SUM(BK183:BK255)</f>
        <v>0</v>
      </c>
    </row>
    <row r="183" spans="2:65" s="1" customFormat="1" ht="31.5" customHeight="1">
      <c r="B183" s="166"/>
      <c r="C183" s="167" t="s">
        <v>2352</v>
      </c>
      <c r="D183" s="167" t="s">
        <v>4015</v>
      </c>
      <c r="E183" s="168" t="s">
        <v>1556</v>
      </c>
      <c r="F183" s="169" t="s">
        <v>1557</v>
      </c>
      <c r="G183" s="170" t="s">
        <v>426</v>
      </c>
      <c r="H183" s="171">
        <v>1089.5</v>
      </c>
      <c r="I183" s="172"/>
      <c r="J183" s="173">
        <f>ROUND(I183*H183,2)</f>
        <v>0</v>
      </c>
      <c r="K183" s="169" t="s">
        <v>392</v>
      </c>
      <c r="L183" s="35"/>
      <c r="M183" s="174" t="s">
        <v>5915</v>
      </c>
      <c r="N183" s="175" t="s">
        <v>5954</v>
      </c>
      <c r="O183" s="36"/>
      <c r="P183" s="176">
        <f>O183*H183</f>
        <v>0</v>
      </c>
      <c r="Q183" s="176">
        <v>0</v>
      </c>
      <c r="R183" s="176">
        <f>Q183*H183</f>
        <v>0</v>
      </c>
      <c r="S183" s="176">
        <v>0</v>
      </c>
      <c r="T183" s="177">
        <f>S183*H183</f>
        <v>0</v>
      </c>
      <c r="AR183" s="18" t="s">
        <v>6003</v>
      </c>
      <c r="AT183" s="18" t="s">
        <v>4015</v>
      </c>
      <c r="AU183" s="18" t="s">
        <v>5990</v>
      </c>
      <c r="AY183" s="18" t="s">
        <v>4012</v>
      </c>
      <c r="BE183" s="178">
        <f>IF(N183="základní",J183,0)</f>
        <v>0</v>
      </c>
      <c r="BF183" s="178">
        <f>IF(N183="snížená",J183,0)</f>
        <v>0</v>
      </c>
      <c r="BG183" s="178">
        <f>IF(N183="zákl. přenesená",J183,0)</f>
        <v>0</v>
      </c>
      <c r="BH183" s="178">
        <f>IF(N183="sníž. přenesená",J183,0)</f>
        <v>0</v>
      </c>
      <c r="BI183" s="178">
        <f>IF(N183="nulová",J183,0)</f>
        <v>0</v>
      </c>
      <c r="BJ183" s="18" t="s">
        <v>5934</v>
      </c>
      <c r="BK183" s="178">
        <f>ROUND(I183*H183,2)</f>
        <v>0</v>
      </c>
      <c r="BL183" s="18" t="s">
        <v>6003</v>
      </c>
      <c r="BM183" s="18" t="s">
        <v>1558</v>
      </c>
    </row>
    <row r="184" spans="2:65" s="1" customFormat="1" ht="27">
      <c r="B184" s="35"/>
      <c r="D184" s="195" t="s">
        <v>4021</v>
      </c>
      <c r="F184" s="196" t="s">
        <v>1559</v>
      </c>
      <c r="I184" s="181"/>
      <c r="L184" s="35"/>
      <c r="M184" s="64"/>
      <c r="N184" s="36"/>
      <c r="O184" s="36"/>
      <c r="P184" s="36"/>
      <c r="Q184" s="36"/>
      <c r="R184" s="36"/>
      <c r="S184" s="36"/>
      <c r="T184" s="65"/>
      <c r="AT184" s="18" t="s">
        <v>4021</v>
      </c>
      <c r="AU184" s="18" t="s">
        <v>5990</v>
      </c>
    </row>
    <row r="185" spans="2:65" s="12" customFormat="1">
      <c r="B185" s="186"/>
      <c r="D185" s="179" t="s">
        <v>402</v>
      </c>
      <c r="E185" s="187" t="s">
        <v>5915</v>
      </c>
      <c r="F185" s="188" t="s">
        <v>1560</v>
      </c>
      <c r="H185" s="189">
        <v>1089.5</v>
      </c>
      <c r="I185" s="190"/>
      <c r="L185" s="186"/>
      <c r="M185" s="191"/>
      <c r="N185" s="192"/>
      <c r="O185" s="192"/>
      <c r="P185" s="192"/>
      <c r="Q185" s="192"/>
      <c r="R185" s="192"/>
      <c r="S185" s="192"/>
      <c r="T185" s="193"/>
      <c r="AT185" s="194" t="s">
        <v>402</v>
      </c>
      <c r="AU185" s="194" t="s">
        <v>5990</v>
      </c>
      <c r="AV185" s="12" t="s">
        <v>5990</v>
      </c>
      <c r="AW185" s="12" t="s">
        <v>5947</v>
      </c>
      <c r="AX185" s="12" t="s">
        <v>5934</v>
      </c>
      <c r="AY185" s="194" t="s">
        <v>4012</v>
      </c>
    </row>
    <row r="186" spans="2:65" s="1" customFormat="1" ht="31.5" customHeight="1">
      <c r="B186" s="166"/>
      <c r="C186" s="167" t="s">
        <v>2355</v>
      </c>
      <c r="D186" s="167" t="s">
        <v>4015</v>
      </c>
      <c r="E186" s="168" t="s">
        <v>1561</v>
      </c>
      <c r="F186" s="169" t="s">
        <v>1562</v>
      </c>
      <c r="G186" s="170" t="s">
        <v>426</v>
      </c>
      <c r="H186" s="171">
        <v>65370</v>
      </c>
      <c r="I186" s="172"/>
      <c r="J186" s="173">
        <f>ROUND(I186*H186,2)</f>
        <v>0</v>
      </c>
      <c r="K186" s="169" t="s">
        <v>392</v>
      </c>
      <c r="L186" s="35"/>
      <c r="M186" s="174" t="s">
        <v>5915</v>
      </c>
      <c r="N186" s="175" t="s">
        <v>5954</v>
      </c>
      <c r="O186" s="36"/>
      <c r="P186" s="176">
        <f>O186*H186</f>
        <v>0</v>
      </c>
      <c r="Q186" s="176">
        <v>0</v>
      </c>
      <c r="R186" s="176">
        <f>Q186*H186</f>
        <v>0</v>
      </c>
      <c r="S186" s="176">
        <v>0</v>
      </c>
      <c r="T186" s="177">
        <f>S186*H186</f>
        <v>0</v>
      </c>
      <c r="AR186" s="18" t="s">
        <v>6003</v>
      </c>
      <c r="AT186" s="18" t="s">
        <v>4015</v>
      </c>
      <c r="AU186" s="18" t="s">
        <v>5990</v>
      </c>
      <c r="AY186" s="18" t="s">
        <v>4012</v>
      </c>
      <c r="BE186" s="178">
        <f>IF(N186="základní",J186,0)</f>
        <v>0</v>
      </c>
      <c r="BF186" s="178">
        <f>IF(N186="snížená",J186,0)</f>
        <v>0</v>
      </c>
      <c r="BG186" s="178">
        <f>IF(N186="zákl. přenesená",J186,0)</f>
        <v>0</v>
      </c>
      <c r="BH186" s="178">
        <f>IF(N186="sníž. přenesená",J186,0)</f>
        <v>0</v>
      </c>
      <c r="BI186" s="178">
        <f>IF(N186="nulová",J186,0)</f>
        <v>0</v>
      </c>
      <c r="BJ186" s="18" t="s">
        <v>5934</v>
      </c>
      <c r="BK186" s="178">
        <f>ROUND(I186*H186,2)</f>
        <v>0</v>
      </c>
      <c r="BL186" s="18" t="s">
        <v>6003</v>
      </c>
      <c r="BM186" s="18" t="s">
        <v>1563</v>
      </c>
    </row>
    <row r="187" spans="2:65" s="12" customFormat="1">
      <c r="B187" s="186"/>
      <c r="D187" s="179" t="s">
        <v>402</v>
      </c>
      <c r="E187" s="187" t="s">
        <v>5915</v>
      </c>
      <c r="F187" s="188" t="s">
        <v>1564</v>
      </c>
      <c r="H187" s="189">
        <v>65370</v>
      </c>
      <c r="I187" s="190"/>
      <c r="L187" s="186"/>
      <c r="M187" s="191"/>
      <c r="N187" s="192"/>
      <c r="O187" s="192"/>
      <c r="P187" s="192"/>
      <c r="Q187" s="192"/>
      <c r="R187" s="192"/>
      <c r="S187" s="192"/>
      <c r="T187" s="193"/>
      <c r="AT187" s="194" t="s">
        <v>402</v>
      </c>
      <c r="AU187" s="194" t="s">
        <v>5990</v>
      </c>
      <c r="AV187" s="12" t="s">
        <v>5990</v>
      </c>
      <c r="AW187" s="12" t="s">
        <v>5947</v>
      </c>
      <c r="AX187" s="12" t="s">
        <v>5934</v>
      </c>
      <c r="AY187" s="194" t="s">
        <v>4012</v>
      </c>
    </row>
    <row r="188" spans="2:65" s="1" customFormat="1" ht="31.5" customHeight="1">
      <c r="B188" s="166"/>
      <c r="C188" s="167" t="s">
        <v>2358</v>
      </c>
      <c r="D188" s="167" t="s">
        <v>4015</v>
      </c>
      <c r="E188" s="168" t="s">
        <v>1565</v>
      </c>
      <c r="F188" s="169" t="s">
        <v>1566</v>
      </c>
      <c r="G188" s="170" t="s">
        <v>426</v>
      </c>
      <c r="H188" s="171">
        <v>1089.5</v>
      </c>
      <c r="I188" s="172"/>
      <c r="J188" s="173">
        <f>ROUND(I188*H188,2)</f>
        <v>0</v>
      </c>
      <c r="K188" s="169" t="s">
        <v>392</v>
      </c>
      <c r="L188" s="35"/>
      <c r="M188" s="174" t="s">
        <v>5915</v>
      </c>
      <c r="N188" s="175" t="s">
        <v>5954</v>
      </c>
      <c r="O188" s="36"/>
      <c r="P188" s="176">
        <f>O188*H188</f>
        <v>0</v>
      </c>
      <c r="Q188" s="176">
        <v>0</v>
      </c>
      <c r="R188" s="176">
        <f>Q188*H188</f>
        <v>0</v>
      </c>
      <c r="S188" s="176">
        <v>0</v>
      </c>
      <c r="T188" s="177">
        <f>S188*H188</f>
        <v>0</v>
      </c>
      <c r="AR188" s="18" t="s">
        <v>6003</v>
      </c>
      <c r="AT188" s="18" t="s">
        <v>4015</v>
      </c>
      <c r="AU188" s="18" t="s">
        <v>5990</v>
      </c>
      <c r="AY188" s="18" t="s">
        <v>4012</v>
      </c>
      <c r="BE188" s="178">
        <f>IF(N188="základní",J188,0)</f>
        <v>0</v>
      </c>
      <c r="BF188" s="178">
        <f>IF(N188="snížená",J188,0)</f>
        <v>0</v>
      </c>
      <c r="BG188" s="178">
        <f>IF(N188="zákl. přenesená",J188,0)</f>
        <v>0</v>
      </c>
      <c r="BH188" s="178">
        <f>IF(N188="sníž. přenesená",J188,0)</f>
        <v>0</v>
      </c>
      <c r="BI188" s="178">
        <f>IF(N188="nulová",J188,0)</f>
        <v>0</v>
      </c>
      <c r="BJ188" s="18" t="s">
        <v>5934</v>
      </c>
      <c r="BK188" s="178">
        <f>ROUND(I188*H188,2)</f>
        <v>0</v>
      </c>
      <c r="BL188" s="18" t="s">
        <v>6003</v>
      </c>
      <c r="BM188" s="18" t="s">
        <v>1567</v>
      </c>
    </row>
    <row r="189" spans="2:65" s="1" customFormat="1" ht="31.5" customHeight="1">
      <c r="B189" s="166"/>
      <c r="C189" s="167" t="s">
        <v>491</v>
      </c>
      <c r="D189" s="167" t="s">
        <v>4015</v>
      </c>
      <c r="E189" s="168" t="s">
        <v>1568</v>
      </c>
      <c r="F189" s="169" t="s">
        <v>1569</v>
      </c>
      <c r="G189" s="170" t="s">
        <v>426</v>
      </c>
      <c r="H189" s="171">
        <v>1097.2349999999999</v>
      </c>
      <c r="I189" s="172"/>
      <c r="J189" s="173">
        <f>ROUND(I189*H189,2)</f>
        <v>0</v>
      </c>
      <c r="K189" s="169" t="s">
        <v>392</v>
      </c>
      <c r="L189" s="35"/>
      <c r="M189" s="174" t="s">
        <v>5915</v>
      </c>
      <c r="N189" s="175" t="s">
        <v>5954</v>
      </c>
      <c r="O189" s="36"/>
      <c r="P189" s="176">
        <f>O189*H189</f>
        <v>0</v>
      </c>
      <c r="Q189" s="176">
        <v>2.1000000000000001E-4</v>
      </c>
      <c r="R189" s="176">
        <f>Q189*H189</f>
        <v>0.23041935</v>
      </c>
      <c r="S189" s="176">
        <v>0</v>
      </c>
      <c r="T189" s="177">
        <f>S189*H189</f>
        <v>0</v>
      </c>
      <c r="AR189" s="18" t="s">
        <v>6003</v>
      </c>
      <c r="AT189" s="18" t="s">
        <v>4015</v>
      </c>
      <c r="AU189" s="18" t="s">
        <v>5990</v>
      </c>
      <c r="AY189" s="18" t="s">
        <v>4012</v>
      </c>
      <c r="BE189" s="178">
        <f>IF(N189="základní",J189,0)</f>
        <v>0</v>
      </c>
      <c r="BF189" s="178">
        <f>IF(N189="snížená",J189,0)</f>
        <v>0</v>
      </c>
      <c r="BG189" s="178">
        <f>IF(N189="zákl. přenesená",J189,0)</f>
        <v>0</v>
      </c>
      <c r="BH189" s="178">
        <f>IF(N189="sníž. přenesená",J189,0)</f>
        <v>0</v>
      </c>
      <c r="BI189" s="178">
        <f>IF(N189="nulová",J189,0)</f>
        <v>0</v>
      </c>
      <c r="BJ189" s="18" t="s">
        <v>5934</v>
      </c>
      <c r="BK189" s="178">
        <f>ROUND(I189*H189,2)</f>
        <v>0</v>
      </c>
      <c r="BL189" s="18" t="s">
        <v>6003</v>
      </c>
      <c r="BM189" s="18" t="s">
        <v>1570</v>
      </c>
    </row>
    <row r="190" spans="2:65" s="12" customFormat="1">
      <c r="B190" s="186"/>
      <c r="D190" s="179" t="s">
        <v>402</v>
      </c>
      <c r="E190" s="187" t="s">
        <v>5915</v>
      </c>
      <c r="F190" s="188" t="s">
        <v>1571</v>
      </c>
      <c r="H190" s="189">
        <v>1097.2349999999999</v>
      </c>
      <c r="I190" s="190"/>
      <c r="L190" s="186"/>
      <c r="M190" s="191"/>
      <c r="N190" s="192"/>
      <c r="O190" s="192"/>
      <c r="P190" s="192"/>
      <c r="Q190" s="192"/>
      <c r="R190" s="192"/>
      <c r="S190" s="192"/>
      <c r="T190" s="193"/>
      <c r="AT190" s="194" t="s">
        <v>402</v>
      </c>
      <c r="AU190" s="194" t="s">
        <v>5990</v>
      </c>
      <c r="AV190" s="12" t="s">
        <v>5990</v>
      </c>
      <c r="AW190" s="12" t="s">
        <v>5947</v>
      </c>
      <c r="AX190" s="12" t="s">
        <v>5934</v>
      </c>
      <c r="AY190" s="194" t="s">
        <v>4012</v>
      </c>
    </row>
    <row r="191" spans="2:65" s="1" customFormat="1" ht="22.5" customHeight="1">
      <c r="B191" s="166"/>
      <c r="C191" s="167" t="s">
        <v>495</v>
      </c>
      <c r="D191" s="167" t="s">
        <v>4015</v>
      </c>
      <c r="E191" s="168" t="s">
        <v>1572</v>
      </c>
      <c r="F191" s="169" t="s">
        <v>1573</v>
      </c>
      <c r="G191" s="170" t="s">
        <v>426</v>
      </c>
      <c r="H191" s="171">
        <v>549.82000000000005</v>
      </c>
      <c r="I191" s="172"/>
      <c r="J191" s="173">
        <f>ROUND(I191*H191,2)</f>
        <v>0</v>
      </c>
      <c r="K191" s="169" t="s">
        <v>5915</v>
      </c>
      <c r="L191" s="35"/>
      <c r="M191" s="174" t="s">
        <v>5915</v>
      </c>
      <c r="N191" s="175" t="s">
        <v>5954</v>
      </c>
      <c r="O191" s="36"/>
      <c r="P191" s="176">
        <f>O191*H191</f>
        <v>0</v>
      </c>
      <c r="Q191" s="176">
        <v>1.0000000000000001E-5</v>
      </c>
      <c r="R191" s="176">
        <f>Q191*H191</f>
        <v>5.4982000000000008E-3</v>
      </c>
      <c r="S191" s="176">
        <v>0</v>
      </c>
      <c r="T191" s="177">
        <f>S191*H191</f>
        <v>0</v>
      </c>
      <c r="AR191" s="18" t="s">
        <v>6003</v>
      </c>
      <c r="AT191" s="18" t="s">
        <v>4015</v>
      </c>
      <c r="AU191" s="18" t="s">
        <v>5990</v>
      </c>
      <c r="AY191" s="18" t="s">
        <v>4012</v>
      </c>
      <c r="BE191" s="178">
        <f>IF(N191="základní",J191,0)</f>
        <v>0</v>
      </c>
      <c r="BF191" s="178">
        <f>IF(N191="snížená",J191,0)</f>
        <v>0</v>
      </c>
      <c r="BG191" s="178">
        <f>IF(N191="zákl. přenesená",J191,0)</f>
        <v>0</v>
      </c>
      <c r="BH191" s="178">
        <f>IF(N191="sníž. přenesená",J191,0)</f>
        <v>0</v>
      </c>
      <c r="BI191" s="178">
        <f>IF(N191="nulová",J191,0)</f>
        <v>0</v>
      </c>
      <c r="BJ191" s="18" t="s">
        <v>5934</v>
      </c>
      <c r="BK191" s="178">
        <f>ROUND(I191*H191,2)</f>
        <v>0</v>
      </c>
      <c r="BL191" s="18" t="s">
        <v>6003</v>
      </c>
      <c r="BM191" s="18" t="s">
        <v>1574</v>
      </c>
    </row>
    <row r="192" spans="2:65" s="12" customFormat="1">
      <c r="B192" s="186"/>
      <c r="D192" s="179" t="s">
        <v>402</v>
      </c>
      <c r="E192" s="187" t="s">
        <v>5915</v>
      </c>
      <c r="F192" s="188" t="s">
        <v>1575</v>
      </c>
      <c r="H192" s="189">
        <v>549.82000000000005</v>
      </c>
      <c r="I192" s="190"/>
      <c r="L192" s="186"/>
      <c r="M192" s="191"/>
      <c r="N192" s="192"/>
      <c r="O192" s="192"/>
      <c r="P192" s="192"/>
      <c r="Q192" s="192"/>
      <c r="R192" s="192"/>
      <c r="S192" s="192"/>
      <c r="T192" s="193"/>
      <c r="AT192" s="194" t="s">
        <v>402</v>
      </c>
      <c r="AU192" s="194" t="s">
        <v>5990</v>
      </c>
      <c r="AV192" s="12" t="s">
        <v>5990</v>
      </c>
      <c r="AW192" s="12" t="s">
        <v>5947</v>
      </c>
      <c r="AX192" s="12" t="s">
        <v>5934</v>
      </c>
      <c r="AY192" s="194" t="s">
        <v>4012</v>
      </c>
    </row>
    <row r="193" spans="2:65" s="1" customFormat="1" ht="22.5" customHeight="1">
      <c r="B193" s="166"/>
      <c r="C193" s="167" t="s">
        <v>500</v>
      </c>
      <c r="D193" s="167" t="s">
        <v>4015</v>
      </c>
      <c r="E193" s="168" t="s">
        <v>1576</v>
      </c>
      <c r="F193" s="169" t="s">
        <v>1577</v>
      </c>
      <c r="G193" s="170" t="s">
        <v>426</v>
      </c>
      <c r="H193" s="171">
        <v>549.82000000000005</v>
      </c>
      <c r="I193" s="172"/>
      <c r="J193" s="173">
        <f>ROUND(I193*H193,2)</f>
        <v>0</v>
      </c>
      <c r="K193" s="169" t="s">
        <v>392</v>
      </c>
      <c r="L193" s="35"/>
      <c r="M193" s="174" t="s">
        <v>5915</v>
      </c>
      <c r="N193" s="175" t="s">
        <v>5954</v>
      </c>
      <c r="O193" s="36"/>
      <c r="P193" s="176">
        <f>O193*H193</f>
        <v>0</v>
      </c>
      <c r="Q193" s="176">
        <v>0</v>
      </c>
      <c r="R193" s="176">
        <f>Q193*H193</f>
        <v>0</v>
      </c>
      <c r="S193" s="176">
        <v>0</v>
      </c>
      <c r="T193" s="177">
        <f>S193*H193</f>
        <v>0</v>
      </c>
      <c r="AR193" s="18" t="s">
        <v>6003</v>
      </c>
      <c r="AT193" s="18" t="s">
        <v>4015</v>
      </c>
      <c r="AU193" s="18" t="s">
        <v>5990</v>
      </c>
      <c r="AY193" s="18" t="s">
        <v>4012</v>
      </c>
      <c r="BE193" s="178">
        <f>IF(N193="základní",J193,0)</f>
        <v>0</v>
      </c>
      <c r="BF193" s="178">
        <f>IF(N193="snížená",J193,0)</f>
        <v>0</v>
      </c>
      <c r="BG193" s="178">
        <f>IF(N193="zákl. přenesená",J193,0)</f>
        <v>0</v>
      </c>
      <c r="BH193" s="178">
        <f>IF(N193="sníž. přenesená",J193,0)</f>
        <v>0</v>
      </c>
      <c r="BI193" s="178">
        <f>IF(N193="nulová",J193,0)</f>
        <v>0</v>
      </c>
      <c r="BJ193" s="18" t="s">
        <v>5934</v>
      </c>
      <c r="BK193" s="178">
        <f>ROUND(I193*H193,2)</f>
        <v>0</v>
      </c>
      <c r="BL193" s="18" t="s">
        <v>6003</v>
      </c>
      <c r="BM193" s="18" t="s">
        <v>1578</v>
      </c>
    </row>
    <row r="194" spans="2:65" s="1" customFormat="1" ht="22.5" customHeight="1">
      <c r="B194" s="166"/>
      <c r="C194" s="167" t="s">
        <v>505</v>
      </c>
      <c r="D194" s="167" t="s">
        <v>4015</v>
      </c>
      <c r="E194" s="168" t="s">
        <v>1579</v>
      </c>
      <c r="F194" s="169" t="s">
        <v>1580</v>
      </c>
      <c r="G194" s="170" t="s">
        <v>426</v>
      </c>
      <c r="H194" s="171">
        <v>6.89</v>
      </c>
      <c r="I194" s="172"/>
      <c r="J194" s="173">
        <f>ROUND(I194*H194,2)</f>
        <v>0</v>
      </c>
      <c r="K194" s="169" t="s">
        <v>392</v>
      </c>
      <c r="L194" s="35"/>
      <c r="M194" s="174" t="s">
        <v>5915</v>
      </c>
      <c r="N194" s="175" t="s">
        <v>5954</v>
      </c>
      <c r="O194" s="36"/>
      <c r="P194" s="176">
        <f>O194*H194</f>
        <v>0</v>
      </c>
      <c r="Q194" s="176">
        <v>0</v>
      </c>
      <c r="R194" s="176">
        <f>Q194*H194</f>
        <v>0</v>
      </c>
      <c r="S194" s="176">
        <v>0.13100000000000001</v>
      </c>
      <c r="T194" s="177">
        <f>S194*H194</f>
        <v>0.90259</v>
      </c>
      <c r="AR194" s="18" t="s">
        <v>6003</v>
      </c>
      <c r="AT194" s="18" t="s">
        <v>4015</v>
      </c>
      <c r="AU194" s="18" t="s">
        <v>5990</v>
      </c>
      <c r="AY194" s="18" t="s">
        <v>4012</v>
      </c>
      <c r="BE194" s="178">
        <f>IF(N194="základní",J194,0)</f>
        <v>0</v>
      </c>
      <c r="BF194" s="178">
        <f>IF(N194="snížená",J194,0)</f>
        <v>0</v>
      </c>
      <c r="BG194" s="178">
        <f>IF(N194="zákl. přenesená",J194,0)</f>
        <v>0</v>
      </c>
      <c r="BH194" s="178">
        <f>IF(N194="sníž. přenesená",J194,0)</f>
        <v>0</v>
      </c>
      <c r="BI194" s="178">
        <f>IF(N194="nulová",J194,0)</f>
        <v>0</v>
      </c>
      <c r="BJ194" s="18" t="s">
        <v>5934</v>
      </c>
      <c r="BK194" s="178">
        <f>ROUND(I194*H194,2)</f>
        <v>0</v>
      </c>
      <c r="BL194" s="18" t="s">
        <v>6003</v>
      </c>
      <c r="BM194" s="18" t="s">
        <v>1581</v>
      </c>
    </row>
    <row r="195" spans="2:65" s="12" customFormat="1">
      <c r="B195" s="186"/>
      <c r="D195" s="195" t="s">
        <v>402</v>
      </c>
      <c r="E195" s="194" t="s">
        <v>5915</v>
      </c>
      <c r="F195" s="207" t="s">
        <v>1582</v>
      </c>
      <c r="H195" s="208">
        <v>4.24</v>
      </c>
      <c r="I195" s="190"/>
      <c r="L195" s="186"/>
      <c r="M195" s="191"/>
      <c r="N195" s="192"/>
      <c r="O195" s="192"/>
      <c r="P195" s="192"/>
      <c r="Q195" s="192"/>
      <c r="R195" s="192"/>
      <c r="S195" s="192"/>
      <c r="T195" s="193"/>
      <c r="AT195" s="194" t="s">
        <v>402</v>
      </c>
      <c r="AU195" s="194" t="s">
        <v>5990</v>
      </c>
      <c r="AV195" s="12" t="s">
        <v>5990</v>
      </c>
      <c r="AW195" s="12" t="s">
        <v>5947</v>
      </c>
      <c r="AX195" s="12" t="s">
        <v>5983</v>
      </c>
      <c r="AY195" s="194" t="s">
        <v>4012</v>
      </c>
    </row>
    <row r="196" spans="2:65" s="12" customFormat="1">
      <c r="B196" s="186"/>
      <c r="D196" s="195" t="s">
        <v>402</v>
      </c>
      <c r="E196" s="194" t="s">
        <v>5915</v>
      </c>
      <c r="F196" s="207" t="s">
        <v>1583</v>
      </c>
      <c r="H196" s="208">
        <v>6.89</v>
      </c>
      <c r="I196" s="190"/>
      <c r="L196" s="186"/>
      <c r="M196" s="191"/>
      <c r="N196" s="192"/>
      <c r="O196" s="192"/>
      <c r="P196" s="192"/>
      <c r="Q196" s="192"/>
      <c r="R196" s="192"/>
      <c r="S196" s="192"/>
      <c r="T196" s="193"/>
      <c r="AT196" s="194" t="s">
        <v>402</v>
      </c>
      <c r="AU196" s="194" t="s">
        <v>5990</v>
      </c>
      <c r="AV196" s="12" t="s">
        <v>5990</v>
      </c>
      <c r="AW196" s="12" t="s">
        <v>5947</v>
      </c>
      <c r="AX196" s="12" t="s">
        <v>5983</v>
      </c>
      <c r="AY196" s="194" t="s">
        <v>4012</v>
      </c>
    </row>
    <row r="197" spans="2:65" s="12" customFormat="1">
      <c r="B197" s="186"/>
      <c r="D197" s="179" t="s">
        <v>402</v>
      </c>
      <c r="E197" s="187" t="s">
        <v>5915</v>
      </c>
      <c r="F197" s="188" t="s">
        <v>1584</v>
      </c>
      <c r="H197" s="189">
        <v>6.89</v>
      </c>
      <c r="I197" s="190"/>
      <c r="L197" s="186"/>
      <c r="M197" s="191"/>
      <c r="N197" s="192"/>
      <c r="O197" s="192"/>
      <c r="P197" s="192"/>
      <c r="Q197" s="192"/>
      <c r="R197" s="192"/>
      <c r="S197" s="192"/>
      <c r="T197" s="193"/>
      <c r="AT197" s="194" t="s">
        <v>402</v>
      </c>
      <c r="AU197" s="194" t="s">
        <v>5990</v>
      </c>
      <c r="AV197" s="12" t="s">
        <v>5990</v>
      </c>
      <c r="AW197" s="12" t="s">
        <v>5947</v>
      </c>
      <c r="AX197" s="12" t="s">
        <v>5934</v>
      </c>
      <c r="AY197" s="194" t="s">
        <v>4012</v>
      </c>
    </row>
    <row r="198" spans="2:65" s="1" customFormat="1" ht="22.5" customHeight="1">
      <c r="B198" s="166"/>
      <c r="C198" s="167" t="s">
        <v>511</v>
      </c>
      <c r="D198" s="167" t="s">
        <v>4015</v>
      </c>
      <c r="E198" s="168" t="s">
        <v>1585</v>
      </c>
      <c r="F198" s="169" t="s">
        <v>1586</v>
      </c>
      <c r="G198" s="170" t="s">
        <v>426</v>
      </c>
      <c r="H198" s="171">
        <v>19.574999999999999</v>
      </c>
      <c r="I198" s="172"/>
      <c r="J198" s="173">
        <f>ROUND(I198*H198,2)</f>
        <v>0</v>
      </c>
      <c r="K198" s="169" t="s">
        <v>392</v>
      </c>
      <c r="L198" s="35"/>
      <c r="M198" s="174" t="s">
        <v>5915</v>
      </c>
      <c r="N198" s="175" t="s">
        <v>5954</v>
      </c>
      <c r="O198" s="36"/>
      <c r="P198" s="176">
        <f>O198*H198</f>
        <v>0</v>
      </c>
      <c r="Q198" s="176">
        <v>0</v>
      </c>
      <c r="R198" s="176">
        <f>Q198*H198</f>
        <v>0</v>
      </c>
      <c r="S198" s="176">
        <v>0.26100000000000001</v>
      </c>
      <c r="T198" s="177">
        <f>S198*H198</f>
        <v>5.1090749999999998</v>
      </c>
      <c r="AR198" s="18" t="s">
        <v>6003</v>
      </c>
      <c r="AT198" s="18" t="s">
        <v>4015</v>
      </c>
      <c r="AU198" s="18" t="s">
        <v>5990</v>
      </c>
      <c r="AY198" s="18" t="s">
        <v>4012</v>
      </c>
      <c r="BE198" s="178">
        <f>IF(N198="základní",J198,0)</f>
        <v>0</v>
      </c>
      <c r="BF198" s="178">
        <f>IF(N198="snížená",J198,0)</f>
        <v>0</v>
      </c>
      <c r="BG198" s="178">
        <f>IF(N198="zákl. přenesená",J198,0)</f>
        <v>0</v>
      </c>
      <c r="BH198" s="178">
        <f>IF(N198="sníž. přenesená",J198,0)</f>
        <v>0</v>
      </c>
      <c r="BI198" s="178">
        <f>IF(N198="nulová",J198,0)</f>
        <v>0</v>
      </c>
      <c r="BJ198" s="18" t="s">
        <v>5934</v>
      </c>
      <c r="BK198" s="178">
        <f>ROUND(I198*H198,2)</f>
        <v>0</v>
      </c>
      <c r="BL198" s="18" t="s">
        <v>6003</v>
      </c>
      <c r="BM198" s="18" t="s">
        <v>1587</v>
      </c>
    </row>
    <row r="199" spans="2:65" s="12" customFormat="1">
      <c r="B199" s="186"/>
      <c r="D199" s="179" t="s">
        <v>402</v>
      </c>
      <c r="E199" s="187" t="s">
        <v>5915</v>
      </c>
      <c r="F199" s="188" t="s">
        <v>1588</v>
      </c>
      <c r="H199" s="189">
        <v>19.574999999999999</v>
      </c>
      <c r="I199" s="190"/>
      <c r="L199" s="186"/>
      <c r="M199" s="191"/>
      <c r="N199" s="192"/>
      <c r="O199" s="192"/>
      <c r="P199" s="192"/>
      <c r="Q199" s="192"/>
      <c r="R199" s="192"/>
      <c r="S199" s="192"/>
      <c r="T199" s="193"/>
      <c r="AT199" s="194" t="s">
        <v>402</v>
      </c>
      <c r="AU199" s="194" t="s">
        <v>5990</v>
      </c>
      <c r="AV199" s="12" t="s">
        <v>5990</v>
      </c>
      <c r="AW199" s="12" t="s">
        <v>5947</v>
      </c>
      <c r="AX199" s="12" t="s">
        <v>5934</v>
      </c>
      <c r="AY199" s="194" t="s">
        <v>4012</v>
      </c>
    </row>
    <row r="200" spans="2:65" s="1" customFormat="1" ht="22.5" customHeight="1">
      <c r="B200" s="166"/>
      <c r="C200" s="167" t="s">
        <v>516</v>
      </c>
      <c r="D200" s="167" t="s">
        <v>4015</v>
      </c>
      <c r="E200" s="168" t="s">
        <v>1589</v>
      </c>
      <c r="F200" s="169" t="s">
        <v>1590</v>
      </c>
      <c r="G200" s="170" t="s">
        <v>400</v>
      </c>
      <c r="H200" s="171">
        <v>1.78</v>
      </c>
      <c r="I200" s="172"/>
      <c r="J200" s="173">
        <f>ROUND(I200*H200,2)</f>
        <v>0</v>
      </c>
      <c r="K200" s="169" t="s">
        <v>392</v>
      </c>
      <c r="L200" s="35"/>
      <c r="M200" s="174" t="s">
        <v>5915</v>
      </c>
      <c r="N200" s="175" t="s">
        <v>5954</v>
      </c>
      <c r="O200" s="36"/>
      <c r="P200" s="176">
        <f>O200*H200</f>
        <v>0</v>
      </c>
      <c r="Q200" s="176">
        <v>0</v>
      </c>
      <c r="R200" s="176">
        <f>Q200*H200</f>
        <v>0</v>
      </c>
      <c r="S200" s="176">
        <v>2.2000000000000002</v>
      </c>
      <c r="T200" s="177">
        <f>S200*H200</f>
        <v>3.9160000000000004</v>
      </c>
      <c r="AR200" s="18" t="s">
        <v>6003</v>
      </c>
      <c r="AT200" s="18" t="s">
        <v>4015</v>
      </c>
      <c r="AU200" s="18" t="s">
        <v>5990</v>
      </c>
      <c r="AY200" s="18" t="s">
        <v>4012</v>
      </c>
      <c r="BE200" s="178">
        <f>IF(N200="základní",J200,0)</f>
        <v>0</v>
      </c>
      <c r="BF200" s="178">
        <f>IF(N200="snížená",J200,0)</f>
        <v>0</v>
      </c>
      <c r="BG200" s="178">
        <f>IF(N200="zákl. přenesená",J200,0)</f>
        <v>0</v>
      </c>
      <c r="BH200" s="178">
        <f>IF(N200="sníž. přenesená",J200,0)</f>
        <v>0</v>
      </c>
      <c r="BI200" s="178">
        <f>IF(N200="nulová",J200,0)</f>
        <v>0</v>
      </c>
      <c r="BJ200" s="18" t="s">
        <v>5934</v>
      </c>
      <c r="BK200" s="178">
        <f>ROUND(I200*H200,2)</f>
        <v>0</v>
      </c>
      <c r="BL200" s="18" t="s">
        <v>6003</v>
      </c>
      <c r="BM200" s="18" t="s">
        <v>1591</v>
      </c>
    </row>
    <row r="201" spans="2:65" s="1" customFormat="1" ht="27">
      <c r="B201" s="35"/>
      <c r="D201" s="195" t="s">
        <v>4021</v>
      </c>
      <c r="F201" s="196" t="s">
        <v>1592</v>
      </c>
      <c r="I201" s="181"/>
      <c r="L201" s="35"/>
      <c r="M201" s="64"/>
      <c r="N201" s="36"/>
      <c r="O201" s="36"/>
      <c r="P201" s="36"/>
      <c r="Q201" s="36"/>
      <c r="R201" s="36"/>
      <c r="S201" s="36"/>
      <c r="T201" s="65"/>
      <c r="AT201" s="18" t="s">
        <v>4021</v>
      </c>
      <c r="AU201" s="18" t="s">
        <v>5990</v>
      </c>
    </row>
    <row r="202" spans="2:65" s="12" customFormat="1">
      <c r="B202" s="186"/>
      <c r="D202" s="195" t="s">
        <v>402</v>
      </c>
      <c r="E202" s="194" t="s">
        <v>5915</v>
      </c>
      <c r="F202" s="207" t="s">
        <v>1593</v>
      </c>
      <c r="H202" s="208">
        <v>0.68799999999999994</v>
      </c>
      <c r="I202" s="190"/>
      <c r="L202" s="186"/>
      <c r="M202" s="191"/>
      <c r="N202" s="192"/>
      <c r="O202" s="192"/>
      <c r="P202" s="192"/>
      <c r="Q202" s="192"/>
      <c r="R202" s="192"/>
      <c r="S202" s="192"/>
      <c r="T202" s="193"/>
      <c r="AT202" s="194" t="s">
        <v>402</v>
      </c>
      <c r="AU202" s="194" t="s">
        <v>5990</v>
      </c>
      <c r="AV202" s="12" t="s">
        <v>5990</v>
      </c>
      <c r="AW202" s="12" t="s">
        <v>5947</v>
      </c>
      <c r="AX202" s="12" t="s">
        <v>5983</v>
      </c>
      <c r="AY202" s="194" t="s">
        <v>4012</v>
      </c>
    </row>
    <row r="203" spans="2:65" s="12" customFormat="1">
      <c r="B203" s="186"/>
      <c r="D203" s="195" t="s">
        <v>402</v>
      </c>
      <c r="E203" s="194" t="s">
        <v>5915</v>
      </c>
      <c r="F203" s="207" t="s">
        <v>1594</v>
      </c>
      <c r="H203" s="208">
        <v>0.182</v>
      </c>
      <c r="I203" s="190"/>
      <c r="L203" s="186"/>
      <c r="M203" s="191"/>
      <c r="N203" s="192"/>
      <c r="O203" s="192"/>
      <c r="P203" s="192"/>
      <c r="Q203" s="192"/>
      <c r="R203" s="192"/>
      <c r="S203" s="192"/>
      <c r="T203" s="193"/>
      <c r="AT203" s="194" t="s">
        <v>402</v>
      </c>
      <c r="AU203" s="194" t="s">
        <v>5990</v>
      </c>
      <c r="AV203" s="12" t="s">
        <v>5990</v>
      </c>
      <c r="AW203" s="12" t="s">
        <v>5947</v>
      </c>
      <c r="AX203" s="12" t="s">
        <v>5983</v>
      </c>
      <c r="AY203" s="194" t="s">
        <v>4012</v>
      </c>
    </row>
    <row r="204" spans="2:65" s="12" customFormat="1">
      <c r="B204" s="186"/>
      <c r="D204" s="195" t="s">
        <v>402</v>
      </c>
      <c r="E204" s="194" t="s">
        <v>5915</v>
      </c>
      <c r="F204" s="207" t="s">
        <v>1595</v>
      </c>
      <c r="H204" s="208">
        <v>0.52800000000000002</v>
      </c>
      <c r="I204" s="190"/>
      <c r="L204" s="186"/>
      <c r="M204" s="191"/>
      <c r="N204" s="192"/>
      <c r="O204" s="192"/>
      <c r="P204" s="192"/>
      <c r="Q204" s="192"/>
      <c r="R204" s="192"/>
      <c r="S204" s="192"/>
      <c r="T204" s="193"/>
      <c r="AT204" s="194" t="s">
        <v>402</v>
      </c>
      <c r="AU204" s="194" t="s">
        <v>5990</v>
      </c>
      <c r="AV204" s="12" t="s">
        <v>5990</v>
      </c>
      <c r="AW204" s="12" t="s">
        <v>5947</v>
      </c>
      <c r="AX204" s="12" t="s">
        <v>5983</v>
      </c>
      <c r="AY204" s="194" t="s">
        <v>4012</v>
      </c>
    </row>
    <row r="205" spans="2:65" s="12" customFormat="1">
      <c r="B205" s="186"/>
      <c r="D205" s="195" t="s">
        <v>402</v>
      </c>
      <c r="E205" s="194" t="s">
        <v>5915</v>
      </c>
      <c r="F205" s="207" t="s">
        <v>1596</v>
      </c>
      <c r="H205" s="208">
        <v>0.28799999999999998</v>
      </c>
      <c r="I205" s="190"/>
      <c r="L205" s="186"/>
      <c r="M205" s="191"/>
      <c r="N205" s="192"/>
      <c r="O205" s="192"/>
      <c r="P205" s="192"/>
      <c r="Q205" s="192"/>
      <c r="R205" s="192"/>
      <c r="S205" s="192"/>
      <c r="T205" s="193"/>
      <c r="AT205" s="194" t="s">
        <v>402</v>
      </c>
      <c r="AU205" s="194" t="s">
        <v>5990</v>
      </c>
      <c r="AV205" s="12" t="s">
        <v>5990</v>
      </c>
      <c r="AW205" s="12" t="s">
        <v>5947</v>
      </c>
      <c r="AX205" s="12" t="s">
        <v>5983</v>
      </c>
      <c r="AY205" s="194" t="s">
        <v>4012</v>
      </c>
    </row>
    <row r="206" spans="2:65" s="12" customFormat="1">
      <c r="B206" s="186"/>
      <c r="D206" s="179" t="s">
        <v>402</v>
      </c>
      <c r="E206" s="187" t="s">
        <v>5915</v>
      </c>
      <c r="F206" s="188" t="s">
        <v>1597</v>
      </c>
      <c r="H206" s="189">
        <v>9.4E-2</v>
      </c>
      <c r="I206" s="190"/>
      <c r="L206" s="186"/>
      <c r="M206" s="191"/>
      <c r="N206" s="192"/>
      <c r="O206" s="192"/>
      <c r="P206" s="192"/>
      <c r="Q206" s="192"/>
      <c r="R206" s="192"/>
      <c r="S206" s="192"/>
      <c r="T206" s="193"/>
      <c r="AT206" s="194" t="s">
        <v>402</v>
      </c>
      <c r="AU206" s="194" t="s">
        <v>5990</v>
      </c>
      <c r="AV206" s="12" t="s">
        <v>5990</v>
      </c>
      <c r="AW206" s="12" t="s">
        <v>5947</v>
      </c>
      <c r="AX206" s="12" t="s">
        <v>5983</v>
      </c>
      <c r="AY206" s="194" t="s">
        <v>4012</v>
      </c>
    </row>
    <row r="207" spans="2:65" s="1" customFormat="1" ht="22.5" customHeight="1">
      <c r="B207" s="166"/>
      <c r="C207" s="167" t="s">
        <v>521</v>
      </c>
      <c r="D207" s="167" t="s">
        <v>4015</v>
      </c>
      <c r="E207" s="168" t="s">
        <v>1598</v>
      </c>
      <c r="F207" s="169" t="s">
        <v>1599</v>
      </c>
      <c r="G207" s="170" t="s">
        <v>400</v>
      </c>
      <c r="H207" s="171">
        <v>0.83299999999999996</v>
      </c>
      <c r="I207" s="172"/>
      <c r="J207" s="173">
        <f>ROUND(I207*H207,2)</f>
        <v>0</v>
      </c>
      <c r="K207" s="169" t="s">
        <v>392</v>
      </c>
      <c r="L207" s="35"/>
      <c r="M207" s="174" t="s">
        <v>5915</v>
      </c>
      <c r="N207" s="175" t="s">
        <v>5954</v>
      </c>
      <c r="O207" s="36"/>
      <c r="P207" s="176">
        <f>O207*H207</f>
        <v>0</v>
      </c>
      <c r="Q207" s="176">
        <v>0</v>
      </c>
      <c r="R207" s="176">
        <f>Q207*H207</f>
        <v>0</v>
      </c>
      <c r="S207" s="176">
        <v>1.8</v>
      </c>
      <c r="T207" s="177">
        <f>S207*H207</f>
        <v>1.4994000000000001</v>
      </c>
      <c r="AR207" s="18" t="s">
        <v>6003</v>
      </c>
      <c r="AT207" s="18" t="s">
        <v>4015</v>
      </c>
      <c r="AU207" s="18" t="s">
        <v>5990</v>
      </c>
      <c r="AY207" s="18" t="s">
        <v>4012</v>
      </c>
      <c r="BE207" s="178">
        <f>IF(N207="základní",J207,0)</f>
        <v>0</v>
      </c>
      <c r="BF207" s="178">
        <f>IF(N207="snížená",J207,0)</f>
        <v>0</v>
      </c>
      <c r="BG207" s="178">
        <f>IF(N207="zákl. přenesená",J207,0)</f>
        <v>0</v>
      </c>
      <c r="BH207" s="178">
        <f>IF(N207="sníž. přenesená",J207,0)</f>
        <v>0</v>
      </c>
      <c r="BI207" s="178">
        <f>IF(N207="nulová",J207,0)</f>
        <v>0</v>
      </c>
      <c r="BJ207" s="18" t="s">
        <v>5934</v>
      </c>
      <c r="BK207" s="178">
        <f>ROUND(I207*H207,2)</f>
        <v>0</v>
      </c>
      <c r="BL207" s="18" t="s">
        <v>6003</v>
      </c>
      <c r="BM207" s="18" t="s">
        <v>1600</v>
      </c>
    </row>
    <row r="208" spans="2:65" s="12" customFormat="1">
      <c r="B208" s="186"/>
      <c r="D208" s="179" t="s">
        <v>402</v>
      </c>
      <c r="E208" s="187" t="s">
        <v>5915</v>
      </c>
      <c r="F208" s="188" t="s">
        <v>1601</v>
      </c>
      <c r="H208" s="189">
        <v>0.83299999999999996</v>
      </c>
      <c r="I208" s="190"/>
      <c r="L208" s="186"/>
      <c r="M208" s="191"/>
      <c r="N208" s="192"/>
      <c r="O208" s="192"/>
      <c r="P208" s="192"/>
      <c r="Q208" s="192"/>
      <c r="R208" s="192"/>
      <c r="S208" s="192"/>
      <c r="T208" s="193"/>
      <c r="AT208" s="194" t="s">
        <v>402</v>
      </c>
      <c r="AU208" s="194" t="s">
        <v>5990</v>
      </c>
      <c r="AV208" s="12" t="s">
        <v>5990</v>
      </c>
      <c r="AW208" s="12" t="s">
        <v>5947</v>
      </c>
      <c r="AX208" s="12" t="s">
        <v>5934</v>
      </c>
      <c r="AY208" s="194" t="s">
        <v>4012</v>
      </c>
    </row>
    <row r="209" spans="2:65" s="1" customFormat="1" ht="22.5" customHeight="1">
      <c r="B209" s="166"/>
      <c r="C209" s="167" t="s">
        <v>526</v>
      </c>
      <c r="D209" s="167" t="s">
        <v>4015</v>
      </c>
      <c r="E209" s="168" t="s">
        <v>1602</v>
      </c>
      <c r="F209" s="169" t="s">
        <v>1603</v>
      </c>
      <c r="G209" s="170" t="s">
        <v>426</v>
      </c>
      <c r="H209" s="171">
        <v>141.47999999999999</v>
      </c>
      <c r="I209" s="172"/>
      <c r="J209" s="173">
        <f>ROUND(I209*H209,2)</f>
        <v>0</v>
      </c>
      <c r="K209" s="169" t="s">
        <v>392</v>
      </c>
      <c r="L209" s="35"/>
      <c r="M209" s="174" t="s">
        <v>5915</v>
      </c>
      <c r="N209" s="175" t="s">
        <v>5954</v>
      </c>
      <c r="O209" s="36"/>
      <c r="P209" s="176">
        <f>O209*H209</f>
        <v>0</v>
      </c>
      <c r="Q209" s="176">
        <v>0</v>
      </c>
      <c r="R209" s="176">
        <f>Q209*H209</f>
        <v>0</v>
      </c>
      <c r="S209" s="176">
        <v>8.2000000000000003E-2</v>
      </c>
      <c r="T209" s="177">
        <f>S209*H209</f>
        <v>11.60136</v>
      </c>
      <c r="AR209" s="18" t="s">
        <v>6003</v>
      </c>
      <c r="AT209" s="18" t="s">
        <v>4015</v>
      </c>
      <c r="AU209" s="18" t="s">
        <v>5990</v>
      </c>
      <c r="AY209" s="18" t="s">
        <v>4012</v>
      </c>
      <c r="BE209" s="178">
        <f>IF(N209="základní",J209,0)</f>
        <v>0</v>
      </c>
      <c r="BF209" s="178">
        <f>IF(N209="snížená",J209,0)</f>
        <v>0</v>
      </c>
      <c r="BG209" s="178">
        <f>IF(N209="zákl. přenesená",J209,0)</f>
        <v>0</v>
      </c>
      <c r="BH209" s="178">
        <f>IF(N209="sníž. přenesená",J209,0)</f>
        <v>0</v>
      </c>
      <c r="BI209" s="178">
        <f>IF(N209="nulová",J209,0)</f>
        <v>0</v>
      </c>
      <c r="BJ209" s="18" t="s">
        <v>5934</v>
      </c>
      <c r="BK209" s="178">
        <f>ROUND(I209*H209,2)</f>
        <v>0</v>
      </c>
      <c r="BL209" s="18" t="s">
        <v>6003</v>
      </c>
      <c r="BM209" s="18" t="s">
        <v>1604</v>
      </c>
    </row>
    <row r="210" spans="2:65" s="12" customFormat="1">
      <c r="B210" s="186"/>
      <c r="D210" s="195" t="s">
        <v>402</v>
      </c>
      <c r="E210" s="194" t="s">
        <v>5915</v>
      </c>
      <c r="F210" s="207" t="s">
        <v>1605</v>
      </c>
      <c r="H210" s="208">
        <v>22.68</v>
      </c>
      <c r="I210" s="190"/>
      <c r="L210" s="186"/>
      <c r="M210" s="191"/>
      <c r="N210" s="192"/>
      <c r="O210" s="192"/>
      <c r="P210" s="192"/>
      <c r="Q210" s="192"/>
      <c r="R210" s="192"/>
      <c r="S210" s="192"/>
      <c r="T210" s="193"/>
      <c r="AT210" s="194" t="s">
        <v>402</v>
      </c>
      <c r="AU210" s="194" t="s">
        <v>5990</v>
      </c>
      <c r="AV210" s="12" t="s">
        <v>5990</v>
      </c>
      <c r="AW210" s="12" t="s">
        <v>5947</v>
      </c>
      <c r="AX210" s="12" t="s">
        <v>5983</v>
      </c>
      <c r="AY210" s="194" t="s">
        <v>4012</v>
      </c>
    </row>
    <row r="211" spans="2:65" s="12" customFormat="1">
      <c r="B211" s="186"/>
      <c r="D211" s="195" t="s">
        <v>402</v>
      </c>
      <c r="E211" s="194" t="s">
        <v>5915</v>
      </c>
      <c r="F211" s="207" t="s">
        <v>1606</v>
      </c>
      <c r="H211" s="208">
        <v>36.72</v>
      </c>
      <c r="I211" s="190"/>
      <c r="L211" s="186"/>
      <c r="M211" s="191"/>
      <c r="N211" s="192"/>
      <c r="O211" s="192"/>
      <c r="P211" s="192"/>
      <c r="Q211" s="192"/>
      <c r="R211" s="192"/>
      <c r="S211" s="192"/>
      <c r="T211" s="193"/>
      <c r="AT211" s="194" t="s">
        <v>402</v>
      </c>
      <c r="AU211" s="194" t="s">
        <v>5990</v>
      </c>
      <c r="AV211" s="12" t="s">
        <v>5990</v>
      </c>
      <c r="AW211" s="12" t="s">
        <v>5947</v>
      </c>
      <c r="AX211" s="12" t="s">
        <v>5983</v>
      </c>
      <c r="AY211" s="194" t="s">
        <v>4012</v>
      </c>
    </row>
    <row r="212" spans="2:65" s="12" customFormat="1">
      <c r="B212" s="186"/>
      <c r="D212" s="195" t="s">
        <v>402</v>
      </c>
      <c r="E212" s="194" t="s">
        <v>5915</v>
      </c>
      <c r="F212" s="207" t="s">
        <v>1607</v>
      </c>
      <c r="H212" s="208">
        <v>34.56</v>
      </c>
      <c r="I212" s="190"/>
      <c r="L212" s="186"/>
      <c r="M212" s="191"/>
      <c r="N212" s="192"/>
      <c r="O212" s="192"/>
      <c r="P212" s="192"/>
      <c r="Q212" s="192"/>
      <c r="R212" s="192"/>
      <c r="S212" s="192"/>
      <c r="T212" s="193"/>
      <c r="AT212" s="194" t="s">
        <v>402</v>
      </c>
      <c r="AU212" s="194" t="s">
        <v>5990</v>
      </c>
      <c r="AV212" s="12" t="s">
        <v>5990</v>
      </c>
      <c r="AW212" s="12" t="s">
        <v>5947</v>
      </c>
      <c r="AX212" s="12" t="s">
        <v>5983</v>
      </c>
      <c r="AY212" s="194" t="s">
        <v>4012</v>
      </c>
    </row>
    <row r="213" spans="2:65" s="12" customFormat="1">
      <c r="B213" s="186"/>
      <c r="D213" s="195" t="s">
        <v>402</v>
      </c>
      <c r="E213" s="194" t="s">
        <v>5915</v>
      </c>
      <c r="F213" s="207" t="s">
        <v>1608</v>
      </c>
      <c r="H213" s="208">
        <v>47.52</v>
      </c>
      <c r="I213" s="190"/>
      <c r="L213" s="186"/>
      <c r="M213" s="191"/>
      <c r="N213" s="192"/>
      <c r="O213" s="192"/>
      <c r="P213" s="192"/>
      <c r="Q213" s="192"/>
      <c r="R213" s="192"/>
      <c r="S213" s="192"/>
      <c r="T213" s="193"/>
      <c r="AT213" s="194" t="s">
        <v>402</v>
      </c>
      <c r="AU213" s="194" t="s">
        <v>5990</v>
      </c>
      <c r="AV213" s="12" t="s">
        <v>5990</v>
      </c>
      <c r="AW213" s="12" t="s">
        <v>5947</v>
      </c>
      <c r="AX213" s="12" t="s">
        <v>5983</v>
      </c>
      <c r="AY213" s="194" t="s">
        <v>4012</v>
      </c>
    </row>
    <row r="214" spans="2:65" s="13" customFormat="1">
      <c r="B214" s="209"/>
      <c r="D214" s="179" t="s">
        <v>402</v>
      </c>
      <c r="E214" s="210" t="s">
        <v>5915</v>
      </c>
      <c r="F214" s="211" t="s">
        <v>476</v>
      </c>
      <c r="H214" s="212">
        <v>141.47999999999999</v>
      </c>
      <c r="I214" s="213"/>
      <c r="L214" s="209"/>
      <c r="M214" s="214"/>
      <c r="N214" s="215"/>
      <c r="O214" s="215"/>
      <c r="P214" s="215"/>
      <c r="Q214" s="215"/>
      <c r="R214" s="215"/>
      <c r="S214" s="215"/>
      <c r="T214" s="216"/>
      <c r="AT214" s="217" t="s">
        <v>402</v>
      </c>
      <c r="AU214" s="217" t="s">
        <v>5990</v>
      </c>
      <c r="AV214" s="13" t="s">
        <v>6003</v>
      </c>
      <c r="AW214" s="13" t="s">
        <v>5947</v>
      </c>
      <c r="AX214" s="13" t="s">
        <v>5934</v>
      </c>
      <c r="AY214" s="217" t="s">
        <v>4012</v>
      </c>
    </row>
    <row r="215" spans="2:65" s="1" customFormat="1" ht="22.5" customHeight="1">
      <c r="B215" s="166"/>
      <c r="C215" s="167" t="s">
        <v>532</v>
      </c>
      <c r="D215" s="167" t="s">
        <v>4015</v>
      </c>
      <c r="E215" s="168" t="s">
        <v>1609</v>
      </c>
      <c r="F215" s="169" t="s">
        <v>1610</v>
      </c>
      <c r="G215" s="170" t="s">
        <v>426</v>
      </c>
      <c r="H215" s="171">
        <v>30.24</v>
      </c>
      <c r="I215" s="172"/>
      <c r="J215" s="173">
        <f>ROUND(I215*H215,2)</f>
        <v>0</v>
      </c>
      <c r="K215" s="169" t="s">
        <v>392</v>
      </c>
      <c r="L215" s="35"/>
      <c r="M215" s="174" t="s">
        <v>5915</v>
      </c>
      <c r="N215" s="175" t="s">
        <v>5954</v>
      </c>
      <c r="O215" s="36"/>
      <c r="P215" s="176">
        <f>O215*H215</f>
        <v>0</v>
      </c>
      <c r="Q215" s="176">
        <v>0</v>
      </c>
      <c r="R215" s="176">
        <f>Q215*H215</f>
        <v>0</v>
      </c>
      <c r="S215" s="176">
        <v>3.4000000000000002E-2</v>
      </c>
      <c r="T215" s="177">
        <f>S215*H215</f>
        <v>1.02816</v>
      </c>
      <c r="AR215" s="18" t="s">
        <v>6003</v>
      </c>
      <c r="AT215" s="18" t="s">
        <v>4015</v>
      </c>
      <c r="AU215" s="18" t="s">
        <v>5990</v>
      </c>
      <c r="AY215" s="18" t="s">
        <v>4012</v>
      </c>
      <c r="BE215" s="178">
        <f>IF(N215="základní",J215,0)</f>
        <v>0</v>
      </c>
      <c r="BF215" s="178">
        <f>IF(N215="snížená",J215,0)</f>
        <v>0</v>
      </c>
      <c r="BG215" s="178">
        <f>IF(N215="zákl. přenesená",J215,0)</f>
        <v>0</v>
      </c>
      <c r="BH215" s="178">
        <f>IF(N215="sníž. přenesená",J215,0)</f>
        <v>0</v>
      </c>
      <c r="BI215" s="178">
        <f>IF(N215="nulová",J215,0)</f>
        <v>0</v>
      </c>
      <c r="BJ215" s="18" t="s">
        <v>5934</v>
      </c>
      <c r="BK215" s="178">
        <f>ROUND(I215*H215,2)</f>
        <v>0</v>
      </c>
      <c r="BL215" s="18" t="s">
        <v>6003</v>
      </c>
      <c r="BM215" s="18" t="s">
        <v>1611</v>
      </c>
    </row>
    <row r="216" spans="2:65" s="12" customFormat="1">
      <c r="B216" s="186"/>
      <c r="D216" s="195" t="s">
        <v>402</v>
      </c>
      <c r="E216" s="194" t="s">
        <v>5915</v>
      </c>
      <c r="F216" s="207" t="s">
        <v>1612</v>
      </c>
      <c r="H216" s="208">
        <v>8.64</v>
      </c>
      <c r="I216" s="190"/>
      <c r="L216" s="186"/>
      <c r="M216" s="191"/>
      <c r="N216" s="192"/>
      <c r="O216" s="192"/>
      <c r="P216" s="192"/>
      <c r="Q216" s="192"/>
      <c r="R216" s="192"/>
      <c r="S216" s="192"/>
      <c r="T216" s="193"/>
      <c r="AT216" s="194" t="s">
        <v>402</v>
      </c>
      <c r="AU216" s="194" t="s">
        <v>5990</v>
      </c>
      <c r="AV216" s="12" t="s">
        <v>5990</v>
      </c>
      <c r="AW216" s="12" t="s">
        <v>5947</v>
      </c>
      <c r="AX216" s="12" t="s">
        <v>5983</v>
      </c>
      <c r="AY216" s="194" t="s">
        <v>4012</v>
      </c>
    </row>
    <row r="217" spans="2:65" s="12" customFormat="1">
      <c r="B217" s="186"/>
      <c r="D217" s="195" t="s">
        <v>402</v>
      </c>
      <c r="E217" s="194" t="s">
        <v>5915</v>
      </c>
      <c r="F217" s="207" t="s">
        <v>1613</v>
      </c>
      <c r="H217" s="208">
        <v>21.6</v>
      </c>
      <c r="I217" s="190"/>
      <c r="L217" s="186"/>
      <c r="M217" s="191"/>
      <c r="N217" s="192"/>
      <c r="O217" s="192"/>
      <c r="P217" s="192"/>
      <c r="Q217" s="192"/>
      <c r="R217" s="192"/>
      <c r="S217" s="192"/>
      <c r="T217" s="193"/>
      <c r="AT217" s="194" t="s">
        <v>402</v>
      </c>
      <c r="AU217" s="194" t="s">
        <v>5990</v>
      </c>
      <c r="AV217" s="12" t="s">
        <v>5990</v>
      </c>
      <c r="AW217" s="12" t="s">
        <v>5947</v>
      </c>
      <c r="AX217" s="12" t="s">
        <v>5983</v>
      </c>
      <c r="AY217" s="194" t="s">
        <v>4012</v>
      </c>
    </row>
    <row r="218" spans="2:65" s="13" customFormat="1">
      <c r="B218" s="209"/>
      <c r="D218" s="179" t="s">
        <v>402</v>
      </c>
      <c r="E218" s="210" t="s">
        <v>5915</v>
      </c>
      <c r="F218" s="211" t="s">
        <v>476</v>
      </c>
      <c r="H218" s="212">
        <v>30.24</v>
      </c>
      <c r="I218" s="213"/>
      <c r="L218" s="209"/>
      <c r="M218" s="214"/>
      <c r="N218" s="215"/>
      <c r="O218" s="215"/>
      <c r="P218" s="215"/>
      <c r="Q218" s="215"/>
      <c r="R218" s="215"/>
      <c r="S218" s="215"/>
      <c r="T218" s="216"/>
      <c r="AT218" s="217" t="s">
        <v>402</v>
      </c>
      <c r="AU218" s="217" t="s">
        <v>5990</v>
      </c>
      <c r="AV218" s="13" t="s">
        <v>6003</v>
      </c>
      <c r="AW218" s="13" t="s">
        <v>5947</v>
      </c>
      <c r="AX218" s="13" t="s">
        <v>5934</v>
      </c>
      <c r="AY218" s="217" t="s">
        <v>4012</v>
      </c>
    </row>
    <row r="219" spans="2:65" s="1" customFormat="1" ht="22.5" customHeight="1">
      <c r="B219" s="166"/>
      <c r="C219" s="167" t="s">
        <v>538</v>
      </c>
      <c r="D219" s="167" t="s">
        <v>4015</v>
      </c>
      <c r="E219" s="168" t="s">
        <v>1614</v>
      </c>
      <c r="F219" s="169" t="s">
        <v>1615</v>
      </c>
      <c r="G219" s="170" t="s">
        <v>426</v>
      </c>
      <c r="H219" s="171">
        <v>4.5309999999999997</v>
      </c>
      <c r="I219" s="172"/>
      <c r="J219" s="173">
        <f>ROUND(I219*H219,2)</f>
        <v>0</v>
      </c>
      <c r="K219" s="169" t="s">
        <v>392</v>
      </c>
      <c r="L219" s="35"/>
      <c r="M219" s="174" t="s">
        <v>5915</v>
      </c>
      <c r="N219" s="175" t="s">
        <v>5954</v>
      </c>
      <c r="O219" s="36"/>
      <c r="P219" s="176">
        <f>O219*H219</f>
        <v>0</v>
      </c>
      <c r="Q219" s="176">
        <v>0</v>
      </c>
      <c r="R219" s="176">
        <f>Q219*H219</f>
        <v>0</v>
      </c>
      <c r="S219" s="176">
        <v>7.5999999999999998E-2</v>
      </c>
      <c r="T219" s="177">
        <f>S219*H219</f>
        <v>0.344356</v>
      </c>
      <c r="AR219" s="18" t="s">
        <v>6003</v>
      </c>
      <c r="AT219" s="18" t="s">
        <v>4015</v>
      </c>
      <c r="AU219" s="18" t="s">
        <v>5990</v>
      </c>
      <c r="AY219" s="18" t="s">
        <v>4012</v>
      </c>
      <c r="BE219" s="178">
        <f>IF(N219="základní",J219,0)</f>
        <v>0</v>
      </c>
      <c r="BF219" s="178">
        <f>IF(N219="snížená",J219,0)</f>
        <v>0</v>
      </c>
      <c r="BG219" s="178">
        <f>IF(N219="zákl. přenesená",J219,0)</f>
        <v>0</v>
      </c>
      <c r="BH219" s="178">
        <f>IF(N219="sníž. přenesená",J219,0)</f>
        <v>0</v>
      </c>
      <c r="BI219" s="178">
        <f>IF(N219="nulová",J219,0)</f>
        <v>0</v>
      </c>
      <c r="BJ219" s="18" t="s">
        <v>5934</v>
      </c>
      <c r="BK219" s="178">
        <f>ROUND(I219*H219,2)</f>
        <v>0</v>
      </c>
      <c r="BL219" s="18" t="s">
        <v>6003</v>
      </c>
      <c r="BM219" s="18" t="s">
        <v>1616</v>
      </c>
    </row>
    <row r="220" spans="2:65" s="12" customFormat="1">
      <c r="B220" s="186"/>
      <c r="D220" s="179" t="s">
        <v>402</v>
      </c>
      <c r="E220" s="187" t="s">
        <v>5915</v>
      </c>
      <c r="F220" s="188" t="s">
        <v>1617</v>
      </c>
      <c r="H220" s="189">
        <v>4.5309999999999997</v>
      </c>
      <c r="I220" s="190"/>
      <c r="L220" s="186"/>
      <c r="M220" s="191"/>
      <c r="N220" s="192"/>
      <c r="O220" s="192"/>
      <c r="P220" s="192"/>
      <c r="Q220" s="192"/>
      <c r="R220" s="192"/>
      <c r="S220" s="192"/>
      <c r="T220" s="193"/>
      <c r="AT220" s="194" t="s">
        <v>402</v>
      </c>
      <c r="AU220" s="194" t="s">
        <v>5990</v>
      </c>
      <c r="AV220" s="12" t="s">
        <v>5990</v>
      </c>
      <c r="AW220" s="12" t="s">
        <v>5947</v>
      </c>
      <c r="AX220" s="12" t="s">
        <v>5934</v>
      </c>
      <c r="AY220" s="194" t="s">
        <v>4012</v>
      </c>
    </row>
    <row r="221" spans="2:65" s="1" customFormat="1" ht="22.5" customHeight="1">
      <c r="B221" s="166"/>
      <c r="C221" s="167" t="s">
        <v>542</v>
      </c>
      <c r="D221" s="167" t="s">
        <v>4015</v>
      </c>
      <c r="E221" s="168" t="s">
        <v>1618</v>
      </c>
      <c r="F221" s="169" t="s">
        <v>1619</v>
      </c>
      <c r="G221" s="170" t="s">
        <v>426</v>
      </c>
      <c r="H221" s="171">
        <v>1958.46</v>
      </c>
      <c r="I221" s="172"/>
      <c r="J221" s="173">
        <f>ROUND(I221*H221,2)</f>
        <v>0</v>
      </c>
      <c r="K221" s="169" t="s">
        <v>392</v>
      </c>
      <c r="L221" s="35"/>
      <c r="M221" s="174" t="s">
        <v>5915</v>
      </c>
      <c r="N221" s="175" t="s">
        <v>5954</v>
      </c>
      <c r="O221" s="36"/>
      <c r="P221" s="176">
        <f>O221*H221</f>
        <v>0</v>
      </c>
      <c r="Q221" s="176">
        <v>0</v>
      </c>
      <c r="R221" s="176">
        <f>Q221*H221</f>
        <v>0</v>
      </c>
      <c r="S221" s="176">
        <v>4.5999999999999999E-2</v>
      </c>
      <c r="T221" s="177">
        <f>S221*H221</f>
        <v>90.089160000000007</v>
      </c>
      <c r="AR221" s="18" t="s">
        <v>6003</v>
      </c>
      <c r="AT221" s="18" t="s">
        <v>4015</v>
      </c>
      <c r="AU221" s="18" t="s">
        <v>5990</v>
      </c>
      <c r="AY221" s="18" t="s">
        <v>4012</v>
      </c>
      <c r="BE221" s="178">
        <f>IF(N221="základní",J221,0)</f>
        <v>0</v>
      </c>
      <c r="BF221" s="178">
        <f>IF(N221="snížená",J221,0)</f>
        <v>0</v>
      </c>
      <c r="BG221" s="178">
        <f>IF(N221="zákl. přenesená",J221,0)</f>
        <v>0</v>
      </c>
      <c r="BH221" s="178">
        <f>IF(N221="sníž. přenesená",J221,0)</f>
        <v>0</v>
      </c>
      <c r="BI221" s="178">
        <f>IF(N221="nulová",J221,0)</f>
        <v>0</v>
      </c>
      <c r="BJ221" s="18" t="s">
        <v>5934</v>
      </c>
      <c r="BK221" s="178">
        <f>ROUND(I221*H221,2)</f>
        <v>0</v>
      </c>
      <c r="BL221" s="18" t="s">
        <v>6003</v>
      </c>
      <c r="BM221" s="18" t="s">
        <v>1620</v>
      </c>
    </row>
    <row r="222" spans="2:65" s="1" customFormat="1" ht="22.5" customHeight="1">
      <c r="B222" s="166"/>
      <c r="C222" s="167" t="s">
        <v>548</v>
      </c>
      <c r="D222" s="167" t="s">
        <v>4015</v>
      </c>
      <c r="E222" s="168" t="s">
        <v>1621</v>
      </c>
      <c r="F222" s="169" t="s">
        <v>1622</v>
      </c>
      <c r="G222" s="170" t="s">
        <v>426</v>
      </c>
      <c r="H222" s="171">
        <v>117.99</v>
      </c>
      <c r="I222" s="172"/>
      <c r="J222" s="173">
        <f>ROUND(I222*H222,2)</f>
        <v>0</v>
      </c>
      <c r="K222" s="169" t="s">
        <v>392</v>
      </c>
      <c r="L222" s="35"/>
      <c r="M222" s="174" t="s">
        <v>5915</v>
      </c>
      <c r="N222" s="175" t="s">
        <v>5954</v>
      </c>
      <c r="O222" s="36"/>
      <c r="P222" s="176">
        <f>O222*H222</f>
        <v>0</v>
      </c>
      <c r="Q222" s="176">
        <v>0</v>
      </c>
      <c r="R222" s="176">
        <f>Q222*H222</f>
        <v>0</v>
      </c>
      <c r="S222" s="176">
        <v>8.8999999999999996E-2</v>
      </c>
      <c r="T222" s="177">
        <f>S222*H222</f>
        <v>10.501109999999999</v>
      </c>
      <c r="AR222" s="18" t="s">
        <v>6003</v>
      </c>
      <c r="AT222" s="18" t="s">
        <v>4015</v>
      </c>
      <c r="AU222" s="18" t="s">
        <v>5990</v>
      </c>
      <c r="AY222" s="18" t="s">
        <v>4012</v>
      </c>
      <c r="BE222" s="178">
        <f>IF(N222="základní",J222,0)</f>
        <v>0</v>
      </c>
      <c r="BF222" s="178">
        <f>IF(N222="snížená",J222,0)</f>
        <v>0</v>
      </c>
      <c r="BG222" s="178">
        <f>IF(N222="zákl. přenesená",J222,0)</f>
        <v>0</v>
      </c>
      <c r="BH222" s="178">
        <f>IF(N222="sníž. přenesená",J222,0)</f>
        <v>0</v>
      </c>
      <c r="BI222" s="178">
        <f>IF(N222="nulová",J222,0)</f>
        <v>0</v>
      </c>
      <c r="BJ222" s="18" t="s">
        <v>5934</v>
      </c>
      <c r="BK222" s="178">
        <f>ROUND(I222*H222,2)</f>
        <v>0</v>
      </c>
      <c r="BL222" s="18" t="s">
        <v>6003</v>
      </c>
      <c r="BM222" s="18" t="s">
        <v>1623</v>
      </c>
    </row>
    <row r="223" spans="2:65" s="1" customFormat="1" ht="27">
      <c r="B223" s="35"/>
      <c r="D223" s="195" t="s">
        <v>4021</v>
      </c>
      <c r="F223" s="196" t="s">
        <v>1624</v>
      </c>
      <c r="I223" s="181"/>
      <c r="L223" s="35"/>
      <c r="M223" s="64"/>
      <c r="N223" s="36"/>
      <c r="O223" s="36"/>
      <c r="P223" s="36"/>
      <c r="Q223" s="36"/>
      <c r="R223" s="36"/>
      <c r="S223" s="36"/>
      <c r="T223" s="65"/>
      <c r="AT223" s="18" t="s">
        <v>4021</v>
      </c>
      <c r="AU223" s="18" t="s">
        <v>5990</v>
      </c>
    </row>
    <row r="224" spans="2:65" s="12" customFormat="1">
      <c r="B224" s="186"/>
      <c r="D224" s="195" t="s">
        <v>402</v>
      </c>
      <c r="E224" s="194" t="s">
        <v>5915</v>
      </c>
      <c r="F224" s="207" t="s">
        <v>1540</v>
      </c>
      <c r="H224" s="208">
        <v>31.59</v>
      </c>
      <c r="I224" s="190"/>
      <c r="L224" s="186"/>
      <c r="M224" s="191"/>
      <c r="N224" s="192"/>
      <c r="O224" s="192"/>
      <c r="P224" s="192"/>
      <c r="Q224" s="192"/>
      <c r="R224" s="192"/>
      <c r="S224" s="192"/>
      <c r="T224" s="193"/>
      <c r="AT224" s="194" t="s">
        <v>402</v>
      </c>
      <c r="AU224" s="194" t="s">
        <v>5990</v>
      </c>
      <c r="AV224" s="12" t="s">
        <v>5990</v>
      </c>
      <c r="AW224" s="12" t="s">
        <v>5947</v>
      </c>
      <c r="AX224" s="12" t="s">
        <v>5983</v>
      </c>
      <c r="AY224" s="194" t="s">
        <v>4012</v>
      </c>
    </row>
    <row r="225" spans="2:65" s="12" customFormat="1">
      <c r="B225" s="186"/>
      <c r="D225" s="195" t="s">
        <v>402</v>
      </c>
      <c r="E225" s="194" t="s">
        <v>5915</v>
      </c>
      <c r="F225" s="207" t="s">
        <v>1541</v>
      </c>
      <c r="H225" s="208">
        <v>33.299999999999997</v>
      </c>
      <c r="I225" s="190"/>
      <c r="L225" s="186"/>
      <c r="M225" s="191"/>
      <c r="N225" s="192"/>
      <c r="O225" s="192"/>
      <c r="P225" s="192"/>
      <c r="Q225" s="192"/>
      <c r="R225" s="192"/>
      <c r="S225" s="192"/>
      <c r="T225" s="193"/>
      <c r="AT225" s="194" t="s">
        <v>402</v>
      </c>
      <c r="AU225" s="194" t="s">
        <v>5990</v>
      </c>
      <c r="AV225" s="12" t="s">
        <v>5990</v>
      </c>
      <c r="AW225" s="12" t="s">
        <v>5947</v>
      </c>
      <c r="AX225" s="12" t="s">
        <v>5983</v>
      </c>
      <c r="AY225" s="194" t="s">
        <v>4012</v>
      </c>
    </row>
    <row r="226" spans="2:65" s="12" customFormat="1">
      <c r="B226" s="186"/>
      <c r="D226" s="195" t="s">
        <v>402</v>
      </c>
      <c r="E226" s="194" t="s">
        <v>5915</v>
      </c>
      <c r="F226" s="207" t="s">
        <v>1542</v>
      </c>
      <c r="H226" s="208">
        <v>53.1</v>
      </c>
      <c r="I226" s="190"/>
      <c r="L226" s="186"/>
      <c r="M226" s="191"/>
      <c r="N226" s="192"/>
      <c r="O226" s="192"/>
      <c r="P226" s="192"/>
      <c r="Q226" s="192"/>
      <c r="R226" s="192"/>
      <c r="S226" s="192"/>
      <c r="T226" s="193"/>
      <c r="AT226" s="194" t="s">
        <v>402</v>
      </c>
      <c r="AU226" s="194" t="s">
        <v>5990</v>
      </c>
      <c r="AV226" s="12" t="s">
        <v>5990</v>
      </c>
      <c r="AW226" s="12" t="s">
        <v>5947</v>
      </c>
      <c r="AX226" s="12" t="s">
        <v>5983</v>
      </c>
      <c r="AY226" s="194" t="s">
        <v>4012</v>
      </c>
    </row>
    <row r="227" spans="2:65" s="13" customFormat="1">
      <c r="B227" s="209"/>
      <c r="D227" s="179" t="s">
        <v>402</v>
      </c>
      <c r="E227" s="210" t="s">
        <v>5915</v>
      </c>
      <c r="F227" s="211" t="s">
        <v>476</v>
      </c>
      <c r="H227" s="212">
        <v>117.99</v>
      </c>
      <c r="I227" s="213"/>
      <c r="L227" s="209"/>
      <c r="M227" s="214"/>
      <c r="N227" s="215"/>
      <c r="O227" s="215"/>
      <c r="P227" s="215"/>
      <c r="Q227" s="215"/>
      <c r="R227" s="215"/>
      <c r="S227" s="215"/>
      <c r="T227" s="216"/>
      <c r="AT227" s="217" t="s">
        <v>402</v>
      </c>
      <c r="AU227" s="217" t="s">
        <v>5990</v>
      </c>
      <c r="AV227" s="13" t="s">
        <v>6003</v>
      </c>
      <c r="AW227" s="13" t="s">
        <v>5916</v>
      </c>
      <c r="AX227" s="13" t="s">
        <v>5934</v>
      </c>
      <c r="AY227" s="217" t="s">
        <v>4012</v>
      </c>
    </row>
    <row r="228" spans="2:65" s="1" customFormat="1" ht="22.5" customHeight="1">
      <c r="B228" s="166"/>
      <c r="C228" s="167" t="s">
        <v>553</v>
      </c>
      <c r="D228" s="167" t="s">
        <v>4015</v>
      </c>
      <c r="E228" s="168" t="s">
        <v>4581</v>
      </c>
      <c r="F228" s="169" t="s">
        <v>4582</v>
      </c>
      <c r="G228" s="170" t="s">
        <v>426</v>
      </c>
      <c r="H228" s="171">
        <v>76.332999999999998</v>
      </c>
      <c r="I228" s="172"/>
      <c r="J228" s="173">
        <f>ROUND(I228*H228,2)</f>
        <v>0</v>
      </c>
      <c r="K228" s="169" t="s">
        <v>593</v>
      </c>
      <c r="L228" s="35"/>
      <c r="M228" s="174" t="s">
        <v>5915</v>
      </c>
      <c r="N228" s="175" t="s">
        <v>5954</v>
      </c>
      <c r="O228" s="36"/>
      <c r="P228" s="176">
        <f>O228*H228</f>
        <v>0</v>
      </c>
      <c r="Q228" s="176">
        <v>0</v>
      </c>
      <c r="R228" s="176">
        <f>Q228*H228</f>
        <v>0</v>
      </c>
      <c r="S228" s="176">
        <v>7.4999999999999997E-2</v>
      </c>
      <c r="T228" s="177">
        <f>S228*H228</f>
        <v>5.7249749999999997</v>
      </c>
      <c r="AR228" s="18" t="s">
        <v>6003</v>
      </c>
      <c r="AT228" s="18" t="s">
        <v>4015</v>
      </c>
      <c r="AU228" s="18" t="s">
        <v>5990</v>
      </c>
      <c r="AY228" s="18" t="s">
        <v>4012</v>
      </c>
      <c r="BE228" s="178">
        <f>IF(N228="základní",J228,0)</f>
        <v>0</v>
      </c>
      <c r="BF228" s="178">
        <f>IF(N228="snížená",J228,0)</f>
        <v>0</v>
      </c>
      <c r="BG228" s="178">
        <f>IF(N228="zákl. přenesená",J228,0)</f>
        <v>0</v>
      </c>
      <c r="BH228" s="178">
        <f>IF(N228="sníž. přenesená",J228,0)</f>
        <v>0</v>
      </c>
      <c r="BI228" s="178">
        <f>IF(N228="nulová",J228,0)</f>
        <v>0</v>
      </c>
      <c r="BJ228" s="18" t="s">
        <v>5934</v>
      </c>
      <c r="BK228" s="178">
        <f>ROUND(I228*H228,2)</f>
        <v>0</v>
      </c>
      <c r="BL228" s="18" t="s">
        <v>6003</v>
      </c>
      <c r="BM228" s="18" t="s">
        <v>1625</v>
      </c>
    </row>
    <row r="229" spans="2:65" s="12" customFormat="1">
      <c r="B229" s="186"/>
      <c r="D229" s="195" t="s">
        <v>402</v>
      </c>
      <c r="E229" s="194" t="s">
        <v>5915</v>
      </c>
      <c r="F229" s="207" t="s">
        <v>1626</v>
      </c>
      <c r="H229" s="208">
        <v>11.5</v>
      </c>
      <c r="I229" s="190"/>
      <c r="L229" s="186"/>
      <c r="M229" s="191"/>
      <c r="N229" s="192"/>
      <c r="O229" s="192"/>
      <c r="P229" s="192"/>
      <c r="Q229" s="192"/>
      <c r="R229" s="192"/>
      <c r="S229" s="192"/>
      <c r="T229" s="193"/>
      <c r="AT229" s="194" t="s">
        <v>402</v>
      </c>
      <c r="AU229" s="194" t="s">
        <v>5990</v>
      </c>
      <c r="AV229" s="12" t="s">
        <v>5990</v>
      </c>
      <c r="AW229" s="12" t="s">
        <v>5947</v>
      </c>
      <c r="AX229" s="12" t="s">
        <v>5983</v>
      </c>
      <c r="AY229" s="194" t="s">
        <v>4012</v>
      </c>
    </row>
    <row r="230" spans="2:65" s="12" customFormat="1">
      <c r="B230" s="186"/>
      <c r="D230" s="195" t="s">
        <v>402</v>
      </c>
      <c r="E230" s="194" t="s">
        <v>5915</v>
      </c>
      <c r="F230" s="207" t="s">
        <v>1627</v>
      </c>
      <c r="H230" s="208">
        <v>1.5</v>
      </c>
      <c r="I230" s="190"/>
      <c r="L230" s="186"/>
      <c r="M230" s="191"/>
      <c r="N230" s="192"/>
      <c r="O230" s="192"/>
      <c r="P230" s="192"/>
      <c r="Q230" s="192"/>
      <c r="R230" s="192"/>
      <c r="S230" s="192"/>
      <c r="T230" s="193"/>
      <c r="AT230" s="194" t="s">
        <v>402</v>
      </c>
      <c r="AU230" s="194" t="s">
        <v>5990</v>
      </c>
      <c r="AV230" s="12" t="s">
        <v>5990</v>
      </c>
      <c r="AW230" s="12" t="s">
        <v>5947</v>
      </c>
      <c r="AX230" s="12" t="s">
        <v>5983</v>
      </c>
      <c r="AY230" s="194" t="s">
        <v>4012</v>
      </c>
    </row>
    <row r="231" spans="2:65" s="12" customFormat="1">
      <c r="B231" s="186"/>
      <c r="D231" s="195" t="s">
        <v>402</v>
      </c>
      <c r="E231" s="194" t="s">
        <v>5915</v>
      </c>
      <c r="F231" s="207" t="s">
        <v>1628</v>
      </c>
      <c r="H231" s="208">
        <v>12.66</v>
      </c>
      <c r="I231" s="190"/>
      <c r="L231" s="186"/>
      <c r="M231" s="191"/>
      <c r="N231" s="192"/>
      <c r="O231" s="192"/>
      <c r="P231" s="192"/>
      <c r="Q231" s="192"/>
      <c r="R231" s="192"/>
      <c r="S231" s="192"/>
      <c r="T231" s="193"/>
      <c r="AT231" s="194" t="s">
        <v>402</v>
      </c>
      <c r="AU231" s="194" t="s">
        <v>5990</v>
      </c>
      <c r="AV231" s="12" t="s">
        <v>5990</v>
      </c>
      <c r="AW231" s="12" t="s">
        <v>5947</v>
      </c>
      <c r="AX231" s="12" t="s">
        <v>5983</v>
      </c>
      <c r="AY231" s="194" t="s">
        <v>4012</v>
      </c>
    </row>
    <row r="232" spans="2:65" s="12" customFormat="1">
      <c r="B232" s="186"/>
      <c r="D232" s="195" t="s">
        <v>402</v>
      </c>
      <c r="E232" s="194" t="s">
        <v>5915</v>
      </c>
      <c r="F232" s="207" t="s">
        <v>1629</v>
      </c>
      <c r="H232" s="208">
        <v>8.6999999999999993</v>
      </c>
      <c r="I232" s="190"/>
      <c r="L232" s="186"/>
      <c r="M232" s="191"/>
      <c r="N232" s="192"/>
      <c r="O232" s="192"/>
      <c r="P232" s="192"/>
      <c r="Q232" s="192"/>
      <c r="R232" s="192"/>
      <c r="S232" s="192"/>
      <c r="T232" s="193"/>
      <c r="AT232" s="194" t="s">
        <v>402</v>
      </c>
      <c r="AU232" s="194" t="s">
        <v>5990</v>
      </c>
      <c r="AV232" s="12" t="s">
        <v>5990</v>
      </c>
      <c r="AW232" s="12" t="s">
        <v>5947</v>
      </c>
      <c r="AX232" s="12" t="s">
        <v>5983</v>
      </c>
      <c r="AY232" s="194" t="s">
        <v>4012</v>
      </c>
    </row>
    <row r="233" spans="2:65" s="12" customFormat="1">
      <c r="B233" s="186"/>
      <c r="D233" s="195" t="s">
        <v>402</v>
      </c>
      <c r="E233" s="194" t="s">
        <v>5915</v>
      </c>
      <c r="F233" s="207" t="s">
        <v>1630</v>
      </c>
      <c r="H233" s="208">
        <v>1.44</v>
      </c>
      <c r="I233" s="190"/>
      <c r="L233" s="186"/>
      <c r="M233" s="191"/>
      <c r="N233" s="192"/>
      <c r="O233" s="192"/>
      <c r="P233" s="192"/>
      <c r="Q233" s="192"/>
      <c r="R233" s="192"/>
      <c r="S233" s="192"/>
      <c r="T233" s="193"/>
      <c r="AT233" s="194" t="s">
        <v>402</v>
      </c>
      <c r="AU233" s="194" t="s">
        <v>5990</v>
      </c>
      <c r="AV233" s="12" t="s">
        <v>5990</v>
      </c>
      <c r="AW233" s="12" t="s">
        <v>5947</v>
      </c>
      <c r="AX233" s="12" t="s">
        <v>5983</v>
      </c>
      <c r="AY233" s="194" t="s">
        <v>4012</v>
      </c>
    </row>
    <row r="234" spans="2:65" s="12" customFormat="1">
      <c r="B234" s="186"/>
      <c r="D234" s="195" t="s">
        <v>402</v>
      </c>
      <c r="E234" s="194" t="s">
        <v>5915</v>
      </c>
      <c r="F234" s="207" t="s">
        <v>1631</v>
      </c>
      <c r="H234" s="208">
        <v>10.14</v>
      </c>
      <c r="I234" s="190"/>
      <c r="L234" s="186"/>
      <c r="M234" s="191"/>
      <c r="N234" s="192"/>
      <c r="O234" s="192"/>
      <c r="P234" s="192"/>
      <c r="Q234" s="192"/>
      <c r="R234" s="192"/>
      <c r="S234" s="192"/>
      <c r="T234" s="193"/>
      <c r="AT234" s="194" t="s">
        <v>402</v>
      </c>
      <c r="AU234" s="194" t="s">
        <v>5990</v>
      </c>
      <c r="AV234" s="12" t="s">
        <v>5990</v>
      </c>
      <c r="AW234" s="12" t="s">
        <v>5947</v>
      </c>
      <c r="AX234" s="12" t="s">
        <v>5983</v>
      </c>
      <c r="AY234" s="194" t="s">
        <v>4012</v>
      </c>
    </row>
    <row r="235" spans="2:65" s="12" customFormat="1">
      <c r="B235" s="186"/>
      <c r="D235" s="195" t="s">
        <v>402</v>
      </c>
      <c r="E235" s="194" t="s">
        <v>5915</v>
      </c>
      <c r="F235" s="207" t="s">
        <v>1632</v>
      </c>
      <c r="H235" s="208">
        <v>5.82</v>
      </c>
      <c r="I235" s="190"/>
      <c r="L235" s="186"/>
      <c r="M235" s="191"/>
      <c r="N235" s="192"/>
      <c r="O235" s="192"/>
      <c r="P235" s="192"/>
      <c r="Q235" s="192"/>
      <c r="R235" s="192"/>
      <c r="S235" s="192"/>
      <c r="T235" s="193"/>
      <c r="AT235" s="194" t="s">
        <v>402</v>
      </c>
      <c r="AU235" s="194" t="s">
        <v>5990</v>
      </c>
      <c r="AV235" s="12" t="s">
        <v>5990</v>
      </c>
      <c r="AW235" s="12" t="s">
        <v>5947</v>
      </c>
      <c r="AX235" s="12" t="s">
        <v>5983</v>
      </c>
      <c r="AY235" s="194" t="s">
        <v>4012</v>
      </c>
    </row>
    <row r="236" spans="2:65" s="12" customFormat="1">
      <c r="B236" s="186"/>
      <c r="D236" s="195" t="s">
        <v>402</v>
      </c>
      <c r="E236" s="194" t="s">
        <v>5915</v>
      </c>
      <c r="F236" s="207" t="s">
        <v>1633</v>
      </c>
      <c r="H236" s="208">
        <v>3.1680000000000001</v>
      </c>
      <c r="I236" s="190"/>
      <c r="L236" s="186"/>
      <c r="M236" s="191"/>
      <c r="N236" s="192"/>
      <c r="O236" s="192"/>
      <c r="P236" s="192"/>
      <c r="Q236" s="192"/>
      <c r="R236" s="192"/>
      <c r="S236" s="192"/>
      <c r="T236" s="193"/>
      <c r="AT236" s="194" t="s">
        <v>402</v>
      </c>
      <c r="AU236" s="194" t="s">
        <v>5990</v>
      </c>
      <c r="AV236" s="12" t="s">
        <v>5990</v>
      </c>
      <c r="AW236" s="12" t="s">
        <v>5947</v>
      </c>
      <c r="AX236" s="12" t="s">
        <v>5983</v>
      </c>
      <c r="AY236" s="194" t="s">
        <v>4012</v>
      </c>
    </row>
    <row r="237" spans="2:65" s="12" customFormat="1">
      <c r="B237" s="186"/>
      <c r="D237" s="195" t="s">
        <v>402</v>
      </c>
      <c r="E237" s="194" t="s">
        <v>5915</v>
      </c>
      <c r="F237" s="207" t="s">
        <v>1634</v>
      </c>
      <c r="H237" s="208">
        <v>18.149999999999999</v>
      </c>
      <c r="I237" s="190"/>
      <c r="L237" s="186"/>
      <c r="M237" s="191"/>
      <c r="N237" s="192"/>
      <c r="O237" s="192"/>
      <c r="P237" s="192"/>
      <c r="Q237" s="192"/>
      <c r="R237" s="192"/>
      <c r="S237" s="192"/>
      <c r="T237" s="193"/>
      <c r="AT237" s="194" t="s">
        <v>402</v>
      </c>
      <c r="AU237" s="194" t="s">
        <v>5990</v>
      </c>
      <c r="AV237" s="12" t="s">
        <v>5990</v>
      </c>
      <c r="AW237" s="12" t="s">
        <v>5947</v>
      </c>
      <c r="AX237" s="12" t="s">
        <v>5983</v>
      </c>
      <c r="AY237" s="194" t="s">
        <v>4012</v>
      </c>
    </row>
    <row r="238" spans="2:65" s="12" customFormat="1">
      <c r="B238" s="186"/>
      <c r="D238" s="179" t="s">
        <v>402</v>
      </c>
      <c r="E238" s="187" t="s">
        <v>5915</v>
      </c>
      <c r="F238" s="188" t="s">
        <v>1635</v>
      </c>
      <c r="H238" s="189">
        <v>3.2549999999999999</v>
      </c>
      <c r="I238" s="190"/>
      <c r="L238" s="186"/>
      <c r="M238" s="191"/>
      <c r="N238" s="192"/>
      <c r="O238" s="192"/>
      <c r="P238" s="192"/>
      <c r="Q238" s="192"/>
      <c r="R238" s="192"/>
      <c r="S238" s="192"/>
      <c r="T238" s="193"/>
      <c r="AT238" s="194" t="s">
        <v>402</v>
      </c>
      <c r="AU238" s="194" t="s">
        <v>5990</v>
      </c>
      <c r="AV238" s="12" t="s">
        <v>5990</v>
      </c>
      <c r="AW238" s="12" t="s">
        <v>5947</v>
      </c>
      <c r="AX238" s="12" t="s">
        <v>5983</v>
      </c>
      <c r="AY238" s="194" t="s">
        <v>4012</v>
      </c>
    </row>
    <row r="239" spans="2:65" s="1" customFormat="1" ht="22.5" customHeight="1">
      <c r="B239" s="166"/>
      <c r="C239" s="167" t="s">
        <v>559</v>
      </c>
      <c r="D239" s="167" t="s">
        <v>4015</v>
      </c>
      <c r="E239" s="168" t="s">
        <v>4588</v>
      </c>
      <c r="F239" s="169" t="s">
        <v>4589</v>
      </c>
      <c r="G239" s="170" t="s">
        <v>426</v>
      </c>
      <c r="H239" s="171">
        <v>76.3</v>
      </c>
      <c r="I239" s="172"/>
      <c r="J239" s="173">
        <f t="shared" ref="J239:J248" si="0">ROUND(I239*H239,2)</f>
        <v>0</v>
      </c>
      <c r="K239" s="169" t="s">
        <v>593</v>
      </c>
      <c r="L239" s="35"/>
      <c r="M239" s="174" t="s">
        <v>5915</v>
      </c>
      <c r="N239" s="175" t="s">
        <v>5954</v>
      </c>
      <c r="O239" s="36"/>
      <c r="P239" s="176">
        <f t="shared" ref="P239:P248" si="1">O239*H239</f>
        <v>0</v>
      </c>
      <c r="Q239" s="176">
        <v>9.8999999999999999E-4</v>
      </c>
      <c r="R239" s="176">
        <f t="shared" ref="R239:R248" si="2">Q239*H239</f>
        <v>7.5536999999999993E-2</v>
      </c>
      <c r="S239" s="176">
        <v>0</v>
      </c>
      <c r="T239" s="177">
        <f t="shared" ref="T239:T248" si="3">S239*H239</f>
        <v>0</v>
      </c>
      <c r="AR239" s="18" t="s">
        <v>6003</v>
      </c>
      <c r="AT239" s="18" t="s">
        <v>4015</v>
      </c>
      <c r="AU239" s="18" t="s">
        <v>5990</v>
      </c>
      <c r="AY239" s="18" t="s">
        <v>4012</v>
      </c>
      <c r="BE239" s="178">
        <f t="shared" ref="BE239:BE248" si="4">IF(N239="základní",J239,0)</f>
        <v>0</v>
      </c>
      <c r="BF239" s="178">
        <f t="shared" ref="BF239:BF248" si="5">IF(N239="snížená",J239,0)</f>
        <v>0</v>
      </c>
      <c r="BG239" s="178">
        <f t="shared" ref="BG239:BG248" si="6">IF(N239="zákl. přenesená",J239,0)</f>
        <v>0</v>
      </c>
      <c r="BH239" s="178">
        <f t="shared" ref="BH239:BH248" si="7">IF(N239="sníž. přenesená",J239,0)</f>
        <v>0</v>
      </c>
      <c r="BI239" s="178">
        <f t="shared" ref="BI239:BI248" si="8">IF(N239="nulová",J239,0)</f>
        <v>0</v>
      </c>
      <c r="BJ239" s="18" t="s">
        <v>5934</v>
      </c>
      <c r="BK239" s="178">
        <f t="shared" ref="BK239:BK248" si="9">ROUND(I239*H239,2)</f>
        <v>0</v>
      </c>
      <c r="BL239" s="18" t="s">
        <v>6003</v>
      </c>
      <c r="BM239" s="18" t="s">
        <v>1636</v>
      </c>
    </row>
    <row r="240" spans="2:65" s="1" customFormat="1" ht="22.5" customHeight="1">
      <c r="B240" s="166"/>
      <c r="C240" s="167" t="s">
        <v>565</v>
      </c>
      <c r="D240" s="167" t="s">
        <v>4015</v>
      </c>
      <c r="E240" s="168" t="s">
        <v>1637</v>
      </c>
      <c r="F240" s="169" t="s">
        <v>1638</v>
      </c>
      <c r="G240" s="170" t="s">
        <v>4018</v>
      </c>
      <c r="H240" s="171">
        <v>1</v>
      </c>
      <c r="I240" s="172"/>
      <c r="J240" s="173">
        <f t="shared" si="0"/>
        <v>0</v>
      </c>
      <c r="K240" s="169" t="s">
        <v>5915</v>
      </c>
      <c r="L240" s="35"/>
      <c r="M240" s="174" t="s">
        <v>5915</v>
      </c>
      <c r="N240" s="175" t="s">
        <v>5954</v>
      </c>
      <c r="O240" s="36"/>
      <c r="P240" s="176">
        <f t="shared" si="1"/>
        <v>0</v>
      </c>
      <c r="Q240" s="176">
        <v>0</v>
      </c>
      <c r="R240" s="176">
        <f t="shared" si="2"/>
        <v>0</v>
      </c>
      <c r="S240" s="176">
        <v>0</v>
      </c>
      <c r="T240" s="177">
        <f t="shared" si="3"/>
        <v>0</v>
      </c>
      <c r="AR240" s="18" t="s">
        <v>6003</v>
      </c>
      <c r="AT240" s="18" t="s">
        <v>4015</v>
      </c>
      <c r="AU240" s="18" t="s">
        <v>5990</v>
      </c>
      <c r="AY240" s="18" t="s">
        <v>4012</v>
      </c>
      <c r="BE240" s="178">
        <f t="shared" si="4"/>
        <v>0</v>
      </c>
      <c r="BF240" s="178">
        <f t="shared" si="5"/>
        <v>0</v>
      </c>
      <c r="BG240" s="178">
        <f t="shared" si="6"/>
        <v>0</v>
      </c>
      <c r="BH240" s="178">
        <f t="shared" si="7"/>
        <v>0</v>
      </c>
      <c r="BI240" s="178">
        <f t="shared" si="8"/>
        <v>0</v>
      </c>
      <c r="BJ240" s="18" t="s">
        <v>5934</v>
      </c>
      <c r="BK240" s="178">
        <f t="shared" si="9"/>
        <v>0</v>
      </c>
      <c r="BL240" s="18" t="s">
        <v>6003</v>
      </c>
      <c r="BM240" s="18" t="s">
        <v>1639</v>
      </c>
    </row>
    <row r="241" spans="2:65" s="1" customFormat="1" ht="22.5" customHeight="1">
      <c r="B241" s="166"/>
      <c r="C241" s="167" t="s">
        <v>570</v>
      </c>
      <c r="D241" s="167" t="s">
        <v>4015</v>
      </c>
      <c r="E241" s="168" t="s">
        <v>1640</v>
      </c>
      <c r="F241" s="169" t="s">
        <v>1641</v>
      </c>
      <c r="G241" s="170" t="s">
        <v>4018</v>
      </c>
      <c r="H241" s="171">
        <v>1</v>
      </c>
      <c r="I241" s="172"/>
      <c r="J241" s="173">
        <f t="shared" si="0"/>
        <v>0</v>
      </c>
      <c r="K241" s="169" t="s">
        <v>5915</v>
      </c>
      <c r="L241" s="35"/>
      <c r="M241" s="174" t="s">
        <v>5915</v>
      </c>
      <c r="N241" s="175" t="s">
        <v>5954</v>
      </c>
      <c r="O241" s="36"/>
      <c r="P241" s="176">
        <f t="shared" si="1"/>
        <v>0</v>
      </c>
      <c r="Q241" s="176">
        <v>0</v>
      </c>
      <c r="R241" s="176">
        <f t="shared" si="2"/>
        <v>0</v>
      </c>
      <c r="S241" s="176">
        <v>0</v>
      </c>
      <c r="T241" s="177">
        <f t="shared" si="3"/>
        <v>0</v>
      </c>
      <c r="AR241" s="18" t="s">
        <v>6003</v>
      </c>
      <c r="AT241" s="18" t="s">
        <v>4015</v>
      </c>
      <c r="AU241" s="18" t="s">
        <v>5990</v>
      </c>
      <c r="AY241" s="18" t="s">
        <v>4012</v>
      </c>
      <c r="BE241" s="178">
        <f t="shared" si="4"/>
        <v>0</v>
      </c>
      <c r="BF241" s="178">
        <f t="shared" si="5"/>
        <v>0</v>
      </c>
      <c r="BG241" s="178">
        <f t="shared" si="6"/>
        <v>0</v>
      </c>
      <c r="BH241" s="178">
        <f t="shared" si="7"/>
        <v>0</v>
      </c>
      <c r="BI241" s="178">
        <f t="shared" si="8"/>
        <v>0</v>
      </c>
      <c r="BJ241" s="18" t="s">
        <v>5934</v>
      </c>
      <c r="BK241" s="178">
        <f t="shared" si="9"/>
        <v>0</v>
      </c>
      <c r="BL241" s="18" t="s">
        <v>6003</v>
      </c>
      <c r="BM241" s="18" t="s">
        <v>1642</v>
      </c>
    </row>
    <row r="242" spans="2:65" s="1" customFormat="1" ht="22.5" customHeight="1">
      <c r="B242" s="166"/>
      <c r="C242" s="167" t="s">
        <v>574</v>
      </c>
      <c r="D242" s="167" t="s">
        <v>4015</v>
      </c>
      <c r="E242" s="168" t="s">
        <v>1643</v>
      </c>
      <c r="F242" s="169" t="s">
        <v>1644</v>
      </c>
      <c r="G242" s="170" t="s">
        <v>4018</v>
      </c>
      <c r="H242" s="171">
        <v>2</v>
      </c>
      <c r="I242" s="172"/>
      <c r="J242" s="173">
        <f t="shared" si="0"/>
        <v>0</v>
      </c>
      <c r="K242" s="169" t="s">
        <v>5915</v>
      </c>
      <c r="L242" s="35"/>
      <c r="M242" s="174" t="s">
        <v>5915</v>
      </c>
      <c r="N242" s="175" t="s">
        <v>5954</v>
      </c>
      <c r="O242" s="36"/>
      <c r="P242" s="176">
        <f t="shared" si="1"/>
        <v>0</v>
      </c>
      <c r="Q242" s="176">
        <v>0</v>
      </c>
      <c r="R242" s="176">
        <f t="shared" si="2"/>
        <v>0</v>
      </c>
      <c r="S242" s="176">
        <v>0</v>
      </c>
      <c r="T242" s="177">
        <f t="shared" si="3"/>
        <v>0</v>
      </c>
      <c r="AR242" s="18" t="s">
        <v>6003</v>
      </c>
      <c r="AT242" s="18" t="s">
        <v>4015</v>
      </c>
      <c r="AU242" s="18" t="s">
        <v>5990</v>
      </c>
      <c r="AY242" s="18" t="s">
        <v>4012</v>
      </c>
      <c r="BE242" s="178">
        <f t="shared" si="4"/>
        <v>0</v>
      </c>
      <c r="BF242" s="178">
        <f t="shared" si="5"/>
        <v>0</v>
      </c>
      <c r="BG242" s="178">
        <f t="shared" si="6"/>
        <v>0</v>
      </c>
      <c r="BH242" s="178">
        <f t="shared" si="7"/>
        <v>0</v>
      </c>
      <c r="BI242" s="178">
        <f t="shared" si="8"/>
        <v>0</v>
      </c>
      <c r="BJ242" s="18" t="s">
        <v>5934</v>
      </c>
      <c r="BK242" s="178">
        <f t="shared" si="9"/>
        <v>0</v>
      </c>
      <c r="BL242" s="18" t="s">
        <v>6003</v>
      </c>
      <c r="BM242" s="18" t="s">
        <v>1645</v>
      </c>
    </row>
    <row r="243" spans="2:65" s="1" customFormat="1" ht="22.5" customHeight="1">
      <c r="B243" s="166"/>
      <c r="C243" s="167" t="s">
        <v>579</v>
      </c>
      <c r="D243" s="167" t="s">
        <v>4015</v>
      </c>
      <c r="E243" s="168" t="s">
        <v>1646</v>
      </c>
      <c r="F243" s="169" t="s">
        <v>1647</v>
      </c>
      <c r="G243" s="170" t="s">
        <v>4018</v>
      </c>
      <c r="H243" s="171">
        <v>2</v>
      </c>
      <c r="I243" s="172"/>
      <c r="J243" s="173">
        <f t="shared" si="0"/>
        <v>0</v>
      </c>
      <c r="K243" s="169" t="s">
        <v>5915</v>
      </c>
      <c r="L243" s="35"/>
      <c r="M243" s="174" t="s">
        <v>5915</v>
      </c>
      <c r="N243" s="175" t="s">
        <v>5954</v>
      </c>
      <c r="O243" s="36"/>
      <c r="P243" s="176">
        <f t="shared" si="1"/>
        <v>0</v>
      </c>
      <c r="Q243" s="176">
        <v>0</v>
      </c>
      <c r="R243" s="176">
        <f t="shared" si="2"/>
        <v>0</v>
      </c>
      <c r="S243" s="176">
        <v>0</v>
      </c>
      <c r="T243" s="177">
        <f t="shared" si="3"/>
        <v>0</v>
      </c>
      <c r="AR243" s="18" t="s">
        <v>6003</v>
      </c>
      <c r="AT243" s="18" t="s">
        <v>4015</v>
      </c>
      <c r="AU243" s="18" t="s">
        <v>5990</v>
      </c>
      <c r="AY243" s="18" t="s">
        <v>4012</v>
      </c>
      <c r="BE243" s="178">
        <f t="shared" si="4"/>
        <v>0</v>
      </c>
      <c r="BF243" s="178">
        <f t="shared" si="5"/>
        <v>0</v>
      </c>
      <c r="BG243" s="178">
        <f t="shared" si="6"/>
        <v>0</v>
      </c>
      <c r="BH243" s="178">
        <f t="shared" si="7"/>
        <v>0</v>
      </c>
      <c r="BI243" s="178">
        <f t="shared" si="8"/>
        <v>0</v>
      </c>
      <c r="BJ243" s="18" t="s">
        <v>5934</v>
      </c>
      <c r="BK243" s="178">
        <f t="shared" si="9"/>
        <v>0</v>
      </c>
      <c r="BL243" s="18" t="s">
        <v>6003</v>
      </c>
      <c r="BM243" s="18" t="s">
        <v>1648</v>
      </c>
    </row>
    <row r="244" spans="2:65" s="1" customFormat="1" ht="22.5" customHeight="1">
      <c r="B244" s="166"/>
      <c r="C244" s="167" t="s">
        <v>590</v>
      </c>
      <c r="D244" s="167" t="s">
        <v>4015</v>
      </c>
      <c r="E244" s="168" t="s">
        <v>1649</v>
      </c>
      <c r="F244" s="169" t="s">
        <v>1650</v>
      </c>
      <c r="G244" s="170" t="s">
        <v>4018</v>
      </c>
      <c r="H244" s="171">
        <v>2</v>
      </c>
      <c r="I244" s="172"/>
      <c r="J244" s="173">
        <f t="shared" si="0"/>
        <v>0</v>
      </c>
      <c r="K244" s="169" t="s">
        <v>5915</v>
      </c>
      <c r="L244" s="35"/>
      <c r="M244" s="174" t="s">
        <v>5915</v>
      </c>
      <c r="N244" s="175" t="s">
        <v>5954</v>
      </c>
      <c r="O244" s="36"/>
      <c r="P244" s="176">
        <f t="shared" si="1"/>
        <v>0</v>
      </c>
      <c r="Q244" s="176">
        <v>0</v>
      </c>
      <c r="R244" s="176">
        <f t="shared" si="2"/>
        <v>0</v>
      </c>
      <c r="S244" s="176">
        <v>0</v>
      </c>
      <c r="T244" s="177">
        <f t="shared" si="3"/>
        <v>0</v>
      </c>
      <c r="AR244" s="18" t="s">
        <v>6003</v>
      </c>
      <c r="AT244" s="18" t="s">
        <v>4015</v>
      </c>
      <c r="AU244" s="18" t="s">
        <v>5990</v>
      </c>
      <c r="AY244" s="18" t="s">
        <v>4012</v>
      </c>
      <c r="BE244" s="178">
        <f t="shared" si="4"/>
        <v>0</v>
      </c>
      <c r="BF244" s="178">
        <f t="shared" si="5"/>
        <v>0</v>
      </c>
      <c r="BG244" s="178">
        <f t="shared" si="6"/>
        <v>0</v>
      </c>
      <c r="BH244" s="178">
        <f t="shared" si="7"/>
        <v>0</v>
      </c>
      <c r="BI244" s="178">
        <f t="shared" si="8"/>
        <v>0</v>
      </c>
      <c r="BJ244" s="18" t="s">
        <v>5934</v>
      </c>
      <c r="BK244" s="178">
        <f t="shared" si="9"/>
        <v>0</v>
      </c>
      <c r="BL244" s="18" t="s">
        <v>6003</v>
      </c>
      <c r="BM244" s="18" t="s">
        <v>1651</v>
      </c>
    </row>
    <row r="245" spans="2:65" s="1" customFormat="1" ht="22.5" customHeight="1">
      <c r="B245" s="166"/>
      <c r="C245" s="167" t="s">
        <v>601</v>
      </c>
      <c r="D245" s="167" t="s">
        <v>4015</v>
      </c>
      <c r="E245" s="168" t="s">
        <v>1652</v>
      </c>
      <c r="F245" s="169" t="s">
        <v>1653</v>
      </c>
      <c r="G245" s="170" t="s">
        <v>4018</v>
      </c>
      <c r="H245" s="171">
        <v>2</v>
      </c>
      <c r="I245" s="172"/>
      <c r="J245" s="173">
        <f t="shared" si="0"/>
        <v>0</v>
      </c>
      <c r="K245" s="169" t="s">
        <v>5915</v>
      </c>
      <c r="L245" s="35"/>
      <c r="M245" s="174" t="s">
        <v>5915</v>
      </c>
      <c r="N245" s="175" t="s">
        <v>5954</v>
      </c>
      <c r="O245" s="36"/>
      <c r="P245" s="176">
        <f t="shared" si="1"/>
        <v>0</v>
      </c>
      <c r="Q245" s="176">
        <v>0</v>
      </c>
      <c r="R245" s="176">
        <f t="shared" si="2"/>
        <v>0</v>
      </c>
      <c r="S245" s="176">
        <v>0</v>
      </c>
      <c r="T245" s="177">
        <f t="shared" si="3"/>
        <v>0</v>
      </c>
      <c r="AR245" s="18" t="s">
        <v>6003</v>
      </c>
      <c r="AT245" s="18" t="s">
        <v>4015</v>
      </c>
      <c r="AU245" s="18" t="s">
        <v>5990</v>
      </c>
      <c r="AY245" s="18" t="s">
        <v>4012</v>
      </c>
      <c r="BE245" s="178">
        <f t="shared" si="4"/>
        <v>0</v>
      </c>
      <c r="BF245" s="178">
        <f t="shared" si="5"/>
        <v>0</v>
      </c>
      <c r="BG245" s="178">
        <f t="shared" si="6"/>
        <v>0</v>
      </c>
      <c r="BH245" s="178">
        <f t="shared" si="7"/>
        <v>0</v>
      </c>
      <c r="BI245" s="178">
        <f t="shared" si="8"/>
        <v>0</v>
      </c>
      <c r="BJ245" s="18" t="s">
        <v>5934</v>
      </c>
      <c r="BK245" s="178">
        <f t="shared" si="9"/>
        <v>0</v>
      </c>
      <c r="BL245" s="18" t="s">
        <v>6003</v>
      </c>
      <c r="BM245" s="18" t="s">
        <v>1654</v>
      </c>
    </row>
    <row r="246" spans="2:65" s="1" customFormat="1" ht="22.5" customHeight="1">
      <c r="B246" s="166"/>
      <c r="C246" s="167" t="s">
        <v>605</v>
      </c>
      <c r="D246" s="167" t="s">
        <v>4015</v>
      </c>
      <c r="E246" s="168" t="s">
        <v>1655</v>
      </c>
      <c r="F246" s="169" t="s">
        <v>1656</v>
      </c>
      <c r="G246" s="170" t="s">
        <v>4018</v>
      </c>
      <c r="H246" s="171">
        <v>2</v>
      </c>
      <c r="I246" s="172"/>
      <c r="J246" s="173">
        <f t="shared" si="0"/>
        <v>0</v>
      </c>
      <c r="K246" s="169" t="s">
        <v>5915</v>
      </c>
      <c r="L246" s="35"/>
      <c r="M246" s="174" t="s">
        <v>5915</v>
      </c>
      <c r="N246" s="175" t="s">
        <v>5954</v>
      </c>
      <c r="O246" s="36"/>
      <c r="P246" s="176">
        <f t="shared" si="1"/>
        <v>0</v>
      </c>
      <c r="Q246" s="176">
        <v>0</v>
      </c>
      <c r="R246" s="176">
        <f t="shared" si="2"/>
        <v>0</v>
      </c>
      <c r="S246" s="176">
        <v>0</v>
      </c>
      <c r="T246" s="177">
        <f t="shared" si="3"/>
        <v>0</v>
      </c>
      <c r="AR246" s="18" t="s">
        <v>6003</v>
      </c>
      <c r="AT246" s="18" t="s">
        <v>4015</v>
      </c>
      <c r="AU246" s="18" t="s">
        <v>5990</v>
      </c>
      <c r="AY246" s="18" t="s">
        <v>4012</v>
      </c>
      <c r="BE246" s="178">
        <f t="shared" si="4"/>
        <v>0</v>
      </c>
      <c r="BF246" s="178">
        <f t="shared" si="5"/>
        <v>0</v>
      </c>
      <c r="BG246" s="178">
        <f t="shared" si="6"/>
        <v>0</v>
      </c>
      <c r="BH246" s="178">
        <f t="shared" si="7"/>
        <v>0</v>
      </c>
      <c r="BI246" s="178">
        <f t="shared" si="8"/>
        <v>0</v>
      </c>
      <c r="BJ246" s="18" t="s">
        <v>5934</v>
      </c>
      <c r="BK246" s="178">
        <f t="shared" si="9"/>
        <v>0</v>
      </c>
      <c r="BL246" s="18" t="s">
        <v>6003</v>
      </c>
      <c r="BM246" s="18" t="s">
        <v>1657</v>
      </c>
    </row>
    <row r="247" spans="2:65" s="1" customFormat="1" ht="22.5" customHeight="1">
      <c r="B247" s="166"/>
      <c r="C247" s="167" t="s">
        <v>611</v>
      </c>
      <c r="D247" s="167" t="s">
        <v>4015</v>
      </c>
      <c r="E247" s="168" t="s">
        <v>1658</v>
      </c>
      <c r="F247" s="169" t="s">
        <v>1659</v>
      </c>
      <c r="G247" s="170" t="s">
        <v>426</v>
      </c>
      <c r="H247" s="171">
        <v>76.3</v>
      </c>
      <c r="I247" s="172"/>
      <c r="J247" s="173">
        <f t="shared" si="0"/>
        <v>0</v>
      </c>
      <c r="K247" s="169" t="s">
        <v>5915</v>
      </c>
      <c r="L247" s="35"/>
      <c r="M247" s="174" t="s">
        <v>5915</v>
      </c>
      <c r="N247" s="175" t="s">
        <v>5954</v>
      </c>
      <c r="O247" s="36"/>
      <c r="P247" s="176">
        <f t="shared" si="1"/>
        <v>0</v>
      </c>
      <c r="Q247" s="176">
        <v>0</v>
      </c>
      <c r="R247" s="176">
        <f t="shared" si="2"/>
        <v>0</v>
      </c>
      <c r="S247" s="176">
        <v>0</v>
      </c>
      <c r="T247" s="177">
        <f t="shared" si="3"/>
        <v>0</v>
      </c>
      <c r="AR247" s="18" t="s">
        <v>6003</v>
      </c>
      <c r="AT247" s="18" t="s">
        <v>4015</v>
      </c>
      <c r="AU247" s="18" t="s">
        <v>5990</v>
      </c>
      <c r="AY247" s="18" t="s">
        <v>4012</v>
      </c>
      <c r="BE247" s="178">
        <f t="shared" si="4"/>
        <v>0</v>
      </c>
      <c r="BF247" s="178">
        <f t="shared" si="5"/>
        <v>0</v>
      </c>
      <c r="BG247" s="178">
        <f t="shared" si="6"/>
        <v>0</v>
      </c>
      <c r="BH247" s="178">
        <f t="shared" si="7"/>
        <v>0</v>
      </c>
      <c r="BI247" s="178">
        <f t="shared" si="8"/>
        <v>0</v>
      </c>
      <c r="BJ247" s="18" t="s">
        <v>5934</v>
      </c>
      <c r="BK247" s="178">
        <f t="shared" si="9"/>
        <v>0</v>
      </c>
      <c r="BL247" s="18" t="s">
        <v>6003</v>
      </c>
      <c r="BM247" s="18" t="s">
        <v>1660</v>
      </c>
    </row>
    <row r="248" spans="2:65" s="1" customFormat="1" ht="22.5" customHeight="1">
      <c r="B248" s="166"/>
      <c r="C248" s="167" t="s">
        <v>616</v>
      </c>
      <c r="D248" s="167" t="s">
        <v>4015</v>
      </c>
      <c r="E248" s="168" t="s">
        <v>1661</v>
      </c>
      <c r="F248" s="169" t="s">
        <v>1662</v>
      </c>
      <c r="G248" s="170" t="s">
        <v>426</v>
      </c>
      <c r="H248" s="171">
        <v>76.3</v>
      </c>
      <c r="I248" s="172"/>
      <c r="J248" s="173">
        <f t="shared" si="0"/>
        <v>0</v>
      </c>
      <c r="K248" s="169" t="s">
        <v>5915</v>
      </c>
      <c r="L248" s="35"/>
      <c r="M248" s="174" t="s">
        <v>5915</v>
      </c>
      <c r="N248" s="175" t="s">
        <v>5954</v>
      </c>
      <c r="O248" s="36"/>
      <c r="P248" s="176">
        <f t="shared" si="1"/>
        <v>0</v>
      </c>
      <c r="Q248" s="176">
        <v>0</v>
      </c>
      <c r="R248" s="176">
        <f t="shared" si="2"/>
        <v>0</v>
      </c>
      <c r="S248" s="176">
        <v>0</v>
      </c>
      <c r="T248" s="177">
        <f t="shared" si="3"/>
        <v>0</v>
      </c>
      <c r="AR248" s="18" t="s">
        <v>6003</v>
      </c>
      <c r="AT248" s="18" t="s">
        <v>4015</v>
      </c>
      <c r="AU248" s="18" t="s">
        <v>5990</v>
      </c>
      <c r="AY248" s="18" t="s">
        <v>4012</v>
      </c>
      <c r="BE248" s="178">
        <f t="shared" si="4"/>
        <v>0</v>
      </c>
      <c r="BF248" s="178">
        <f t="shared" si="5"/>
        <v>0</v>
      </c>
      <c r="BG248" s="178">
        <f t="shared" si="6"/>
        <v>0</v>
      </c>
      <c r="BH248" s="178">
        <f t="shared" si="7"/>
        <v>0</v>
      </c>
      <c r="BI248" s="178">
        <f t="shared" si="8"/>
        <v>0</v>
      </c>
      <c r="BJ248" s="18" t="s">
        <v>5934</v>
      </c>
      <c r="BK248" s="178">
        <f t="shared" si="9"/>
        <v>0</v>
      </c>
      <c r="BL248" s="18" t="s">
        <v>6003</v>
      </c>
      <c r="BM248" s="18" t="s">
        <v>1663</v>
      </c>
    </row>
    <row r="249" spans="2:65" s="1" customFormat="1" ht="27">
      <c r="B249" s="35"/>
      <c r="D249" s="179" t="s">
        <v>4021</v>
      </c>
      <c r="F249" s="180" t="s">
        <v>2868</v>
      </c>
      <c r="I249" s="181"/>
      <c r="L249" s="35"/>
      <c r="M249" s="64"/>
      <c r="N249" s="36"/>
      <c r="O249" s="36"/>
      <c r="P249" s="36"/>
      <c r="Q249" s="36"/>
      <c r="R249" s="36"/>
      <c r="S249" s="36"/>
      <c r="T249" s="65"/>
      <c r="AT249" s="18" t="s">
        <v>4021</v>
      </c>
      <c r="AU249" s="18" t="s">
        <v>5990</v>
      </c>
    </row>
    <row r="250" spans="2:65" s="1" customFormat="1" ht="22.5" customHeight="1">
      <c r="B250" s="166"/>
      <c r="C250" s="167" t="s">
        <v>622</v>
      </c>
      <c r="D250" s="167" t="s">
        <v>4015</v>
      </c>
      <c r="E250" s="168" t="s">
        <v>1664</v>
      </c>
      <c r="F250" s="169" t="s">
        <v>1665</v>
      </c>
      <c r="G250" s="170" t="s">
        <v>426</v>
      </c>
      <c r="H250" s="171">
        <v>76.3</v>
      </c>
      <c r="I250" s="172"/>
      <c r="J250" s="173">
        <f>ROUND(I250*H250,2)</f>
        <v>0</v>
      </c>
      <c r="K250" s="169" t="s">
        <v>5915</v>
      </c>
      <c r="L250" s="35"/>
      <c r="M250" s="174" t="s">
        <v>5915</v>
      </c>
      <c r="N250" s="175" t="s">
        <v>5954</v>
      </c>
      <c r="O250" s="36"/>
      <c r="P250" s="176">
        <f>O250*H250</f>
        <v>0</v>
      </c>
      <c r="Q250" s="176">
        <v>0</v>
      </c>
      <c r="R250" s="176">
        <f>Q250*H250</f>
        <v>0</v>
      </c>
      <c r="S250" s="176">
        <v>0</v>
      </c>
      <c r="T250" s="177">
        <f>S250*H250</f>
        <v>0</v>
      </c>
      <c r="AR250" s="18" t="s">
        <v>6003</v>
      </c>
      <c r="AT250" s="18" t="s">
        <v>4015</v>
      </c>
      <c r="AU250" s="18" t="s">
        <v>5990</v>
      </c>
      <c r="AY250" s="18" t="s">
        <v>4012</v>
      </c>
      <c r="BE250" s="178">
        <f>IF(N250="základní",J250,0)</f>
        <v>0</v>
      </c>
      <c r="BF250" s="178">
        <f>IF(N250="snížená",J250,0)</f>
        <v>0</v>
      </c>
      <c r="BG250" s="178">
        <f>IF(N250="zákl. přenesená",J250,0)</f>
        <v>0</v>
      </c>
      <c r="BH250" s="178">
        <f>IF(N250="sníž. přenesená",J250,0)</f>
        <v>0</v>
      </c>
      <c r="BI250" s="178">
        <f>IF(N250="nulová",J250,0)</f>
        <v>0</v>
      </c>
      <c r="BJ250" s="18" t="s">
        <v>5934</v>
      </c>
      <c r="BK250" s="178">
        <f>ROUND(I250*H250,2)</f>
        <v>0</v>
      </c>
      <c r="BL250" s="18" t="s">
        <v>6003</v>
      </c>
      <c r="BM250" s="18" t="s">
        <v>1666</v>
      </c>
    </row>
    <row r="251" spans="2:65" s="1" customFormat="1" ht="40.5">
      <c r="B251" s="35"/>
      <c r="D251" s="179" t="s">
        <v>4021</v>
      </c>
      <c r="F251" s="180" t="s">
        <v>1667</v>
      </c>
      <c r="I251" s="181"/>
      <c r="L251" s="35"/>
      <c r="M251" s="64"/>
      <c r="N251" s="36"/>
      <c r="O251" s="36"/>
      <c r="P251" s="36"/>
      <c r="Q251" s="36"/>
      <c r="R251" s="36"/>
      <c r="S251" s="36"/>
      <c r="T251" s="65"/>
      <c r="AT251" s="18" t="s">
        <v>4021</v>
      </c>
      <c r="AU251" s="18" t="s">
        <v>5990</v>
      </c>
    </row>
    <row r="252" spans="2:65" s="1" customFormat="1" ht="22.5" customHeight="1">
      <c r="B252" s="166"/>
      <c r="C252" s="167" t="s">
        <v>629</v>
      </c>
      <c r="D252" s="167" t="s">
        <v>4015</v>
      </c>
      <c r="E252" s="168" t="s">
        <v>1668</v>
      </c>
      <c r="F252" s="169" t="s">
        <v>1669</v>
      </c>
      <c r="G252" s="170" t="s">
        <v>426</v>
      </c>
      <c r="H252" s="171">
        <v>76.3</v>
      </c>
      <c r="I252" s="172"/>
      <c r="J252" s="173">
        <f>ROUND(I252*H252,2)</f>
        <v>0</v>
      </c>
      <c r="K252" s="169" t="s">
        <v>5915</v>
      </c>
      <c r="L252" s="35"/>
      <c r="M252" s="174" t="s">
        <v>5915</v>
      </c>
      <c r="N252" s="175" t="s">
        <v>5954</v>
      </c>
      <c r="O252" s="36"/>
      <c r="P252" s="176">
        <f>O252*H252</f>
        <v>0</v>
      </c>
      <c r="Q252" s="176">
        <v>0</v>
      </c>
      <c r="R252" s="176">
        <f>Q252*H252</f>
        <v>0</v>
      </c>
      <c r="S252" s="176">
        <v>0</v>
      </c>
      <c r="T252" s="177">
        <f>S252*H252</f>
        <v>0</v>
      </c>
      <c r="AR252" s="18" t="s">
        <v>6003</v>
      </c>
      <c r="AT252" s="18" t="s">
        <v>4015</v>
      </c>
      <c r="AU252" s="18" t="s">
        <v>5990</v>
      </c>
      <c r="AY252" s="18" t="s">
        <v>4012</v>
      </c>
      <c r="BE252" s="178">
        <f>IF(N252="základní",J252,0)</f>
        <v>0</v>
      </c>
      <c r="BF252" s="178">
        <f>IF(N252="snížená",J252,0)</f>
        <v>0</v>
      </c>
      <c r="BG252" s="178">
        <f>IF(N252="zákl. přenesená",J252,0)</f>
        <v>0</v>
      </c>
      <c r="BH252" s="178">
        <f>IF(N252="sníž. přenesená",J252,0)</f>
        <v>0</v>
      </c>
      <c r="BI252" s="178">
        <f>IF(N252="nulová",J252,0)</f>
        <v>0</v>
      </c>
      <c r="BJ252" s="18" t="s">
        <v>5934</v>
      </c>
      <c r="BK252" s="178">
        <f>ROUND(I252*H252,2)</f>
        <v>0</v>
      </c>
      <c r="BL252" s="18" t="s">
        <v>6003</v>
      </c>
      <c r="BM252" s="18" t="s">
        <v>1670</v>
      </c>
    </row>
    <row r="253" spans="2:65" s="1" customFormat="1" ht="22.5" customHeight="1">
      <c r="B253" s="166"/>
      <c r="C253" s="167" t="s">
        <v>635</v>
      </c>
      <c r="D253" s="167" t="s">
        <v>4015</v>
      </c>
      <c r="E253" s="168" t="s">
        <v>1671</v>
      </c>
      <c r="F253" s="169" t="s">
        <v>1672</v>
      </c>
      <c r="G253" s="170" t="s">
        <v>4018</v>
      </c>
      <c r="H253" s="171">
        <v>4</v>
      </c>
      <c r="I253" s="172"/>
      <c r="J253" s="173">
        <f>ROUND(I253*H253,2)</f>
        <v>0</v>
      </c>
      <c r="K253" s="169" t="s">
        <v>5915</v>
      </c>
      <c r="L253" s="35"/>
      <c r="M253" s="174" t="s">
        <v>5915</v>
      </c>
      <c r="N253" s="175" t="s">
        <v>5954</v>
      </c>
      <c r="O253" s="36"/>
      <c r="P253" s="176">
        <f>O253*H253</f>
        <v>0</v>
      </c>
      <c r="Q253" s="176">
        <v>0</v>
      </c>
      <c r="R253" s="176">
        <f>Q253*H253</f>
        <v>0</v>
      </c>
      <c r="S253" s="176">
        <v>0</v>
      </c>
      <c r="T253" s="177">
        <f>S253*H253</f>
        <v>0</v>
      </c>
      <c r="AR253" s="18" t="s">
        <v>6003</v>
      </c>
      <c r="AT253" s="18" t="s">
        <v>4015</v>
      </c>
      <c r="AU253" s="18" t="s">
        <v>5990</v>
      </c>
      <c r="AY253" s="18" t="s">
        <v>4012</v>
      </c>
      <c r="BE253" s="178">
        <f>IF(N253="základní",J253,0)</f>
        <v>0</v>
      </c>
      <c r="BF253" s="178">
        <f>IF(N253="snížená",J253,0)</f>
        <v>0</v>
      </c>
      <c r="BG253" s="178">
        <f>IF(N253="zákl. přenesená",J253,0)</f>
        <v>0</v>
      </c>
      <c r="BH253" s="178">
        <f>IF(N253="sníž. přenesená",J253,0)</f>
        <v>0</v>
      </c>
      <c r="BI253" s="178">
        <f>IF(N253="nulová",J253,0)</f>
        <v>0</v>
      </c>
      <c r="BJ253" s="18" t="s">
        <v>5934</v>
      </c>
      <c r="BK253" s="178">
        <f>ROUND(I253*H253,2)</f>
        <v>0</v>
      </c>
      <c r="BL253" s="18" t="s">
        <v>6003</v>
      </c>
      <c r="BM253" s="18" t="s">
        <v>1673</v>
      </c>
    </row>
    <row r="254" spans="2:65" s="1" customFormat="1" ht="22.5" customHeight="1">
      <c r="B254" s="166"/>
      <c r="C254" s="167" t="s">
        <v>640</v>
      </c>
      <c r="D254" s="167" t="s">
        <v>4015</v>
      </c>
      <c r="E254" s="168" t="s">
        <v>1674</v>
      </c>
      <c r="F254" s="169" t="s">
        <v>1675</v>
      </c>
      <c r="G254" s="170" t="s">
        <v>4018</v>
      </c>
      <c r="H254" s="171">
        <v>2</v>
      </c>
      <c r="I254" s="172"/>
      <c r="J254" s="173">
        <f>ROUND(I254*H254,2)</f>
        <v>0</v>
      </c>
      <c r="K254" s="169" t="s">
        <v>5915</v>
      </c>
      <c r="L254" s="35"/>
      <c r="M254" s="174" t="s">
        <v>5915</v>
      </c>
      <c r="N254" s="175" t="s">
        <v>5954</v>
      </c>
      <c r="O254" s="36"/>
      <c r="P254" s="176">
        <f>O254*H254</f>
        <v>0</v>
      </c>
      <c r="Q254" s="176">
        <v>0</v>
      </c>
      <c r="R254" s="176">
        <f>Q254*H254</f>
        <v>0</v>
      </c>
      <c r="S254" s="176">
        <v>0</v>
      </c>
      <c r="T254" s="177">
        <f>S254*H254</f>
        <v>0</v>
      </c>
      <c r="AR254" s="18" t="s">
        <v>6003</v>
      </c>
      <c r="AT254" s="18" t="s">
        <v>4015</v>
      </c>
      <c r="AU254" s="18" t="s">
        <v>5990</v>
      </c>
      <c r="AY254" s="18" t="s">
        <v>4012</v>
      </c>
      <c r="BE254" s="178">
        <f>IF(N254="základní",J254,0)</f>
        <v>0</v>
      </c>
      <c r="BF254" s="178">
        <f>IF(N254="snížená",J254,0)</f>
        <v>0</v>
      </c>
      <c r="BG254" s="178">
        <f>IF(N254="zákl. přenesená",J254,0)</f>
        <v>0</v>
      </c>
      <c r="BH254" s="178">
        <f>IF(N254="sníž. přenesená",J254,0)</f>
        <v>0</v>
      </c>
      <c r="BI254" s="178">
        <f>IF(N254="nulová",J254,0)</f>
        <v>0</v>
      </c>
      <c r="BJ254" s="18" t="s">
        <v>5934</v>
      </c>
      <c r="BK254" s="178">
        <f>ROUND(I254*H254,2)</f>
        <v>0</v>
      </c>
      <c r="BL254" s="18" t="s">
        <v>6003</v>
      </c>
      <c r="BM254" s="18" t="s">
        <v>1676</v>
      </c>
    </row>
    <row r="255" spans="2:65" s="1" customFormat="1" ht="31.5" customHeight="1">
      <c r="B255" s="166"/>
      <c r="C255" s="167" t="s">
        <v>645</v>
      </c>
      <c r="D255" s="167" t="s">
        <v>4015</v>
      </c>
      <c r="E255" s="168" t="s">
        <v>1677</v>
      </c>
      <c r="F255" s="169" t="s">
        <v>1678</v>
      </c>
      <c r="G255" s="170" t="s">
        <v>568</v>
      </c>
      <c r="H255" s="171">
        <v>30</v>
      </c>
      <c r="I255" s="172"/>
      <c r="J255" s="173">
        <f>ROUND(I255*H255,2)</f>
        <v>0</v>
      </c>
      <c r="K255" s="169" t="s">
        <v>392</v>
      </c>
      <c r="L255" s="35"/>
      <c r="M255" s="174" t="s">
        <v>5915</v>
      </c>
      <c r="N255" s="175" t="s">
        <v>5954</v>
      </c>
      <c r="O255" s="36"/>
      <c r="P255" s="176">
        <f>O255*H255</f>
        <v>0</v>
      </c>
      <c r="Q255" s="176">
        <v>3.6000000000000002E-4</v>
      </c>
      <c r="R255" s="176">
        <f>Q255*H255</f>
        <v>1.0800000000000001E-2</v>
      </c>
      <c r="S255" s="176">
        <v>0</v>
      </c>
      <c r="T255" s="177">
        <f>S255*H255</f>
        <v>0</v>
      </c>
      <c r="AR255" s="18" t="s">
        <v>701</v>
      </c>
      <c r="AT255" s="18" t="s">
        <v>4015</v>
      </c>
      <c r="AU255" s="18" t="s">
        <v>5990</v>
      </c>
      <c r="AY255" s="18" t="s">
        <v>4012</v>
      </c>
      <c r="BE255" s="178">
        <f>IF(N255="základní",J255,0)</f>
        <v>0</v>
      </c>
      <c r="BF255" s="178">
        <f>IF(N255="snížená",J255,0)</f>
        <v>0</v>
      </c>
      <c r="BG255" s="178">
        <f>IF(N255="zákl. přenesená",J255,0)</f>
        <v>0</v>
      </c>
      <c r="BH255" s="178">
        <f>IF(N255="sníž. přenesená",J255,0)</f>
        <v>0</v>
      </c>
      <c r="BI255" s="178">
        <f>IF(N255="nulová",J255,0)</f>
        <v>0</v>
      </c>
      <c r="BJ255" s="18" t="s">
        <v>5934</v>
      </c>
      <c r="BK255" s="178">
        <f>ROUND(I255*H255,2)</f>
        <v>0</v>
      </c>
      <c r="BL255" s="18" t="s">
        <v>701</v>
      </c>
      <c r="BM255" s="18" t="s">
        <v>1679</v>
      </c>
    </row>
    <row r="256" spans="2:65" s="11" customFormat="1" ht="29.85" customHeight="1">
      <c r="B256" s="152"/>
      <c r="D256" s="163" t="s">
        <v>5982</v>
      </c>
      <c r="E256" s="164" t="s">
        <v>4617</v>
      </c>
      <c r="F256" s="164" t="s">
        <v>4618</v>
      </c>
      <c r="I256" s="155"/>
      <c r="J256" s="165">
        <f>BK256</f>
        <v>0</v>
      </c>
      <c r="L256" s="152"/>
      <c r="M256" s="157"/>
      <c r="N256" s="158"/>
      <c r="O256" s="158"/>
      <c r="P256" s="159">
        <f>SUM(P257:P261)</f>
        <v>0</v>
      </c>
      <c r="Q256" s="158"/>
      <c r="R256" s="159">
        <f>SUM(R257:R261)</f>
        <v>0</v>
      </c>
      <c r="S256" s="158"/>
      <c r="T256" s="160">
        <f>SUM(T257:T261)</f>
        <v>0</v>
      </c>
      <c r="AR256" s="153" t="s">
        <v>5934</v>
      </c>
      <c r="AT256" s="161" t="s">
        <v>5982</v>
      </c>
      <c r="AU256" s="161" t="s">
        <v>5934</v>
      </c>
      <c r="AY256" s="153" t="s">
        <v>4012</v>
      </c>
      <c r="BK256" s="162">
        <f>SUM(BK257:BK261)</f>
        <v>0</v>
      </c>
    </row>
    <row r="257" spans="2:65" s="1" customFormat="1" ht="22.5" customHeight="1">
      <c r="B257" s="166"/>
      <c r="C257" s="167" t="s">
        <v>649</v>
      </c>
      <c r="D257" s="167" t="s">
        <v>4015</v>
      </c>
      <c r="E257" s="168" t="s">
        <v>4619</v>
      </c>
      <c r="F257" s="169" t="s">
        <v>4620</v>
      </c>
      <c r="G257" s="170" t="s">
        <v>450</v>
      </c>
      <c r="H257" s="171">
        <v>174.46600000000001</v>
      </c>
      <c r="I257" s="172"/>
      <c r="J257" s="173">
        <f>ROUND(I257*H257,2)</f>
        <v>0</v>
      </c>
      <c r="K257" s="169" t="s">
        <v>392</v>
      </c>
      <c r="L257" s="35"/>
      <c r="M257" s="174" t="s">
        <v>5915</v>
      </c>
      <c r="N257" s="175" t="s">
        <v>5954</v>
      </c>
      <c r="O257" s="36"/>
      <c r="P257" s="176">
        <f>O257*H257</f>
        <v>0</v>
      </c>
      <c r="Q257" s="176">
        <v>0</v>
      </c>
      <c r="R257" s="176">
        <f>Q257*H257</f>
        <v>0</v>
      </c>
      <c r="S257" s="176">
        <v>0</v>
      </c>
      <c r="T257" s="177">
        <f>S257*H257</f>
        <v>0</v>
      </c>
      <c r="AR257" s="18" t="s">
        <v>6003</v>
      </c>
      <c r="AT257" s="18" t="s">
        <v>4015</v>
      </c>
      <c r="AU257" s="18" t="s">
        <v>5990</v>
      </c>
      <c r="AY257" s="18" t="s">
        <v>4012</v>
      </c>
      <c r="BE257" s="178">
        <f>IF(N257="základní",J257,0)</f>
        <v>0</v>
      </c>
      <c r="BF257" s="178">
        <f>IF(N257="snížená",J257,0)</f>
        <v>0</v>
      </c>
      <c r="BG257" s="178">
        <f>IF(N257="zákl. přenesená",J257,0)</f>
        <v>0</v>
      </c>
      <c r="BH257" s="178">
        <f>IF(N257="sníž. přenesená",J257,0)</f>
        <v>0</v>
      </c>
      <c r="BI257" s="178">
        <f>IF(N257="nulová",J257,0)</f>
        <v>0</v>
      </c>
      <c r="BJ257" s="18" t="s">
        <v>5934</v>
      </c>
      <c r="BK257" s="178">
        <f>ROUND(I257*H257,2)</f>
        <v>0</v>
      </c>
      <c r="BL257" s="18" t="s">
        <v>6003</v>
      </c>
      <c r="BM257" s="18" t="s">
        <v>1680</v>
      </c>
    </row>
    <row r="258" spans="2:65" s="1" customFormat="1" ht="22.5" customHeight="1">
      <c r="B258" s="166"/>
      <c r="C258" s="167" t="s">
        <v>654</v>
      </c>
      <c r="D258" s="167" t="s">
        <v>4015</v>
      </c>
      <c r="E258" s="168" t="s">
        <v>4627</v>
      </c>
      <c r="F258" s="169" t="s">
        <v>4628</v>
      </c>
      <c r="G258" s="170" t="s">
        <v>450</v>
      </c>
      <c r="H258" s="171">
        <v>174.46600000000001</v>
      </c>
      <c r="I258" s="172"/>
      <c r="J258" s="173">
        <f>ROUND(I258*H258,2)</f>
        <v>0</v>
      </c>
      <c r="K258" s="169" t="s">
        <v>392</v>
      </c>
      <c r="L258" s="35"/>
      <c r="M258" s="174" t="s">
        <v>5915</v>
      </c>
      <c r="N258" s="175" t="s">
        <v>5954</v>
      </c>
      <c r="O258" s="36"/>
      <c r="P258" s="176">
        <f>O258*H258</f>
        <v>0</v>
      </c>
      <c r="Q258" s="176">
        <v>0</v>
      </c>
      <c r="R258" s="176">
        <f>Q258*H258</f>
        <v>0</v>
      </c>
      <c r="S258" s="176">
        <v>0</v>
      </c>
      <c r="T258" s="177">
        <f>S258*H258</f>
        <v>0</v>
      </c>
      <c r="AR258" s="18" t="s">
        <v>6003</v>
      </c>
      <c r="AT258" s="18" t="s">
        <v>4015</v>
      </c>
      <c r="AU258" s="18" t="s">
        <v>5990</v>
      </c>
      <c r="AY258" s="18" t="s">
        <v>4012</v>
      </c>
      <c r="BE258" s="178">
        <f>IF(N258="základní",J258,0)</f>
        <v>0</v>
      </c>
      <c r="BF258" s="178">
        <f>IF(N258="snížená",J258,0)</f>
        <v>0</v>
      </c>
      <c r="BG258" s="178">
        <f>IF(N258="zákl. přenesená",J258,0)</f>
        <v>0</v>
      </c>
      <c r="BH258" s="178">
        <f>IF(N258="sníž. přenesená",J258,0)</f>
        <v>0</v>
      </c>
      <c r="BI258" s="178">
        <f>IF(N258="nulová",J258,0)</f>
        <v>0</v>
      </c>
      <c r="BJ258" s="18" t="s">
        <v>5934</v>
      </c>
      <c r="BK258" s="178">
        <f>ROUND(I258*H258,2)</f>
        <v>0</v>
      </c>
      <c r="BL258" s="18" t="s">
        <v>6003</v>
      </c>
      <c r="BM258" s="18" t="s">
        <v>1681</v>
      </c>
    </row>
    <row r="259" spans="2:65" s="1" customFormat="1" ht="22.5" customHeight="1">
      <c r="B259" s="166"/>
      <c r="C259" s="167" t="s">
        <v>658</v>
      </c>
      <c r="D259" s="167" t="s">
        <v>4015</v>
      </c>
      <c r="E259" s="168" t="s">
        <v>4633</v>
      </c>
      <c r="F259" s="169" t="s">
        <v>4634</v>
      </c>
      <c r="G259" s="170" t="s">
        <v>450</v>
      </c>
      <c r="H259" s="171">
        <v>4187.1840000000002</v>
      </c>
      <c r="I259" s="172"/>
      <c r="J259" s="173">
        <f>ROUND(I259*H259,2)</f>
        <v>0</v>
      </c>
      <c r="K259" s="169" t="s">
        <v>392</v>
      </c>
      <c r="L259" s="35"/>
      <c r="M259" s="174" t="s">
        <v>5915</v>
      </c>
      <c r="N259" s="175" t="s">
        <v>5954</v>
      </c>
      <c r="O259" s="36"/>
      <c r="P259" s="176">
        <f>O259*H259</f>
        <v>0</v>
      </c>
      <c r="Q259" s="176">
        <v>0</v>
      </c>
      <c r="R259" s="176">
        <f>Q259*H259</f>
        <v>0</v>
      </c>
      <c r="S259" s="176">
        <v>0</v>
      </c>
      <c r="T259" s="177">
        <f>S259*H259</f>
        <v>0</v>
      </c>
      <c r="AR259" s="18" t="s">
        <v>6003</v>
      </c>
      <c r="AT259" s="18" t="s">
        <v>4015</v>
      </c>
      <c r="AU259" s="18" t="s">
        <v>5990</v>
      </c>
      <c r="AY259" s="18" t="s">
        <v>4012</v>
      </c>
      <c r="BE259" s="178">
        <f>IF(N259="základní",J259,0)</f>
        <v>0</v>
      </c>
      <c r="BF259" s="178">
        <f>IF(N259="snížená",J259,0)</f>
        <v>0</v>
      </c>
      <c r="BG259" s="178">
        <f>IF(N259="zákl. přenesená",J259,0)</f>
        <v>0</v>
      </c>
      <c r="BH259" s="178">
        <f>IF(N259="sníž. přenesená",J259,0)</f>
        <v>0</v>
      </c>
      <c r="BI259" s="178">
        <f>IF(N259="nulová",J259,0)</f>
        <v>0</v>
      </c>
      <c r="BJ259" s="18" t="s">
        <v>5934</v>
      </c>
      <c r="BK259" s="178">
        <f>ROUND(I259*H259,2)</f>
        <v>0</v>
      </c>
      <c r="BL259" s="18" t="s">
        <v>6003</v>
      </c>
      <c r="BM259" s="18" t="s">
        <v>1682</v>
      </c>
    </row>
    <row r="260" spans="2:65" s="12" customFormat="1">
      <c r="B260" s="186"/>
      <c r="D260" s="179" t="s">
        <v>402</v>
      </c>
      <c r="F260" s="188" t="s">
        <v>1683</v>
      </c>
      <c r="H260" s="189">
        <v>4187.1840000000002</v>
      </c>
      <c r="I260" s="190"/>
      <c r="L260" s="186"/>
      <c r="M260" s="191"/>
      <c r="N260" s="192"/>
      <c r="O260" s="192"/>
      <c r="P260" s="192"/>
      <c r="Q260" s="192"/>
      <c r="R260" s="192"/>
      <c r="S260" s="192"/>
      <c r="T260" s="193"/>
      <c r="AT260" s="194" t="s">
        <v>402</v>
      </c>
      <c r="AU260" s="194" t="s">
        <v>5990</v>
      </c>
      <c r="AV260" s="12" t="s">
        <v>5990</v>
      </c>
      <c r="AW260" s="12" t="s">
        <v>5916</v>
      </c>
      <c r="AX260" s="12" t="s">
        <v>5934</v>
      </c>
      <c r="AY260" s="194" t="s">
        <v>4012</v>
      </c>
    </row>
    <row r="261" spans="2:65" s="1" customFormat="1" ht="22.5" customHeight="1">
      <c r="B261" s="166"/>
      <c r="C261" s="167" t="s">
        <v>663</v>
      </c>
      <c r="D261" s="167" t="s">
        <v>4015</v>
      </c>
      <c r="E261" s="168" t="s">
        <v>4641</v>
      </c>
      <c r="F261" s="169" t="s">
        <v>4642</v>
      </c>
      <c r="G261" s="170" t="s">
        <v>450</v>
      </c>
      <c r="H261" s="171">
        <v>174.46600000000001</v>
      </c>
      <c r="I261" s="172"/>
      <c r="J261" s="173">
        <f>ROUND(I261*H261,2)</f>
        <v>0</v>
      </c>
      <c r="K261" s="169" t="s">
        <v>392</v>
      </c>
      <c r="L261" s="35"/>
      <c r="M261" s="174" t="s">
        <v>5915</v>
      </c>
      <c r="N261" s="175" t="s">
        <v>5954</v>
      </c>
      <c r="O261" s="36"/>
      <c r="P261" s="176">
        <f>O261*H261</f>
        <v>0</v>
      </c>
      <c r="Q261" s="176">
        <v>0</v>
      </c>
      <c r="R261" s="176">
        <f>Q261*H261</f>
        <v>0</v>
      </c>
      <c r="S261" s="176">
        <v>0</v>
      </c>
      <c r="T261" s="177">
        <f>S261*H261</f>
        <v>0</v>
      </c>
      <c r="AR261" s="18" t="s">
        <v>6003</v>
      </c>
      <c r="AT261" s="18" t="s">
        <v>4015</v>
      </c>
      <c r="AU261" s="18" t="s">
        <v>5990</v>
      </c>
      <c r="AY261" s="18" t="s">
        <v>4012</v>
      </c>
      <c r="BE261" s="178">
        <f>IF(N261="základní",J261,0)</f>
        <v>0</v>
      </c>
      <c r="BF261" s="178">
        <f>IF(N261="snížená",J261,0)</f>
        <v>0</v>
      </c>
      <c r="BG261" s="178">
        <f>IF(N261="zákl. přenesená",J261,0)</f>
        <v>0</v>
      </c>
      <c r="BH261" s="178">
        <f>IF(N261="sníž. přenesená",J261,0)</f>
        <v>0</v>
      </c>
      <c r="BI261" s="178">
        <f>IF(N261="nulová",J261,0)</f>
        <v>0</v>
      </c>
      <c r="BJ261" s="18" t="s">
        <v>5934</v>
      </c>
      <c r="BK261" s="178">
        <f>ROUND(I261*H261,2)</f>
        <v>0</v>
      </c>
      <c r="BL261" s="18" t="s">
        <v>6003</v>
      </c>
      <c r="BM261" s="18" t="s">
        <v>1684</v>
      </c>
    </row>
    <row r="262" spans="2:65" s="11" customFormat="1" ht="37.35" customHeight="1">
      <c r="B262" s="152"/>
      <c r="D262" s="153" t="s">
        <v>5982</v>
      </c>
      <c r="E262" s="154" t="s">
        <v>743</v>
      </c>
      <c r="F262" s="154" t="s">
        <v>744</v>
      </c>
      <c r="I262" s="155"/>
      <c r="J262" s="156">
        <f>BK262</f>
        <v>0</v>
      </c>
      <c r="L262" s="152"/>
      <c r="M262" s="157"/>
      <c r="N262" s="158"/>
      <c r="O262" s="158"/>
      <c r="P262" s="159">
        <f>P263+P274+P279+P301+P304+P309+P340+P370+P404+P451+P474+P478+P504+P507+P512</f>
        <v>0</v>
      </c>
      <c r="Q262" s="158"/>
      <c r="R262" s="159">
        <f>R263+R274+R279+R301+R304+R309+R340+R370+R404+R451+R474+R478+R504+R507+R512</f>
        <v>64.246563729999991</v>
      </c>
      <c r="S262" s="158"/>
      <c r="T262" s="160">
        <f>T263+T274+T279+T301+T304+T309+T340+T370+T404+T451+T474+T478+T504+T507+T512</f>
        <v>43.749378399999998</v>
      </c>
      <c r="AR262" s="153" t="s">
        <v>5990</v>
      </c>
      <c r="AT262" s="161" t="s">
        <v>5982</v>
      </c>
      <c r="AU262" s="161" t="s">
        <v>5983</v>
      </c>
      <c r="AY262" s="153" t="s">
        <v>4012</v>
      </c>
      <c r="BK262" s="162">
        <f>BK263+BK274+BK279+BK301+BK304+BK309+BK340+BK370+BK404+BK451+BK474+BK478+BK504+BK507+BK512</f>
        <v>0</v>
      </c>
    </row>
    <row r="263" spans="2:65" s="11" customFormat="1" ht="19.899999999999999" customHeight="1">
      <c r="B263" s="152"/>
      <c r="D263" s="163" t="s">
        <v>5982</v>
      </c>
      <c r="E263" s="164" t="s">
        <v>797</v>
      </c>
      <c r="F263" s="164" t="s">
        <v>798</v>
      </c>
      <c r="I263" s="155"/>
      <c r="J263" s="165">
        <f>BK263</f>
        <v>0</v>
      </c>
      <c r="L263" s="152"/>
      <c r="M263" s="157"/>
      <c r="N263" s="158"/>
      <c r="O263" s="158"/>
      <c r="P263" s="159">
        <f>SUM(P264:P273)</f>
        <v>0</v>
      </c>
      <c r="Q263" s="158"/>
      <c r="R263" s="159">
        <f>SUM(R264:R273)</f>
        <v>1.9236487499999999</v>
      </c>
      <c r="S263" s="158"/>
      <c r="T263" s="160">
        <f>SUM(T264:T273)</f>
        <v>8.5050000000000008</v>
      </c>
      <c r="AR263" s="153" t="s">
        <v>5990</v>
      </c>
      <c r="AT263" s="161" t="s">
        <v>5982</v>
      </c>
      <c r="AU263" s="161" t="s">
        <v>5934</v>
      </c>
      <c r="AY263" s="153" t="s">
        <v>4012</v>
      </c>
      <c r="BK263" s="162">
        <f>SUM(BK264:BK273)</f>
        <v>0</v>
      </c>
    </row>
    <row r="264" spans="2:65" s="1" customFormat="1" ht="22.5" customHeight="1">
      <c r="B264" s="166"/>
      <c r="C264" s="167" t="s">
        <v>668</v>
      </c>
      <c r="D264" s="167" t="s">
        <v>4015</v>
      </c>
      <c r="E264" s="168" t="s">
        <v>1685</v>
      </c>
      <c r="F264" s="169" t="s">
        <v>1686</v>
      </c>
      <c r="G264" s="170" t="s">
        <v>426</v>
      </c>
      <c r="H264" s="171">
        <v>607.5</v>
      </c>
      <c r="I264" s="172"/>
      <c r="J264" s="173">
        <f>ROUND(I264*H264,2)</f>
        <v>0</v>
      </c>
      <c r="K264" s="169" t="s">
        <v>392</v>
      </c>
      <c r="L264" s="35"/>
      <c r="M264" s="174" t="s">
        <v>5915</v>
      </c>
      <c r="N264" s="175" t="s">
        <v>5954</v>
      </c>
      <c r="O264" s="36"/>
      <c r="P264" s="176">
        <f>O264*H264</f>
        <v>0</v>
      </c>
      <c r="Q264" s="176">
        <v>0</v>
      </c>
      <c r="R264" s="176">
        <f>Q264*H264</f>
        <v>0</v>
      </c>
      <c r="S264" s="176">
        <v>1.4E-2</v>
      </c>
      <c r="T264" s="177">
        <f>S264*H264</f>
        <v>8.5050000000000008</v>
      </c>
      <c r="AR264" s="18" t="s">
        <v>3964</v>
      </c>
      <c r="AT264" s="18" t="s">
        <v>4015</v>
      </c>
      <c r="AU264" s="18" t="s">
        <v>5990</v>
      </c>
      <c r="AY264" s="18" t="s">
        <v>4012</v>
      </c>
      <c r="BE264" s="178">
        <f>IF(N264="základní",J264,0)</f>
        <v>0</v>
      </c>
      <c r="BF264" s="178">
        <f>IF(N264="snížená",J264,0)</f>
        <v>0</v>
      </c>
      <c r="BG264" s="178">
        <f>IF(N264="zákl. přenesená",J264,0)</f>
        <v>0</v>
      </c>
      <c r="BH264" s="178">
        <f>IF(N264="sníž. přenesená",J264,0)</f>
        <v>0</v>
      </c>
      <c r="BI264" s="178">
        <f>IF(N264="nulová",J264,0)</f>
        <v>0</v>
      </c>
      <c r="BJ264" s="18" t="s">
        <v>5934</v>
      </c>
      <c r="BK264" s="178">
        <f>ROUND(I264*H264,2)</f>
        <v>0</v>
      </c>
      <c r="BL264" s="18" t="s">
        <v>3964</v>
      </c>
      <c r="BM264" s="18" t="s">
        <v>1687</v>
      </c>
    </row>
    <row r="265" spans="2:65" s="12" customFormat="1">
      <c r="B265" s="186"/>
      <c r="D265" s="179" t="s">
        <v>402</v>
      </c>
      <c r="E265" s="187" t="s">
        <v>5915</v>
      </c>
      <c r="F265" s="188" t="s">
        <v>1688</v>
      </c>
      <c r="H265" s="189">
        <v>607.5</v>
      </c>
      <c r="I265" s="190"/>
      <c r="L265" s="186"/>
      <c r="M265" s="191"/>
      <c r="N265" s="192"/>
      <c r="O265" s="192"/>
      <c r="P265" s="192"/>
      <c r="Q265" s="192"/>
      <c r="R265" s="192"/>
      <c r="S265" s="192"/>
      <c r="T265" s="193"/>
      <c r="AT265" s="194" t="s">
        <v>402</v>
      </c>
      <c r="AU265" s="194" t="s">
        <v>5990</v>
      </c>
      <c r="AV265" s="12" t="s">
        <v>5990</v>
      </c>
      <c r="AW265" s="12" t="s">
        <v>5947</v>
      </c>
      <c r="AX265" s="12" t="s">
        <v>5934</v>
      </c>
      <c r="AY265" s="194" t="s">
        <v>4012</v>
      </c>
    </row>
    <row r="266" spans="2:65" s="1" customFormat="1" ht="22.5" customHeight="1">
      <c r="B266" s="166"/>
      <c r="C266" s="167" t="s">
        <v>673</v>
      </c>
      <c r="D266" s="167" t="s">
        <v>4015</v>
      </c>
      <c r="E266" s="168" t="s">
        <v>800</v>
      </c>
      <c r="F266" s="169" t="s">
        <v>801</v>
      </c>
      <c r="G266" s="170" t="s">
        <v>426</v>
      </c>
      <c r="H266" s="171">
        <v>607.5</v>
      </c>
      <c r="I266" s="172"/>
      <c r="J266" s="173">
        <f>ROUND(I266*H266,2)</f>
        <v>0</v>
      </c>
      <c r="K266" s="169" t="s">
        <v>392</v>
      </c>
      <c r="L266" s="35"/>
      <c r="M266" s="174" t="s">
        <v>5915</v>
      </c>
      <c r="N266" s="175" t="s">
        <v>5954</v>
      </c>
      <c r="O266" s="36"/>
      <c r="P266" s="176">
        <f>O266*H266</f>
        <v>0</v>
      </c>
      <c r="Q266" s="176">
        <v>7.2000000000000005E-4</v>
      </c>
      <c r="R266" s="176">
        <f>Q266*H266</f>
        <v>0.43740000000000001</v>
      </c>
      <c r="S266" s="176">
        <v>0</v>
      </c>
      <c r="T266" s="177">
        <f>S266*H266</f>
        <v>0</v>
      </c>
      <c r="AR266" s="18" t="s">
        <v>3964</v>
      </c>
      <c r="AT266" s="18" t="s">
        <v>4015</v>
      </c>
      <c r="AU266" s="18" t="s">
        <v>5990</v>
      </c>
      <c r="AY266" s="18" t="s">
        <v>4012</v>
      </c>
      <c r="BE266" s="178">
        <f>IF(N266="základní",J266,0)</f>
        <v>0</v>
      </c>
      <c r="BF266" s="178">
        <f>IF(N266="snížená",J266,0)</f>
        <v>0</v>
      </c>
      <c r="BG266" s="178">
        <f>IF(N266="zákl. přenesená",J266,0)</f>
        <v>0</v>
      </c>
      <c r="BH266" s="178">
        <f>IF(N266="sníž. přenesená",J266,0)</f>
        <v>0</v>
      </c>
      <c r="BI266" s="178">
        <f>IF(N266="nulová",J266,0)</f>
        <v>0</v>
      </c>
      <c r="BJ266" s="18" t="s">
        <v>5934</v>
      </c>
      <c r="BK266" s="178">
        <f>ROUND(I266*H266,2)</f>
        <v>0</v>
      </c>
      <c r="BL266" s="18" t="s">
        <v>3964</v>
      </c>
      <c r="BM266" s="18" t="s">
        <v>1689</v>
      </c>
    </row>
    <row r="267" spans="2:65" s="12" customFormat="1">
      <c r="B267" s="186"/>
      <c r="D267" s="179" t="s">
        <v>402</v>
      </c>
      <c r="E267" s="187" t="s">
        <v>5915</v>
      </c>
      <c r="F267" s="188" t="s">
        <v>1688</v>
      </c>
      <c r="H267" s="189">
        <v>607.5</v>
      </c>
      <c r="I267" s="190"/>
      <c r="L267" s="186"/>
      <c r="M267" s="191"/>
      <c r="N267" s="192"/>
      <c r="O267" s="192"/>
      <c r="P267" s="192"/>
      <c r="Q267" s="192"/>
      <c r="R267" s="192"/>
      <c r="S267" s="192"/>
      <c r="T267" s="193"/>
      <c r="AT267" s="194" t="s">
        <v>402</v>
      </c>
      <c r="AU267" s="194" t="s">
        <v>5990</v>
      </c>
      <c r="AV267" s="12" t="s">
        <v>5990</v>
      </c>
      <c r="AW267" s="12" t="s">
        <v>5947</v>
      </c>
      <c r="AX267" s="12" t="s">
        <v>5934</v>
      </c>
      <c r="AY267" s="194" t="s">
        <v>4012</v>
      </c>
    </row>
    <row r="268" spans="2:65" s="1" customFormat="1" ht="22.5" customHeight="1">
      <c r="B268" s="166"/>
      <c r="C268" s="197" t="s">
        <v>678</v>
      </c>
      <c r="D268" s="197" t="s">
        <v>447</v>
      </c>
      <c r="E268" s="198" t="s">
        <v>805</v>
      </c>
      <c r="F268" s="199" t="s">
        <v>806</v>
      </c>
      <c r="G268" s="200" t="s">
        <v>426</v>
      </c>
      <c r="H268" s="201">
        <v>668.25</v>
      </c>
      <c r="I268" s="202"/>
      <c r="J268" s="203">
        <f>ROUND(I268*H268,2)</f>
        <v>0</v>
      </c>
      <c r="K268" s="199" t="s">
        <v>392</v>
      </c>
      <c r="L268" s="204"/>
      <c r="M268" s="205" t="s">
        <v>5915</v>
      </c>
      <c r="N268" s="206" t="s">
        <v>5954</v>
      </c>
      <c r="O268" s="36"/>
      <c r="P268" s="176">
        <f>O268*H268</f>
        <v>0</v>
      </c>
      <c r="Q268" s="176">
        <v>1.9E-3</v>
      </c>
      <c r="R268" s="176">
        <f>Q268*H268</f>
        <v>1.2696749999999999</v>
      </c>
      <c r="S268" s="176">
        <v>0</v>
      </c>
      <c r="T268" s="177">
        <f>S268*H268</f>
        <v>0</v>
      </c>
      <c r="AR268" s="18" t="s">
        <v>526</v>
      </c>
      <c r="AT268" s="18" t="s">
        <v>447</v>
      </c>
      <c r="AU268" s="18" t="s">
        <v>5990</v>
      </c>
      <c r="AY268" s="18" t="s">
        <v>4012</v>
      </c>
      <c r="BE268" s="178">
        <f>IF(N268="základní",J268,0)</f>
        <v>0</v>
      </c>
      <c r="BF268" s="178">
        <f>IF(N268="snížená",J268,0)</f>
        <v>0</v>
      </c>
      <c r="BG268" s="178">
        <f>IF(N268="zákl. přenesená",J268,0)</f>
        <v>0</v>
      </c>
      <c r="BH268" s="178">
        <f>IF(N268="sníž. přenesená",J268,0)</f>
        <v>0</v>
      </c>
      <c r="BI268" s="178">
        <f>IF(N268="nulová",J268,0)</f>
        <v>0</v>
      </c>
      <c r="BJ268" s="18" t="s">
        <v>5934</v>
      </c>
      <c r="BK268" s="178">
        <f>ROUND(I268*H268,2)</f>
        <v>0</v>
      </c>
      <c r="BL268" s="18" t="s">
        <v>3964</v>
      </c>
      <c r="BM268" s="18" t="s">
        <v>3630</v>
      </c>
    </row>
    <row r="269" spans="2:65" s="12" customFormat="1">
      <c r="B269" s="186"/>
      <c r="D269" s="179" t="s">
        <v>402</v>
      </c>
      <c r="F269" s="188" t="s">
        <v>3631</v>
      </c>
      <c r="H269" s="189">
        <v>668.25</v>
      </c>
      <c r="I269" s="190"/>
      <c r="L269" s="186"/>
      <c r="M269" s="191"/>
      <c r="N269" s="192"/>
      <c r="O269" s="192"/>
      <c r="P269" s="192"/>
      <c r="Q269" s="192"/>
      <c r="R269" s="192"/>
      <c r="S269" s="192"/>
      <c r="T269" s="193"/>
      <c r="AT269" s="194" t="s">
        <v>402</v>
      </c>
      <c r="AU269" s="194" t="s">
        <v>5990</v>
      </c>
      <c r="AV269" s="12" t="s">
        <v>5990</v>
      </c>
      <c r="AW269" s="12" t="s">
        <v>5916</v>
      </c>
      <c r="AX269" s="12" t="s">
        <v>5934</v>
      </c>
      <c r="AY269" s="194" t="s">
        <v>4012</v>
      </c>
    </row>
    <row r="270" spans="2:65" s="1" customFormat="1" ht="22.5" customHeight="1">
      <c r="B270" s="166"/>
      <c r="C270" s="167" t="s">
        <v>683</v>
      </c>
      <c r="D270" s="167" t="s">
        <v>4015</v>
      </c>
      <c r="E270" s="168" t="s">
        <v>810</v>
      </c>
      <c r="F270" s="169" t="s">
        <v>811</v>
      </c>
      <c r="G270" s="170" t="s">
        <v>426</v>
      </c>
      <c r="H270" s="171">
        <v>607.5</v>
      </c>
      <c r="I270" s="172"/>
      <c r="J270" s="173">
        <f>ROUND(I270*H270,2)</f>
        <v>0</v>
      </c>
      <c r="K270" s="169" t="s">
        <v>392</v>
      </c>
      <c r="L270" s="35"/>
      <c r="M270" s="174" t="s">
        <v>5915</v>
      </c>
      <c r="N270" s="175" t="s">
        <v>5954</v>
      </c>
      <c r="O270" s="36"/>
      <c r="P270" s="176">
        <f>O270*H270</f>
        <v>0</v>
      </c>
      <c r="Q270" s="176">
        <v>0</v>
      </c>
      <c r="R270" s="176">
        <f>Q270*H270</f>
        <v>0</v>
      </c>
      <c r="S270" s="176">
        <v>0</v>
      </c>
      <c r="T270" s="177">
        <f>S270*H270</f>
        <v>0</v>
      </c>
      <c r="AR270" s="18" t="s">
        <v>3964</v>
      </c>
      <c r="AT270" s="18" t="s">
        <v>4015</v>
      </c>
      <c r="AU270" s="18" t="s">
        <v>5990</v>
      </c>
      <c r="AY270" s="18" t="s">
        <v>4012</v>
      </c>
      <c r="BE270" s="178">
        <f>IF(N270="základní",J270,0)</f>
        <v>0</v>
      </c>
      <c r="BF270" s="178">
        <f>IF(N270="snížená",J270,0)</f>
        <v>0</v>
      </c>
      <c r="BG270" s="178">
        <f>IF(N270="zákl. přenesená",J270,0)</f>
        <v>0</v>
      </c>
      <c r="BH270" s="178">
        <f>IF(N270="sníž. přenesená",J270,0)</f>
        <v>0</v>
      </c>
      <c r="BI270" s="178">
        <f>IF(N270="nulová",J270,0)</f>
        <v>0</v>
      </c>
      <c r="BJ270" s="18" t="s">
        <v>5934</v>
      </c>
      <c r="BK270" s="178">
        <f>ROUND(I270*H270,2)</f>
        <v>0</v>
      </c>
      <c r="BL270" s="18" t="s">
        <v>3964</v>
      </c>
      <c r="BM270" s="18" t="s">
        <v>3632</v>
      </c>
    </row>
    <row r="271" spans="2:65" s="1" customFormat="1" ht="22.5" customHeight="1">
      <c r="B271" s="166"/>
      <c r="C271" s="197" t="s">
        <v>688</v>
      </c>
      <c r="D271" s="197" t="s">
        <v>447</v>
      </c>
      <c r="E271" s="198" t="s">
        <v>814</v>
      </c>
      <c r="F271" s="199" t="s">
        <v>3633</v>
      </c>
      <c r="G271" s="200" t="s">
        <v>426</v>
      </c>
      <c r="H271" s="201">
        <v>698.625</v>
      </c>
      <c r="I271" s="202"/>
      <c r="J271" s="203">
        <f>ROUND(I271*H271,2)</f>
        <v>0</v>
      </c>
      <c r="K271" s="199" t="s">
        <v>392</v>
      </c>
      <c r="L271" s="204"/>
      <c r="M271" s="205" t="s">
        <v>5915</v>
      </c>
      <c r="N271" s="206" t="s">
        <v>5954</v>
      </c>
      <c r="O271" s="36"/>
      <c r="P271" s="176">
        <f>O271*H271</f>
        <v>0</v>
      </c>
      <c r="Q271" s="176">
        <v>3.1E-4</v>
      </c>
      <c r="R271" s="176">
        <f>Q271*H271</f>
        <v>0.21657375000000001</v>
      </c>
      <c r="S271" s="176">
        <v>0</v>
      </c>
      <c r="T271" s="177">
        <f>S271*H271</f>
        <v>0</v>
      </c>
      <c r="AR271" s="18" t="s">
        <v>526</v>
      </c>
      <c r="AT271" s="18" t="s">
        <v>447</v>
      </c>
      <c r="AU271" s="18" t="s">
        <v>5990</v>
      </c>
      <c r="AY271" s="18" t="s">
        <v>4012</v>
      </c>
      <c r="BE271" s="178">
        <f>IF(N271="základní",J271,0)</f>
        <v>0</v>
      </c>
      <c r="BF271" s="178">
        <f>IF(N271="snížená",J271,0)</f>
        <v>0</v>
      </c>
      <c r="BG271" s="178">
        <f>IF(N271="zákl. přenesená",J271,0)</f>
        <v>0</v>
      </c>
      <c r="BH271" s="178">
        <f>IF(N271="sníž. přenesená",J271,0)</f>
        <v>0</v>
      </c>
      <c r="BI271" s="178">
        <f>IF(N271="nulová",J271,0)</f>
        <v>0</v>
      </c>
      <c r="BJ271" s="18" t="s">
        <v>5934</v>
      </c>
      <c r="BK271" s="178">
        <f>ROUND(I271*H271,2)</f>
        <v>0</v>
      </c>
      <c r="BL271" s="18" t="s">
        <v>3964</v>
      </c>
      <c r="BM271" s="18" t="s">
        <v>3634</v>
      </c>
    </row>
    <row r="272" spans="2:65" s="12" customFormat="1">
      <c r="B272" s="186"/>
      <c r="D272" s="179" t="s">
        <v>402</v>
      </c>
      <c r="F272" s="188" t="s">
        <v>3635</v>
      </c>
      <c r="H272" s="189">
        <v>698.625</v>
      </c>
      <c r="I272" s="190"/>
      <c r="L272" s="186"/>
      <c r="M272" s="191"/>
      <c r="N272" s="192"/>
      <c r="O272" s="192"/>
      <c r="P272" s="192"/>
      <c r="Q272" s="192"/>
      <c r="R272" s="192"/>
      <c r="S272" s="192"/>
      <c r="T272" s="193"/>
      <c r="AT272" s="194" t="s">
        <v>402</v>
      </c>
      <c r="AU272" s="194" t="s">
        <v>5990</v>
      </c>
      <c r="AV272" s="12" t="s">
        <v>5990</v>
      </c>
      <c r="AW272" s="12" t="s">
        <v>5916</v>
      </c>
      <c r="AX272" s="12" t="s">
        <v>5934</v>
      </c>
      <c r="AY272" s="194" t="s">
        <v>4012</v>
      </c>
    </row>
    <row r="273" spans="2:65" s="1" customFormat="1" ht="22.5" customHeight="1">
      <c r="B273" s="166"/>
      <c r="C273" s="167" t="s">
        <v>692</v>
      </c>
      <c r="D273" s="167" t="s">
        <v>4015</v>
      </c>
      <c r="E273" s="168" t="s">
        <v>3636</v>
      </c>
      <c r="F273" s="169" t="s">
        <v>3637</v>
      </c>
      <c r="G273" s="170" t="s">
        <v>450</v>
      </c>
      <c r="H273" s="171">
        <v>1.9239999999999999</v>
      </c>
      <c r="I273" s="172"/>
      <c r="J273" s="173">
        <f>ROUND(I273*H273,2)</f>
        <v>0</v>
      </c>
      <c r="K273" s="169" t="s">
        <v>392</v>
      </c>
      <c r="L273" s="35"/>
      <c r="M273" s="174" t="s">
        <v>5915</v>
      </c>
      <c r="N273" s="175" t="s">
        <v>5954</v>
      </c>
      <c r="O273" s="36"/>
      <c r="P273" s="176">
        <f>O273*H273</f>
        <v>0</v>
      </c>
      <c r="Q273" s="176">
        <v>0</v>
      </c>
      <c r="R273" s="176">
        <f>Q273*H273</f>
        <v>0</v>
      </c>
      <c r="S273" s="176">
        <v>0</v>
      </c>
      <c r="T273" s="177">
        <f>S273*H273</f>
        <v>0</v>
      </c>
      <c r="AR273" s="18" t="s">
        <v>3964</v>
      </c>
      <c r="AT273" s="18" t="s">
        <v>4015</v>
      </c>
      <c r="AU273" s="18" t="s">
        <v>5990</v>
      </c>
      <c r="AY273" s="18" t="s">
        <v>4012</v>
      </c>
      <c r="BE273" s="178">
        <f>IF(N273="základní",J273,0)</f>
        <v>0</v>
      </c>
      <c r="BF273" s="178">
        <f>IF(N273="snížená",J273,0)</f>
        <v>0</v>
      </c>
      <c r="BG273" s="178">
        <f>IF(N273="zákl. přenesená",J273,0)</f>
        <v>0</v>
      </c>
      <c r="BH273" s="178">
        <f>IF(N273="sníž. přenesená",J273,0)</f>
        <v>0</v>
      </c>
      <c r="BI273" s="178">
        <f>IF(N273="nulová",J273,0)</f>
        <v>0</v>
      </c>
      <c r="BJ273" s="18" t="s">
        <v>5934</v>
      </c>
      <c r="BK273" s="178">
        <f>ROUND(I273*H273,2)</f>
        <v>0</v>
      </c>
      <c r="BL273" s="18" t="s">
        <v>3964</v>
      </c>
      <c r="BM273" s="18" t="s">
        <v>3638</v>
      </c>
    </row>
    <row r="274" spans="2:65" s="11" customFormat="1" ht="29.85" customHeight="1">
      <c r="B274" s="152"/>
      <c r="D274" s="163" t="s">
        <v>5982</v>
      </c>
      <c r="E274" s="164" t="s">
        <v>822</v>
      </c>
      <c r="F274" s="164" t="s">
        <v>823</v>
      </c>
      <c r="I274" s="155"/>
      <c r="J274" s="165">
        <f>BK274</f>
        <v>0</v>
      </c>
      <c r="L274" s="152"/>
      <c r="M274" s="157"/>
      <c r="N274" s="158"/>
      <c r="O274" s="158"/>
      <c r="P274" s="159">
        <f>SUM(P275:P278)</f>
        <v>0</v>
      </c>
      <c r="Q274" s="158"/>
      <c r="R274" s="159">
        <f>SUM(R275:R278)</f>
        <v>19.045124999999999</v>
      </c>
      <c r="S274" s="158"/>
      <c r="T274" s="160">
        <f>SUM(T275:T278)</f>
        <v>0</v>
      </c>
      <c r="AR274" s="153" t="s">
        <v>5990</v>
      </c>
      <c r="AT274" s="161" t="s">
        <v>5982</v>
      </c>
      <c r="AU274" s="161" t="s">
        <v>5934</v>
      </c>
      <c r="AY274" s="153" t="s">
        <v>4012</v>
      </c>
      <c r="BK274" s="162">
        <f>SUM(BK275:BK278)</f>
        <v>0</v>
      </c>
    </row>
    <row r="275" spans="2:65" s="1" customFormat="1" ht="22.5" customHeight="1">
      <c r="B275" s="166"/>
      <c r="C275" s="167" t="s">
        <v>696</v>
      </c>
      <c r="D275" s="167" t="s">
        <v>4015</v>
      </c>
      <c r="E275" s="168" t="s">
        <v>825</v>
      </c>
      <c r="F275" s="169" t="s">
        <v>826</v>
      </c>
      <c r="G275" s="170" t="s">
        <v>426</v>
      </c>
      <c r="H275" s="171">
        <v>607.5</v>
      </c>
      <c r="I275" s="172"/>
      <c r="J275" s="173">
        <f>ROUND(I275*H275,2)</f>
        <v>0</v>
      </c>
      <c r="K275" s="169" t="s">
        <v>392</v>
      </c>
      <c r="L275" s="35"/>
      <c r="M275" s="174" t="s">
        <v>5915</v>
      </c>
      <c r="N275" s="175" t="s">
        <v>5954</v>
      </c>
      <c r="O275" s="36"/>
      <c r="P275" s="176">
        <f>O275*H275</f>
        <v>0</v>
      </c>
      <c r="Q275" s="176">
        <v>0</v>
      </c>
      <c r="R275" s="176">
        <f>Q275*H275</f>
        <v>0</v>
      </c>
      <c r="S275" s="176">
        <v>0</v>
      </c>
      <c r="T275" s="177">
        <f>S275*H275</f>
        <v>0</v>
      </c>
      <c r="AR275" s="18" t="s">
        <v>3964</v>
      </c>
      <c r="AT275" s="18" t="s">
        <v>4015</v>
      </c>
      <c r="AU275" s="18" t="s">
        <v>5990</v>
      </c>
      <c r="AY275" s="18" t="s">
        <v>4012</v>
      </c>
      <c r="BE275" s="178">
        <f>IF(N275="základní",J275,0)</f>
        <v>0</v>
      </c>
      <c r="BF275" s="178">
        <f>IF(N275="snížená",J275,0)</f>
        <v>0</v>
      </c>
      <c r="BG275" s="178">
        <f>IF(N275="zákl. přenesená",J275,0)</f>
        <v>0</v>
      </c>
      <c r="BH275" s="178">
        <f>IF(N275="sníž. přenesená",J275,0)</f>
        <v>0</v>
      </c>
      <c r="BI275" s="178">
        <f>IF(N275="nulová",J275,0)</f>
        <v>0</v>
      </c>
      <c r="BJ275" s="18" t="s">
        <v>5934</v>
      </c>
      <c r="BK275" s="178">
        <f>ROUND(I275*H275,2)</f>
        <v>0</v>
      </c>
      <c r="BL275" s="18" t="s">
        <v>3964</v>
      </c>
      <c r="BM275" s="18" t="s">
        <v>3639</v>
      </c>
    </row>
    <row r="276" spans="2:65" s="12" customFormat="1">
      <c r="B276" s="186"/>
      <c r="D276" s="179" t="s">
        <v>402</v>
      </c>
      <c r="E276" s="187" t="s">
        <v>5915</v>
      </c>
      <c r="F276" s="188" t="s">
        <v>1688</v>
      </c>
      <c r="H276" s="189">
        <v>607.5</v>
      </c>
      <c r="I276" s="190"/>
      <c r="L276" s="186"/>
      <c r="M276" s="191"/>
      <c r="N276" s="192"/>
      <c r="O276" s="192"/>
      <c r="P276" s="192"/>
      <c r="Q276" s="192"/>
      <c r="R276" s="192"/>
      <c r="S276" s="192"/>
      <c r="T276" s="193"/>
      <c r="AT276" s="194" t="s">
        <v>402</v>
      </c>
      <c r="AU276" s="194" t="s">
        <v>5990</v>
      </c>
      <c r="AV276" s="12" t="s">
        <v>5990</v>
      </c>
      <c r="AW276" s="12" t="s">
        <v>5947</v>
      </c>
      <c r="AX276" s="12" t="s">
        <v>5934</v>
      </c>
      <c r="AY276" s="194" t="s">
        <v>4012</v>
      </c>
    </row>
    <row r="277" spans="2:65" s="1" customFormat="1" ht="22.5" customHeight="1">
      <c r="B277" s="166"/>
      <c r="C277" s="197" t="s">
        <v>701</v>
      </c>
      <c r="D277" s="197" t="s">
        <v>447</v>
      </c>
      <c r="E277" s="198" t="s">
        <v>831</v>
      </c>
      <c r="F277" s="199" t="s">
        <v>832</v>
      </c>
      <c r="G277" s="200" t="s">
        <v>426</v>
      </c>
      <c r="H277" s="201">
        <v>2004.75</v>
      </c>
      <c r="I277" s="202"/>
      <c r="J277" s="203">
        <f>ROUND(I277*H277,2)</f>
        <v>0</v>
      </c>
      <c r="K277" s="199" t="s">
        <v>392</v>
      </c>
      <c r="L277" s="204"/>
      <c r="M277" s="205" t="s">
        <v>5915</v>
      </c>
      <c r="N277" s="206" t="s">
        <v>5954</v>
      </c>
      <c r="O277" s="36"/>
      <c r="P277" s="176">
        <f>O277*H277</f>
        <v>0</v>
      </c>
      <c r="Q277" s="176">
        <v>9.4999999999999998E-3</v>
      </c>
      <c r="R277" s="176">
        <f>Q277*H277</f>
        <v>19.045124999999999</v>
      </c>
      <c r="S277" s="176">
        <v>0</v>
      </c>
      <c r="T277" s="177">
        <f>S277*H277</f>
        <v>0</v>
      </c>
      <c r="AR277" s="18" t="s">
        <v>526</v>
      </c>
      <c r="AT277" s="18" t="s">
        <v>447</v>
      </c>
      <c r="AU277" s="18" t="s">
        <v>5990</v>
      </c>
      <c r="AY277" s="18" t="s">
        <v>4012</v>
      </c>
      <c r="BE277" s="178">
        <f>IF(N277="základní",J277,0)</f>
        <v>0</v>
      </c>
      <c r="BF277" s="178">
        <f>IF(N277="snížená",J277,0)</f>
        <v>0</v>
      </c>
      <c r="BG277" s="178">
        <f>IF(N277="zákl. přenesená",J277,0)</f>
        <v>0</v>
      </c>
      <c r="BH277" s="178">
        <f>IF(N277="sníž. přenesená",J277,0)</f>
        <v>0</v>
      </c>
      <c r="BI277" s="178">
        <f>IF(N277="nulová",J277,0)</f>
        <v>0</v>
      </c>
      <c r="BJ277" s="18" t="s">
        <v>5934</v>
      </c>
      <c r="BK277" s="178">
        <f>ROUND(I277*H277,2)</f>
        <v>0</v>
      </c>
      <c r="BL277" s="18" t="s">
        <v>3964</v>
      </c>
      <c r="BM277" s="18" t="s">
        <v>3640</v>
      </c>
    </row>
    <row r="278" spans="2:65" s="12" customFormat="1">
      <c r="B278" s="186"/>
      <c r="D278" s="195" t="s">
        <v>402</v>
      </c>
      <c r="F278" s="207" t="s">
        <v>3641</v>
      </c>
      <c r="H278" s="208">
        <v>2004.75</v>
      </c>
      <c r="I278" s="190"/>
      <c r="L278" s="186"/>
      <c r="M278" s="191"/>
      <c r="N278" s="192"/>
      <c r="O278" s="192"/>
      <c r="P278" s="192"/>
      <c r="Q278" s="192"/>
      <c r="R278" s="192"/>
      <c r="S278" s="192"/>
      <c r="T278" s="193"/>
      <c r="AT278" s="194" t="s">
        <v>402</v>
      </c>
      <c r="AU278" s="194" t="s">
        <v>5990</v>
      </c>
      <c r="AV278" s="12" t="s">
        <v>5990</v>
      </c>
      <c r="AW278" s="12" t="s">
        <v>5916</v>
      </c>
      <c r="AX278" s="12" t="s">
        <v>5934</v>
      </c>
      <c r="AY278" s="194" t="s">
        <v>4012</v>
      </c>
    </row>
    <row r="279" spans="2:65" s="11" customFormat="1" ht="29.85" customHeight="1">
      <c r="B279" s="152"/>
      <c r="D279" s="163" t="s">
        <v>5982</v>
      </c>
      <c r="E279" s="164" t="s">
        <v>3642</v>
      </c>
      <c r="F279" s="164" t="s">
        <v>3643</v>
      </c>
      <c r="I279" s="155"/>
      <c r="J279" s="165">
        <f>BK279</f>
        <v>0</v>
      </c>
      <c r="L279" s="152"/>
      <c r="M279" s="157"/>
      <c r="N279" s="158"/>
      <c r="O279" s="158"/>
      <c r="P279" s="159">
        <f>SUM(P280:P300)</f>
        <v>0</v>
      </c>
      <c r="Q279" s="158"/>
      <c r="R279" s="159">
        <f>SUM(R280:R300)</f>
        <v>0.18322999999999998</v>
      </c>
      <c r="S279" s="158"/>
      <c r="T279" s="160">
        <f>SUM(T280:T300)</f>
        <v>0.16377</v>
      </c>
      <c r="AR279" s="153" t="s">
        <v>5990</v>
      </c>
      <c r="AT279" s="161" t="s">
        <v>5982</v>
      </c>
      <c r="AU279" s="161" t="s">
        <v>5934</v>
      </c>
      <c r="AY279" s="153" t="s">
        <v>4012</v>
      </c>
      <c r="BK279" s="162">
        <f>SUM(BK280:BK300)</f>
        <v>0</v>
      </c>
    </row>
    <row r="280" spans="2:65" s="1" customFormat="1" ht="22.5" customHeight="1">
      <c r="B280" s="166"/>
      <c r="C280" s="167" t="s">
        <v>707</v>
      </c>
      <c r="D280" s="167" t="s">
        <v>4015</v>
      </c>
      <c r="E280" s="168" t="s">
        <v>3644</v>
      </c>
      <c r="F280" s="169" t="s">
        <v>3645</v>
      </c>
      <c r="G280" s="170" t="s">
        <v>3646</v>
      </c>
      <c r="H280" s="171">
        <v>3</v>
      </c>
      <c r="I280" s="172"/>
      <c r="J280" s="173">
        <f>ROUND(I280*H280,2)</f>
        <v>0</v>
      </c>
      <c r="K280" s="169" t="s">
        <v>392</v>
      </c>
      <c r="L280" s="35"/>
      <c r="M280" s="174" t="s">
        <v>5915</v>
      </c>
      <c r="N280" s="175" t="s">
        <v>5954</v>
      </c>
      <c r="O280" s="36"/>
      <c r="P280" s="176">
        <f>O280*H280</f>
        <v>0</v>
      </c>
      <c r="Q280" s="176">
        <v>0</v>
      </c>
      <c r="R280" s="176">
        <f>Q280*H280</f>
        <v>0</v>
      </c>
      <c r="S280" s="176">
        <v>1.933E-2</v>
      </c>
      <c r="T280" s="177">
        <f>S280*H280</f>
        <v>5.799E-2</v>
      </c>
      <c r="AR280" s="18" t="s">
        <v>3964</v>
      </c>
      <c r="AT280" s="18" t="s">
        <v>4015</v>
      </c>
      <c r="AU280" s="18" t="s">
        <v>5990</v>
      </c>
      <c r="AY280" s="18" t="s">
        <v>4012</v>
      </c>
      <c r="BE280" s="178">
        <f>IF(N280="základní",J280,0)</f>
        <v>0</v>
      </c>
      <c r="BF280" s="178">
        <f>IF(N280="snížená",J280,0)</f>
        <v>0</v>
      </c>
      <c r="BG280" s="178">
        <f>IF(N280="zákl. přenesená",J280,0)</f>
        <v>0</v>
      </c>
      <c r="BH280" s="178">
        <f>IF(N280="sníž. přenesená",J280,0)</f>
        <v>0</v>
      </c>
      <c r="BI280" s="178">
        <f>IF(N280="nulová",J280,0)</f>
        <v>0</v>
      </c>
      <c r="BJ280" s="18" t="s">
        <v>5934</v>
      </c>
      <c r="BK280" s="178">
        <f>ROUND(I280*H280,2)</f>
        <v>0</v>
      </c>
      <c r="BL280" s="18" t="s">
        <v>3964</v>
      </c>
      <c r="BM280" s="18" t="s">
        <v>3647</v>
      </c>
    </row>
    <row r="281" spans="2:65" s="12" customFormat="1">
      <c r="B281" s="186"/>
      <c r="D281" s="179" t="s">
        <v>402</v>
      </c>
      <c r="E281" s="187" t="s">
        <v>5915</v>
      </c>
      <c r="F281" s="188" t="s">
        <v>3648</v>
      </c>
      <c r="H281" s="189">
        <v>3</v>
      </c>
      <c r="I281" s="190"/>
      <c r="L281" s="186"/>
      <c r="M281" s="191"/>
      <c r="N281" s="192"/>
      <c r="O281" s="192"/>
      <c r="P281" s="192"/>
      <c r="Q281" s="192"/>
      <c r="R281" s="192"/>
      <c r="S281" s="192"/>
      <c r="T281" s="193"/>
      <c r="AT281" s="194" t="s">
        <v>402</v>
      </c>
      <c r="AU281" s="194" t="s">
        <v>5990</v>
      </c>
      <c r="AV281" s="12" t="s">
        <v>5990</v>
      </c>
      <c r="AW281" s="12" t="s">
        <v>5947</v>
      </c>
      <c r="AX281" s="12" t="s">
        <v>5934</v>
      </c>
      <c r="AY281" s="194" t="s">
        <v>4012</v>
      </c>
    </row>
    <row r="282" spans="2:65" s="1" customFormat="1" ht="22.5" customHeight="1">
      <c r="B282" s="166"/>
      <c r="C282" s="167" t="s">
        <v>712</v>
      </c>
      <c r="D282" s="167" t="s">
        <v>4015</v>
      </c>
      <c r="E282" s="168" t="s">
        <v>3649</v>
      </c>
      <c r="F282" s="169" t="s">
        <v>3650</v>
      </c>
      <c r="G282" s="170" t="s">
        <v>3646</v>
      </c>
      <c r="H282" s="171">
        <v>3</v>
      </c>
      <c r="I282" s="172"/>
      <c r="J282" s="173">
        <f>ROUND(I282*H282,2)</f>
        <v>0</v>
      </c>
      <c r="K282" s="169" t="s">
        <v>392</v>
      </c>
      <c r="L282" s="35"/>
      <c r="M282" s="174" t="s">
        <v>5915</v>
      </c>
      <c r="N282" s="175" t="s">
        <v>5954</v>
      </c>
      <c r="O282" s="36"/>
      <c r="P282" s="176">
        <f>O282*H282</f>
        <v>0</v>
      </c>
      <c r="Q282" s="176">
        <v>1.4710000000000001E-2</v>
      </c>
      <c r="R282" s="176">
        <f>Q282*H282</f>
        <v>4.4130000000000003E-2</v>
      </c>
      <c r="S282" s="176">
        <v>0</v>
      </c>
      <c r="T282" s="177">
        <f>S282*H282</f>
        <v>0</v>
      </c>
      <c r="AR282" s="18" t="s">
        <v>3964</v>
      </c>
      <c r="AT282" s="18" t="s">
        <v>4015</v>
      </c>
      <c r="AU282" s="18" t="s">
        <v>5990</v>
      </c>
      <c r="AY282" s="18" t="s">
        <v>4012</v>
      </c>
      <c r="BE282" s="178">
        <f>IF(N282="základní",J282,0)</f>
        <v>0</v>
      </c>
      <c r="BF282" s="178">
        <f>IF(N282="snížená",J282,0)</f>
        <v>0</v>
      </c>
      <c r="BG282" s="178">
        <f>IF(N282="zákl. přenesená",J282,0)</f>
        <v>0</v>
      </c>
      <c r="BH282" s="178">
        <f>IF(N282="sníž. přenesená",J282,0)</f>
        <v>0</v>
      </c>
      <c r="BI282" s="178">
        <f>IF(N282="nulová",J282,0)</f>
        <v>0</v>
      </c>
      <c r="BJ282" s="18" t="s">
        <v>5934</v>
      </c>
      <c r="BK282" s="178">
        <f>ROUND(I282*H282,2)</f>
        <v>0</v>
      </c>
      <c r="BL282" s="18" t="s">
        <v>3964</v>
      </c>
      <c r="BM282" s="18" t="s">
        <v>3651</v>
      </c>
    </row>
    <row r="283" spans="2:65" s="1" customFormat="1" ht="22.5" customHeight="1">
      <c r="B283" s="166"/>
      <c r="C283" s="167" t="s">
        <v>717</v>
      </c>
      <c r="D283" s="167" t="s">
        <v>4015</v>
      </c>
      <c r="E283" s="168" t="s">
        <v>3652</v>
      </c>
      <c r="F283" s="169" t="s">
        <v>3653</v>
      </c>
      <c r="G283" s="170" t="s">
        <v>3646</v>
      </c>
      <c r="H283" s="171">
        <v>1</v>
      </c>
      <c r="I283" s="172"/>
      <c r="J283" s="173">
        <f>ROUND(I283*H283,2)</f>
        <v>0</v>
      </c>
      <c r="K283" s="169" t="s">
        <v>392</v>
      </c>
      <c r="L283" s="35"/>
      <c r="M283" s="174" t="s">
        <v>5915</v>
      </c>
      <c r="N283" s="175" t="s">
        <v>5954</v>
      </c>
      <c r="O283" s="36"/>
      <c r="P283" s="176">
        <f>O283*H283</f>
        <v>0</v>
      </c>
      <c r="Q283" s="176">
        <v>1.08E-3</v>
      </c>
      <c r="R283" s="176">
        <f>Q283*H283</f>
        <v>1.08E-3</v>
      </c>
      <c r="S283" s="176">
        <v>0</v>
      </c>
      <c r="T283" s="177">
        <f>S283*H283</f>
        <v>0</v>
      </c>
      <c r="AR283" s="18" t="s">
        <v>3964</v>
      </c>
      <c r="AT283" s="18" t="s">
        <v>4015</v>
      </c>
      <c r="AU283" s="18" t="s">
        <v>5990</v>
      </c>
      <c r="AY283" s="18" t="s">
        <v>4012</v>
      </c>
      <c r="BE283" s="178">
        <f>IF(N283="základní",J283,0)</f>
        <v>0</v>
      </c>
      <c r="BF283" s="178">
        <f>IF(N283="snížená",J283,0)</f>
        <v>0</v>
      </c>
      <c r="BG283" s="178">
        <f>IF(N283="zákl. přenesená",J283,0)</f>
        <v>0</v>
      </c>
      <c r="BH283" s="178">
        <f>IF(N283="sníž. přenesená",J283,0)</f>
        <v>0</v>
      </c>
      <c r="BI283" s="178">
        <f>IF(N283="nulová",J283,0)</f>
        <v>0</v>
      </c>
      <c r="BJ283" s="18" t="s">
        <v>5934</v>
      </c>
      <c r="BK283" s="178">
        <f>ROUND(I283*H283,2)</f>
        <v>0</v>
      </c>
      <c r="BL283" s="18" t="s">
        <v>3964</v>
      </c>
      <c r="BM283" s="18" t="s">
        <v>3654</v>
      </c>
    </row>
    <row r="284" spans="2:65" s="1" customFormat="1" ht="22.5" customHeight="1">
      <c r="B284" s="166"/>
      <c r="C284" s="167" t="s">
        <v>721</v>
      </c>
      <c r="D284" s="167" t="s">
        <v>4015</v>
      </c>
      <c r="E284" s="168" t="s">
        <v>3655</v>
      </c>
      <c r="F284" s="169" t="s">
        <v>3656</v>
      </c>
      <c r="G284" s="170" t="s">
        <v>3646</v>
      </c>
      <c r="H284" s="171">
        <v>1</v>
      </c>
      <c r="I284" s="172"/>
      <c r="J284" s="173">
        <f>ROUND(I284*H284,2)</f>
        <v>0</v>
      </c>
      <c r="K284" s="169" t="s">
        <v>392</v>
      </c>
      <c r="L284" s="35"/>
      <c r="M284" s="174" t="s">
        <v>5915</v>
      </c>
      <c r="N284" s="175" t="s">
        <v>5954</v>
      </c>
      <c r="O284" s="36"/>
      <c r="P284" s="176">
        <f>O284*H284</f>
        <v>0</v>
      </c>
      <c r="Q284" s="176">
        <v>0</v>
      </c>
      <c r="R284" s="176">
        <f>Q284*H284</f>
        <v>0</v>
      </c>
      <c r="S284" s="176">
        <v>1.72E-2</v>
      </c>
      <c r="T284" s="177">
        <f>S284*H284</f>
        <v>1.72E-2</v>
      </c>
      <c r="AR284" s="18" t="s">
        <v>3964</v>
      </c>
      <c r="AT284" s="18" t="s">
        <v>4015</v>
      </c>
      <c r="AU284" s="18" t="s">
        <v>5990</v>
      </c>
      <c r="AY284" s="18" t="s">
        <v>4012</v>
      </c>
      <c r="BE284" s="178">
        <f>IF(N284="základní",J284,0)</f>
        <v>0</v>
      </c>
      <c r="BF284" s="178">
        <f>IF(N284="snížená",J284,0)</f>
        <v>0</v>
      </c>
      <c r="BG284" s="178">
        <f>IF(N284="zákl. přenesená",J284,0)</f>
        <v>0</v>
      </c>
      <c r="BH284" s="178">
        <f>IF(N284="sníž. přenesená",J284,0)</f>
        <v>0</v>
      </c>
      <c r="BI284" s="178">
        <f>IF(N284="nulová",J284,0)</f>
        <v>0</v>
      </c>
      <c r="BJ284" s="18" t="s">
        <v>5934</v>
      </c>
      <c r="BK284" s="178">
        <f>ROUND(I284*H284,2)</f>
        <v>0</v>
      </c>
      <c r="BL284" s="18" t="s">
        <v>3964</v>
      </c>
      <c r="BM284" s="18" t="s">
        <v>3657</v>
      </c>
    </row>
    <row r="285" spans="2:65" s="1" customFormat="1" ht="22.5" customHeight="1">
      <c r="B285" s="166"/>
      <c r="C285" s="167" t="s">
        <v>725</v>
      </c>
      <c r="D285" s="167" t="s">
        <v>4015</v>
      </c>
      <c r="E285" s="168" t="s">
        <v>3658</v>
      </c>
      <c r="F285" s="169" t="s">
        <v>3659</v>
      </c>
      <c r="G285" s="170" t="s">
        <v>3646</v>
      </c>
      <c r="H285" s="171">
        <v>4</v>
      </c>
      <c r="I285" s="172"/>
      <c r="J285" s="173">
        <f>ROUND(I285*H285,2)</f>
        <v>0</v>
      </c>
      <c r="K285" s="169" t="s">
        <v>392</v>
      </c>
      <c r="L285" s="35"/>
      <c r="M285" s="174" t="s">
        <v>5915</v>
      </c>
      <c r="N285" s="175" t="s">
        <v>5954</v>
      </c>
      <c r="O285" s="36"/>
      <c r="P285" s="176">
        <f>O285*H285</f>
        <v>0</v>
      </c>
      <c r="Q285" s="176">
        <v>0</v>
      </c>
      <c r="R285" s="176">
        <f>Q285*H285</f>
        <v>0</v>
      </c>
      <c r="S285" s="176">
        <v>1.9460000000000002E-2</v>
      </c>
      <c r="T285" s="177">
        <f>S285*H285</f>
        <v>7.7840000000000006E-2</v>
      </c>
      <c r="AR285" s="18" t="s">
        <v>3964</v>
      </c>
      <c r="AT285" s="18" t="s">
        <v>4015</v>
      </c>
      <c r="AU285" s="18" t="s">
        <v>5990</v>
      </c>
      <c r="AY285" s="18" t="s">
        <v>4012</v>
      </c>
      <c r="BE285" s="178">
        <f>IF(N285="základní",J285,0)</f>
        <v>0</v>
      </c>
      <c r="BF285" s="178">
        <f>IF(N285="snížená",J285,0)</f>
        <v>0</v>
      </c>
      <c r="BG285" s="178">
        <f>IF(N285="zákl. přenesená",J285,0)</f>
        <v>0</v>
      </c>
      <c r="BH285" s="178">
        <f>IF(N285="sníž. přenesená",J285,0)</f>
        <v>0</v>
      </c>
      <c r="BI285" s="178">
        <f>IF(N285="nulová",J285,0)</f>
        <v>0</v>
      </c>
      <c r="BJ285" s="18" t="s">
        <v>5934</v>
      </c>
      <c r="BK285" s="178">
        <f>ROUND(I285*H285,2)</f>
        <v>0</v>
      </c>
      <c r="BL285" s="18" t="s">
        <v>3964</v>
      </c>
      <c r="BM285" s="18" t="s">
        <v>3660</v>
      </c>
    </row>
    <row r="286" spans="2:65" s="12" customFormat="1">
      <c r="B286" s="186"/>
      <c r="D286" s="179" t="s">
        <v>402</v>
      </c>
      <c r="E286" s="187" t="s">
        <v>5915</v>
      </c>
      <c r="F286" s="188" t="s">
        <v>3661</v>
      </c>
      <c r="H286" s="189">
        <v>4</v>
      </c>
      <c r="I286" s="190"/>
      <c r="L286" s="186"/>
      <c r="M286" s="191"/>
      <c r="N286" s="192"/>
      <c r="O286" s="192"/>
      <c r="P286" s="192"/>
      <c r="Q286" s="192"/>
      <c r="R286" s="192"/>
      <c r="S286" s="192"/>
      <c r="T286" s="193"/>
      <c r="AT286" s="194" t="s">
        <v>402</v>
      </c>
      <c r="AU286" s="194" t="s">
        <v>5990</v>
      </c>
      <c r="AV286" s="12" t="s">
        <v>5990</v>
      </c>
      <c r="AW286" s="12" t="s">
        <v>5947</v>
      </c>
      <c r="AX286" s="12" t="s">
        <v>5934</v>
      </c>
      <c r="AY286" s="194" t="s">
        <v>4012</v>
      </c>
    </row>
    <row r="287" spans="2:65" s="1" customFormat="1" ht="22.5" customHeight="1">
      <c r="B287" s="166"/>
      <c r="C287" s="167" t="s">
        <v>729</v>
      </c>
      <c r="D287" s="167" t="s">
        <v>4015</v>
      </c>
      <c r="E287" s="168" t="s">
        <v>3662</v>
      </c>
      <c r="F287" s="169" t="s">
        <v>3663</v>
      </c>
      <c r="G287" s="170" t="s">
        <v>3646</v>
      </c>
      <c r="H287" s="171">
        <v>3</v>
      </c>
      <c r="I287" s="172"/>
      <c r="J287" s="173">
        <f>ROUND(I287*H287,2)</f>
        <v>0</v>
      </c>
      <c r="K287" s="169" t="s">
        <v>392</v>
      </c>
      <c r="L287" s="35"/>
      <c r="M287" s="174" t="s">
        <v>5915</v>
      </c>
      <c r="N287" s="175" t="s">
        <v>5954</v>
      </c>
      <c r="O287" s="36"/>
      <c r="P287" s="176">
        <f>O287*H287</f>
        <v>0</v>
      </c>
      <c r="Q287" s="176">
        <v>1.4760000000000001E-2</v>
      </c>
      <c r="R287" s="176">
        <f>Q287*H287</f>
        <v>4.428E-2</v>
      </c>
      <c r="S287" s="176">
        <v>0</v>
      </c>
      <c r="T287" s="177">
        <f>S287*H287</f>
        <v>0</v>
      </c>
      <c r="AR287" s="18" t="s">
        <v>3964</v>
      </c>
      <c r="AT287" s="18" t="s">
        <v>4015</v>
      </c>
      <c r="AU287" s="18" t="s">
        <v>5990</v>
      </c>
      <c r="AY287" s="18" t="s">
        <v>4012</v>
      </c>
      <c r="BE287" s="178">
        <f>IF(N287="základní",J287,0)</f>
        <v>0</v>
      </c>
      <c r="BF287" s="178">
        <f>IF(N287="snížená",J287,0)</f>
        <v>0</v>
      </c>
      <c r="BG287" s="178">
        <f>IF(N287="zákl. přenesená",J287,0)</f>
        <v>0</v>
      </c>
      <c r="BH287" s="178">
        <f>IF(N287="sníž. přenesená",J287,0)</f>
        <v>0</v>
      </c>
      <c r="BI287" s="178">
        <f>IF(N287="nulová",J287,0)</f>
        <v>0</v>
      </c>
      <c r="BJ287" s="18" t="s">
        <v>5934</v>
      </c>
      <c r="BK287" s="178">
        <f>ROUND(I287*H287,2)</f>
        <v>0</v>
      </c>
      <c r="BL287" s="18" t="s">
        <v>3964</v>
      </c>
      <c r="BM287" s="18" t="s">
        <v>3664</v>
      </c>
    </row>
    <row r="288" spans="2:65" s="12" customFormat="1">
      <c r="B288" s="186"/>
      <c r="D288" s="179" t="s">
        <v>402</v>
      </c>
      <c r="E288" s="187" t="s">
        <v>5915</v>
      </c>
      <c r="F288" s="188" t="s">
        <v>3648</v>
      </c>
      <c r="H288" s="189">
        <v>3</v>
      </c>
      <c r="I288" s="190"/>
      <c r="L288" s="186"/>
      <c r="M288" s="191"/>
      <c r="N288" s="192"/>
      <c r="O288" s="192"/>
      <c r="P288" s="192"/>
      <c r="Q288" s="192"/>
      <c r="R288" s="192"/>
      <c r="S288" s="192"/>
      <c r="T288" s="193"/>
      <c r="AT288" s="194" t="s">
        <v>402</v>
      </c>
      <c r="AU288" s="194" t="s">
        <v>5990</v>
      </c>
      <c r="AV288" s="12" t="s">
        <v>5990</v>
      </c>
      <c r="AW288" s="12" t="s">
        <v>5947</v>
      </c>
      <c r="AX288" s="12" t="s">
        <v>5934</v>
      </c>
      <c r="AY288" s="194" t="s">
        <v>4012</v>
      </c>
    </row>
    <row r="289" spans="2:65" s="1" customFormat="1" ht="22.5" customHeight="1">
      <c r="B289" s="166"/>
      <c r="C289" s="167" t="s">
        <v>733</v>
      </c>
      <c r="D289" s="167" t="s">
        <v>4015</v>
      </c>
      <c r="E289" s="168" t="s">
        <v>3665</v>
      </c>
      <c r="F289" s="169" t="s">
        <v>3666</v>
      </c>
      <c r="G289" s="170" t="s">
        <v>3646</v>
      </c>
      <c r="H289" s="171">
        <v>2</v>
      </c>
      <c r="I289" s="172"/>
      <c r="J289" s="173">
        <f>ROUND(I289*H289,2)</f>
        <v>0</v>
      </c>
      <c r="K289" s="169" t="s">
        <v>392</v>
      </c>
      <c r="L289" s="35"/>
      <c r="M289" s="174" t="s">
        <v>5915</v>
      </c>
      <c r="N289" s="175" t="s">
        <v>5954</v>
      </c>
      <c r="O289" s="36"/>
      <c r="P289" s="176">
        <f>O289*H289</f>
        <v>0</v>
      </c>
      <c r="Q289" s="176">
        <v>3.0880000000000001E-2</v>
      </c>
      <c r="R289" s="176">
        <f>Q289*H289</f>
        <v>6.1760000000000002E-2</v>
      </c>
      <c r="S289" s="176">
        <v>0</v>
      </c>
      <c r="T289" s="177">
        <f>S289*H289</f>
        <v>0</v>
      </c>
      <c r="AR289" s="18" t="s">
        <v>3964</v>
      </c>
      <c r="AT289" s="18" t="s">
        <v>4015</v>
      </c>
      <c r="AU289" s="18" t="s">
        <v>5990</v>
      </c>
      <c r="AY289" s="18" t="s">
        <v>4012</v>
      </c>
      <c r="BE289" s="178">
        <f>IF(N289="základní",J289,0)</f>
        <v>0</v>
      </c>
      <c r="BF289" s="178">
        <f>IF(N289="snížená",J289,0)</f>
        <v>0</v>
      </c>
      <c r="BG289" s="178">
        <f>IF(N289="zákl. přenesená",J289,0)</f>
        <v>0</v>
      </c>
      <c r="BH289" s="178">
        <f>IF(N289="sníž. přenesená",J289,0)</f>
        <v>0</v>
      </c>
      <c r="BI289" s="178">
        <f>IF(N289="nulová",J289,0)</f>
        <v>0</v>
      </c>
      <c r="BJ289" s="18" t="s">
        <v>5934</v>
      </c>
      <c r="BK289" s="178">
        <f>ROUND(I289*H289,2)</f>
        <v>0</v>
      </c>
      <c r="BL289" s="18" t="s">
        <v>3964</v>
      </c>
      <c r="BM289" s="18" t="s">
        <v>3667</v>
      </c>
    </row>
    <row r="290" spans="2:65" s="1" customFormat="1" ht="22.5" customHeight="1">
      <c r="B290" s="166"/>
      <c r="C290" s="167" t="s">
        <v>739</v>
      </c>
      <c r="D290" s="167" t="s">
        <v>4015</v>
      </c>
      <c r="E290" s="168" t="s">
        <v>3668</v>
      </c>
      <c r="F290" s="169" t="s">
        <v>3669</v>
      </c>
      <c r="G290" s="170" t="s">
        <v>3646</v>
      </c>
      <c r="H290" s="171">
        <v>2</v>
      </c>
      <c r="I290" s="172"/>
      <c r="J290" s="173">
        <f>ROUND(I290*H290,2)</f>
        <v>0</v>
      </c>
      <c r="K290" s="169" t="s">
        <v>392</v>
      </c>
      <c r="L290" s="35"/>
      <c r="M290" s="174" t="s">
        <v>5915</v>
      </c>
      <c r="N290" s="175" t="s">
        <v>5954</v>
      </c>
      <c r="O290" s="36"/>
      <c r="P290" s="176">
        <f>O290*H290</f>
        <v>0</v>
      </c>
      <c r="Q290" s="176">
        <v>1.034E-2</v>
      </c>
      <c r="R290" s="176">
        <f>Q290*H290</f>
        <v>2.068E-2</v>
      </c>
      <c r="S290" s="176">
        <v>0</v>
      </c>
      <c r="T290" s="177">
        <f>S290*H290</f>
        <v>0</v>
      </c>
      <c r="AR290" s="18" t="s">
        <v>3964</v>
      </c>
      <c r="AT290" s="18" t="s">
        <v>4015</v>
      </c>
      <c r="AU290" s="18" t="s">
        <v>5990</v>
      </c>
      <c r="AY290" s="18" t="s">
        <v>4012</v>
      </c>
      <c r="BE290" s="178">
        <f>IF(N290="základní",J290,0)</f>
        <v>0</v>
      </c>
      <c r="BF290" s="178">
        <f>IF(N290="snížená",J290,0)</f>
        <v>0</v>
      </c>
      <c r="BG290" s="178">
        <f>IF(N290="zákl. přenesená",J290,0)</f>
        <v>0</v>
      </c>
      <c r="BH290" s="178">
        <f>IF(N290="sníž. přenesená",J290,0)</f>
        <v>0</v>
      </c>
      <c r="BI290" s="178">
        <f>IF(N290="nulová",J290,0)</f>
        <v>0</v>
      </c>
      <c r="BJ290" s="18" t="s">
        <v>5934</v>
      </c>
      <c r="BK290" s="178">
        <f>ROUND(I290*H290,2)</f>
        <v>0</v>
      </c>
      <c r="BL290" s="18" t="s">
        <v>3964</v>
      </c>
      <c r="BM290" s="18" t="s">
        <v>3670</v>
      </c>
    </row>
    <row r="291" spans="2:65" s="1" customFormat="1" ht="22.5" customHeight="1">
      <c r="B291" s="166"/>
      <c r="C291" s="167" t="s">
        <v>747</v>
      </c>
      <c r="D291" s="167" t="s">
        <v>4015</v>
      </c>
      <c r="E291" s="168" t="s">
        <v>3671</v>
      </c>
      <c r="F291" s="169" t="s">
        <v>3672</v>
      </c>
      <c r="G291" s="170" t="s">
        <v>3646</v>
      </c>
      <c r="H291" s="171">
        <v>7</v>
      </c>
      <c r="I291" s="172"/>
      <c r="J291" s="173">
        <f>ROUND(I291*H291,2)</f>
        <v>0</v>
      </c>
      <c r="K291" s="169" t="s">
        <v>392</v>
      </c>
      <c r="L291" s="35"/>
      <c r="M291" s="174" t="s">
        <v>5915</v>
      </c>
      <c r="N291" s="175" t="s">
        <v>5954</v>
      </c>
      <c r="O291" s="36"/>
      <c r="P291" s="176">
        <f>O291*H291</f>
        <v>0</v>
      </c>
      <c r="Q291" s="176">
        <v>2.9999999999999997E-4</v>
      </c>
      <c r="R291" s="176">
        <f>Q291*H291</f>
        <v>2.0999999999999999E-3</v>
      </c>
      <c r="S291" s="176">
        <v>0</v>
      </c>
      <c r="T291" s="177">
        <f>S291*H291</f>
        <v>0</v>
      </c>
      <c r="AR291" s="18" t="s">
        <v>3964</v>
      </c>
      <c r="AT291" s="18" t="s">
        <v>4015</v>
      </c>
      <c r="AU291" s="18" t="s">
        <v>5990</v>
      </c>
      <c r="AY291" s="18" t="s">
        <v>4012</v>
      </c>
      <c r="BE291" s="178">
        <f>IF(N291="základní",J291,0)</f>
        <v>0</v>
      </c>
      <c r="BF291" s="178">
        <f>IF(N291="snížená",J291,0)</f>
        <v>0</v>
      </c>
      <c r="BG291" s="178">
        <f>IF(N291="zákl. přenesená",J291,0)</f>
        <v>0</v>
      </c>
      <c r="BH291" s="178">
        <f>IF(N291="sníž. přenesená",J291,0)</f>
        <v>0</v>
      </c>
      <c r="BI291" s="178">
        <f>IF(N291="nulová",J291,0)</f>
        <v>0</v>
      </c>
      <c r="BJ291" s="18" t="s">
        <v>5934</v>
      </c>
      <c r="BK291" s="178">
        <f>ROUND(I291*H291,2)</f>
        <v>0</v>
      </c>
      <c r="BL291" s="18" t="s">
        <v>3964</v>
      </c>
      <c r="BM291" s="18" t="s">
        <v>3673</v>
      </c>
    </row>
    <row r="292" spans="2:65" s="1" customFormat="1" ht="22.5" customHeight="1">
      <c r="B292" s="166"/>
      <c r="C292" s="167" t="s">
        <v>753</v>
      </c>
      <c r="D292" s="167" t="s">
        <v>4015</v>
      </c>
      <c r="E292" s="168" t="s">
        <v>3674</v>
      </c>
      <c r="F292" s="169" t="s">
        <v>3675</v>
      </c>
      <c r="G292" s="170" t="s">
        <v>3646</v>
      </c>
      <c r="H292" s="171">
        <v>4</v>
      </c>
      <c r="I292" s="172"/>
      <c r="J292" s="173">
        <f>ROUND(I292*H292,2)</f>
        <v>0</v>
      </c>
      <c r="K292" s="169" t="s">
        <v>392</v>
      </c>
      <c r="L292" s="35"/>
      <c r="M292" s="174" t="s">
        <v>5915</v>
      </c>
      <c r="N292" s="175" t="s">
        <v>5954</v>
      </c>
      <c r="O292" s="36"/>
      <c r="P292" s="176">
        <f>O292*H292</f>
        <v>0</v>
      </c>
      <c r="Q292" s="176">
        <v>0</v>
      </c>
      <c r="R292" s="176">
        <f>Q292*H292</f>
        <v>0</v>
      </c>
      <c r="S292" s="176">
        <v>1.56E-3</v>
      </c>
      <c r="T292" s="177">
        <f>S292*H292</f>
        <v>6.2399999999999999E-3</v>
      </c>
      <c r="AR292" s="18" t="s">
        <v>3964</v>
      </c>
      <c r="AT292" s="18" t="s">
        <v>4015</v>
      </c>
      <c r="AU292" s="18" t="s">
        <v>5990</v>
      </c>
      <c r="AY292" s="18" t="s">
        <v>4012</v>
      </c>
      <c r="BE292" s="178">
        <f>IF(N292="základní",J292,0)</f>
        <v>0</v>
      </c>
      <c r="BF292" s="178">
        <f>IF(N292="snížená",J292,0)</f>
        <v>0</v>
      </c>
      <c r="BG292" s="178">
        <f>IF(N292="zákl. přenesená",J292,0)</f>
        <v>0</v>
      </c>
      <c r="BH292" s="178">
        <f>IF(N292="sníž. přenesená",J292,0)</f>
        <v>0</v>
      </c>
      <c r="BI292" s="178">
        <f>IF(N292="nulová",J292,0)</f>
        <v>0</v>
      </c>
      <c r="BJ292" s="18" t="s">
        <v>5934</v>
      </c>
      <c r="BK292" s="178">
        <f>ROUND(I292*H292,2)</f>
        <v>0</v>
      </c>
      <c r="BL292" s="18" t="s">
        <v>3964</v>
      </c>
      <c r="BM292" s="18" t="s">
        <v>3676</v>
      </c>
    </row>
    <row r="293" spans="2:65" s="12" customFormat="1">
      <c r="B293" s="186"/>
      <c r="D293" s="179" t="s">
        <v>402</v>
      </c>
      <c r="E293" s="187" t="s">
        <v>5915</v>
      </c>
      <c r="F293" s="188" t="s">
        <v>3661</v>
      </c>
      <c r="H293" s="189">
        <v>4</v>
      </c>
      <c r="I293" s="190"/>
      <c r="L293" s="186"/>
      <c r="M293" s="191"/>
      <c r="N293" s="192"/>
      <c r="O293" s="192"/>
      <c r="P293" s="192"/>
      <c r="Q293" s="192"/>
      <c r="R293" s="192"/>
      <c r="S293" s="192"/>
      <c r="T293" s="193"/>
      <c r="AT293" s="194" t="s">
        <v>402</v>
      </c>
      <c r="AU293" s="194" t="s">
        <v>5990</v>
      </c>
      <c r="AV293" s="12" t="s">
        <v>5990</v>
      </c>
      <c r="AW293" s="12" t="s">
        <v>5947</v>
      </c>
      <c r="AX293" s="12" t="s">
        <v>5934</v>
      </c>
      <c r="AY293" s="194" t="s">
        <v>4012</v>
      </c>
    </row>
    <row r="294" spans="2:65" s="1" customFormat="1" ht="22.5" customHeight="1">
      <c r="B294" s="166"/>
      <c r="C294" s="167" t="s">
        <v>759</v>
      </c>
      <c r="D294" s="167" t="s">
        <v>4015</v>
      </c>
      <c r="E294" s="168" t="s">
        <v>3677</v>
      </c>
      <c r="F294" s="169" t="s">
        <v>3678</v>
      </c>
      <c r="G294" s="170" t="s">
        <v>3646</v>
      </c>
      <c r="H294" s="171">
        <v>3</v>
      </c>
      <c r="I294" s="172"/>
      <c r="J294" s="173">
        <f>ROUND(I294*H294,2)</f>
        <v>0</v>
      </c>
      <c r="K294" s="169" t="s">
        <v>392</v>
      </c>
      <c r="L294" s="35"/>
      <c r="M294" s="174" t="s">
        <v>5915</v>
      </c>
      <c r="N294" s="175" t="s">
        <v>5954</v>
      </c>
      <c r="O294" s="36"/>
      <c r="P294" s="176">
        <f>O294*H294</f>
        <v>0</v>
      </c>
      <c r="Q294" s="176">
        <v>1.8400000000000001E-3</v>
      </c>
      <c r="R294" s="176">
        <f>Q294*H294</f>
        <v>5.5200000000000006E-3</v>
      </c>
      <c r="S294" s="176">
        <v>0</v>
      </c>
      <c r="T294" s="177">
        <f>S294*H294</f>
        <v>0</v>
      </c>
      <c r="AR294" s="18" t="s">
        <v>3964</v>
      </c>
      <c r="AT294" s="18" t="s">
        <v>4015</v>
      </c>
      <c r="AU294" s="18" t="s">
        <v>5990</v>
      </c>
      <c r="AY294" s="18" t="s">
        <v>4012</v>
      </c>
      <c r="BE294" s="178">
        <f>IF(N294="základní",J294,0)</f>
        <v>0</v>
      </c>
      <c r="BF294" s="178">
        <f>IF(N294="snížená",J294,0)</f>
        <v>0</v>
      </c>
      <c r="BG294" s="178">
        <f>IF(N294="zákl. přenesená",J294,0)</f>
        <v>0</v>
      </c>
      <c r="BH294" s="178">
        <f>IF(N294="sníž. přenesená",J294,0)</f>
        <v>0</v>
      </c>
      <c r="BI294" s="178">
        <f>IF(N294="nulová",J294,0)</f>
        <v>0</v>
      </c>
      <c r="BJ294" s="18" t="s">
        <v>5934</v>
      </c>
      <c r="BK294" s="178">
        <f>ROUND(I294*H294,2)</f>
        <v>0</v>
      </c>
      <c r="BL294" s="18" t="s">
        <v>3964</v>
      </c>
      <c r="BM294" s="18" t="s">
        <v>3679</v>
      </c>
    </row>
    <row r="295" spans="2:65" s="1" customFormat="1" ht="22.5" customHeight="1">
      <c r="B295" s="166"/>
      <c r="C295" s="167" t="s">
        <v>765</v>
      </c>
      <c r="D295" s="167" t="s">
        <v>4015</v>
      </c>
      <c r="E295" s="168" t="s">
        <v>3680</v>
      </c>
      <c r="F295" s="169" t="s">
        <v>3681</v>
      </c>
      <c r="G295" s="170" t="s">
        <v>568</v>
      </c>
      <c r="H295" s="171">
        <v>2</v>
      </c>
      <c r="I295" s="172"/>
      <c r="J295" s="173">
        <f>ROUND(I295*H295,2)</f>
        <v>0</v>
      </c>
      <c r="K295" s="169" t="s">
        <v>392</v>
      </c>
      <c r="L295" s="35"/>
      <c r="M295" s="174" t="s">
        <v>5915</v>
      </c>
      <c r="N295" s="175" t="s">
        <v>5954</v>
      </c>
      <c r="O295" s="36"/>
      <c r="P295" s="176">
        <f>O295*H295</f>
        <v>0</v>
      </c>
      <c r="Q295" s="176">
        <v>0</v>
      </c>
      <c r="R295" s="176">
        <f>Q295*H295</f>
        <v>0</v>
      </c>
      <c r="S295" s="176">
        <v>2.2499999999999998E-3</v>
      </c>
      <c r="T295" s="177">
        <f>S295*H295</f>
        <v>4.4999999999999997E-3</v>
      </c>
      <c r="AR295" s="18" t="s">
        <v>3964</v>
      </c>
      <c r="AT295" s="18" t="s">
        <v>4015</v>
      </c>
      <c r="AU295" s="18" t="s">
        <v>5990</v>
      </c>
      <c r="AY295" s="18" t="s">
        <v>4012</v>
      </c>
      <c r="BE295" s="178">
        <f>IF(N295="základní",J295,0)</f>
        <v>0</v>
      </c>
      <c r="BF295" s="178">
        <f>IF(N295="snížená",J295,0)</f>
        <v>0</v>
      </c>
      <c r="BG295" s="178">
        <f>IF(N295="zákl. přenesená",J295,0)</f>
        <v>0</v>
      </c>
      <c r="BH295" s="178">
        <f>IF(N295="sníž. přenesená",J295,0)</f>
        <v>0</v>
      </c>
      <c r="BI295" s="178">
        <f>IF(N295="nulová",J295,0)</f>
        <v>0</v>
      </c>
      <c r="BJ295" s="18" t="s">
        <v>5934</v>
      </c>
      <c r="BK295" s="178">
        <f>ROUND(I295*H295,2)</f>
        <v>0</v>
      </c>
      <c r="BL295" s="18" t="s">
        <v>3964</v>
      </c>
      <c r="BM295" s="18" t="s">
        <v>3682</v>
      </c>
    </row>
    <row r="296" spans="2:65" s="1" customFormat="1" ht="22.5" customHeight="1">
      <c r="B296" s="166"/>
      <c r="C296" s="167" t="s">
        <v>770</v>
      </c>
      <c r="D296" s="167" t="s">
        <v>4015</v>
      </c>
      <c r="E296" s="168" t="s">
        <v>3683</v>
      </c>
      <c r="F296" s="169" t="s">
        <v>3684</v>
      </c>
      <c r="G296" s="170" t="s">
        <v>3646</v>
      </c>
      <c r="H296" s="171">
        <v>2</v>
      </c>
      <c r="I296" s="172"/>
      <c r="J296" s="173">
        <f>ROUND(I296*H296,2)</f>
        <v>0</v>
      </c>
      <c r="K296" s="169" t="s">
        <v>392</v>
      </c>
      <c r="L296" s="35"/>
      <c r="M296" s="174" t="s">
        <v>5915</v>
      </c>
      <c r="N296" s="175" t="s">
        <v>5954</v>
      </c>
      <c r="O296" s="36"/>
      <c r="P296" s="176">
        <f>O296*H296</f>
        <v>0</v>
      </c>
      <c r="Q296" s="176">
        <v>1.8400000000000001E-3</v>
      </c>
      <c r="R296" s="176">
        <f>Q296*H296</f>
        <v>3.6800000000000001E-3</v>
      </c>
      <c r="S296" s="176">
        <v>0</v>
      </c>
      <c r="T296" s="177">
        <f>S296*H296</f>
        <v>0</v>
      </c>
      <c r="AR296" s="18" t="s">
        <v>3964</v>
      </c>
      <c r="AT296" s="18" t="s">
        <v>4015</v>
      </c>
      <c r="AU296" s="18" t="s">
        <v>5990</v>
      </c>
      <c r="AY296" s="18" t="s">
        <v>4012</v>
      </c>
      <c r="BE296" s="178">
        <f>IF(N296="základní",J296,0)</f>
        <v>0</v>
      </c>
      <c r="BF296" s="178">
        <f>IF(N296="snížená",J296,0)</f>
        <v>0</v>
      </c>
      <c r="BG296" s="178">
        <f>IF(N296="zákl. přenesená",J296,0)</f>
        <v>0</v>
      </c>
      <c r="BH296" s="178">
        <f>IF(N296="sníž. přenesená",J296,0)</f>
        <v>0</v>
      </c>
      <c r="BI296" s="178">
        <f>IF(N296="nulová",J296,0)</f>
        <v>0</v>
      </c>
      <c r="BJ296" s="18" t="s">
        <v>5934</v>
      </c>
      <c r="BK296" s="178">
        <f>ROUND(I296*H296,2)</f>
        <v>0</v>
      </c>
      <c r="BL296" s="18" t="s">
        <v>3964</v>
      </c>
      <c r="BM296" s="18" t="s">
        <v>3685</v>
      </c>
    </row>
    <row r="297" spans="2:65" s="1" customFormat="1" ht="22.5" customHeight="1">
      <c r="B297" s="166"/>
      <c r="C297" s="167" t="s">
        <v>774</v>
      </c>
      <c r="D297" s="167" t="s">
        <v>4015</v>
      </c>
      <c r="E297" s="168" t="s">
        <v>3686</v>
      </c>
      <c r="F297" s="169" t="s">
        <v>3687</v>
      </c>
      <c r="G297" s="170" t="s">
        <v>450</v>
      </c>
      <c r="H297" s="171">
        <v>0.183</v>
      </c>
      <c r="I297" s="172"/>
      <c r="J297" s="173">
        <f>ROUND(I297*H297,2)</f>
        <v>0</v>
      </c>
      <c r="K297" s="169" t="s">
        <v>392</v>
      </c>
      <c r="L297" s="35"/>
      <c r="M297" s="174" t="s">
        <v>5915</v>
      </c>
      <c r="N297" s="175" t="s">
        <v>5954</v>
      </c>
      <c r="O297" s="36"/>
      <c r="P297" s="176">
        <f>O297*H297</f>
        <v>0</v>
      </c>
      <c r="Q297" s="176">
        <v>0</v>
      </c>
      <c r="R297" s="176">
        <f>Q297*H297</f>
        <v>0</v>
      </c>
      <c r="S297" s="176">
        <v>0</v>
      </c>
      <c r="T297" s="177">
        <f>S297*H297</f>
        <v>0</v>
      </c>
      <c r="AR297" s="18" t="s">
        <v>3964</v>
      </c>
      <c r="AT297" s="18" t="s">
        <v>4015</v>
      </c>
      <c r="AU297" s="18" t="s">
        <v>5990</v>
      </c>
      <c r="AY297" s="18" t="s">
        <v>4012</v>
      </c>
      <c r="BE297" s="178">
        <f>IF(N297="základní",J297,0)</f>
        <v>0</v>
      </c>
      <c r="BF297" s="178">
        <f>IF(N297="snížená",J297,0)</f>
        <v>0</v>
      </c>
      <c r="BG297" s="178">
        <f>IF(N297="zákl. přenesená",J297,0)</f>
        <v>0</v>
      </c>
      <c r="BH297" s="178">
        <f>IF(N297="sníž. přenesená",J297,0)</f>
        <v>0</v>
      </c>
      <c r="BI297" s="178">
        <f>IF(N297="nulová",J297,0)</f>
        <v>0</v>
      </c>
      <c r="BJ297" s="18" t="s">
        <v>5934</v>
      </c>
      <c r="BK297" s="178">
        <f>ROUND(I297*H297,2)</f>
        <v>0</v>
      </c>
      <c r="BL297" s="18" t="s">
        <v>3964</v>
      </c>
      <c r="BM297" s="18" t="s">
        <v>3688</v>
      </c>
    </row>
    <row r="298" spans="2:65" s="1" customFormat="1" ht="22.5" customHeight="1">
      <c r="B298" s="166"/>
      <c r="C298" s="167" t="s">
        <v>780</v>
      </c>
      <c r="D298" s="167" t="s">
        <v>4015</v>
      </c>
      <c r="E298" s="168" t="s">
        <v>3689</v>
      </c>
      <c r="F298" s="169" t="s">
        <v>3690</v>
      </c>
      <c r="G298" s="170" t="s">
        <v>4018</v>
      </c>
      <c r="H298" s="171">
        <v>1</v>
      </c>
      <c r="I298" s="172"/>
      <c r="J298" s="173">
        <f>ROUND(I298*H298,2)</f>
        <v>0</v>
      </c>
      <c r="K298" s="169" t="s">
        <v>5915</v>
      </c>
      <c r="L298" s="35"/>
      <c r="M298" s="174" t="s">
        <v>5915</v>
      </c>
      <c r="N298" s="175" t="s">
        <v>5954</v>
      </c>
      <c r="O298" s="36"/>
      <c r="P298" s="176">
        <f>O298*H298</f>
        <v>0</v>
      </c>
      <c r="Q298" s="176">
        <v>0</v>
      </c>
      <c r="R298" s="176">
        <f>Q298*H298</f>
        <v>0</v>
      </c>
      <c r="S298" s="176">
        <v>0</v>
      </c>
      <c r="T298" s="177">
        <f>S298*H298</f>
        <v>0</v>
      </c>
      <c r="AR298" s="18" t="s">
        <v>3964</v>
      </c>
      <c r="AT298" s="18" t="s">
        <v>4015</v>
      </c>
      <c r="AU298" s="18" t="s">
        <v>5990</v>
      </c>
      <c r="AY298" s="18" t="s">
        <v>4012</v>
      </c>
      <c r="BE298" s="178">
        <f>IF(N298="základní",J298,0)</f>
        <v>0</v>
      </c>
      <c r="BF298" s="178">
        <f>IF(N298="snížená",J298,0)</f>
        <v>0</v>
      </c>
      <c r="BG298" s="178">
        <f>IF(N298="zákl. přenesená",J298,0)</f>
        <v>0</v>
      </c>
      <c r="BH298" s="178">
        <f>IF(N298="sníž. přenesená",J298,0)</f>
        <v>0</v>
      </c>
      <c r="BI298" s="178">
        <f>IF(N298="nulová",J298,0)</f>
        <v>0</v>
      </c>
      <c r="BJ298" s="18" t="s">
        <v>5934</v>
      </c>
      <c r="BK298" s="178">
        <f>ROUND(I298*H298,2)</f>
        <v>0</v>
      </c>
      <c r="BL298" s="18" t="s">
        <v>3964</v>
      </c>
      <c r="BM298" s="18" t="s">
        <v>3691</v>
      </c>
    </row>
    <row r="299" spans="2:65" s="1" customFormat="1" ht="81">
      <c r="B299" s="35"/>
      <c r="D299" s="179" t="s">
        <v>4021</v>
      </c>
      <c r="F299" s="180" t="s">
        <v>3692</v>
      </c>
      <c r="I299" s="181"/>
      <c r="L299" s="35"/>
      <c r="M299" s="64"/>
      <c r="N299" s="36"/>
      <c r="O299" s="36"/>
      <c r="P299" s="36"/>
      <c r="Q299" s="36"/>
      <c r="R299" s="36"/>
      <c r="S299" s="36"/>
      <c r="T299" s="65"/>
      <c r="AT299" s="18" t="s">
        <v>4021</v>
      </c>
      <c r="AU299" s="18" t="s">
        <v>5990</v>
      </c>
    </row>
    <row r="300" spans="2:65" s="1" customFormat="1" ht="22.5" customHeight="1">
      <c r="B300" s="166"/>
      <c r="C300" s="167" t="s">
        <v>784</v>
      </c>
      <c r="D300" s="167" t="s">
        <v>4015</v>
      </c>
      <c r="E300" s="168" t="s">
        <v>3693</v>
      </c>
      <c r="F300" s="169" t="s">
        <v>3694</v>
      </c>
      <c r="G300" s="170" t="s">
        <v>4018</v>
      </c>
      <c r="H300" s="171">
        <v>3</v>
      </c>
      <c r="I300" s="172"/>
      <c r="J300" s="173">
        <f>ROUND(I300*H300,2)</f>
        <v>0</v>
      </c>
      <c r="K300" s="169" t="s">
        <v>5915</v>
      </c>
      <c r="L300" s="35"/>
      <c r="M300" s="174" t="s">
        <v>5915</v>
      </c>
      <c r="N300" s="175" t="s">
        <v>5954</v>
      </c>
      <c r="O300" s="36"/>
      <c r="P300" s="176">
        <f>O300*H300</f>
        <v>0</v>
      </c>
      <c r="Q300" s="176">
        <v>0</v>
      </c>
      <c r="R300" s="176">
        <f>Q300*H300</f>
        <v>0</v>
      </c>
      <c r="S300" s="176">
        <v>0</v>
      </c>
      <c r="T300" s="177">
        <f>S300*H300</f>
        <v>0</v>
      </c>
      <c r="AR300" s="18" t="s">
        <v>3964</v>
      </c>
      <c r="AT300" s="18" t="s">
        <v>4015</v>
      </c>
      <c r="AU300" s="18" t="s">
        <v>5990</v>
      </c>
      <c r="AY300" s="18" t="s">
        <v>4012</v>
      </c>
      <c r="BE300" s="178">
        <f>IF(N300="základní",J300,0)</f>
        <v>0</v>
      </c>
      <c r="BF300" s="178">
        <f>IF(N300="snížená",J300,0)</f>
        <v>0</v>
      </c>
      <c r="BG300" s="178">
        <f>IF(N300="zákl. přenesená",J300,0)</f>
        <v>0</v>
      </c>
      <c r="BH300" s="178">
        <f>IF(N300="sníž. přenesená",J300,0)</f>
        <v>0</v>
      </c>
      <c r="BI300" s="178">
        <f>IF(N300="nulová",J300,0)</f>
        <v>0</v>
      </c>
      <c r="BJ300" s="18" t="s">
        <v>5934</v>
      </c>
      <c r="BK300" s="178">
        <f>ROUND(I300*H300,2)</f>
        <v>0</v>
      </c>
      <c r="BL300" s="18" t="s">
        <v>3964</v>
      </c>
      <c r="BM300" s="18" t="s">
        <v>3695</v>
      </c>
    </row>
    <row r="301" spans="2:65" s="11" customFormat="1" ht="29.85" customHeight="1">
      <c r="B301" s="152"/>
      <c r="D301" s="163" t="s">
        <v>5982</v>
      </c>
      <c r="E301" s="164" t="s">
        <v>3696</v>
      </c>
      <c r="F301" s="164" t="s">
        <v>3697</v>
      </c>
      <c r="I301" s="155"/>
      <c r="J301" s="165">
        <f>BK301</f>
        <v>0</v>
      </c>
      <c r="L301" s="152"/>
      <c r="M301" s="157"/>
      <c r="N301" s="158"/>
      <c r="O301" s="158"/>
      <c r="P301" s="159">
        <f>SUM(P302:P303)</f>
        <v>0</v>
      </c>
      <c r="Q301" s="158"/>
      <c r="R301" s="159">
        <f>SUM(R302:R303)</f>
        <v>0</v>
      </c>
      <c r="S301" s="158"/>
      <c r="T301" s="160">
        <f>SUM(T302:T303)</f>
        <v>0.3468</v>
      </c>
      <c r="AR301" s="153" t="s">
        <v>5990</v>
      </c>
      <c r="AT301" s="161" t="s">
        <v>5982</v>
      </c>
      <c r="AU301" s="161" t="s">
        <v>5934</v>
      </c>
      <c r="AY301" s="153" t="s">
        <v>4012</v>
      </c>
      <c r="BK301" s="162">
        <f>SUM(BK302:BK303)</f>
        <v>0</v>
      </c>
    </row>
    <row r="302" spans="2:65" s="1" customFormat="1" ht="22.5" customHeight="1">
      <c r="B302" s="166"/>
      <c r="C302" s="167" t="s">
        <v>788</v>
      </c>
      <c r="D302" s="167" t="s">
        <v>4015</v>
      </c>
      <c r="E302" s="168" t="s">
        <v>3698</v>
      </c>
      <c r="F302" s="169" t="s">
        <v>3699</v>
      </c>
      <c r="G302" s="170" t="s">
        <v>426</v>
      </c>
      <c r="H302" s="171">
        <v>10.199999999999999</v>
      </c>
      <c r="I302" s="172"/>
      <c r="J302" s="173">
        <f>ROUND(I302*H302,2)</f>
        <v>0</v>
      </c>
      <c r="K302" s="169" t="s">
        <v>392</v>
      </c>
      <c r="L302" s="35"/>
      <c r="M302" s="174" t="s">
        <v>5915</v>
      </c>
      <c r="N302" s="175" t="s">
        <v>5954</v>
      </c>
      <c r="O302" s="36"/>
      <c r="P302" s="176">
        <f>O302*H302</f>
        <v>0</v>
      </c>
      <c r="Q302" s="176">
        <v>0</v>
      </c>
      <c r="R302" s="176">
        <f>Q302*H302</f>
        <v>0</v>
      </c>
      <c r="S302" s="176">
        <v>3.4000000000000002E-2</v>
      </c>
      <c r="T302" s="177">
        <f>S302*H302</f>
        <v>0.3468</v>
      </c>
      <c r="AR302" s="18" t="s">
        <v>3964</v>
      </c>
      <c r="AT302" s="18" t="s">
        <v>4015</v>
      </c>
      <c r="AU302" s="18" t="s">
        <v>5990</v>
      </c>
      <c r="AY302" s="18" t="s">
        <v>4012</v>
      </c>
      <c r="BE302" s="178">
        <f>IF(N302="základní",J302,0)</f>
        <v>0</v>
      </c>
      <c r="BF302" s="178">
        <f>IF(N302="snížená",J302,0)</f>
        <v>0</v>
      </c>
      <c r="BG302" s="178">
        <f>IF(N302="zákl. přenesená",J302,0)</f>
        <v>0</v>
      </c>
      <c r="BH302" s="178">
        <f>IF(N302="sníž. přenesená",J302,0)</f>
        <v>0</v>
      </c>
      <c r="BI302" s="178">
        <f>IF(N302="nulová",J302,0)</f>
        <v>0</v>
      </c>
      <c r="BJ302" s="18" t="s">
        <v>5934</v>
      </c>
      <c r="BK302" s="178">
        <f>ROUND(I302*H302,2)</f>
        <v>0</v>
      </c>
      <c r="BL302" s="18" t="s">
        <v>3964</v>
      </c>
      <c r="BM302" s="18" t="s">
        <v>3700</v>
      </c>
    </row>
    <row r="303" spans="2:65" s="12" customFormat="1">
      <c r="B303" s="186"/>
      <c r="D303" s="195" t="s">
        <v>402</v>
      </c>
      <c r="E303" s="194" t="s">
        <v>5915</v>
      </c>
      <c r="F303" s="207" t="s">
        <v>3701</v>
      </c>
      <c r="H303" s="208">
        <v>10.199999999999999</v>
      </c>
      <c r="I303" s="190"/>
      <c r="L303" s="186"/>
      <c r="M303" s="191"/>
      <c r="N303" s="192"/>
      <c r="O303" s="192"/>
      <c r="P303" s="192"/>
      <c r="Q303" s="192"/>
      <c r="R303" s="192"/>
      <c r="S303" s="192"/>
      <c r="T303" s="193"/>
      <c r="AT303" s="194" t="s">
        <v>402</v>
      </c>
      <c r="AU303" s="194" t="s">
        <v>5990</v>
      </c>
      <c r="AV303" s="12" t="s">
        <v>5990</v>
      </c>
      <c r="AW303" s="12" t="s">
        <v>5947</v>
      </c>
      <c r="AX303" s="12" t="s">
        <v>5934</v>
      </c>
      <c r="AY303" s="194" t="s">
        <v>4012</v>
      </c>
    </row>
    <row r="304" spans="2:65" s="11" customFormat="1" ht="29.85" customHeight="1">
      <c r="B304" s="152"/>
      <c r="D304" s="163" t="s">
        <v>5982</v>
      </c>
      <c r="E304" s="164" t="s">
        <v>3702</v>
      </c>
      <c r="F304" s="164" t="s">
        <v>3703</v>
      </c>
      <c r="I304" s="155"/>
      <c r="J304" s="165">
        <f>BK304</f>
        <v>0</v>
      </c>
      <c r="L304" s="152"/>
      <c r="M304" s="157"/>
      <c r="N304" s="158"/>
      <c r="O304" s="158"/>
      <c r="P304" s="159">
        <f>SUM(P305:P308)</f>
        <v>0</v>
      </c>
      <c r="Q304" s="158"/>
      <c r="R304" s="159">
        <f>SUM(R305:R308)</f>
        <v>0.52700340000000001</v>
      </c>
      <c r="S304" s="158"/>
      <c r="T304" s="160">
        <f>SUM(T305:T308)</f>
        <v>0</v>
      </c>
      <c r="AR304" s="153" t="s">
        <v>5990</v>
      </c>
      <c r="AT304" s="161" t="s">
        <v>5982</v>
      </c>
      <c r="AU304" s="161" t="s">
        <v>5934</v>
      </c>
      <c r="AY304" s="153" t="s">
        <v>4012</v>
      </c>
      <c r="BK304" s="162">
        <f>SUM(BK305:BK308)</f>
        <v>0</v>
      </c>
    </row>
    <row r="305" spans="2:65" s="1" customFormat="1" ht="22.5" customHeight="1">
      <c r="B305" s="166"/>
      <c r="C305" s="167" t="s">
        <v>793</v>
      </c>
      <c r="D305" s="167" t="s">
        <v>4015</v>
      </c>
      <c r="E305" s="168" t="s">
        <v>3704</v>
      </c>
      <c r="F305" s="169" t="s">
        <v>3705</v>
      </c>
      <c r="G305" s="170" t="s">
        <v>426</v>
      </c>
      <c r="H305" s="171">
        <v>145.18</v>
      </c>
      <c r="I305" s="172"/>
      <c r="J305" s="173">
        <f>ROUND(I305*H305,2)</f>
        <v>0</v>
      </c>
      <c r="K305" s="169" t="s">
        <v>392</v>
      </c>
      <c r="L305" s="35"/>
      <c r="M305" s="174" t="s">
        <v>5915</v>
      </c>
      <c r="N305" s="175" t="s">
        <v>5954</v>
      </c>
      <c r="O305" s="36"/>
      <c r="P305" s="176">
        <f>O305*H305</f>
        <v>0</v>
      </c>
      <c r="Q305" s="176">
        <v>1.32E-3</v>
      </c>
      <c r="R305" s="176">
        <f>Q305*H305</f>
        <v>0.19163760000000002</v>
      </c>
      <c r="S305" s="176">
        <v>0</v>
      </c>
      <c r="T305" s="177">
        <f>S305*H305</f>
        <v>0</v>
      </c>
      <c r="AR305" s="18" t="s">
        <v>3964</v>
      </c>
      <c r="AT305" s="18" t="s">
        <v>4015</v>
      </c>
      <c r="AU305" s="18" t="s">
        <v>5990</v>
      </c>
      <c r="AY305" s="18" t="s">
        <v>4012</v>
      </c>
      <c r="BE305" s="178">
        <f>IF(N305="základní",J305,0)</f>
        <v>0</v>
      </c>
      <c r="BF305" s="178">
        <f>IF(N305="snížená",J305,0)</f>
        <v>0</v>
      </c>
      <c r="BG305" s="178">
        <f>IF(N305="zákl. přenesená",J305,0)</f>
        <v>0</v>
      </c>
      <c r="BH305" s="178">
        <f>IF(N305="sníž. přenesená",J305,0)</f>
        <v>0</v>
      </c>
      <c r="BI305" s="178">
        <f>IF(N305="nulová",J305,0)</f>
        <v>0</v>
      </c>
      <c r="BJ305" s="18" t="s">
        <v>5934</v>
      </c>
      <c r="BK305" s="178">
        <f>ROUND(I305*H305,2)</f>
        <v>0</v>
      </c>
      <c r="BL305" s="18" t="s">
        <v>3964</v>
      </c>
      <c r="BM305" s="18" t="s">
        <v>3706</v>
      </c>
    </row>
    <row r="306" spans="2:65" s="12" customFormat="1">
      <c r="B306" s="186"/>
      <c r="D306" s="179" t="s">
        <v>402</v>
      </c>
      <c r="E306" s="187" t="s">
        <v>5915</v>
      </c>
      <c r="F306" s="188" t="s">
        <v>3707</v>
      </c>
      <c r="H306" s="189">
        <v>145.18</v>
      </c>
      <c r="I306" s="190"/>
      <c r="L306" s="186"/>
      <c r="M306" s="191"/>
      <c r="N306" s="192"/>
      <c r="O306" s="192"/>
      <c r="P306" s="192"/>
      <c r="Q306" s="192"/>
      <c r="R306" s="192"/>
      <c r="S306" s="192"/>
      <c r="T306" s="193"/>
      <c r="AT306" s="194" t="s">
        <v>402</v>
      </c>
      <c r="AU306" s="194" t="s">
        <v>5990</v>
      </c>
      <c r="AV306" s="12" t="s">
        <v>5990</v>
      </c>
      <c r="AW306" s="12" t="s">
        <v>5947</v>
      </c>
      <c r="AX306" s="12" t="s">
        <v>5934</v>
      </c>
      <c r="AY306" s="194" t="s">
        <v>4012</v>
      </c>
    </row>
    <row r="307" spans="2:65" s="1" customFormat="1" ht="22.5" customHeight="1">
      <c r="B307" s="166"/>
      <c r="C307" s="197" t="s">
        <v>799</v>
      </c>
      <c r="D307" s="197" t="s">
        <v>447</v>
      </c>
      <c r="E307" s="198" t="s">
        <v>3708</v>
      </c>
      <c r="F307" s="199" t="s">
        <v>3709</v>
      </c>
      <c r="G307" s="200" t="s">
        <v>426</v>
      </c>
      <c r="H307" s="201">
        <v>152.43899999999999</v>
      </c>
      <c r="I307" s="202"/>
      <c r="J307" s="203">
        <f>ROUND(I307*H307,2)</f>
        <v>0</v>
      </c>
      <c r="K307" s="199" t="s">
        <v>392</v>
      </c>
      <c r="L307" s="204"/>
      <c r="M307" s="205" t="s">
        <v>5915</v>
      </c>
      <c r="N307" s="206" t="s">
        <v>5954</v>
      </c>
      <c r="O307" s="36"/>
      <c r="P307" s="176">
        <f>O307*H307</f>
        <v>0</v>
      </c>
      <c r="Q307" s="176">
        <v>2.2000000000000001E-3</v>
      </c>
      <c r="R307" s="176">
        <f>Q307*H307</f>
        <v>0.33536579999999999</v>
      </c>
      <c r="S307" s="176">
        <v>0</v>
      </c>
      <c r="T307" s="177">
        <f>S307*H307</f>
        <v>0</v>
      </c>
      <c r="AR307" s="18" t="s">
        <v>526</v>
      </c>
      <c r="AT307" s="18" t="s">
        <v>447</v>
      </c>
      <c r="AU307" s="18" t="s">
        <v>5990</v>
      </c>
      <c r="AY307" s="18" t="s">
        <v>4012</v>
      </c>
      <c r="BE307" s="178">
        <f>IF(N307="základní",J307,0)</f>
        <v>0</v>
      </c>
      <c r="BF307" s="178">
        <f>IF(N307="snížená",J307,0)</f>
        <v>0</v>
      </c>
      <c r="BG307" s="178">
        <f>IF(N307="zákl. přenesená",J307,0)</f>
        <v>0</v>
      </c>
      <c r="BH307" s="178">
        <f>IF(N307="sníž. přenesená",J307,0)</f>
        <v>0</v>
      </c>
      <c r="BI307" s="178">
        <f>IF(N307="nulová",J307,0)</f>
        <v>0</v>
      </c>
      <c r="BJ307" s="18" t="s">
        <v>5934</v>
      </c>
      <c r="BK307" s="178">
        <f>ROUND(I307*H307,2)</f>
        <v>0</v>
      </c>
      <c r="BL307" s="18" t="s">
        <v>3964</v>
      </c>
      <c r="BM307" s="18" t="s">
        <v>3710</v>
      </c>
    </row>
    <row r="308" spans="2:65" s="12" customFormat="1">
      <c r="B308" s="186"/>
      <c r="D308" s="195" t="s">
        <v>402</v>
      </c>
      <c r="F308" s="207" t="s">
        <v>3711</v>
      </c>
      <c r="H308" s="208">
        <v>152.43899999999999</v>
      </c>
      <c r="I308" s="190"/>
      <c r="L308" s="186"/>
      <c r="M308" s="191"/>
      <c r="N308" s="192"/>
      <c r="O308" s="192"/>
      <c r="P308" s="192"/>
      <c r="Q308" s="192"/>
      <c r="R308" s="192"/>
      <c r="S308" s="192"/>
      <c r="T308" s="193"/>
      <c r="AT308" s="194" t="s">
        <v>402</v>
      </c>
      <c r="AU308" s="194" t="s">
        <v>5990</v>
      </c>
      <c r="AV308" s="12" t="s">
        <v>5990</v>
      </c>
      <c r="AW308" s="12" t="s">
        <v>5916</v>
      </c>
      <c r="AX308" s="12" t="s">
        <v>5934</v>
      </c>
      <c r="AY308" s="194" t="s">
        <v>4012</v>
      </c>
    </row>
    <row r="309" spans="2:65" s="11" customFormat="1" ht="29.85" customHeight="1">
      <c r="B309" s="152"/>
      <c r="D309" s="163" t="s">
        <v>5982</v>
      </c>
      <c r="E309" s="164" t="s">
        <v>2781</v>
      </c>
      <c r="F309" s="164" t="s">
        <v>2782</v>
      </c>
      <c r="I309" s="155"/>
      <c r="J309" s="165">
        <f>BK309</f>
        <v>0</v>
      </c>
      <c r="L309" s="152"/>
      <c r="M309" s="157"/>
      <c r="N309" s="158"/>
      <c r="O309" s="158"/>
      <c r="P309" s="159">
        <f>SUM(P310:P339)</f>
        <v>0</v>
      </c>
      <c r="Q309" s="158"/>
      <c r="R309" s="159">
        <f>SUM(R310:R339)</f>
        <v>0.87216160000000009</v>
      </c>
      <c r="S309" s="158"/>
      <c r="T309" s="160">
        <f>SUM(T310:T339)</f>
        <v>1.0248064000000001</v>
      </c>
      <c r="AR309" s="153" t="s">
        <v>5990</v>
      </c>
      <c r="AT309" s="161" t="s">
        <v>5982</v>
      </c>
      <c r="AU309" s="161" t="s">
        <v>5934</v>
      </c>
      <c r="AY309" s="153" t="s">
        <v>4012</v>
      </c>
      <c r="BK309" s="162">
        <f>SUM(BK310:BK339)</f>
        <v>0</v>
      </c>
    </row>
    <row r="310" spans="2:65" s="1" customFormat="1" ht="22.5" customHeight="1">
      <c r="B310" s="166"/>
      <c r="C310" s="167" t="s">
        <v>804</v>
      </c>
      <c r="D310" s="167" t="s">
        <v>4015</v>
      </c>
      <c r="E310" s="168" t="s">
        <v>3712</v>
      </c>
      <c r="F310" s="169" t="s">
        <v>3713</v>
      </c>
      <c r="G310" s="170" t="s">
        <v>426</v>
      </c>
      <c r="H310" s="171">
        <v>24.66</v>
      </c>
      <c r="I310" s="172"/>
      <c r="J310" s="173">
        <f>ROUND(I310*H310,2)</f>
        <v>0</v>
      </c>
      <c r="K310" s="169" t="s">
        <v>392</v>
      </c>
      <c r="L310" s="35"/>
      <c r="M310" s="174" t="s">
        <v>5915</v>
      </c>
      <c r="N310" s="175" t="s">
        <v>5954</v>
      </c>
      <c r="O310" s="36"/>
      <c r="P310" s="176">
        <f>O310*H310</f>
        <v>0</v>
      </c>
      <c r="Q310" s="176">
        <v>0</v>
      </c>
      <c r="R310" s="176">
        <f>Q310*H310</f>
        <v>0</v>
      </c>
      <c r="S310" s="176">
        <v>5.94E-3</v>
      </c>
      <c r="T310" s="177">
        <f>S310*H310</f>
        <v>0.14648040000000001</v>
      </c>
      <c r="AR310" s="18" t="s">
        <v>3964</v>
      </c>
      <c r="AT310" s="18" t="s">
        <v>4015</v>
      </c>
      <c r="AU310" s="18" t="s">
        <v>5990</v>
      </c>
      <c r="AY310" s="18" t="s">
        <v>4012</v>
      </c>
      <c r="BE310" s="178">
        <f>IF(N310="základní",J310,0)</f>
        <v>0</v>
      </c>
      <c r="BF310" s="178">
        <f>IF(N310="snížená",J310,0)</f>
        <v>0</v>
      </c>
      <c r="BG310" s="178">
        <f>IF(N310="zákl. přenesená",J310,0)</f>
        <v>0</v>
      </c>
      <c r="BH310" s="178">
        <f>IF(N310="sníž. přenesená",J310,0)</f>
        <v>0</v>
      </c>
      <c r="BI310" s="178">
        <f>IF(N310="nulová",J310,0)</f>
        <v>0</v>
      </c>
      <c r="BJ310" s="18" t="s">
        <v>5934</v>
      </c>
      <c r="BK310" s="178">
        <f>ROUND(I310*H310,2)</f>
        <v>0</v>
      </c>
      <c r="BL310" s="18" t="s">
        <v>3964</v>
      </c>
      <c r="BM310" s="18" t="s">
        <v>3714</v>
      </c>
    </row>
    <row r="311" spans="2:65" s="12" customFormat="1">
      <c r="B311" s="186"/>
      <c r="D311" s="179" t="s">
        <v>402</v>
      </c>
      <c r="E311" s="187" t="s">
        <v>5915</v>
      </c>
      <c r="F311" s="188" t="s">
        <v>3715</v>
      </c>
      <c r="H311" s="189">
        <v>24.66</v>
      </c>
      <c r="I311" s="190"/>
      <c r="L311" s="186"/>
      <c r="M311" s="191"/>
      <c r="N311" s="192"/>
      <c r="O311" s="192"/>
      <c r="P311" s="192"/>
      <c r="Q311" s="192"/>
      <c r="R311" s="192"/>
      <c r="S311" s="192"/>
      <c r="T311" s="193"/>
      <c r="AT311" s="194" t="s">
        <v>402</v>
      </c>
      <c r="AU311" s="194" t="s">
        <v>5990</v>
      </c>
      <c r="AV311" s="12" t="s">
        <v>5990</v>
      </c>
      <c r="AW311" s="12" t="s">
        <v>5947</v>
      </c>
      <c r="AX311" s="12" t="s">
        <v>5983</v>
      </c>
      <c r="AY311" s="194" t="s">
        <v>4012</v>
      </c>
    </row>
    <row r="312" spans="2:65" s="1" customFormat="1" ht="22.5" customHeight="1">
      <c r="B312" s="166"/>
      <c r="C312" s="167" t="s">
        <v>809</v>
      </c>
      <c r="D312" s="167" t="s">
        <v>4015</v>
      </c>
      <c r="E312" s="168" t="s">
        <v>3716</v>
      </c>
      <c r="F312" s="169" t="s">
        <v>3717</v>
      </c>
      <c r="G312" s="170" t="s">
        <v>459</v>
      </c>
      <c r="H312" s="171">
        <v>13</v>
      </c>
      <c r="I312" s="172"/>
      <c r="J312" s="173">
        <f>ROUND(I312*H312,2)</f>
        <v>0</v>
      </c>
      <c r="K312" s="169" t="s">
        <v>392</v>
      </c>
      <c r="L312" s="35"/>
      <c r="M312" s="174" t="s">
        <v>5915</v>
      </c>
      <c r="N312" s="175" t="s">
        <v>5954</v>
      </c>
      <c r="O312" s="36"/>
      <c r="P312" s="176">
        <f>O312*H312</f>
        <v>0</v>
      </c>
      <c r="Q312" s="176">
        <v>0</v>
      </c>
      <c r="R312" s="176">
        <f>Q312*H312</f>
        <v>0</v>
      </c>
      <c r="S312" s="176">
        <v>1.6999999999999999E-3</v>
      </c>
      <c r="T312" s="177">
        <f>S312*H312</f>
        <v>2.2099999999999998E-2</v>
      </c>
      <c r="AR312" s="18" t="s">
        <v>3964</v>
      </c>
      <c r="AT312" s="18" t="s">
        <v>4015</v>
      </c>
      <c r="AU312" s="18" t="s">
        <v>5990</v>
      </c>
      <c r="AY312" s="18" t="s">
        <v>4012</v>
      </c>
      <c r="BE312" s="178">
        <f>IF(N312="základní",J312,0)</f>
        <v>0</v>
      </c>
      <c r="BF312" s="178">
        <f>IF(N312="snížená",J312,0)</f>
        <v>0</v>
      </c>
      <c r="BG312" s="178">
        <f>IF(N312="zákl. přenesená",J312,0)</f>
        <v>0</v>
      </c>
      <c r="BH312" s="178">
        <f>IF(N312="sníž. přenesená",J312,0)</f>
        <v>0</v>
      </c>
      <c r="BI312" s="178">
        <f>IF(N312="nulová",J312,0)</f>
        <v>0</v>
      </c>
      <c r="BJ312" s="18" t="s">
        <v>5934</v>
      </c>
      <c r="BK312" s="178">
        <f>ROUND(I312*H312,2)</f>
        <v>0</v>
      </c>
      <c r="BL312" s="18" t="s">
        <v>3964</v>
      </c>
      <c r="BM312" s="18" t="s">
        <v>3718</v>
      </c>
    </row>
    <row r="313" spans="2:65" s="1" customFormat="1" ht="22.5" customHeight="1">
      <c r="B313" s="166"/>
      <c r="C313" s="167" t="s">
        <v>813</v>
      </c>
      <c r="D313" s="167" t="s">
        <v>4015</v>
      </c>
      <c r="E313" s="168" t="s">
        <v>3719</v>
      </c>
      <c r="F313" s="169" t="s">
        <v>5589</v>
      </c>
      <c r="G313" s="170" t="s">
        <v>459</v>
      </c>
      <c r="H313" s="171">
        <v>55</v>
      </c>
      <c r="I313" s="172"/>
      <c r="J313" s="173">
        <f>ROUND(I313*H313,2)</f>
        <v>0</v>
      </c>
      <c r="K313" s="169" t="s">
        <v>392</v>
      </c>
      <c r="L313" s="35"/>
      <c r="M313" s="174" t="s">
        <v>5915</v>
      </c>
      <c r="N313" s="175" t="s">
        <v>5954</v>
      </c>
      <c r="O313" s="36"/>
      <c r="P313" s="176">
        <f>O313*H313</f>
        <v>0</v>
      </c>
      <c r="Q313" s="176">
        <v>0</v>
      </c>
      <c r="R313" s="176">
        <f>Q313*H313</f>
        <v>0</v>
      </c>
      <c r="S313" s="176">
        <v>1.91E-3</v>
      </c>
      <c r="T313" s="177">
        <f>S313*H313</f>
        <v>0.10505</v>
      </c>
      <c r="AR313" s="18" t="s">
        <v>3964</v>
      </c>
      <c r="AT313" s="18" t="s">
        <v>4015</v>
      </c>
      <c r="AU313" s="18" t="s">
        <v>5990</v>
      </c>
      <c r="AY313" s="18" t="s">
        <v>4012</v>
      </c>
      <c r="BE313" s="178">
        <f>IF(N313="základní",J313,0)</f>
        <v>0</v>
      </c>
      <c r="BF313" s="178">
        <f>IF(N313="snížená",J313,0)</f>
        <v>0</v>
      </c>
      <c r="BG313" s="178">
        <f>IF(N313="zákl. přenesená",J313,0)</f>
        <v>0</v>
      </c>
      <c r="BH313" s="178">
        <f>IF(N313="sníž. přenesená",J313,0)</f>
        <v>0</v>
      </c>
      <c r="BI313" s="178">
        <f>IF(N313="nulová",J313,0)</f>
        <v>0</v>
      </c>
      <c r="BJ313" s="18" t="s">
        <v>5934</v>
      </c>
      <c r="BK313" s="178">
        <f>ROUND(I313*H313,2)</f>
        <v>0</v>
      </c>
      <c r="BL313" s="18" t="s">
        <v>3964</v>
      </c>
      <c r="BM313" s="18" t="s">
        <v>5590</v>
      </c>
    </row>
    <row r="314" spans="2:65" s="1" customFormat="1" ht="27">
      <c r="B314" s="35"/>
      <c r="D314" s="195" t="s">
        <v>4021</v>
      </c>
      <c r="F314" s="196" t="s">
        <v>5591</v>
      </c>
      <c r="I314" s="181"/>
      <c r="L314" s="35"/>
      <c r="M314" s="64"/>
      <c r="N314" s="36"/>
      <c r="O314" s="36"/>
      <c r="P314" s="36"/>
      <c r="Q314" s="36"/>
      <c r="R314" s="36"/>
      <c r="S314" s="36"/>
      <c r="T314" s="65"/>
      <c r="AT314" s="18" t="s">
        <v>4021</v>
      </c>
      <c r="AU314" s="18" t="s">
        <v>5990</v>
      </c>
    </row>
    <row r="315" spans="2:65" s="12" customFormat="1">
      <c r="B315" s="186"/>
      <c r="D315" s="195" t="s">
        <v>402</v>
      </c>
      <c r="E315" s="194" t="s">
        <v>5915</v>
      </c>
      <c r="F315" s="207" t="s">
        <v>5592</v>
      </c>
      <c r="H315" s="208">
        <v>31.5</v>
      </c>
      <c r="I315" s="190"/>
      <c r="L315" s="186"/>
      <c r="M315" s="191"/>
      <c r="N315" s="192"/>
      <c r="O315" s="192"/>
      <c r="P315" s="192"/>
      <c r="Q315" s="192"/>
      <c r="R315" s="192"/>
      <c r="S315" s="192"/>
      <c r="T315" s="193"/>
      <c r="AT315" s="194" t="s">
        <v>402</v>
      </c>
      <c r="AU315" s="194" t="s">
        <v>5990</v>
      </c>
      <c r="AV315" s="12" t="s">
        <v>5990</v>
      </c>
      <c r="AW315" s="12" t="s">
        <v>5947</v>
      </c>
      <c r="AX315" s="12" t="s">
        <v>5983</v>
      </c>
      <c r="AY315" s="194" t="s">
        <v>4012</v>
      </c>
    </row>
    <row r="316" spans="2:65" s="12" customFormat="1">
      <c r="B316" s="186"/>
      <c r="D316" s="179" t="s">
        <v>402</v>
      </c>
      <c r="E316" s="187" t="s">
        <v>5915</v>
      </c>
      <c r="F316" s="188" t="s">
        <v>5593</v>
      </c>
      <c r="H316" s="189">
        <v>23.5</v>
      </c>
      <c r="I316" s="190"/>
      <c r="L316" s="186"/>
      <c r="M316" s="191"/>
      <c r="N316" s="192"/>
      <c r="O316" s="192"/>
      <c r="P316" s="192"/>
      <c r="Q316" s="192"/>
      <c r="R316" s="192"/>
      <c r="S316" s="192"/>
      <c r="T316" s="193"/>
      <c r="AT316" s="194" t="s">
        <v>402</v>
      </c>
      <c r="AU316" s="194" t="s">
        <v>5990</v>
      </c>
      <c r="AV316" s="12" t="s">
        <v>5990</v>
      </c>
      <c r="AW316" s="12" t="s">
        <v>5947</v>
      </c>
      <c r="AX316" s="12" t="s">
        <v>5983</v>
      </c>
      <c r="AY316" s="194" t="s">
        <v>4012</v>
      </c>
    </row>
    <row r="317" spans="2:65" s="1" customFormat="1" ht="22.5" customHeight="1">
      <c r="B317" s="166"/>
      <c r="C317" s="167" t="s">
        <v>818</v>
      </c>
      <c r="D317" s="167" t="s">
        <v>4015</v>
      </c>
      <c r="E317" s="168" t="s">
        <v>5594</v>
      </c>
      <c r="F317" s="169" t="s">
        <v>5595</v>
      </c>
      <c r="G317" s="170" t="s">
        <v>459</v>
      </c>
      <c r="H317" s="171">
        <v>130.80000000000001</v>
      </c>
      <c r="I317" s="172"/>
      <c r="J317" s="173">
        <f>ROUND(I317*H317,2)</f>
        <v>0</v>
      </c>
      <c r="K317" s="169" t="s">
        <v>392</v>
      </c>
      <c r="L317" s="35"/>
      <c r="M317" s="174" t="s">
        <v>5915</v>
      </c>
      <c r="N317" s="175" t="s">
        <v>5954</v>
      </c>
      <c r="O317" s="36"/>
      <c r="P317" s="176">
        <f>O317*H317</f>
        <v>0</v>
      </c>
      <c r="Q317" s="176">
        <v>0</v>
      </c>
      <c r="R317" s="176">
        <f>Q317*H317</f>
        <v>0</v>
      </c>
      <c r="S317" s="176">
        <v>1.67E-3</v>
      </c>
      <c r="T317" s="177">
        <f>S317*H317</f>
        <v>0.21843600000000002</v>
      </c>
      <c r="AR317" s="18" t="s">
        <v>3964</v>
      </c>
      <c r="AT317" s="18" t="s">
        <v>4015</v>
      </c>
      <c r="AU317" s="18" t="s">
        <v>5990</v>
      </c>
      <c r="AY317" s="18" t="s">
        <v>4012</v>
      </c>
      <c r="BE317" s="178">
        <f>IF(N317="základní",J317,0)</f>
        <v>0</v>
      </c>
      <c r="BF317" s="178">
        <f>IF(N317="snížená",J317,0)</f>
        <v>0</v>
      </c>
      <c r="BG317" s="178">
        <f>IF(N317="zákl. přenesená",J317,0)</f>
        <v>0</v>
      </c>
      <c r="BH317" s="178">
        <f>IF(N317="sníž. přenesená",J317,0)</f>
        <v>0</v>
      </c>
      <c r="BI317" s="178">
        <f>IF(N317="nulová",J317,0)</f>
        <v>0</v>
      </c>
      <c r="BJ317" s="18" t="s">
        <v>5934</v>
      </c>
      <c r="BK317" s="178">
        <f>ROUND(I317*H317,2)</f>
        <v>0</v>
      </c>
      <c r="BL317" s="18" t="s">
        <v>3964</v>
      </c>
      <c r="BM317" s="18" t="s">
        <v>5596</v>
      </c>
    </row>
    <row r="318" spans="2:65" s="12" customFormat="1">
      <c r="B318" s="186"/>
      <c r="D318" s="195" t="s">
        <v>402</v>
      </c>
      <c r="E318" s="194" t="s">
        <v>5915</v>
      </c>
      <c r="F318" s="207" t="s">
        <v>5597</v>
      </c>
      <c r="H318" s="208">
        <v>33.6</v>
      </c>
      <c r="I318" s="190"/>
      <c r="L318" s="186"/>
      <c r="M318" s="191"/>
      <c r="N318" s="192"/>
      <c r="O318" s="192"/>
      <c r="P318" s="192"/>
      <c r="Q318" s="192"/>
      <c r="R318" s="192"/>
      <c r="S318" s="192"/>
      <c r="T318" s="193"/>
      <c r="AT318" s="194" t="s">
        <v>402</v>
      </c>
      <c r="AU318" s="194" t="s">
        <v>5990</v>
      </c>
      <c r="AV318" s="12" t="s">
        <v>5990</v>
      </c>
      <c r="AW318" s="12" t="s">
        <v>5947</v>
      </c>
      <c r="AX318" s="12" t="s">
        <v>5983</v>
      </c>
      <c r="AY318" s="194" t="s">
        <v>4012</v>
      </c>
    </row>
    <row r="319" spans="2:65" s="12" customFormat="1">
      <c r="B319" s="186"/>
      <c r="D319" s="195" t="s">
        <v>402</v>
      </c>
      <c r="E319" s="194" t="s">
        <v>5915</v>
      </c>
      <c r="F319" s="207" t="s">
        <v>5598</v>
      </c>
      <c r="H319" s="208">
        <v>18</v>
      </c>
      <c r="I319" s="190"/>
      <c r="L319" s="186"/>
      <c r="M319" s="191"/>
      <c r="N319" s="192"/>
      <c r="O319" s="192"/>
      <c r="P319" s="192"/>
      <c r="Q319" s="192"/>
      <c r="R319" s="192"/>
      <c r="S319" s="192"/>
      <c r="T319" s="193"/>
      <c r="AT319" s="194" t="s">
        <v>402</v>
      </c>
      <c r="AU319" s="194" t="s">
        <v>5990</v>
      </c>
      <c r="AV319" s="12" t="s">
        <v>5990</v>
      </c>
      <c r="AW319" s="12" t="s">
        <v>5947</v>
      </c>
      <c r="AX319" s="12" t="s">
        <v>5983</v>
      </c>
      <c r="AY319" s="194" t="s">
        <v>4012</v>
      </c>
    </row>
    <row r="320" spans="2:65" s="12" customFormat="1">
      <c r="B320" s="186"/>
      <c r="D320" s="195" t="s">
        <v>402</v>
      </c>
      <c r="E320" s="194" t="s">
        <v>5915</v>
      </c>
      <c r="F320" s="207" t="s">
        <v>5599</v>
      </c>
      <c r="H320" s="208">
        <v>3.6</v>
      </c>
      <c r="I320" s="190"/>
      <c r="L320" s="186"/>
      <c r="M320" s="191"/>
      <c r="N320" s="192"/>
      <c r="O320" s="192"/>
      <c r="P320" s="192"/>
      <c r="Q320" s="192"/>
      <c r="R320" s="192"/>
      <c r="S320" s="192"/>
      <c r="T320" s="193"/>
      <c r="AT320" s="194" t="s">
        <v>402</v>
      </c>
      <c r="AU320" s="194" t="s">
        <v>5990</v>
      </c>
      <c r="AV320" s="12" t="s">
        <v>5990</v>
      </c>
      <c r="AW320" s="12" t="s">
        <v>5947</v>
      </c>
      <c r="AX320" s="12" t="s">
        <v>5983</v>
      </c>
      <c r="AY320" s="194" t="s">
        <v>4012</v>
      </c>
    </row>
    <row r="321" spans="2:65" s="12" customFormat="1">
      <c r="B321" s="186"/>
      <c r="D321" s="195" t="s">
        <v>402</v>
      </c>
      <c r="E321" s="194" t="s">
        <v>5915</v>
      </c>
      <c r="F321" s="207" t="s">
        <v>5600</v>
      </c>
      <c r="H321" s="208">
        <v>1.2</v>
      </c>
      <c r="I321" s="190"/>
      <c r="L321" s="186"/>
      <c r="M321" s="191"/>
      <c r="N321" s="192"/>
      <c r="O321" s="192"/>
      <c r="P321" s="192"/>
      <c r="Q321" s="192"/>
      <c r="R321" s="192"/>
      <c r="S321" s="192"/>
      <c r="T321" s="193"/>
      <c r="AT321" s="194" t="s">
        <v>402</v>
      </c>
      <c r="AU321" s="194" t="s">
        <v>5990</v>
      </c>
      <c r="AV321" s="12" t="s">
        <v>5990</v>
      </c>
      <c r="AW321" s="12" t="s">
        <v>5947</v>
      </c>
      <c r="AX321" s="12" t="s">
        <v>5983</v>
      </c>
      <c r="AY321" s="194" t="s">
        <v>4012</v>
      </c>
    </row>
    <row r="322" spans="2:65" s="12" customFormat="1">
      <c r="B322" s="186"/>
      <c r="D322" s="195" t="s">
        <v>402</v>
      </c>
      <c r="E322" s="194" t="s">
        <v>5915</v>
      </c>
      <c r="F322" s="207" t="s">
        <v>5601</v>
      </c>
      <c r="H322" s="208">
        <v>74.400000000000006</v>
      </c>
      <c r="I322" s="190"/>
      <c r="L322" s="186"/>
      <c r="M322" s="191"/>
      <c r="N322" s="192"/>
      <c r="O322" s="192"/>
      <c r="P322" s="192"/>
      <c r="Q322" s="192"/>
      <c r="R322" s="192"/>
      <c r="S322" s="192"/>
      <c r="T322" s="193"/>
      <c r="AT322" s="194" t="s">
        <v>402</v>
      </c>
      <c r="AU322" s="194" t="s">
        <v>5990</v>
      </c>
      <c r="AV322" s="12" t="s">
        <v>5990</v>
      </c>
      <c r="AW322" s="12" t="s">
        <v>5947</v>
      </c>
      <c r="AX322" s="12" t="s">
        <v>5983</v>
      </c>
      <c r="AY322" s="194" t="s">
        <v>4012</v>
      </c>
    </row>
    <row r="323" spans="2:65" s="13" customFormat="1">
      <c r="B323" s="209"/>
      <c r="D323" s="179" t="s">
        <v>402</v>
      </c>
      <c r="E323" s="210" t="s">
        <v>5915</v>
      </c>
      <c r="F323" s="211" t="s">
        <v>476</v>
      </c>
      <c r="H323" s="212">
        <v>130.80000000000001</v>
      </c>
      <c r="I323" s="213"/>
      <c r="L323" s="209"/>
      <c r="M323" s="214"/>
      <c r="N323" s="215"/>
      <c r="O323" s="215"/>
      <c r="P323" s="215"/>
      <c r="Q323" s="215"/>
      <c r="R323" s="215"/>
      <c r="S323" s="215"/>
      <c r="T323" s="216"/>
      <c r="AT323" s="217" t="s">
        <v>402</v>
      </c>
      <c r="AU323" s="217" t="s">
        <v>5990</v>
      </c>
      <c r="AV323" s="13" t="s">
        <v>6003</v>
      </c>
      <c r="AW323" s="13" t="s">
        <v>5916</v>
      </c>
      <c r="AX323" s="13" t="s">
        <v>5934</v>
      </c>
      <c r="AY323" s="217" t="s">
        <v>4012</v>
      </c>
    </row>
    <row r="324" spans="2:65" s="1" customFormat="1" ht="22.5" customHeight="1">
      <c r="B324" s="166"/>
      <c r="C324" s="167" t="s">
        <v>824</v>
      </c>
      <c r="D324" s="167" t="s">
        <v>4015</v>
      </c>
      <c r="E324" s="168" t="s">
        <v>5602</v>
      </c>
      <c r="F324" s="169" t="s">
        <v>5603</v>
      </c>
      <c r="G324" s="170" t="s">
        <v>459</v>
      </c>
      <c r="H324" s="171">
        <v>106.4</v>
      </c>
      <c r="I324" s="172"/>
      <c r="J324" s="173">
        <f>ROUND(I324*H324,2)</f>
        <v>0</v>
      </c>
      <c r="K324" s="169" t="s">
        <v>392</v>
      </c>
      <c r="L324" s="35"/>
      <c r="M324" s="174" t="s">
        <v>5915</v>
      </c>
      <c r="N324" s="175" t="s">
        <v>5954</v>
      </c>
      <c r="O324" s="36"/>
      <c r="P324" s="176">
        <f>O324*H324</f>
        <v>0</v>
      </c>
      <c r="Q324" s="176">
        <v>0</v>
      </c>
      <c r="R324" s="176">
        <f>Q324*H324</f>
        <v>0</v>
      </c>
      <c r="S324" s="176">
        <v>2.5999999999999999E-3</v>
      </c>
      <c r="T324" s="177">
        <f>S324*H324</f>
        <v>0.27664</v>
      </c>
      <c r="AR324" s="18" t="s">
        <v>3964</v>
      </c>
      <c r="AT324" s="18" t="s">
        <v>4015</v>
      </c>
      <c r="AU324" s="18" t="s">
        <v>5990</v>
      </c>
      <c r="AY324" s="18" t="s">
        <v>4012</v>
      </c>
      <c r="BE324" s="178">
        <f>IF(N324="základní",J324,0)</f>
        <v>0</v>
      </c>
      <c r="BF324" s="178">
        <f>IF(N324="snížená",J324,0)</f>
        <v>0</v>
      </c>
      <c r="BG324" s="178">
        <f>IF(N324="zákl. přenesená",J324,0)</f>
        <v>0</v>
      </c>
      <c r="BH324" s="178">
        <f>IF(N324="sníž. přenesená",J324,0)</f>
        <v>0</v>
      </c>
      <c r="BI324" s="178">
        <f>IF(N324="nulová",J324,0)</f>
        <v>0</v>
      </c>
      <c r="BJ324" s="18" t="s">
        <v>5934</v>
      </c>
      <c r="BK324" s="178">
        <f>ROUND(I324*H324,2)</f>
        <v>0</v>
      </c>
      <c r="BL324" s="18" t="s">
        <v>3964</v>
      </c>
      <c r="BM324" s="18" t="s">
        <v>5604</v>
      </c>
    </row>
    <row r="325" spans="2:65" s="12" customFormat="1">
      <c r="B325" s="186"/>
      <c r="D325" s="195" t="s">
        <v>402</v>
      </c>
      <c r="E325" s="194" t="s">
        <v>5915</v>
      </c>
      <c r="F325" s="207" t="s">
        <v>5605</v>
      </c>
      <c r="H325" s="208">
        <v>97.4</v>
      </c>
      <c r="I325" s="190"/>
      <c r="L325" s="186"/>
      <c r="M325" s="191"/>
      <c r="N325" s="192"/>
      <c r="O325" s="192"/>
      <c r="P325" s="192"/>
      <c r="Q325" s="192"/>
      <c r="R325" s="192"/>
      <c r="S325" s="192"/>
      <c r="T325" s="193"/>
      <c r="AT325" s="194" t="s">
        <v>402</v>
      </c>
      <c r="AU325" s="194" t="s">
        <v>5990</v>
      </c>
      <c r="AV325" s="12" t="s">
        <v>5990</v>
      </c>
      <c r="AW325" s="12" t="s">
        <v>5947</v>
      </c>
      <c r="AX325" s="12" t="s">
        <v>5983</v>
      </c>
      <c r="AY325" s="194" t="s">
        <v>4012</v>
      </c>
    </row>
    <row r="326" spans="2:65" s="12" customFormat="1">
      <c r="B326" s="186"/>
      <c r="D326" s="179" t="s">
        <v>402</v>
      </c>
      <c r="E326" s="187" t="s">
        <v>5915</v>
      </c>
      <c r="F326" s="188" t="s">
        <v>5606</v>
      </c>
      <c r="H326" s="189">
        <v>9</v>
      </c>
      <c r="I326" s="190"/>
      <c r="L326" s="186"/>
      <c r="M326" s="191"/>
      <c r="N326" s="192"/>
      <c r="O326" s="192"/>
      <c r="P326" s="192"/>
      <c r="Q326" s="192"/>
      <c r="R326" s="192"/>
      <c r="S326" s="192"/>
      <c r="T326" s="193"/>
      <c r="AT326" s="194" t="s">
        <v>402</v>
      </c>
      <c r="AU326" s="194" t="s">
        <v>5990</v>
      </c>
      <c r="AV326" s="12" t="s">
        <v>5990</v>
      </c>
      <c r="AW326" s="12" t="s">
        <v>5947</v>
      </c>
      <c r="AX326" s="12" t="s">
        <v>5983</v>
      </c>
      <c r="AY326" s="194" t="s">
        <v>4012</v>
      </c>
    </row>
    <row r="327" spans="2:65" s="1" customFormat="1" ht="22.5" customHeight="1">
      <c r="B327" s="166"/>
      <c r="C327" s="167" t="s">
        <v>830</v>
      </c>
      <c r="D327" s="167" t="s">
        <v>4015</v>
      </c>
      <c r="E327" s="168" t="s">
        <v>5607</v>
      </c>
      <c r="F327" s="169" t="s">
        <v>5608</v>
      </c>
      <c r="G327" s="170" t="s">
        <v>459</v>
      </c>
      <c r="H327" s="171">
        <v>65</v>
      </c>
      <c r="I327" s="172"/>
      <c r="J327" s="173">
        <f>ROUND(I327*H327,2)</f>
        <v>0</v>
      </c>
      <c r="K327" s="169" t="s">
        <v>392</v>
      </c>
      <c r="L327" s="35"/>
      <c r="M327" s="174" t="s">
        <v>5915</v>
      </c>
      <c r="N327" s="175" t="s">
        <v>5954</v>
      </c>
      <c r="O327" s="36"/>
      <c r="P327" s="176">
        <f>O327*H327</f>
        <v>0</v>
      </c>
      <c r="Q327" s="176">
        <v>0</v>
      </c>
      <c r="R327" s="176">
        <f>Q327*H327</f>
        <v>0</v>
      </c>
      <c r="S327" s="176">
        <v>3.9399999999999999E-3</v>
      </c>
      <c r="T327" s="177">
        <f>S327*H327</f>
        <v>0.25609999999999999</v>
      </c>
      <c r="AR327" s="18" t="s">
        <v>3964</v>
      </c>
      <c r="AT327" s="18" t="s">
        <v>4015</v>
      </c>
      <c r="AU327" s="18" t="s">
        <v>5990</v>
      </c>
      <c r="AY327" s="18" t="s">
        <v>4012</v>
      </c>
      <c r="BE327" s="178">
        <f>IF(N327="základní",J327,0)</f>
        <v>0</v>
      </c>
      <c r="BF327" s="178">
        <f>IF(N327="snížená",J327,0)</f>
        <v>0</v>
      </c>
      <c r="BG327" s="178">
        <f>IF(N327="zákl. přenesená",J327,0)</f>
        <v>0</v>
      </c>
      <c r="BH327" s="178">
        <f>IF(N327="sníž. přenesená",J327,0)</f>
        <v>0</v>
      </c>
      <c r="BI327" s="178">
        <f>IF(N327="nulová",J327,0)</f>
        <v>0</v>
      </c>
      <c r="BJ327" s="18" t="s">
        <v>5934</v>
      </c>
      <c r="BK327" s="178">
        <f>ROUND(I327*H327,2)</f>
        <v>0</v>
      </c>
      <c r="BL327" s="18" t="s">
        <v>3964</v>
      </c>
      <c r="BM327" s="18" t="s">
        <v>5609</v>
      </c>
    </row>
    <row r="328" spans="2:65" s="12" customFormat="1">
      <c r="B328" s="186"/>
      <c r="D328" s="179" t="s">
        <v>402</v>
      </c>
      <c r="E328" s="187" t="s">
        <v>5915</v>
      </c>
      <c r="F328" s="188" t="s">
        <v>5610</v>
      </c>
      <c r="H328" s="189">
        <v>65</v>
      </c>
      <c r="I328" s="190"/>
      <c r="L328" s="186"/>
      <c r="M328" s="191"/>
      <c r="N328" s="192"/>
      <c r="O328" s="192"/>
      <c r="P328" s="192"/>
      <c r="Q328" s="192"/>
      <c r="R328" s="192"/>
      <c r="S328" s="192"/>
      <c r="T328" s="193"/>
      <c r="AT328" s="194" t="s">
        <v>402</v>
      </c>
      <c r="AU328" s="194" t="s">
        <v>5990</v>
      </c>
      <c r="AV328" s="12" t="s">
        <v>5990</v>
      </c>
      <c r="AW328" s="12" t="s">
        <v>5947</v>
      </c>
      <c r="AX328" s="12" t="s">
        <v>5934</v>
      </c>
      <c r="AY328" s="194" t="s">
        <v>4012</v>
      </c>
    </row>
    <row r="329" spans="2:65" s="1" customFormat="1" ht="22.5" customHeight="1">
      <c r="B329" s="166"/>
      <c r="C329" s="167" t="s">
        <v>836</v>
      </c>
      <c r="D329" s="167" t="s">
        <v>4015</v>
      </c>
      <c r="E329" s="168" t="s">
        <v>5611</v>
      </c>
      <c r="F329" s="169" t="s">
        <v>5612</v>
      </c>
      <c r="G329" s="170" t="s">
        <v>426</v>
      </c>
      <c r="H329" s="171">
        <v>24.66</v>
      </c>
      <c r="I329" s="172"/>
      <c r="J329" s="173">
        <f>ROUND(I329*H329,2)</f>
        <v>0</v>
      </c>
      <c r="K329" s="169" t="s">
        <v>392</v>
      </c>
      <c r="L329" s="35"/>
      <c r="M329" s="174" t="s">
        <v>5915</v>
      </c>
      <c r="N329" s="175" t="s">
        <v>5954</v>
      </c>
      <c r="O329" s="36"/>
      <c r="P329" s="176">
        <f>O329*H329</f>
        <v>0</v>
      </c>
      <c r="Q329" s="176">
        <v>6.0099999999999997E-3</v>
      </c>
      <c r="R329" s="176">
        <f>Q329*H329</f>
        <v>0.14820659999999999</v>
      </c>
      <c r="S329" s="176">
        <v>0</v>
      </c>
      <c r="T329" s="177">
        <f>S329*H329</f>
        <v>0</v>
      </c>
      <c r="AR329" s="18" t="s">
        <v>3964</v>
      </c>
      <c r="AT329" s="18" t="s">
        <v>4015</v>
      </c>
      <c r="AU329" s="18" t="s">
        <v>5990</v>
      </c>
      <c r="AY329" s="18" t="s">
        <v>4012</v>
      </c>
      <c r="BE329" s="178">
        <f>IF(N329="základní",J329,0)</f>
        <v>0</v>
      </c>
      <c r="BF329" s="178">
        <f>IF(N329="snížená",J329,0)</f>
        <v>0</v>
      </c>
      <c r="BG329" s="178">
        <f>IF(N329="zákl. přenesená",J329,0)</f>
        <v>0</v>
      </c>
      <c r="BH329" s="178">
        <f>IF(N329="sníž. přenesená",J329,0)</f>
        <v>0</v>
      </c>
      <c r="BI329" s="178">
        <f>IF(N329="nulová",J329,0)</f>
        <v>0</v>
      </c>
      <c r="BJ329" s="18" t="s">
        <v>5934</v>
      </c>
      <c r="BK329" s="178">
        <f>ROUND(I329*H329,2)</f>
        <v>0</v>
      </c>
      <c r="BL329" s="18" t="s">
        <v>3964</v>
      </c>
      <c r="BM329" s="18" t="s">
        <v>5613</v>
      </c>
    </row>
    <row r="330" spans="2:65" s="12" customFormat="1">
      <c r="B330" s="186"/>
      <c r="D330" s="179" t="s">
        <v>402</v>
      </c>
      <c r="E330" s="187" t="s">
        <v>5915</v>
      </c>
      <c r="F330" s="188" t="s">
        <v>3715</v>
      </c>
      <c r="H330" s="189">
        <v>24.66</v>
      </c>
      <c r="I330" s="190"/>
      <c r="L330" s="186"/>
      <c r="M330" s="191"/>
      <c r="N330" s="192"/>
      <c r="O330" s="192"/>
      <c r="P330" s="192"/>
      <c r="Q330" s="192"/>
      <c r="R330" s="192"/>
      <c r="S330" s="192"/>
      <c r="T330" s="193"/>
      <c r="AT330" s="194" t="s">
        <v>402</v>
      </c>
      <c r="AU330" s="194" t="s">
        <v>5990</v>
      </c>
      <c r="AV330" s="12" t="s">
        <v>5990</v>
      </c>
      <c r="AW330" s="12" t="s">
        <v>5947</v>
      </c>
      <c r="AX330" s="12" t="s">
        <v>5934</v>
      </c>
      <c r="AY330" s="194" t="s">
        <v>4012</v>
      </c>
    </row>
    <row r="331" spans="2:65" s="1" customFormat="1" ht="22.5" customHeight="1">
      <c r="B331" s="166"/>
      <c r="C331" s="167" t="s">
        <v>2770</v>
      </c>
      <c r="D331" s="167" t="s">
        <v>4015</v>
      </c>
      <c r="E331" s="168" t="s">
        <v>5614</v>
      </c>
      <c r="F331" s="169" t="s">
        <v>5615</v>
      </c>
      <c r="G331" s="170" t="s">
        <v>459</v>
      </c>
      <c r="H331" s="171">
        <v>13</v>
      </c>
      <c r="I331" s="172"/>
      <c r="J331" s="173">
        <f>ROUND(I331*H331,2)</f>
        <v>0</v>
      </c>
      <c r="K331" s="169" t="s">
        <v>392</v>
      </c>
      <c r="L331" s="35"/>
      <c r="M331" s="174" t="s">
        <v>5915</v>
      </c>
      <c r="N331" s="175" t="s">
        <v>5954</v>
      </c>
      <c r="O331" s="36"/>
      <c r="P331" s="176">
        <f>O331*H331</f>
        <v>0</v>
      </c>
      <c r="Q331" s="176">
        <v>2.8700000000000002E-3</v>
      </c>
      <c r="R331" s="176">
        <f>Q331*H331</f>
        <v>3.7310000000000003E-2</v>
      </c>
      <c r="S331" s="176">
        <v>0</v>
      </c>
      <c r="T331" s="177">
        <f>S331*H331</f>
        <v>0</v>
      </c>
      <c r="AR331" s="18" t="s">
        <v>3964</v>
      </c>
      <c r="AT331" s="18" t="s">
        <v>4015</v>
      </c>
      <c r="AU331" s="18" t="s">
        <v>5990</v>
      </c>
      <c r="AY331" s="18" t="s">
        <v>4012</v>
      </c>
      <c r="BE331" s="178">
        <f>IF(N331="základní",J331,0)</f>
        <v>0</v>
      </c>
      <c r="BF331" s="178">
        <f>IF(N331="snížená",J331,0)</f>
        <v>0</v>
      </c>
      <c r="BG331" s="178">
        <f>IF(N331="zákl. přenesená",J331,0)</f>
        <v>0</v>
      </c>
      <c r="BH331" s="178">
        <f>IF(N331="sníž. přenesená",J331,0)</f>
        <v>0</v>
      </c>
      <c r="BI331" s="178">
        <f>IF(N331="nulová",J331,0)</f>
        <v>0</v>
      </c>
      <c r="BJ331" s="18" t="s">
        <v>5934</v>
      </c>
      <c r="BK331" s="178">
        <f>ROUND(I331*H331,2)</f>
        <v>0</v>
      </c>
      <c r="BL331" s="18" t="s">
        <v>3964</v>
      </c>
      <c r="BM331" s="18" t="s">
        <v>5616</v>
      </c>
    </row>
    <row r="332" spans="2:65" s="1" customFormat="1" ht="31.5" customHeight="1">
      <c r="B332" s="166"/>
      <c r="C332" s="167" t="s">
        <v>2776</v>
      </c>
      <c r="D332" s="167" t="s">
        <v>4015</v>
      </c>
      <c r="E332" s="168" t="s">
        <v>5617</v>
      </c>
      <c r="F332" s="169" t="s">
        <v>5618</v>
      </c>
      <c r="G332" s="170" t="s">
        <v>459</v>
      </c>
      <c r="H332" s="171">
        <v>31.5</v>
      </c>
      <c r="I332" s="172"/>
      <c r="J332" s="173">
        <f>ROUND(I332*H332,2)</f>
        <v>0</v>
      </c>
      <c r="K332" s="169" t="s">
        <v>392</v>
      </c>
      <c r="L332" s="35"/>
      <c r="M332" s="174" t="s">
        <v>5915</v>
      </c>
      <c r="N332" s="175" t="s">
        <v>5954</v>
      </c>
      <c r="O332" s="36"/>
      <c r="P332" s="176">
        <f>O332*H332</f>
        <v>0</v>
      </c>
      <c r="Q332" s="176">
        <v>3.5100000000000001E-3</v>
      </c>
      <c r="R332" s="176">
        <f>Q332*H332</f>
        <v>0.110565</v>
      </c>
      <c r="S332" s="176">
        <v>0</v>
      </c>
      <c r="T332" s="177">
        <f>S332*H332</f>
        <v>0</v>
      </c>
      <c r="AR332" s="18" t="s">
        <v>3964</v>
      </c>
      <c r="AT332" s="18" t="s">
        <v>4015</v>
      </c>
      <c r="AU332" s="18" t="s">
        <v>5990</v>
      </c>
      <c r="AY332" s="18" t="s">
        <v>4012</v>
      </c>
      <c r="BE332" s="178">
        <f>IF(N332="základní",J332,0)</f>
        <v>0</v>
      </c>
      <c r="BF332" s="178">
        <f>IF(N332="snížená",J332,0)</f>
        <v>0</v>
      </c>
      <c r="BG332" s="178">
        <f>IF(N332="zákl. přenesená",J332,0)</f>
        <v>0</v>
      </c>
      <c r="BH332" s="178">
        <f>IF(N332="sníž. přenesená",J332,0)</f>
        <v>0</v>
      </c>
      <c r="BI332" s="178">
        <f>IF(N332="nulová",J332,0)</f>
        <v>0</v>
      </c>
      <c r="BJ332" s="18" t="s">
        <v>5934</v>
      </c>
      <c r="BK332" s="178">
        <f>ROUND(I332*H332,2)</f>
        <v>0</v>
      </c>
      <c r="BL332" s="18" t="s">
        <v>3964</v>
      </c>
      <c r="BM332" s="18" t="s">
        <v>5619</v>
      </c>
    </row>
    <row r="333" spans="2:65" s="12" customFormat="1">
      <c r="B333" s="186"/>
      <c r="D333" s="179" t="s">
        <v>402</v>
      </c>
      <c r="E333" s="187" t="s">
        <v>5915</v>
      </c>
      <c r="F333" s="188" t="s">
        <v>5620</v>
      </c>
      <c r="H333" s="189">
        <v>31.5</v>
      </c>
      <c r="I333" s="190"/>
      <c r="L333" s="186"/>
      <c r="M333" s="191"/>
      <c r="N333" s="192"/>
      <c r="O333" s="192"/>
      <c r="P333" s="192"/>
      <c r="Q333" s="192"/>
      <c r="R333" s="192"/>
      <c r="S333" s="192"/>
      <c r="T333" s="193"/>
      <c r="AT333" s="194" t="s">
        <v>402</v>
      </c>
      <c r="AU333" s="194" t="s">
        <v>5990</v>
      </c>
      <c r="AV333" s="12" t="s">
        <v>5990</v>
      </c>
      <c r="AW333" s="12" t="s">
        <v>5947</v>
      </c>
      <c r="AX333" s="12" t="s">
        <v>5934</v>
      </c>
      <c r="AY333" s="194" t="s">
        <v>4012</v>
      </c>
    </row>
    <row r="334" spans="2:65" s="1" customFormat="1" ht="31.5" customHeight="1">
      <c r="B334" s="166"/>
      <c r="C334" s="167" t="s">
        <v>2783</v>
      </c>
      <c r="D334" s="167" t="s">
        <v>4015</v>
      </c>
      <c r="E334" s="168" t="s">
        <v>5621</v>
      </c>
      <c r="F334" s="169" t="s">
        <v>5622</v>
      </c>
      <c r="G334" s="170" t="s">
        <v>459</v>
      </c>
      <c r="H334" s="171">
        <v>83.1</v>
      </c>
      <c r="I334" s="172"/>
      <c r="J334" s="173">
        <f>ROUND(I334*H334,2)</f>
        <v>0</v>
      </c>
      <c r="K334" s="169" t="s">
        <v>392</v>
      </c>
      <c r="L334" s="35"/>
      <c r="M334" s="174" t="s">
        <v>5915</v>
      </c>
      <c r="N334" s="175" t="s">
        <v>5954</v>
      </c>
      <c r="O334" s="36"/>
      <c r="P334" s="176">
        <f>O334*H334</f>
        <v>0</v>
      </c>
      <c r="Q334" s="176">
        <v>3.5200000000000001E-3</v>
      </c>
      <c r="R334" s="176">
        <f>Q334*H334</f>
        <v>0.29251199999999999</v>
      </c>
      <c r="S334" s="176">
        <v>0</v>
      </c>
      <c r="T334" s="177">
        <f>S334*H334</f>
        <v>0</v>
      </c>
      <c r="AR334" s="18" t="s">
        <v>3964</v>
      </c>
      <c r="AT334" s="18" t="s">
        <v>4015</v>
      </c>
      <c r="AU334" s="18" t="s">
        <v>5990</v>
      </c>
      <c r="AY334" s="18" t="s">
        <v>4012</v>
      </c>
      <c r="BE334" s="178">
        <f>IF(N334="základní",J334,0)</f>
        <v>0</v>
      </c>
      <c r="BF334" s="178">
        <f>IF(N334="snížená",J334,0)</f>
        <v>0</v>
      </c>
      <c r="BG334" s="178">
        <f>IF(N334="zákl. přenesená",J334,0)</f>
        <v>0</v>
      </c>
      <c r="BH334" s="178">
        <f>IF(N334="sníž. přenesená",J334,0)</f>
        <v>0</v>
      </c>
      <c r="BI334" s="178">
        <f>IF(N334="nulová",J334,0)</f>
        <v>0</v>
      </c>
      <c r="BJ334" s="18" t="s">
        <v>5934</v>
      </c>
      <c r="BK334" s="178">
        <f>ROUND(I334*H334,2)</f>
        <v>0</v>
      </c>
      <c r="BL334" s="18" t="s">
        <v>3964</v>
      </c>
      <c r="BM334" s="18" t="s">
        <v>5623</v>
      </c>
    </row>
    <row r="335" spans="2:65" s="12" customFormat="1">
      <c r="B335" s="186"/>
      <c r="D335" s="195" t="s">
        <v>402</v>
      </c>
      <c r="E335" s="194" t="s">
        <v>5915</v>
      </c>
      <c r="F335" s="207" t="s">
        <v>5624</v>
      </c>
      <c r="H335" s="208">
        <v>45.3</v>
      </c>
      <c r="I335" s="190"/>
      <c r="L335" s="186"/>
      <c r="M335" s="191"/>
      <c r="N335" s="192"/>
      <c r="O335" s="192"/>
      <c r="P335" s="192"/>
      <c r="Q335" s="192"/>
      <c r="R335" s="192"/>
      <c r="S335" s="192"/>
      <c r="T335" s="193"/>
      <c r="AT335" s="194" t="s">
        <v>402</v>
      </c>
      <c r="AU335" s="194" t="s">
        <v>5990</v>
      </c>
      <c r="AV335" s="12" t="s">
        <v>5990</v>
      </c>
      <c r="AW335" s="12" t="s">
        <v>5947</v>
      </c>
      <c r="AX335" s="12" t="s">
        <v>5983</v>
      </c>
      <c r="AY335" s="194" t="s">
        <v>4012</v>
      </c>
    </row>
    <row r="336" spans="2:65" s="12" customFormat="1">
      <c r="B336" s="186"/>
      <c r="D336" s="179" t="s">
        <v>402</v>
      </c>
      <c r="E336" s="187" t="s">
        <v>5915</v>
      </c>
      <c r="F336" s="188" t="s">
        <v>5625</v>
      </c>
      <c r="H336" s="189">
        <v>37.799999999999997</v>
      </c>
      <c r="I336" s="190"/>
      <c r="L336" s="186"/>
      <c r="M336" s="191"/>
      <c r="N336" s="192"/>
      <c r="O336" s="192"/>
      <c r="P336" s="192"/>
      <c r="Q336" s="192"/>
      <c r="R336" s="192"/>
      <c r="S336" s="192"/>
      <c r="T336" s="193"/>
      <c r="AT336" s="194" t="s">
        <v>402</v>
      </c>
      <c r="AU336" s="194" t="s">
        <v>5990</v>
      </c>
      <c r="AV336" s="12" t="s">
        <v>5990</v>
      </c>
      <c r="AW336" s="12" t="s">
        <v>5947</v>
      </c>
      <c r="AX336" s="12" t="s">
        <v>5983</v>
      </c>
      <c r="AY336" s="194" t="s">
        <v>4012</v>
      </c>
    </row>
    <row r="337" spans="2:65" s="1" customFormat="1" ht="22.5" customHeight="1">
      <c r="B337" s="166"/>
      <c r="C337" s="167" t="s">
        <v>2787</v>
      </c>
      <c r="D337" s="167" t="s">
        <v>4015</v>
      </c>
      <c r="E337" s="168" t="s">
        <v>5626</v>
      </c>
      <c r="F337" s="169" t="s">
        <v>5627</v>
      </c>
      <c r="G337" s="170" t="s">
        <v>459</v>
      </c>
      <c r="H337" s="171">
        <v>106.4</v>
      </c>
      <c r="I337" s="172"/>
      <c r="J337" s="173">
        <f>ROUND(I337*H337,2)</f>
        <v>0</v>
      </c>
      <c r="K337" s="169" t="s">
        <v>392</v>
      </c>
      <c r="L337" s="35"/>
      <c r="M337" s="174" t="s">
        <v>5915</v>
      </c>
      <c r="N337" s="175" t="s">
        <v>5954</v>
      </c>
      <c r="O337" s="36"/>
      <c r="P337" s="176">
        <f>O337*H337</f>
        <v>0</v>
      </c>
      <c r="Q337" s="176">
        <v>1.3699999999999999E-3</v>
      </c>
      <c r="R337" s="176">
        <f>Q337*H337</f>
        <v>0.14576800000000001</v>
      </c>
      <c r="S337" s="176">
        <v>0</v>
      </c>
      <c r="T337" s="177">
        <f>S337*H337</f>
        <v>0</v>
      </c>
      <c r="AR337" s="18" t="s">
        <v>3964</v>
      </c>
      <c r="AT337" s="18" t="s">
        <v>4015</v>
      </c>
      <c r="AU337" s="18" t="s">
        <v>5990</v>
      </c>
      <c r="AY337" s="18" t="s">
        <v>4012</v>
      </c>
      <c r="BE337" s="178">
        <f>IF(N337="základní",J337,0)</f>
        <v>0</v>
      </c>
      <c r="BF337" s="178">
        <f>IF(N337="snížená",J337,0)</f>
        <v>0</v>
      </c>
      <c r="BG337" s="178">
        <f>IF(N337="zákl. přenesená",J337,0)</f>
        <v>0</v>
      </c>
      <c r="BH337" s="178">
        <f>IF(N337="sníž. přenesená",J337,0)</f>
        <v>0</v>
      </c>
      <c r="BI337" s="178">
        <f>IF(N337="nulová",J337,0)</f>
        <v>0</v>
      </c>
      <c r="BJ337" s="18" t="s">
        <v>5934</v>
      </c>
      <c r="BK337" s="178">
        <f>ROUND(I337*H337,2)</f>
        <v>0</v>
      </c>
      <c r="BL337" s="18" t="s">
        <v>3964</v>
      </c>
      <c r="BM337" s="18" t="s">
        <v>5628</v>
      </c>
    </row>
    <row r="338" spans="2:65" s="1" customFormat="1" ht="31.5" customHeight="1">
      <c r="B338" s="166"/>
      <c r="C338" s="167" t="s">
        <v>2793</v>
      </c>
      <c r="D338" s="167" t="s">
        <v>4015</v>
      </c>
      <c r="E338" s="168" t="s">
        <v>2788</v>
      </c>
      <c r="F338" s="169" t="s">
        <v>2789</v>
      </c>
      <c r="G338" s="170" t="s">
        <v>459</v>
      </c>
      <c r="H338" s="171">
        <v>65</v>
      </c>
      <c r="I338" s="172"/>
      <c r="J338" s="173">
        <f>ROUND(I338*H338,2)</f>
        <v>0</v>
      </c>
      <c r="K338" s="169" t="s">
        <v>392</v>
      </c>
      <c r="L338" s="35"/>
      <c r="M338" s="174" t="s">
        <v>5915</v>
      </c>
      <c r="N338" s="175" t="s">
        <v>5954</v>
      </c>
      <c r="O338" s="36"/>
      <c r="P338" s="176">
        <f>O338*H338</f>
        <v>0</v>
      </c>
      <c r="Q338" s="176">
        <v>2.1199999999999999E-3</v>
      </c>
      <c r="R338" s="176">
        <f>Q338*H338</f>
        <v>0.13780000000000001</v>
      </c>
      <c r="S338" s="176">
        <v>0</v>
      </c>
      <c r="T338" s="177">
        <f>S338*H338</f>
        <v>0</v>
      </c>
      <c r="AR338" s="18" t="s">
        <v>3964</v>
      </c>
      <c r="AT338" s="18" t="s">
        <v>4015</v>
      </c>
      <c r="AU338" s="18" t="s">
        <v>5990</v>
      </c>
      <c r="AY338" s="18" t="s">
        <v>4012</v>
      </c>
      <c r="BE338" s="178">
        <f>IF(N338="základní",J338,0)</f>
        <v>0</v>
      </c>
      <c r="BF338" s="178">
        <f>IF(N338="snížená",J338,0)</f>
        <v>0</v>
      </c>
      <c r="BG338" s="178">
        <f>IF(N338="zákl. přenesená",J338,0)</f>
        <v>0</v>
      </c>
      <c r="BH338" s="178">
        <f>IF(N338="sníž. přenesená",J338,0)</f>
        <v>0</v>
      </c>
      <c r="BI338" s="178">
        <f>IF(N338="nulová",J338,0)</f>
        <v>0</v>
      </c>
      <c r="BJ338" s="18" t="s">
        <v>5934</v>
      </c>
      <c r="BK338" s="178">
        <f>ROUND(I338*H338,2)</f>
        <v>0</v>
      </c>
      <c r="BL338" s="18" t="s">
        <v>3964</v>
      </c>
      <c r="BM338" s="18" t="s">
        <v>5629</v>
      </c>
    </row>
    <row r="339" spans="2:65" s="1" customFormat="1" ht="22.5" customHeight="1">
      <c r="B339" s="166"/>
      <c r="C339" s="167" t="s">
        <v>2799</v>
      </c>
      <c r="D339" s="167" t="s">
        <v>4015</v>
      </c>
      <c r="E339" s="168" t="s">
        <v>5630</v>
      </c>
      <c r="F339" s="169" t="s">
        <v>5631</v>
      </c>
      <c r="G339" s="170" t="s">
        <v>450</v>
      </c>
      <c r="H339" s="171">
        <v>0.872</v>
      </c>
      <c r="I339" s="172"/>
      <c r="J339" s="173">
        <f>ROUND(I339*H339,2)</f>
        <v>0</v>
      </c>
      <c r="K339" s="169" t="s">
        <v>392</v>
      </c>
      <c r="L339" s="35"/>
      <c r="M339" s="174" t="s">
        <v>5915</v>
      </c>
      <c r="N339" s="175" t="s">
        <v>5954</v>
      </c>
      <c r="O339" s="36"/>
      <c r="P339" s="176">
        <f>O339*H339</f>
        <v>0</v>
      </c>
      <c r="Q339" s="176">
        <v>0</v>
      </c>
      <c r="R339" s="176">
        <f>Q339*H339</f>
        <v>0</v>
      </c>
      <c r="S339" s="176">
        <v>0</v>
      </c>
      <c r="T339" s="177">
        <f>S339*H339</f>
        <v>0</v>
      </c>
      <c r="AR339" s="18" t="s">
        <v>3964</v>
      </c>
      <c r="AT339" s="18" t="s">
        <v>4015</v>
      </c>
      <c r="AU339" s="18" t="s">
        <v>5990</v>
      </c>
      <c r="AY339" s="18" t="s">
        <v>4012</v>
      </c>
      <c r="BE339" s="178">
        <f>IF(N339="základní",J339,0)</f>
        <v>0</v>
      </c>
      <c r="BF339" s="178">
        <f>IF(N339="snížená",J339,0)</f>
        <v>0</v>
      </c>
      <c r="BG339" s="178">
        <f>IF(N339="zákl. přenesená",J339,0)</f>
        <v>0</v>
      </c>
      <c r="BH339" s="178">
        <f>IF(N339="sníž. přenesená",J339,0)</f>
        <v>0</v>
      </c>
      <c r="BI339" s="178">
        <f>IF(N339="nulová",J339,0)</f>
        <v>0</v>
      </c>
      <c r="BJ339" s="18" t="s">
        <v>5934</v>
      </c>
      <c r="BK339" s="178">
        <f>ROUND(I339*H339,2)</f>
        <v>0</v>
      </c>
      <c r="BL339" s="18" t="s">
        <v>3964</v>
      </c>
      <c r="BM339" s="18" t="s">
        <v>5632</v>
      </c>
    </row>
    <row r="340" spans="2:65" s="11" customFormat="1" ht="29.85" customHeight="1">
      <c r="B340" s="152"/>
      <c r="D340" s="163" t="s">
        <v>5982</v>
      </c>
      <c r="E340" s="164" t="s">
        <v>5633</v>
      </c>
      <c r="F340" s="164" t="s">
        <v>5634</v>
      </c>
      <c r="I340" s="155"/>
      <c r="J340" s="165">
        <f>BK340</f>
        <v>0</v>
      </c>
      <c r="L340" s="152"/>
      <c r="M340" s="157"/>
      <c r="N340" s="158"/>
      <c r="O340" s="158"/>
      <c r="P340" s="159">
        <f>SUM(P341:P369)</f>
        <v>0</v>
      </c>
      <c r="Q340" s="158"/>
      <c r="R340" s="159">
        <f>SUM(R341:R369)</f>
        <v>1.94855</v>
      </c>
      <c r="S340" s="158"/>
      <c r="T340" s="160">
        <f>SUM(T341:T369)</f>
        <v>1.8400000000000003</v>
      </c>
      <c r="AR340" s="153" t="s">
        <v>5990</v>
      </c>
      <c r="AT340" s="161" t="s">
        <v>5982</v>
      </c>
      <c r="AU340" s="161" t="s">
        <v>5934</v>
      </c>
      <c r="AY340" s="153" t="s">
        <v>4012</v>
      </c>
      <c r="BK340" s="162">
        <f>SUM(BK341:BK369)</f>
        <v>0</v>
      </c>
    </row>
    <row r="341" spans="2:65" s="1" customFormat="1" ht="22.5" customHeight="1">
      <c r="B341" s="166"/>
      <c r="C341" s="167" t="s">
        <v>2804</v>
      </c>
      <c r="D341" s="167" t="s">
        <v>4015</v>
      </c>
      <c r="E341" s="168" t="s">
        <v>5635</v>
      </c>
      <c r="F341" s="169" t="s">
        <v>5636</v>
      </c>
      <c r="G341" s="170" t="s">
        <v>426</v>
      </c>
      <c r="H341" s="171">
        <v>40.5</v>
      </c>
      <c r="I341" s="172"/>
      <c r="J341" s="173">
        <f>ROUND(I341*H341,2)</f>
        <v>0</v>
      </c>
      <c r="K341" s="169" t="s">
        <v>392</v>
      </c>
      <c r="L341" s="35"/>
      <c r="M341" s="174" t="s">
        <v>5915</v>
      </c>
      <c r="N341" s="175" t="s">
        <v>5954</v>
      </c>
      <c r="O341" s="36"/>
      <c r="P341" s="176">
        <f>O341*H341</f>
        <v>0</v>
      </c>
      <c r="Q341" s="176">
        <v>2.5000000000000001E-4</v>
      </c>
      <c r="R341" s="176">
        <f>Q341*H341</f>
        <v>1.0125E-2</v>
      </c>
      <c r="S341" s="176">
        <v>0</v>
      </c>
      <c r="T341" s="177">
        <f>S341*H341</f>
        <v>0</v>
      </c>
      <c r="AR341" s="18" t="s">
        <v>3964</v>
      </c>
      <c r="AT341" s="18" t="s">
        <v>4015</v>
      </c>
      <c r="AU341" s="18" t="s">
        <v>5990</v>
      </c>
      <c r="AY341" s="18" t="s">
        <v>4012</v>
      </c>
      <c r="BE341" s="178">
        <f>IF(N341="základní",J341,0)</f>
        <v>0</v>
      </c>
      <c r="BF341" s="178">
        <f>IF(N341="snížená",J341,0)</f>
        <v>0</v>
      </c>
      <c r="BG341" s="178">
        <f>IF(N341="zákl. přenesená",J341,0)</f>
        <v>0</v>
      </c>
      <c r="BH341" s="178">
        <f>IF(N341="sníž. přenesená",J341,0)</f>
        <v>0</v>
      </c>
      <c r="BI341" s="178">
        <f>IF(N341="nulová",J341,0)</f>
        <v>0</v>
      </c>
      <c r="BJ341" s="18" t="s">
        <v>5934</v>
      </c>
      <c r="BK341" s="178">
        <f>ROUND(I341*H341,2)</f>
        <v>0</v>
      </c>
      <c r="BL341" s="18" t="s">
        <v>3964</v>
      </c>
      <c r="BM341" s="18" t="s">
        <v>5637</v>
      </c>
    </row>
    <row r="342" spans="2:65" s="12" customFormat="1">
      <c r="B342" s="186"/>
      <c r="D342" s="195" t="s">
        <v>402</v>
      </c>
      <c r="E342" s="194" t="s">
        <v>5915</v>
      </c>
      <c r="F342" s="207" t="s">
        <v>5638</v>
      </c>
      <c r="H342" s="208">
        <v>23.04</v>
      </c>
      <c r="I342" s="190"/>
      <c r="L342" s="186"/>
      <c r="M342" s="191"/>
      <c r="N342" s="192"/>
      <c r="O342" s="192"/>
      <c r="P342" s="192"/>
      <c r="Q342" s="192"/>
      <c r="R342" s="192"/>
      <c r="S342" s="192"/>
      <c r="T342" s="193"/>
      <c r="AT342" s="194" t="s">
        <v>402</v>
      </c>
      <c r="AU342" s="194" t="s">
        <v>5990</v>
      </c>
      <c r="AV342" s="12" t="s">
        <v>5990</v>
      </c>
      <c r="AW342" s="12" t="s">
        <v>5947</v>
      </c>
      <c r="AX342" s="12" t="s">
        <v>5983</v>
      </c>
      <c r="AY342" s="194" t="s">
        <v>4012</v>
      </c>
    </row>
    <row r="343" spans="2:65" s="12" customFormat="1">
      <c r="B343" s="186"/>
      <c r="D343" s="195" t="s">
        <v>402</v>
      </c>
      <c r="E343" s="194" t="s">
        <v>5915</v>
      </c>
      <c r="F343" s="207" t="s">
        <v>5639</v>
      </c>
      <c r="H343" s="208">
        <v>2.16</v>
      </c>
      <c r="I343" s="190"/>
      <c r="L343" s="186"/>
      <c r="M343" s="191"/>
      <c r="N343" s="192"/>
      <c r="O343" s="192"/>
      <c r="P343" s="192"/>
      <c r="Q343" s="192"/>
      <c r="R343" s="192"/>
      <c r="S343" s="192"/>
      <c r="T343" s="193"/>
      <c r="AT343" s="194" t="s">
        <v>402</v>
      </c>
      <c r="AU343" s="194" t="s">
        <v>5990</v>
      </c>
      <c r="AV343" s="12" t="s">
        <v>5990</v>
      </c>
      <c r="AW343" s="12" t="s">
        <v>5947</v>
      </c>
      <c r="AX343" s="12" t="s">
        <v>5983</v>
      </c>
      <c r="AY343" s="194" t="s">
        <v>4012</v>
      </c>
    </row>
    <row r="344" spans="2:65" s="12" customFormat="1">
      <c r="B344" s="186"/>
      <c r="D344" s="195" t="s">
        <v>402</v>
      </c>
      <c r="E344" s="194" t="s">
        <v>5915</v>
      </c>
      <c r="F344" s="207" t="s">
        <v>5640</v>
      </c>
      <c r="H344" s="208">
        <v>10.8</v>
      </c>
      <c r="I344" s="190"/>
      <c r="L344" s="186"/>
      <c r="M344" s="191"/>
      <c r="N344" s="192"/>
      <c r="O344" s="192"/>
      <c r="P344" s="192"/>
      <c r="Q344" s="192"/>
      <c r="R344" s="192"/>
      <c r="S344" s="192"/>
      <c r="T344" s="193"/>
      <c r="AT344" s="194" t="s">
        <v>402</v>
      </c>
      <c r="AU344" s="194" t="s">
        <v>5990</v>
      </c>
      <c r="AV344" s="12" t="s">
        <v>5990</v>
      </c>
      <c r="AW344" s="12" t="s">
        <v>5947</v>
      </c>
      <c r="AX344" s="12" t="s">
        <v>5983</v>
      </c>
      <c r="AY344" s="194" t="s">
        <v>4012</v>
      </c>
    </row>
    <row r="345" spans="2:65" s="12" customFormat="1">
      <c r="B345" s="186"/>
      <c r="D345" s="179" t="s">
        <v>402</v>
      </c>
      <c r="E345" s="187" t="s">
        <v>5915</v>
      </c>
      <c r="F345" s="188" t="s">
        <v>5641</v>
      </c>
      <c r="H345" s="189">
        <v>4.5</v>
      </c>
      <c r="I345" s="190"/>
      <c r="L345" s="186"/>
      <c r="M345" s="191"/>
      <c r="N345" s="192"/>
      <c r="O345" s="192"/>
      <c r="P345" s="192"/>
      <c r="Q345" s="192"/>
      <c r="R345" s="192"/>
      <c r="S345" s="192"/>
      <c r="T345" s="193"/>
      <c r="AT345" s="194" t="s">
        <v>402</v>
      </c>
      <c r="AU345" s="194" t="s">
        <v>5990</v>
      </c>
      <c r="AV345" s="12" t="s">
        <v>5990</v>
      </c>
      <c r="AW345" s="12" t="s">
        <v>5947</v>
      </c>
      <c r="AX345" s="12" t="s">
        <v>5983</v>
      </c>
      <c r="AY345" s="194" t="s">
        <v>4012</v>
      </c>
    </row>
    <row r="346" spans="2:65" s="1" customFormat="1" ht="22.5" customHeight="1">
      <c r="B346" s="166"/>
      <c r="C346" s="197" t="s">
        <v>2808</v>
      </c>
      <c r="D346" s="197" t="s">
        <v>447</v>
      </c>
      <c r="E346" s="198" t="s">
        <v>5642</v>
      </c>
      <c r="F346" s="199" t="s">
        <v>5643</v>
      </c>
      <c r="G346" s="200" t="s">
        <v>568</v>
      </c>
      <c r="H346" s="201">
        <v>8</v>
      </c>
      <c r="I346" s="202"/>
      <c r="J346" s="203">
        <f>ROUND(I346*H346,2)</f>
        <v>0</v>
      </c>
      <c r="K346" s="199" t="s">
        <v>392</v>
      </c>
      <c r="L346" s="204"/>
      <c r="M346" s="205" t="s">
        <v>5915</v>
      </c>
      <c r="N346" s="206" t="s">
        <v>5954</v>
      </c>
      <c r="O346" s="36"/>
      <c r="P346" s="176">
        <f>O346*H346</f>
        <v>0</v>
      </c>
      <c r="Q346" s="176">
        <v>6.2199999999999998E-2</v>
      </c>
      <c r="R346" s="176">
        <f>Q346*H346</f>
        <v>0.49759999999999999</v>
      </c>
      <c r="S346" s="176">
        <v>0</v>
      </c>
      <c r="T346" s="177">
        <f>S346*H346</f>
        <v>0</v>
      </c>
      <c r="AR346" s="18" t="s">
        <v>526</v>
      </c>
      <c r="AT346" s="18" t="s">
        <v>447</v>
      </c>
      <c r="AU346" s="18" t="s">
        <v>5990</v>
      </c>
      <c r="AY346" s="18" t="s">
        <v>4012</v>
      </c>
      <c r="BE346" s="178">
        <f>IF(N346="základní",J346,0)</f>
        <v>0</v>
      </c>
      <c r="BF346" s="178">
        <f>IF(N346="snížená",J346,0)</f>
        <v>0</v>
      </c>
      <c r="BG346" s="178">
        <f>IF(N346="zákl. přenesená",J346,0)</f>
        <v>0</v>
      </c>
      <c r="BH346" s="178">
        <f>IF(N346="sníž. přenesená",J346,0)</f>
        <v>0</v>
      </c>
      <c r="BI346" s="178">
        <f>IF(N346="nulová",J346,0)</f>
        <v>0</v>
      </c>
      <c r="BJ346" s="18" t="s">
        <v>5934</v>
      </c>
      <c r="BK346" s="178">
        <f>ROUND(I346*H346,2)</f>
        <v>0</v>
      </c>
      <c r="BL346" s="18" t="s">
        <v>3964</v>
      </c>
      <c r="BM346" s="18" t="s">
        <v>5644</v>
      </c>
    </row>
    <row r="347" spans="2:65" s="1" customFormat="1" ht="22.5" customHeight="1">
      <c r="B347" s="166"/>
      <c r="C347" s="197" t="s">
        <v>737</v>
      </c>
      <c r="D347" s="197" t="s">
        <v>447</v>
      </c>
      <c r="E347" s="198" t="s">
        <v>5645</v>
      </c>
      <c r="F347" s="199" t="s">
        <v>5646</v>
      </c>
      <c r="G347" s="200" t="s">
        <v>568</v>
      </c>
      <c r="H347" s="201">
        <v>4</v>
      </c>
      <c r="I347" s="202"/>
      <c r="J347" s="203">
        <f>ROUND(I347*H347,2)</f>
        <v>0</v>
      </c>
      <c r="K347" s="199" t="s">
        <v>5915</v>
      </c>
      <c r="L347" s="204"/>
      <c r="M347" s="205" t="s">
        <v>5915</v>
      </c>
      <c r="N347" s="206" t="s">
        <v>5954</v>
      </c>
      <c r="O347" s="36"/>
      <c r="P347" s="176">
        <f>O347*H347</f>
        <v>0</v>
      </c>
      <c r="Q347" s="176">
        <v>9.2999999999999992E-3</v>
      </c>
      <c r="R347" s="176">
        <f>Q347*H347</f>
        <v>3.7199999999999997E-2</v>
      </c>
      <c r="S347" s="176">
        <v>0</v>
      </c>
      <c r="T347" s="177">
        <f>S347*H347</f>
        <v>0</v>
      </c>
      <c r="AR347" s="18" t="s">
        <v>526</v>
      </c>
      <c r="AT347" s="18" t="s">
        <v>447</v>
      </c>
      <c r="AU347" s="18" t="s">
        <v>5990</v>
      </c>
      <c r="AY347" s="18" t="s">
        <v>4012</v>
      </c>
      <c r="BE347" s="178">
        <f>IF(N347="základní",J347,0)</f>
        <v>0</v>
      </c>
      <c r="BF347" s="178">
        <f>IF(N347="snížená",J347,0)</f>
        <v>0</v>
      </c>
      <c r="BG347" s="178">
        <f>IF(N347="zákl. přenesená",J347,0)</f>
        <v>0</v>
      </c>
      <c r="BH347" s="178">
        <f>IF(N347="sníž. přenesená",J347,0)</f>
        <v>0</v>
      </c>
      <c r="BI347" s="178">
        <f>IF(N347="nulová",J347,0)</f>
        <v>0</v>
      </c>
      <c r="BJ347" s="18" t="s">
        <v>5934</v>
      </c>
      <c r="BK347" s="178">
        <f>ROUND(I347*H347,2)</f>
        <v>0</v>
      </c>
      <c r="BL347" s="18" t="s">
        <v>3964</v>
      </c>
      <c r="BM347" s="18" t="s">
        <v>5647</v>
      </c>
    </row>
    <row r="348" spans="2:65" s="1" customFormat="1" ht="22.5" customHeight="1">
      <c r="B348" s="166"/>
      <c r="C348" s="197" t="s">
        <v>5940</v>
      </c>
      <c r="D348" s="197" t="s">
        <v>447</v>
      </c>
      <c r="E348" s="198" t="s">
        <v>5648</v>
      </c>
      <c r="F348" s="199" t="s">
        <v>5649</v>
      </c>
      <c r="G348" s="200" t="s">
        <v>568</v>
      </c>
      <c r="H348" s="201">
        <v>6</v>
      </c>
      <c r="I348" s="202"/>
      <c r="J348" s="203">
        <f>ROUND(I348*H348,2)</f>
        <v>0</v>
      </c>
      <c r="K348" s="199" t="s">
        <v>5915</v>
      </c>
      <c r="L348" s="204"/>
      <c r="M348" s="205" t="s">
        <v>5915</v>
      </c>
      <c r="N348" s="206" t="s">
        <v>5954</v>
      </c>
      <c r="O348" s="36"/>
      <c r="P348" s="176">
        <f>O348*H348</f>
        <v>0</v>
      </c>
      <c r="Q348" s="176">
        <v>3.8899999999999997E-2</v>
      </c>
      <c r="R348" s="176">
        <f>Q348*H348</f>
        <v>0.2334</v>
      </c>
      <c r="S348" s="176">
        <v>0</v>
      </c>
      <c r="T348" s="177">
        <f>S348*H348</f>
        <v>0</v>
      </c>
      <c r="AR348" s="18" t="s">
        <v>526</v>
      </c>
      <c r="AT348" s="18" t="s">
        <v>447</v>
      </c>
      <c r="AU348" s="18" t="s">
        <v>5990</v>
      </c>
      <c r="AY348" s="18" t="s">
        <v>4012</v>
      </c>
      <c r="BE348" s="178">
        <f>IF(N348="základní",J348,0)</f>
        <v>0</v>
      </c>
      <c r="BF348" s="178">
        <f>IF(N348="snížená",J348,0)</f>
        <v>0</v>
      </c>
      <c r="BG348" s="178">
        <f>IF(N348="zákl. přenesená",J348,0)</f>
        <v>0</v>
      </c>
      <c r="BH348" s="178">
        <f>IF(N348="sníž. přenesená",J348,0)</f>
        <v>0</v>
      </c>
      <c r="BI348" s="178">
        <f>IF(N348="nulová",J348,0)</f>
        <v>0</v>
      </c>
      <c r="BJ348" s="18" t="s">
        <v>5934</v>
      </c>
      <c r="BK348" s="178">
        <f>ROUND(I348*H348,2)</f>
        <v>0</v>
      </c>
      <c r="BL348" s="18" t="s">
        <v>3964</v>
      </c>
      <c r="BM348" s="18" t="s">
        <v>5650</v>
      </c>
    </row>
    <row r="349" spans="2:65" s="1" customFormat="1" ht="22.5" customHeight="1">
      <c r="B349" s="166"/>
      <c r="C349" s="197" t="s">
        <v>2819</v>
      </c>
      <c r="D349" s="197" t="s">
        <v>447</v>
      </c>
      <c r="E349" s="198" t="s">
        <v>5651</v>
      </c>
      <c r="F349" s="199" t="s">
        <v>5652</v>
      </c>
      <c r="G349" s="200" t="s">
        <v>568</v>
      </c>
      <c r="H349" s="201">
        <v>2</v>
      </c>
      <c r="I349" s="202"/>
      <c r="J349" s="203">
        <f>ROUND(I349*H349,2)</f>
        <v>0</v>
      </c>
      <c r="K349" s="199" t="s">
        <v>392</v>
      </c>
      <c r="L349" s="204"/>
      <c r="M349" s="205" t="s">
        <v>5915</v>
      </c>
      <c r="N349" s="206" t="s">
        <v>5954</v>
      </c>
      <c r="O349" s="36"/>
      <c r="P349" s="176">
        <f>O349*H349</f>
        <v>0</v>
      </c>
      <c r="Q349" s="176">
        <v>3.8899999999999997E-2</v>
      </c>
      <c r="R349" s="176">
        <f>Q349*H349</f>
        <v>7.7799999999999994E-2</v>
      </c>
      <c r="S349" s="176">
        <v>0</v>
      </c>
      <c r="T349" s="177">
        <f>S349*H349</f>
        <v>0</v>
      </c>
      <c r="AR349" s="18" t="s">
        <v>526</v>
      </c>
      <c r="AT349" s="18" t="s">
        <v>447</v>
      </c>
      <c r="AU349" s="18" t="s">
        <v>5990</v>
      </c>
      <c r="AY349" s="18" t="s">
        <v>4012</v>
      </c>
      <c r="BE349" s="178">
        <f>IF(N349="základní",J349,0)</f>
        <v>0</v>
      </c>
      <c r="BF349" s="178">
        <f>IF(N349="snížená",J349,0)</f>
        <v>0</v>
      </c>
      <c r="BG349" s="178">
        <f>IF(N349="zákl. přenesená",J349,0)</f>
        <v>0</v>
      </c>
      <c r="BH349" s="178">
        <f>IF(N349="sníž. přenesená",J349,0)</f>
        <v>0</v>
      </c>
      <c r="BI349" s="178">
        <f>IF(N349="nulová",J349,0)</f>
        <v>0</v>
      </c>
      <c r="BJ349" s="18" t="s">
        <v>5934</v>
      </c>
      <c r="BK349" s="178">
        <f>ROUND(I349*H349,2)</f>
        <v>0</v>
      </c>
      <c r="BL349" s="18" t="s">
        <v>3964</v>
      </c>
      <c r="BM349" s="18" t="s">
        <v>5653</v>
      </c>
    </row>
    <row r="350" spans="2:65" s="1" customFormat="1" ht="54">
      <c r="B350" s="35"/>
      <c r="D350" s="179" t="s">
        <v>4021</v>
      </c>
      <c r="F350" s="180" t="s">
        <v>5654</v>
      </c>
      <c r="I350" s="181"/>
      <c r="L350" s="35"/>
      <c r="M350" s="64"/>
      <c r="N350" s="36"/>
      <c r="O350" s="36"/>
      <c r="P350" s="36"/>
      <c r="Q350" s="36"/>
      <c r="R350" s="36"/>
      <c r="S350" s="36"/>
      <c r="T350" s="65"/>
      <c r="AT350" s="18" t="s">
        <v>4021</v>
      </c>
      <c r="AU350" s="18" t="s">
        <v>5990</v>
      </c>
    </row>
    <row r="351" spans="2:65" s="1" customFormat="1" ht="22.5" customHeight="1">
      <c r="B351" s="166"/>
      <c r="C351" s="167" t="s">
        <v>5655</v>
      </c>
      <c r="D351" s="167" t="s">
        <v>4015</v>
      </c>
      <c r="E351" s="168" t="s">
        <v>5656</v>
      </c>
      <c r="F351" s="169" t="s">
        <v>5657</v>
      </c>
      <c r="G351" s="170" t="s">
        <v>426</v>
      </c>
      <c r="H351" s="171">
        <v>64.260000000000005</v>
      </c>
      <c r="I351" s="172"/>
      <c r="J351" s="173">
        <f>ROUND(I351*H351,2)</f>
        <v>0</v>
      </c>
      <c r="K351" s="169" t="s">
        <v>392</v>
      </c>
      <c r="L351" s="35"/>
      <c r="M351" s="174" t="s">
        <v>5915</v>
      </c>
      <c r="N351" s="175" t="s">
        <v>5954</v>
      </c>
      <c r="O351" s="36"/>
      <c r="P351" s="176">
        <f>O351*H351</f>
        <v>0</v>
      </c>
      <c r="Q351" s="176">
        <v>2.5000000000000001E-4</v>
      </c>
      <c r="R351" s="176">
        <f>Q351*H351</f>
        <v>1.6065000000000003E-2</v>
      </c>
      <c r="S351" s="176">
        <v>0</v>
      </c>
      <c r="T351" s="177">
        <f>S351*H351</f>
        <v>0</v>
      </c>
      <c r="AR351" s="18" t="s">
        <v>3964</v>
      </c>
      <c r="AT351" s="18" t="s">
        <v>4015</v>
      </c>
      <c r="AU351" s="18" t="s">
        <v>5990</v>
      </c>
      <c r="AY351" s="18" t="s">
        <v>4012</v>
      </c>
      <c r="BE351" s="178">
        <f>IF(N351="základní",J351,0)</f>
        <v>0</v>
      </c>
      <c r="BF351" s="178">
        <f>IF(N351="snížená",J351,0)</f>
        <v>0</v>
      </c>
      <c r="BG351" s="178">
        <f>IF(N351="zákl. přenesená",J351,0)</f>
        <v>0</v>
      </c>
      <c r="BH351" s="178">
        <f>IF(N351="sníž. přenesená",J351,0)</f>
        <v>0</v>
      </c>
      <c r="BI351" s="178">
        <f>IF(N351="nulová",J351,0)</f>
        <v>0</v>
      </c>
      <c r="BJ351" s="18" t="s">
        <v>5934</v>
      </c>
      <c r="BK351" s="178">
        <f>ROUND(I351*H351,2)</f>
        <v>0</v>
      </c>
      <c r="BL351" s="18" t="s">
        <v>3964</v>
      </c>
      <c r="BM351" s="18" t="s">
        <v>5658</v>
      </c>
    </row>
    <row r="352" spans="2:65" s="12" customFormat="1">
      <c r="B352" s="186"/>
      <c r="D352" s="195" t="s">
        <v>402</v>
      </c>
      <c r="E352" s="194" t="s">
        <v>5915</v>
      </c>
      <c r="F352" s="207" t="s">
        <v>5659</v>
      </c>
      <c r="H352" s="208">
        <v>6.48</v>
      </c>
      <c r="I352" s="190"/>
      <c r="L352" s="186"/>
      <c r="M352" s="191"/>
      <c r="N352" s="192"/>
      <c r="O352" s="192"/>
      <c r="P352" s="192"/>
      <c r="Q352" s="192"/>
      <c r="R352" s="192"/>
      <c r="S352" s="192"/>
      <c r="T352" s="193"/>
      <c r="AT352" s="194" t="s">
        <v>402</v>
      </c>
      <c r="AU352" s="194" t="s">
        <v>5990</v>
      </c>
      <c r="AV352" s="12" t="s">
        <v>5990</v>
      </c>
      <c r="AW352" s="12" t="s">
        <v>5947</v>
      </c>
      <c r="AX352" s="12" t="s">
        <v>5983</v>
      </c>
      <c r="AY352" s="194" t="s">
        <v>4012</v>
      </c>
    </row>
    <row r="353" spans="2:65" s="12" customFormat="1">
      <c r="B353" s="186"/>
      <c r="D353" s="195" t="s">
        <v>402</v>
      </c>
      <c r="E353" s="194" t="s">
        <v>5915</v>
      </c>
      <c r="F353" s="207" t="s">
        <v>5660</v>
      </c>
      <c r="H353" s="208">
        <v>38.880000000000003</v>
      </c>
      <c r="I353" s="190"/>
      <c r="L353" s="186"/>
      <c r="M353" s="191"/>
      <c r="N353" s="192"/>
      <c r="O353" s="192"/>
      <c r="P353" s="192"/>
      <c r="Q353" s="192"/>
      <c r="R353" s="192"/>
      <c r="S353" s="192"/>
      <c r="T353" s="193"/>
      <c r="AT353" s="194" t="s">
        <v>402</v>
      </c>
      <c r="AU353" s="194" t="s">
        <v>5990</v>
      </c>
      <c r="AV353" s="12" t="s">
        <v>5990</v>
      </c>
      <c r="AW353" s="12" t="s">
        <v>5947</v>
      </c>
      <c r="AX353" s="12" t="s">
        <v>5983</v>
      </c>
      <c r="AY353" s="194" t="s">
        <v>4012</v>
      </c>
    </row>
    <row r="354" spans="2:65" s="12" customFormat="1">
      <c r="B354" s="186"/>
      <c r="D354" s="179" t="s">
        <v>402</v>
      </c>
      <c r="E354" s="187" t="s">
        <v>5915</v>
      </c>
      <c r="F354" s="188" t="s">
        <v>5661</v>
      </c>
      <c r="H354" s="189">
        <v>18.899999999999999</v>
      </c>
      <c r="I354" s="190"/>
      <c r="L354" s="186"/>
      <c r="M354" s="191"/>
      <c r="N354" s="192"/>
      <c r="O354" s="192"/>
      <c r="P354" s="192"/>
      <c r="Q354" s="192"/>
      <c r="R354" s="192"/>
      <c r="S354" s="192"/>
      <c r="T354" s="193"/>
      <c r="AT354" s="194" t="s">
        <v>402</v>
      </c>
      <c r="AU354" s="194" t="s">
        <v>5990</v>
      </c>
      <c r="AV354" s="12" t="s">
        <v>5990</v>
      </c>
      <c r="AW354" s="12" t="s">
        <v>5947</v>
      </c>
      <c r="AX354" s="12" t="s">
        <v>5983</v>
      </c>
      <c r="AY354" s="194" t="s">
        <v>4012</v>
      </c>
    </row>
    <row r="355" spans="2:65" s="1" customFormat="1" ht="22.5" customHeight="1">
      <c r="B355" s="166"/>
      <c r="C355" s="197" t="s">
        <v>5662</v>
      </c>
      <c r="D355" s="197" t="s">
        <v>447</v>
      </c>
      <c r="E355" s="198" t="s">
        <v>5663</v>
      </c>
      <c r="F355" s="199" t="s">
        <v>5664</v>
      </c>
      <c r="G355" s="200" t="s">
        <v>568</v>
      </c>
      <c r="H355" s="201">
        <v>9</v>
      </c>
      <c r="I355" s="202"/>
      <c r="J355" s="203">
        <f>ROUND(I355*H355,2)</f>
        <v>0</v>
      </c>
      <c r="K355" s="199" t="s">
        <v>5915</v>
      </c>
      <c r="L355" s="204"/>
      <c r="M355" s="205" t="s">
        <v>5915</v>
      </c>
      <c r="N355" s="206" t="s">
        <v>5954</v>
      </c>
      <c r="O355" s="36"/>
      <c r="P355" s="176">
        <f>O355*H355</f>
        <v>0</v>
      </c>
      <c r="Q355" s="176">
        <v>6.2199999999999998E-2</v>
      </c>
      <c r="R355" s="176">
        <f>Q355*H355</f>
        <v>0.55979999999999996</v>
      </c>
      <c r="S355" s="176">
        <v>0</v>
      </c>
      <c r="T355" s="177">
        <f>S355*H355</f>
        <v>0</v>
      </c>
      <c r="AR355" s="18" t="s">
        <v>526</v>
      </c>
      <c r="AT355" s="18" t="s">
        <v>447</v>
      </c>
      <c r="AU355" s="18" t="s">
        <v>5990</v>
      </c>
      <c r="AY355" s="18" t="s">
        <v>4012</v>
      </c>
      <c r="BE355" s="178">
        <f>IF(N355="základní",J355,0)</f>
        <v>0</v>
      </c>
      <c r="BF355" s="178">
        <f>IF(N355="snížená",J355,0)</f>
        <v>0</v>
      </c>
      <c r="BG355" s="178">
        <f>IF(N355="zákl. přenesená",J355,0)</f>
        <v>0</v>
      </c>
      <c r="BH355" s="178">
        <f>IF(N355="sníž. přenesená",J355,0)</f>
        <v>0</v>
      </c>
      <c r="BI355" s="178">
        <f>IF(N355="nulová",J355,0)</f>
        <v>0</v>
      </c>
      <c r="BJ355" s="18" t="s">
        <v>5934</v>
      </c>
      <c r="BK355" s="178">
        <f>ROUND(I355*H355,2)</f>
        <v>0</v>
      </c>
      <c r="BL355" s="18" t="s">
        <v>3964</v>
      </c>
      <c r="BM355" s="18" t="s">
        <v>5665</v>
      </c>
    </row>
    <row r="356" spans="2:65" s="1" customFormat="1" ht="22.5" customHeight="1">
      <c r="B356" s="166"/>
      <c r="C356" s="197" t="s">
        <v>5666</v>
      </c>
      <c r="D356" s="197" t="s">
        <v>447</v>
      </c>
      <c r="E356" s="198" t="s">
        <v>5667</v>
      </c>
      <c r="F356" s="199" t="s">
        <v>5668</v>
      </c>
      <c r="G356" s="200" t="s">
        <v>568</v>
      </c>
      <c r="H356" s="201">
        <v>5</v>
      </c>
      <c r="I356" s="202"/>
      <c r="J356" s="203">
        <f>ROUND(I356*H356,2)</f>
        <v>0</v>
      </c>
      <c r="K356" s="199" t="s">
        <v>5915</v>
      </c>
      <c r="L356" s="204"/>
      <c r="M356" s="205" t="s">
        <v>5915</v>
      </c>
      <c r="N356" s="206" t="s">
        <v>5954</v>
      </c>
      <c r="O356" s="36"/>
      <c r="P356" s="176">
        <f>O356*H356</f>
        <v>0</v>
      </c>
      <c r="Q356" s="176">
        <v>6.2199999999999998E-2</v>
      </c>
      <c r="R356" s="176">
        <f>Q356*H356</f>
        <v>0.311</v>
      </c>
      <c r="S356" s="176">
        <v>0</v>
      </c>
      <c r="T356" s="177">
        <f>S356*H356</f>
        <v>0</v>
      </c>
      <c r="AR356" s="18" t="s">
        <v>526</v>
      </c>
      <c r="AT356" s="18" t="s">
        <v>447</v>
      </c>
      <c r="AU356" s="18" t="s">
        <v>5990</v>
      </c>
      <c r="AY356" s="18" t="s">
        <v>4012</v>
      </c>
      <c r="BE356" s="178">
        <f>IF(N356="základní",J356,0)</f>
        <v>0</v>
      </c>
      <c r="BF356" s="178">
        <f>IF(N356="snížená",J356,0)</f>
        <v>0</v>
      </c>
      <c r="BG356" s="178">
        <f>IF(N356="zákl. přenesená",J356,0)</f>
        <v>0</v>
      </c>
      <c r="BH356" s="178">
        <f>IF(N356="sníž. přenesená",J356,0)</f>
        <v>0</v>
      </c>
      <c r="BI356" s="178">
        <f>IF(N356="nulová",J356,0)</f>
        <v>0</v>
      </c>
      <c r="BJ356" s="18" t="s">
        <v>5934</v>
      </c>
      <c r="BK356" s="178">
        <f>ROUND(I356*H356,2)</f>
        <v>0</v>
      </c>
      <c r="BL356" s="18" t="s">
        <v>3964</v>
      </c>
      <c r="BM356" s="18" t="s">
        <v>5669</v>
      </c>
    </row>
    <row r="357" spans="2:65" s="1" customFormat="1" ht="31.5" customHeight="1">
      <c r="B357" s="166"/>
      <c r="C357" s="167" t="s">
        <v>5670</v>
      </c>
      <c r="D357" s="167" t="s">
        <v>4015</v>
      </c>
      <c r="E357" s="168" t="s">
        <v>5671</v>
      </c>
      <c r="F357" s="169" t="s">
        <v>5672</v>
      </c>
      <c r="G357" s="170" t="s">
        <v>426</v>
      </c>
      <c r="H357" s="171">
        <v>6.84</v>
      </c>
      <c r="I357" s="172"/>
      <c r="J357" s="173">
        <f>ROUND(I357*H357,2)</f>
        <v>0</v>
      </c>
      <c r="K357" s="169" t="s">
        <v>392</v>
      </c>
      <c r="L357" s="35"/>
      <c r="M357" s="174" t="s">
        <v>5915</v>
      </c>
      <c r="N357" s="175" t="s">
        <v>5954</v>
      </c>
      <c r="O357" s="36"/>
      <c r="P357" s="176">
        <f>O357*H357</f>
        <v>0</v>
      </c>
      <c r="Q357" s="176">
        <v>2.5000000000000001E-4</v>
      </c>
      <c r="R357" s="176">
        <f>Q357*H357</f>
        <v>1.7099999999999999E-3</v>
      </c>
      <c r="S357" s="176">
        <v>0</v>
      </c>
      <c r="T357" s="177">
        <f>S357*H357</f>
        <v>0</v>
      </c>
      <c r="AR357" s="18" t="s">
        <v>3964</v>
      </c>
      <c r="AT357" s="18" t="s">
        <v>4015</v>
      </c>
      <c r="AU357" s="18" t="s">
        <v>5990</v>
      </c>
      <c r="AY357" s="18" t="s">
        <v>4012</v>
      </c>
      <c r="BE357" s="178">
        <f>IF(N357="základní",J357,0)</f>
        <v>0</v>
      </c>
      <c r="BF357" s="178">
        <f>IF(N357="snížená",J357,0)</f>
        <v>0</v>
      </c>
      <c r="BG357" s="178">
        <f>IF(N357="zákl. přenesená",J357,0)</f>
        <v>0</v>
      </c>
      <c r="BH357" s="178">
        <f>IF(N357="sníž. přenesená",J357,0)</f>
        <v>0</v>
      </c>
      <c r="BI357" s="178">
        <f>IF(N357="nulová",J357,0)</f>
        <v>0</v>
      </c>
      <c r="BJ357" s="18" t="s">
        <v>5934</v>
      </c>
      <c r="BK357" s="178">
        <f>ROUND(I357*H357,2)</f>
        <v>0</v>
      </c>
      <c r="BL357" s="18" t="s">
        <v>3964</v>
      </c>
      <c r="BM357" s="18" t="s">
        <v>5673</v>
      </c>
    </row>
    <row r="358" spans="2:65" s="12" customFormat="1">
      <c r="B358" s="186"/>
      <c r="D358" s="179" t="s">
        <v>402</v>
      </c>
      <c r="E358" s="187" t="s">
        <v>5915</v>
      </c>
      <c r="F358" s="188" t="s">
        <v>5674</v>
      </c>
      <c r="H358" s="189">
        <v>6.84</v>
      </c>
      <c r="I358" s="190"/>
      <c r="L358" s="186"/>
      <c r="M358" s="191"/>
      <c r="N358" s="192"/>
      <c r="O358" s="192"/>
      <c r="P358" s="192"/>
      <c r="Q358" s="192"/>
      <c r="R358" s="192"/>
      <c r="S358" s="192"/>
      <c r="T358" s="193"/>
      <c r="AT358" s="194" t="s">
        <v>402</v>
      </c>
      <c r="AU358" s="194" t="s">
        <v>5990</v>
      </c>
      <c r="AV358" s="12" t="s">
        <v>5990</v>
      </c>
      <c r="AW358" s="12" t="s">
        <v>5947</v>
      </c>
      <c r="AX358" s="12" t="s">
        <v>5934</v>
      </c>
      <c r="AY358" s="194" t="s">
        <v>4012</v>
      </c>
    </row>
    <row r="359" spans="2:65" s="1" customFormat="1" ht="22.5" customHeight="1">
      <c r="B359" s="166"/>
      <c r="C359" s="197" t="s">
        <v>5675</v>
      </c>
      <c r="D359" s="197" t="s">
        <v>447</v>
      </c>
      <c r="E359" s="198" t="s">
        <v>5676</v>
      </c>
      <c r="F359" s="199" t="s">
        <v>5677</v>
      </c>
      <c r="G359" s="200" t="s">
        <v>568</v>
      </c>
      <c r="H359" s="201">
        <v>1</v>
      </c>
      <c r="I359" s="202"/>
      <c r="J359" s="203">
        <f t="shared" ref="J359:J369" si="10">ROUND(I359*H359,2)</f>
        <v>0</v>
      </c>
      <c r="K359" s="199" t="s">
        <v>5915</v>
      </c>
      <c r="L359" s="204"/>
      <c r="M359" s="205" t="s">
        <v>5915</v>
      </c>
      <c r="N359" s="206" t="s">
        <v>5954</v>
      </c>
      <c r="O359" s="36"/>
      <c r="P359" s="176">
        <f t="shared" ref="P359:P369" si="11">O359*H359</f>
        <v>0</v>
      </c>
      <c r="Q359" s="176">
        <v>6.2199999999999998E-2</v>
      </c>
      <c r="R359" s="176">
        <f t="shared" ref="R359:R369" si="12">Q359*H359</f>
        <v>6.2199999999999998E-2</v>
      </c>
      <c r="S359" s="176">
        <v>0</v>
      </c>
      <c r="T359" s="177">
        <f t="shared" ref="T359:T369" si="13">S359*H359</f>
        <v>0</v>
      </c>
      <c r="AR359" s="18" t="s">
        <v>526</v>
      </c>
      <c r="AT359" s="18" t="s">
        <v>447</v>
      </c>
      <c r="AU359" s="18" t="s">
        <v>5990</v>
      </c>
      <c r="AY359" s="18" t="s">
        <v>4012</v>
      </c>
      <c r="BE359" s="178">
        <f t="shared" ref="BE359:BE369" si="14">IF(N359="základní",J359,0)</f>
        <v>0</v>
      </c>
      <c r="BF359" s="178">
        <f t="shared" ref="BF359:BF369" si="15">IF(N359="snížená",J359,0)</f>
        <v>0</v>
      </c>
      <c r="BG359" s="178">
        <f t="shared" ref="BG359:BG369" si="16">IF(N359="zákl. přenesená",J359,0)</f>
        <v>0</v>
      </c>
      <c r="BH359" s="178">
        <f t="shared" ref="BH359:BH369" si="17">IF(N359="sníž. přenesená",J359,0)</f>
        <v>0</v>
      </c>
      <c r="BI359" s="178">
        <f t="shared" ref="BI359:BI369" si="18">IF(N359="nulová",J359,0)</f>
        <v>0</v>
      </c>
      <c r="BJ359" s="18" t="s">
        <v>5934</v>
      </c>
      <c r="BK359" s="178">
        <f t="shared" ref="BK359:BK369" si="19">ROUND(I359*H359,2)</f>
        <v>0</v>
      </c>
      <c r="BL359" s="18" t="s">
        <v>3964</v>
      </c>
      <c r="BM359" s="18" t="s">
        <v>5678</v>
      </c>
    </row>
    <row r="360" spans="2:65" s="1" customFormat="1" ht="31.5" customHeight="1">
      <c r="B360" s="166"/>
      <c r="C360" s="167" t="s">
        <v>5679</v>
      </c>
      <c r="D360" s="167" t="s">
        <v>4015</v>
      </c>
      <c r="E360" s="168" t="s">
        <v>5680</v>
      </c>
      <c r="F360" s="169" t="s">
        <v>5681</v>
      </c>
      <c r="G360" s="170" t="s">
        <v>568</v>
      </c>
      <c r="H360" s="171">
        <v>1</v>
      </c>
      <c r="I360" s="172"/>
      <c r="J360" s="173">
        <f t="shared" si="10"/>
        <v>0</v>
      </c>
      <c r="K360" s="169" t="s">
        <v>392</v>
      </c>
      <c r="L360" s="35"/>
      <c r="M360" s="174" t="s">
        <v>5915</v>
      </c>
      <c r="N360" s="175" t="s">
        <v>5954</v>
      </c>
      <c r="O360" s="36"/>
      <c r="P360" s="176">
        <f t="shared" si="11"/>
        <v>0</v>
      </c>
      <c r="Q360" s="176">
        <v>0</v>
      </c>
      <c r="R360" s="176">
        <f t="shared" si="12"/>
        <v>0</v>
      </c>
      <c r="S360" s="176">
        <v>0</v>
      </c>
      <c r="T360" s="177">
        <f t="shared" si="13"/>
        <v>0</v>
      </c>
      <c r="AR360" s="18" t="s">
        <v>3964</v>
      </c>
      <c r="AT360" s="18" t="s">
        <v>4015</v>
      </c>
      <c r="AU360" s="18" t="s">
        <v>5990</v>
      </c>
      <c r="AY360" s="18" t="s">
        <v>4012</v>
      </c>
      <c r="BE360" s="178">
        <f t="shared" si="14"/>
        <v>0</v>
      </c>
      <c r="BF360" s="178">
        <f t="shared" si="15"/>
        <v>0</v>
      </c>
      <c r="BG360" s="178">
        <f t="shared" si="16"/>
        <v>0</v>
      </c>
      <c r="BH360" s="178">
        <f t="shared" si="17"/>
        <v>0</v>
      </c>
      <c r="BI360" s="178">
        <f t="shared" si="18"/>
        <v>0</v>
      </c>
      <c r="BJ360" s="18" t="s">
        <v>5934</v>
      </c>
      <c r="BK360" s="178">
        <f t="shared" si="19"/>
        <v>0</v>
      </c>
      <c r="BL360" s="18" t="s">
        <v>3964</v>
      </c>
      <c r="BM360" s="18" t="s">
        <v>5682</v>
      </c>
    </row>
    <row r="361" spans="2:65" s="1" customFormat="1" ht="22.5" customHeight="1">
      <c r="B361" s="166"/>
      <c r="C361" s="197" t="s">
        <v>5683</v>
      </c>
      <c r="D361" s="197" t="s">
        <v>447</v>
      </c>
      <c r="E361" s="198" t="s">
        <v>5684</v>
      </c>
      <c r="F361" s="199" t="s">
        <v>5685</v>
      </c>
      <c r="G361" s="200" t="s">
        <v>568</v>
      </c>
      <c r="H361" s="201">
        <v>1</v>
      </c>
      <c r="I361" s="202"/>
      <c r="J361" s="203">
        <f t="shared" si="10"/>
        <v>0</v>
      </c>
      <c r="K361" s="199" t="s">
        <v>5915</v>
      </c>
      <c r="L361" s="204"/>
      <c r="M361" s="205" t="s">
        <v>5915</v>
      </c>
      <c r="N361" s="206" t="s">
        <v>5954</v>
      </c>
      <c r="O361" s="36"/>
      <c r="P361" s="176">
        <f t="shared" si="11"/>
        <v>0</v>
      </c>
      <c r="Q361" s="176">
        <v>1.6E-2</v>
      </c>
      <c r="R361" s="176">
        <f t="shared" si="12"/>
        <v>1.6E-2</v>
      </c>
      <c r="S361" s="176">
        <v>0</v>
      </c>
      <c r="T361" s="177">
        <f t="shared" si="13"/>
        <v>0</v>
      </c>
      <c r="AR361" s="18" t="s">
        <v>526</v>
      </c>
      <c r="AT361" s="18" t="s">
        <v>447</v>
      </c>
      <c r="AU361" s="18" t="s">
        <v>5990</v>
      </c>
      <c r="AY361" s="18" t="s">
        <v>4012</v>
      </c>
      <c r="BE361" s="178">
        <f t="shared" si="14"/>
        <v>0</v>
      </c>
      <c r="BF361" s="178">
        <f t="shared" si="15"/>
        <v>0</v>
      </c>
      <c r="BG361" s="178">
        <f t="shared" si="16"/>
        <v>0</v>
      </c>
      <c r="BH361" s="178">
        <f t="shared" si="17"/>
        <v>0</v>
      </c>
      <c r="BI361" s="178">
        <f t="shared" si="18"/>
        <v>0</v>
      </c>
      <c r="BJ361" s="18" t="s">
        <v>5934</v>
      </c>
      <c r="BK361" s="178">
        <f t="shared" si="19"/>
        <v>0</v>
      </c>
      <c r="BL361" s="18" t="s">
        <v>3964</v>
      </c>
      <c r="BM361" s="18" t="s">
        <v>5686</v>
      </c>
    </row>
    <row r="362" spans="2:65" s="1" customFormat="1" ht="22.5" customHeight="1">
      <c r="B362" s="166"/>
      <c r="C362" s="167" t="s">
        <v>5687</v>
      </c>
      <c r="D362" s="167" t="s">
        <v>4015</v>
      </c>
      <c r="E362" s="168" t="s">
        <v>5688</v>
      </c>
      <c r="F362" s="169" t="s">
        <v>5689</v>
      </c>
      <c r="G362" s="170" t="s">
        <v>568</v>
      </c>
      <c r="H362" s="171">
        <v>3</v>
      </c>
      <c r="I362" s="172"/>
      <c r="J362" s="173">
        <f t="shared" si="10"/>
        <v>0</v>
      </c>
      <c r="K362" s="169" t="s">
        <v>392</v>
      </c>
      <c r="L362" s="35"/>
      <c r="M362" s="174" t="s">
        <v>5915</v>
      </c>
      <c r="N362" s="175" t="s">
        <v>5954</v>
      </c>
      <c r="O362" s="36"/>
      <c r="P362" s="176">
        <f t="shared" si="11"/>
        <v>0</v>
      </c>
      <c r="Q362" s="176">
        <v>0</v>
      </c>
      <c r="R362" s="176">
        <f t="shared" si="12"/>
        <v>0</v>
      </c>
      <c r="S362" s="176">
        <v>0</v>
      </c>
      <c r="T362" s="177">
        <f t="shared" si="13"/>
        <v>0</v>
      </c>
      <c r="AR362" s="18" t="s">
        <v>3964</v>
      </c>
      <c r="AT362" s="18" t="s">
        <v>4015</v>
      </c>
      <c r="AU362" s="18" t="s">
        <v>5990</v>
      </c>
      <c r="AY362" s="18" t="s">
        <v>4012</v>
      </c>
      <c r="BE362" s="178">
        <f t="shared" si="14"/>
        <v>0</v>
      </c>
      <c r="BF362" s="178">
        <f t="shared" si="15"/>
        <v>0</v>
      </c>
      <c r="BG362" s="178">
        <f t="shared" si="16"/>
        <v>0</v>
      </c>
      <c r="BH362" s="178">
        <f t="shared" si="17"/>
        <v>0</v>
      </c>
      <c r="BI362" s="178">
        <f t="shared" si="18"/>
        <v>0</v>
      </c>
      <c r="BJ362" s="18" t="s">
        <v>5934</v>
      </c>
      <c r="BK362" s="178">
        <f t="shared" si="19"/>
        <v>0</v>
      </c>
      <c r="BL362" s="18" t="s">
        <v>3964</v>
      </c>
      <c r="BM362" s="18" t="s">
        <v>5690</v>
      </c>
    </row>
    <row r="363" spans="2:65" s="1" customFormat="1" ht="22.5" customHeight="1">
      <c r="B363" s="166"/>
      <c r="C363" s="197" t="s">
        <v>5691</v>
      </c>
      <c r="D363" s="197" t="s">
        <v>447</v>
      </c>
      <c r="E363" s="198" t="s">
        <v>5692</v>
      </c>
      <c r="F363" s="199" t="s">
        <v>5693</v>
      </c>
      <c r="G363" s="200" t="s">
        <v>568</v>
      </c>
      <c r="H363" s="201">
        <v>3</v>
      </c>
      <c r="I363" s="202"/>
      <c r="J363" s="203">
        <f t="shared" si="10"/>
        <v>0</v>
      </c>
      <c r="K363" s="199" t="s">
        <v>5915</v>
      </c>
      <c r="L363" s="204"/>
      <c r="M363" s="205" t="s">
        <v>5915</v>
      </c>
      <c r="N363" s="206" t="s">
        <v>5954</v>
      </c>
      <c r="O363" s="36"/>
      <c r="P363" s="176">
        <f t="shared" si="11"/>
        <v>0</v>
      </c>
      <c r="Q363" s="176">
        <v>3.8899999999999997E-2</v>
      </c>
      <c r="R363" s="176">
        <f t="shared" si="12"/>
        <v>0.1167</v>
      </c>
      <c r="S363" s="176">
        <v>0</v>
      </c>
      <c r="T363" s="177">
        <f t="shared" si="13"/>
        <v>0</v>
      </c>
      <c r="AR363" s="18" t="s">
        <v>526</v>
      </c>
      <c r="AT363" s="18" t="s">
        <v>447</v>
      </c>
      <c r="AU363" s="18" t="s">
        <v>5990</v>
      </c>
      <c r="AY363" s="18" t="s">
        <v>4012</v>
      </c>
      <c r="BE363" s="178">
        <f t="shared" si="14"/>
        <v>0</v>
      </c>
      <c r="BF363" s="178">
        <f t="shared" si="15"/>
        <v>0</v>
      </c>
      <c r="BG363" s="178">
        <f t="shared" si="16"/>
        <v>0</v>
      </c>
      <c r="BH363" s="178">
        <f t="shared" si="17"/>
        <v>0</v>
      </c>
      <c r="BI363" s="178">
        <f t="shared" si="18"/>
        <v>0</v>
      </c>
      <c r="BJ363" s="18" t="s">
        <v>5934</v>
      </c>
      <c r="BK363" s="178">
        <f t="shared" si="19"/>
        <v>0</v>
      </c>
      <c r="BL363" s="18" t="s">
        <v>3964</v>
      </c>
      <c r="BM363" s="18" t="s">
        <v>5694</v>
      </c>
    </row>
    <row r="364" spans="2:65" s="1" customFormat="1" ht="22.5" customHeight="1">
      <c r="B364" s="166"/>
      <c r="C364" s="167" t="s">
        <v>5695</v>
      </c>
      <c r="D364" s="167" t="s">
        <v>4015</v>
      </c>
      <c r="E364" s="168" t="s">
        <v>5696</v>
      </c>
      <c r="F364" s="169" t="s">
        <v>5697</v>
      </c>
      <c r="G364" s="170" t="s">
        <v>568</v>
      </c>
      <c r="H364" s="171">
        <v>1</v>
      </c>
      <c r="I364" s="172"/>
      <c r="J364" s="173">
        <f t="shared" si="10"/>
        <v>0</v>
      </c>
      <c r="K364" s="169" t="s">
        <v>392</v>
      </c>
      <c r="L364" s="35"/>
      <c r="M364" s="174" t="s">
        <v>5915</v>
      </c>
      <c r="N364" s="175" t="s">
        <v>5954</v>
      </c>
      <c r="O364" s="36"/>
      <c r="P364" s="176">
        <f t="shared" si="11"/>
        <v>0</v>
      </c>
      <c r="Q364" s="176">
        <v>4.4999999999999999E-4</v>
      </c>
      <c r="R364" s="176">
        <f t="shared" si="12"/>
        <v>4.4999999999999999E-4</v>
      </c>
      <c r="S364" s="176">
        <v>0</v>
      </c>
      <c r="T364" s="177">
        <f t="shared" si="13"/>
        <v>0</v>
      </c>
      <c r="AR364" s="18" t="s">
        <v>3964</v>
      </c>
      <c r="AT364" s="18" t="s">
        <v>4015</v>
      </c>
      <c r="AU364" s="18" t="s">
        <v>5990</v>
      </c>
      <c r="AY364" s="18" t="s">
        <v>4012</v>
      </c>
      <c r="BE364" s="178">
        <f t="shared" si="14"/>
        <v>0</v>
      </c>
      <c r="BF364" s="178">
        <f t="shared" si="15"/>
        <v>0</v>
      </c>
      <c r="BG364" s="178">
        <f t="shared" si="16"/>
        <v>0</v>
      </c>
      <c r="BH364" s="178">
        <f t="shared" si="17"/>
        <v>0</v>
      </c>
      <c r="BI364" s="178">
        <f t="shared" si="18"/>
        <v>0</v>
      </c>
      <c r="BJ364" s="18" t="s">
        <v>5934</v>
      </c>
      <c r="BK364" s="178">
        <f t="shared" si="19"/>
        <v>0</v>
      </c>
      <c r="BL364" s="18" t="s">
        <v>3964</v>
      </c>
      <c r="BM364" s="18" t="s">
        <v>5698</v>
      </c>
    </row>
    <row r="365" spans="2:65" s="1" customFormat="1" ht="22.5" customHeight="1">
      <c r="B365" s="166"/>
      <c r="C365" s="197" t="s">
        <v>5699</v>
      </c>
      <c r="D365" s="197" t="s">
        <v>447</v>
      </c>
      <c r="E365" s="198" t="s">
        <v>5700</v>
      </c>
      <c r="F365" s="199" t="s">
        <v>5701</v>
      </c>
      <c r="G365" s="200" t="s">
        <v>568</v>
      </c>
      <c r="H365" s="201">
        <v>1</v>
      </c>
      <c r="I365" s="202"/>
      <c r="J365" s="203">
        <f t="shared" si="10"/>
        <v>0</v>
      </c>
      <c r="K365" s="199" t="s">
        <v>392</v>
      </c>
      <c r="L365" s="204"/>
      <c r="M365" s="205" t="s">
        <v>5915</v>
      </c>
      <c r="N365" s="206" t="s">
        <v>5954</v>
      </c>
      <c r="O365" s="36"/>
      <c r="P365" s="176">
        <f t="shared" si="11"/>
        <v>0</v>
      </c>
      <c r="Q365" s="176">
        <v>8.5000000000000006E-3</v>
      </c>
      <c r="R365" s="176">
        <f t="shared" si="12"/>
        <v>8.5000000000000006E-3</v>
      </c>
      <c r="S365" s="176">
        <v>0</v>
      </c>
      <c r="T365" s="177">
        <f t="shared" si="13"/>
        <v>0</v>
      </c>
      <c r="AR365" s="18" t="s">
        <v>526</v>
      </c>
      <c r="AT365" s="18" t="s">
        <v>447</v>
      </c>
      <c r="AU365" s="18" t="s">
        <v>5990</v>
      </c>
      <c r="AY365" s="18" t="s">
        <v>4012</v>
      </c>
      <c r="BE365" s="178">
        <f t="shared" si="14"/>
        <v>0</v>
      </c>
      <c r="BF365" s="178">
        <f t="shared" si="15"/>
        <v>0</v>
      </c>
      <c r="BG365" s="178">
        <f t="shared" si="16"/>
        <v>0</v>
      </c>
      <c r="BH365" s="178">
        <f t="shared" si="17"/>
        <v>0</v>
      </c>
      <c r="BI365" s="178">
        <f t="shared" si="18"/>
        <v>0</v>
      </c>
      <c r="BJ365" s="18" t="s">
        <v>5934</v>
      </c>
      <c r="BK365" s="178">
        <f t="shared" si="19"/>
        <v>0</v>
      </c>
      <c r="BL365" s="18" t="s">
        <v>3964</v>
      </c>
      <c r="BM365" s="18" t="s">
        <v>5702</v>
      </c>
    </row>
    <row r="366" spans="2:65" s="1" customFormat="1" ht="22.5" customHeight="1">
      <c r="B366" s="166"/>
      <c r="C366" s="167" t="s">
        <v>5703</v>
      </c>
      <c r="D366" s="167" t="s">
        <v>4015</v>
      </c>
      <c r="E366" s="168" t="s">
        <v>5704</v>
      </c>
      <c r="F366" s="169" t="s">
        <v>5705</v>
      </c>
      <c r="G366" s="170" t="s">
        <v>568</v>
      </c>
      <c r="H366" s="171">
        <v>24</v>
      </c>
      <c r="I366" s="172"/>
      <c r="J366" s="173">
        <f t="shared" si="10"/>
        <v>0</v>
      </c>
      <c r="K366" s="169" t="s">
        <v>392</v>
      </c>
      <c r="L366" s="35"/>
      <c r="M366" s="174" t="s">
        <v>5915</v>
      </c>
      <c r="N366" s="175" t="s">
        <v>5954</v>
      </c>
      <c r="O366" s="36"/>
      <c r="P366" s="176">
        <f t="shared" si="11"/>
        <v>0</v>
      </c>
      <c r="Q366" s="176">
        <v>0</v>
      </c>
      <c r="R366" s="176">
        <f t="shared" si="12"/>
        <v>0</v>
      </c>
      <c r="S366" s="176">
        <v>1.4999999999999999E-2</v>
      </c>
      <c r="T366" s="177">
        <f t="shared" si="13"/>
        <v>0.36</v>
      </c>
      <c r="AR366" s="18" t="s">
        <v>3964</v>
      </c>
      <c r="AT366" s="18" t="s">
        <v>4015</v>
      </c>
      <c r="AU366" s="18" t="s">
        <v>5990</v>
      </c>
      <c r="AY366" s="18" t="s">
        <v>4012</v>
      </c>
      <c r="BE366" s="178">
        <f t="shared" si="14"/>
        <v>0</v>
      </c>
      <c r="BF366" s="178">
        <f t="shared" si="15"/>
        <v>0</v>
      </c>
      <c r="BG366" s="178">
        <f t="shared" si="16"/>
        <v>0</v>
      </c>
      <c r="BH366" s="178">
        <f t="shared" si="17"/>
        <v>0</v>
      </c>
      <c r="BI366" s="178">
        <f t="shared" si="18"/>
        <v>0</v>
      </c>
      <c r="BJ366" s="18" t="s">
        <v>5934</v>
      </c>
      <c r="BK366" s="178">
        <f t="shared" si="19"/>
        <v>0</v>
      </c>
      <c r="BL366" s="18" t="s">
        <v>3964</v>
      </c>
      <c r="BM366" s="18" t="s">
        <v>5706</v>
      </c>
    </row>
    <row r="367" spans="2:65" s="1" customFormat="1" ht="22.5" customHeight="1">
      <c r="B367" s="166"/>
      <c r="C367" s="167" t="s">
        <v>5707</v>
      </c>
      <c r="D367" s="167" t="s">
        <v>4015</v>
      </c>
      <c r="E367" s="168" t="s">
        <v>5708</v>
      </c>
      <c r="F367" s="169" t="s">
        <v>5709</v>
      </c>
      <c r="G367" s="170" t="s">
        <v>568</v>
      </c>
      <c r="H367" s="171">
        <v>68</v>
      </c>
      <c r="I367" s="172"/>
      <c r="J367" s="173">
        <f t="shared" si="10"/>
        <v>0</v>
      </c>
      <c r="K367" s="169" t="s">
        <v>392</v>
      </c>
      <c r="L367" s="35"/>
      <c r="M367" s="174" t="s">
        <v>5915</v>
      </c>
      <c r="N367" s="175" t="s">
        <v>5954</v>
      </c>
      <c r="O367" s="36"/>
      <c r="P367" s="176">
        <f t="shared" si="11"/>
        <v>0</v>
      </c>
      <c r="Q367" s="176">
        <v>0</v>
      </c>
      <c r="R367" s="176">
        <f t="shared" si="12"/>
        <v>0</v>
      </c>
      <c r="S367" s="176">
        <v>2.1000000000000001E-2</v>
      </c>
      <c r="T367" s="177">
        <f t="shared" si="13"/>
        <v>1.4280000000000002</v>
      </c>
      <c r="AR367" s="18" t="s">
        <v>3964</v>
      </c>
      <c r="AT367" s="18" t="s">
        <v>4015</v>
      </c>
      <c r="AU367" s="18" t="s">
        <v>5990</v>
      </c>
      <c r="AY367" s="18" t="s">
        <v>4012</v>
      </c>
      <c r="BE367" s="178">
        <f t="shared" si="14"/>
        <v>0</v>
      </c>
      <c r="BF367" s="178">
        <f t="shared" si="15"/>
        <v>0</v>
      </c>
      <c r="BG367" s="178">
        <f t="shared" si="16"/>
        <v>0</v>
      </c>
      <c r="BH367" s="178">
        <f t="shared" si="17"/>
        <v>0</v>
      </c>
      <c r="BI367" s="178">
        <f t="shared" si="18"/>
        <v>0</v>
      </c>
      <c r="BJ367" s="18" t="s">
        <v>5934</v>
      </c>
      <c r="BK367" s="178">
        <f t="shared" si="19"/>
        <v>0</v>
      </c>
      <c r="BL367" s="18" t="s">
        <v>3964</v>
      </c>
      <c r="BM367" s="18" t="s">
        <v>5710</v>
      </c>
    </row>
    <row r="368" spans="2:65" s="1" customFormat="1" ht="22.5" customHeight="1">
      <c r="B368" s="166"/>
      <c r="C368" s="167" t="s">
        <v>5711</v>
      </c>
      <c r="D368" s="167" t="s">
        <v>4015</v>
      </c>
      <c r="E368" s="168" t="s">
        <v>5712</v>
      </c>
      <c r="F368" s="169" t="s">
        <v>5713</v>
      </c>
      <c r="G368" s="170" t="s">
        <v>568</v>
      </c>
      <c r="H368" s="171">
        <v>2</v>
      </c>
      <c r="I368" s="172"/>
      <c r="J368" s="173">
        <f t="shared" si="10"/>
        <v>0</v>
      </c>
      <c r="K368" s="169" t="s">
        <v>392</v>
      </c>
      <c r="L368" s="35"/>
      <c r="M368" s="174" t="s">
        <v>5915</v>
      </c>
      <c r="N368" s="175" t="s">
        <v>5954</v>
      </c>
      <c r="O368" s="36"/>
      <c r="P368" s="176">
        <f t="shared" si="11"/>
        <v>0</v>
      </c>
      <c r="Q368" s="176">
        <v>0</v>
      </c>
      <c r="R368" s="176">
        <f t="shared" si="12"/>
        <v>0</v>
      </c>
      <c r="S368" s="176">
        <v>2.5999999999999999E-2</v>
      </c>
      <c r="T368" s="177">
        <f t="shared" si="13"/>
        <v>5.1999999999999998E-2</v>
      </c>
      <c r="AR368" s="18" t="s">
        <v>3964</v>
      </c>
      <c r="AT368" s="18" t="s">
        <v>4015</v>
      </c>
      <c r="AU368" s="18" t="s">
        <v>5990</v>
      </c>
      <c r="AY368" s="18" t="s">
        <v>4012</v>
      </c>
      <c r="BE368" s="178">
        <f t="shared" si="14"/>
        <v>0</v>
      </c>
      <c r="BF368" s="178">
        <f t="shared" si="15"/>
        <v>0</v>
      </c>
      <c r="BG368" s="178">
        <f t="shared" si="16"/>
        <v>0</v>
      </c>
      <c r="BH368" s="178">
        <f t="shared" si="17"/>
        <v>0</v>
      </c>
      <c r="BI368" s="178">
        <f t="shared" si="18"/>
        <v>0</v>
      </c>
      <c r="BJ368" s="18" t="s">
        <v>5934</v>
      </c>
      <c r="BK368" s="178">
        <f t="shared" si="19"/>
        <v>0</v>
      </c>
      <c r="BL368" s="18" t="s">
        <v>3964</v>
      </c>
      <c r="BM368" s="18" t="s">
        <v>5714</v>
      </c>
    </row>
    <row r="369" spans="2:65" s="1" customFormat="1" ht="22.5" customHeight="1">
      <c r="B369" s="166"/>
      <c r="C369" s="167" t="s">
        <v>5715</v>
      </c>
      <c r="D369" s="167" t="s">
        <v>4015</v>
      </c>
      <c r="E369" s="168" t="s">
        <v>5716</v>
      </c>
      <c r="F369" s="169" t="s">
        <v>5717</v>
      </c>
      <c r="G369" s="170" t="s">
        <v>450</v>
      </c>
      <c r="H369" s="171">
        <v>1.9490000000000001</v>
      </c>
      <c r="I369" s="172"/>
      <c r="J369" s="173">
        <f t="shared" si="10"/>
        <v>0</v>
      </c>
      <c r="K369" s="169" t="s">
        <v>392</v>
      </c>
      <c r="L369" s="35"/>
      <c r="M369" s="174" t="s">
        <v>5915</v>
      </c>
      <c r="N369" s="175" t="s">
        <v>5954</v>
      </c>
      <c r="O369" s="36"/>
      <c r="P369" s="176">
        <f t="shared" si="11"/>
        <v>0</v>
      </c>
      <c r="Q369" s="176">
        <v>0</v>
      </c>
      <c r="R369" s="176">
        <f t="shared" si="12"/>
        <v>0</v>
      </c>
      <c r="S369" s="176">
        <v>0</v>
      </c>
      <c r="T369" s="177">
        <f t="shared" si="13"/>
        <v>0</v>
      </c>
      <c r="AR369" s="18" t="s">
        <v>3964</v>
      </c>
      <c r="AT369" s="18" t="s">
        <v>4015</v>
      </c>
      <c r="AU369" s="18" t="s">
        <v>5990</v>
      </c>
      <c r="AY369" s="18" t="s">
        <v>4012</v>
      </c>
      <c r="BE369" s="178">
        <f t="shared" si="14"/>
        <v>0</v>
      </c>
      <c r="BF369" s="178">
        <f t="shared" si="15"/>
        <v>0</v>
      </c>
      <c r="BG369" s="178">
        <f t="shared" si="16"/>
        <v>0</v>
      </c>
      <c r="BH369" s="178">
        <f t="shared" si="17"/>
        <v>0</v>
      </c>
      <c r="BI369" s="178">
        <f t="shared" si="18"/>
        <v>0</v>
      </c>
      <c r="BJ369" s="18" t="s">
        <v>5934</v>
      </c>
      <c r="BK369" s="178">
        <f t="shared" si="19"/>
        <v>0</v>
      </c>
      <c r="BL369" s="18" t="s">
        <v>3964</v>
      </c>
      <c r="BM369" s="18" t="s">
        <v>5718</v>
      </c>
    </row>
    <row r="370" spans="2:65" s="11" customFormat="1" ht="29.85" customHeight="1">
      <c r="B370" s="152"/>
      <c r="D370" s="163" t="s">
        <v>5982</v>
      </c>
      <c r="E370" s="164" t="s">
        <v>2791</v>
      </c>
      <c r="F370" s="164" t="s">
        <v>2792</v>
      </c>
      <c r="I370" s="155"/>
      <c r="J370" s="165">
        <f>BK370</f>
        <v>0</v>
      </c>
      <c r="L370" s="152"/>
      <c r="M370" s="157"/>
      <c r="N370" s="158"/>
      <c r="O370" s="158"/>
      <c r="P370" s="159">
        <f>SUM(P371:P403)</f>
        <v>0</v>
      </c>
      <c r="Q370" s="158"/>
      <c r="R370" s="159">
        <f>SUM(R371:R403)</f>
        <v>3.1869450000000001</v>
      </c>
      <c r="S370" s="158"/>
      <c r="T370" s="160">
        <f>SUM(T371:T403)</f>
        <v>4.6876000000000007</v>
      </c>
      <c r="AR370" s="153" t="s">
        <v>5990</v>
      </c>
      <c r="AT370" s="161" t="s">
        <v>5982</v>
      </c>
      <c r="AU370" s="161" t="s">
        <v>5934</v>
      </c>
      <c r="AY370" s="153" t="s">
        <v>4012</v>
      </c>
      <c r="BK370" s="162">
        <f>SUM(BK371:BK403)</f>
        <v>0</v>
      </c>
    </row>
    <row r="371" spans="2:65" s="1" customFormat="1" ht="22.5" customHeight="1">
      <c r="B371" s="166"/>
      <c r="C371" s="167" t="s">
        <v>5719</v>
      </c>
      <c r="D371" s="167" t="s">
        <v>4015</v>
      </c>
      <c r="E371" s="168" t="s">
        <v>5720</v>
      </c>
      <c r="F371" s="169" t="s">
        <v>5721</v>
      </c>
      <c r="G371" s="170" t="s">
        <v>459</v>
      </c>
      <c r="H371" s="171">
        <v>23.45</v>
      </c>
      <c r="I371" s="172"/>
      <c r="J371" s="173">
        <f>ROUND(I371*H371,2)</f>
        <v>0</v>
      </c>
      <c r="K371" s="169" t="s">
        <v>392</v>
      </c>
      <c r="L371" s="35"/>
      <c r="M371" s="174" t="s">
        <v>5915</v>
      </c>
      <c r="N371" s="175" t="s">
        <v>5954</v>
      </c>
      <c r="O371" s="36"/>
      <c r="P371" s="176">
        <f>O371*H371</f>
        <v>0</v>
      </c>
      <c r="Q371" s="176">
        <v>0</v>
      </c>
      <c r="R371" s="176">
        <f>Q371*H371</f>
        <v>0</v>
      </c>
      <c r="S371" s="176">
        <v>1.6E-2</v>
      </c>
      <c r="T371" s="177">
        <f>S371*H371</f>
        <v>0.37519999999999998</v>
      </c>
      <c r="AR371" s="18" t="s">
        <v>3964</v>
      </c>
      <c r="AT371" s="18" t="s">
        <v>4015</v>
      </c>
      <c r="AU371" s="18" t="s">
        <v>5990</v>
      </c>
      <c r="AY371" s="18" t="s">
        <v>4012</v>
      </c>
      <c r="BE371" s="178">
        <f>IF(N371="základní",J371,0)</f>
        <v>0</v>
      </c>
      <c r="BF371" s="178">
        <f>IF(N371="snížená",J371,0)</f>
        <v>0</v>
      </c>
      <c r="BG371" s="178">
        <f>IF(N371="zákl. přenesená",J371,0)</f>
        <v>0</v>
      </c>
      <c r="BH371" s="178">
        <f>IF(N371="sníž. přenesená",J371,0)</f>
        <v>0</v>
      </c>
      <c r="BI371" s="178">
        <f>IF(N371="nulová",J371,0)</f>
        <v>0</v>
      </c>
      <c r="BJ371" s="18" t="s">
        <v>5934</v>
      </c>
      <c r="BK371" s="178">
        <f>ROUND(I371*H371,2)</f>
        <v>0</v>
      </c>
      <c r="BL371" s="18" t="s">
        <v>3964</v>
      </c>
      <c r="BM371" s="18" t="s">
        <v>5722</v>
      </c>
    </row>
    <row r="372" spans="2:65" s="12" customFormat="1">
      <c r="B372" s="186"/>
      <c r="D372" s="179" t="s">
        <v>402</v>
      </c>
      <c r="E372" s="187" t="s">
        <v>5915</v>
      </c>
      <c r="F372" s="188" t="s">
        <v>5723</v>
      </c>
      <c r="H372" s="189">
        <v>23.45</v>
      </c>
      <c r="I372" s="190"/>
      <c r="L372" s="186"/>
      <c r="M372" s="191"/>
      <c r="N372" s="192"/>
      <c r="O372" s="192"/>
      <c r="P372" s="192"/>
      <c r="Q372" s="192"/>
      <c r="R372" s="192"/>
      <c r="S372" s="192"/>
      <c r="T372" s="193"/>
      <c r="AT372" s="194" t="s">
        <v>402</v>
      </c>
      <c r="AU372" s="194" t="s">
        <v>5990</v>
      </c>
      <c r="AV372" s="12" t="s">
        <v>5990</v>
      </c>
      <c r="AW372" s="12" t="s">
        <v>5947</v>
      </c>
      <c r="AX372" s="12" t="s">
        <v>5934</v>
      </c>
      <c r="AY372" s="194" t="s">
        <v>4012</v>
      </c>
    </row>
    <row r="373" spans="2:65" s="1" customFormat="1" ht="22.5" customHeight="1">
      <c r="B373" s="166"/>
      <c r="C373" s="167" t="s">
        <v>5724</v>
      </c>
      <c r="D373" s="167" t="s">
        <v>4015</v>
      </c>
      <c r="E373" s="168" t="s">
        <v>5725</v>
      </c>
      <c r="F373" s="169" t="s">
        <v>5726</v>
      </c>
      <c r="G373" s="170" t="s">
        <v>459</v>
      </c>
      <c r="H373" s="171">
        <v>6</v>
      </c>
      <c r="I373" s="172"/>
      <c r="J373" s="173">
        <f>ROUND(I373*H373,2)</f>
        <v>0</v>
      </c>
      <c r="K373" s="169" t="s">
        <v>392</v>
      </c>
      <c r="L373" s="35"/>
      <c r="M373" s="174" t="s">
        <v>5915</v>
      </c>
      <c r="N373" s="175" t="s">
        <v>5954</v>
      </c>
      <c r="O373" s="36"/>
      <c r="P373" s="176">
        <f>O373*H373</f>
        <v>0</v>
      </c>
      <c r="Q373" s="176">
        <v>0</v>
      </c>
      <c r="R373" s="176">
        <f>Q373*H373</f>
        <v>0</v>
      </c>
      <c r="S373" s="176">
        <v>3.0000000000000001E-3</v>
      </c>
      <c r="T373" s="177">
        <f>S373*H373</f>
        <v>1.8000000000000002E-2</v>
      </c>
      <c r="AR373" s="18" t="s">
        <v>3964</v>
      </c>
      <c r="AT373" s="18" t="s">
        <v>4015</v>
      </c>
      <c r="AU373" s="18" t="s">
        <v>5990</v>
      </c>
      <c r="AY373" s="18" t="s">
        <v>4012</v>
      </c>
      <c r="BE373" s="178">
        <f>IF(N373="základní",J373,0)</f>
        <v>0</v>
      </c>
      <c r="BF373" s="178">
        <f>IF(N373="snížená",J373,0)</f>
        <v>0</v>
      </c>
      <c r="BG373" s="178">
        <f>IF(N373="zákl. přenesená",J373,0)</f>
        <v>0</v>
      </c>
      <c r="BH373" s="178">
        <f>IF(N373="sníž. přenesená",J373,0)</f>
        <v>0</v>
      </c>
      <c r="BI373" s="178">
        <f>IF(N373="nulová",J373,0)</f>
        <v>0</v>
      </c>
      <c r="BJ373" s="18" t="s">
        <v>5934</v>
      </c>
      <c r="BK373" s="178">
        <f>ROUND(I373*H373,2)</f>
        <v>0</v>
      </c>
      <c r="BL373" s="18" t="s">
        <v>3964</v>
      </c>
      <c r="BM373" s="18" t="s">
        <v>5727</v>
      </c>
    </row>
    <row r="374" spans="2:65" s="1" customFormat="1" ht="22.5" customHeight="1">
      <c r="B374" s="166"/>
      <c r="C374" s="167" t="s">
        <v>5728</v>
      </c>
      <c r="D374" s="167" t="s">
        <v>4015</v>
      </c>
      <c r="E374" s="168" t="s">
        <v>5729</v>
      </c>
      <c r="F374" s="169" t="s">
        <v>5730</v>
      </c>
      <c r="G374" s="170" t="s">
        <v>426</v>
      </c>
      <c r="H374" s="171">
        <v>101</v>
      </c>
      <c r="I374" s="172"/>
      <c r="J374" s="173">
        <f>ROUND(I374*H374,2)</f>
        <v>0</v>
      </c>
      <c r="K374" s="169" t="s">
        <v>5915</v>
      </c>
      <c r="L374" s="35"/>
      <c r="M374" s="174" t="s">
        <v>5915</v>
      </c>
      <c r="N374" s="175" t="s">
        <v>5954</v>
      </c>
      <c r="O374" s="36"/>
      <c r="P374" s="176">
        <f>O374*H374</f>
        <v>0</v>
      </c>
      <c r="Q374" s="176">
        <v>5.0000000000000002E-5</v>
      </c>
      <c r="R374" s="176">
        <f>Q374*H374</f>
        <v>5.0500000000000007E-3</v>
      </c>
      <c r="S374" s="176">
        <v>0</v>
      </c>
      <c r="T374" s="177">
        <f>S374*H374</f>
        <v>0</v>
      </c>
      <c r="AR374" s="18" t="s">
        <v>3964</v>
      </c>
      <c r="AT374" s="18" t="s">
        <v>4015</v>
      </c>
      <c r="AU374" s="18" t="s">
        <v>5990</v>
      </c>
      <c r="AY374" s="18" t="s">
        <v>4012</v>
      </c>
      <c r="BE374" s="178">
        <f>IF(N374="základní",J374,0)</f>
        <v>0</v>
      </c>
      <c r="BF374" s="178">
        <f>IF(N374="snížená",J374,0)</f>
        <v>0</v>
      </c>
      <c r="BG374" s="178">
        <f>IF(N374="zákl. přenesená",J374,0)</f>
        <v>0</v>
      </c>
      <c r="BH374" s="178">
        <f>IF(N374="sníž. přenesená",J374,0)</f>
        <v>0</v>
      </c>
      <c r="BI374" s="178">
        <f>IF(N374="nulová",J374,0)</f>
        <v>0</v>
      </c>
      <c r="BJ374" s="18" t="s">
        <v>5934</v>
      </c>
      <c r="BK374" s="178">
        <f>ROUND(I374*H374,2)</f>
        <v>0</v>
      </c>
      <c r="BL374" s="18" t="s">
        <v>3964</v>
      </c>
      <c r="BM374" s="18" t="s">
        <v>5731</v>
      </c>
    </row>
    <row r="375" spans="2:65" s="12" customFormat="1">
      <c r="B375" s="186"/>
      <c r="D375" s="179" t="s">
        <v>402</v>
      </c>
      <c r="E375" s="187" t="s">
        <v>5915</v>
      </c>
      <c r="F375" s="188" t="s">
        <v>5732</v>
      </c>
      <c r="H375" s="189">
        <v>101</v>
      </c>
      <c r="I375" s="190"/>
      <c r="L375" s="186"/>
      <c r="M375" s="191"/>
      <c r="N375" s="192"/>
      <c r="O375" s="192"/>
      <c r="P375" s="192"/>
      <c r="Q375" s="192"/>
      <c r="R375" s="192"/>
      <c r="S375" s="192"/>
      <c r="T375" s="193"/>
      <c r="AT375" s="194" t="s">
        <v>402</v>
      </c>
      <c r="AU375" s="194" t="s">
        <v>5990</v>
      </c>
      <c r="AV375" s="12" t="s">
        <v>5990</v>
      </c>
      <c r="AW375" s="12" t="s">
        <v>5947</v>
      </c>
      <c r="AX375" s="12" t="s">
        <v>5934</v>
      </c>
      <c r="AY375" s="194" t="s">
        <v>4012</v>
      </c>
    </row>
    <row r="376" spans="2:65" s="1" customFormat="1" ht="22.5" customHeight="1">
      <c r="B376" s="166"/>
      <c r="C376" s="197" t="s">
        <v>5733</v>
      </c>
      <c r="D376" s="197" t="s">
        <v>447</v>
      </c>
      <c r="E376" s="198" t="s">
        <v>5734</v>
      </c>
      <c r="F376" s="199" t="s">
        <v>5735</v>
      </c>
      <c r="G376" s="200" t="s">
        <v>426</v>
      </c>
      <c r="H376" s="201">
        <v>101</v>
      </c>
      <c r="I376" s="202"/>
      <c r="J376" s="203">
        <f>ROUND(I376*H376,2)</f>
        <v>0</v>
      </c>
      <c r="K376" s="199" t="s">
        <v>5915</v>
      </c>
      <c r="L376" s="204"/>
      <c r="M376" s="205" t="s">
        <v>5915</v>
      </c>
      <c r="N376" s="206" t="s">
        <v>5954</v>
      </c>
      <c r="O376" s="36"/>
      <c r="P376" s="176">
        <f>O376*H376</f>
        <v>0</v>
      </c>
      <c r="Q376" s="176">
        <v>0</v>
      </c>
      <c r="R376" s="176">
        <f>Q376*H376</f>
        <v>0</v>
      </c>
      <c r="S376" s="176">
        <v>0</v>
      </c>
      <c r="T376" s="177">
        <f>S376*H376</f>
        <v>0</v>
      </c>
      <c r="AR376" s="18" t="s">
        <v>526</v>
      </c>
      <c r="AT376" s="18" t="s">
        <v>447</v>
      </c>
      <c r="AU376" s="18" t="s">
        <v>5990</v>
      </c>
      <c r="AY376" s="18" t="s">
        <v>4012</v>
      </c>
      <c r="BE376" s="178">
        <f>IF(N376="základní",J376,0)</f>
        <v>0</v>
      </c>
      <c r="BF376" s="178">
        <f>IF(N376="snížená",J376,0)</f>
        <v>0</v>
      </c>
      <c r="BG376" s="178">
        <f>IF(N376="zákl. přenesená",J376,0)</f>
        <v>0</v>
      </c>
      <c r="BH376" s="178">
        <f>IF(N376="sníž. přenesená",J376,0)</f>
        <v>0</v>
      </c>
      <c r="BI376" s="178">
        <f>IF(N376="nulová",J376,0)</f>
        <v>0</v>
      </c>
      <c r="BJ376" s="18" t="s">
        <v>5934</v>
      </c>
      <c r="BK376" s="178">
        <f>ROUND(I376*H376,2)</f>
        <v>0</v>
      </c>
      <c r="BL376" s="18" t="s">
        <v>3964</v>
      </c>
      <c r="BM376" s="18" t="s">
        <v>5736</v>
      </c>
    </row>
    <row r="377" spans="2:65" s="1" customFormat="1" ht="22.5" customHeight="1">
      <c r="B377" s="166"/>
      <c r="C377" s="167" t="s">
        <v>5737</v>
      </c>
      <c r="D377" s="167" t="s">
        <v>4015</v>
      </c>
      <c r="E377" s="168" t="s">
        <v>5738</v>
      </c>
      <c r="F377" s="169" t="s">
        <v>5739</v>
      </c>
      <c r="G377" s="170" t="s">
        <v>426</v>
      </c>
      <c r="H377" s="171">
        <v>115</v>
      </c>
      <c r="I377" s="172"/>
      <c r="J377" s="173">
        <f>ROUND(I377*H377,2)</f>
        <v>0</v>
      </c>
      <c r="K377" s="169" t="s">
        <v>392</v>
      </c>
      <c r="L377" s="35"/>
      <c r="M377" s="174" t="s">
        <v>5915</v>
      </c>
      <c r="N377" s="175" t="s">
        <v>5954</v>
      </c>
      <c r="O377" s="36"/>
      <c r="P377" s="176">
        <f>O377*H377</f>
        <v>0</v>
      </c>
      <c r="Q377" s="176">
        <v>0</v>
      </c>
      <c r="R377" s="176">
        <f>Q377*H377</f>
        <v>0</v>
      </c>
      <c r="S377" s="176">
        <v>0.01</v>
      </c>
      <c r="T377" s="177">
        <f>S377*H377</f>
        <v>1.1500000000000001</v>
      </c>
      <c r="AR377" s="18" t="s">
        <v>3964</v>
      </c>
      <c r="AT377" s="18" t="s">
        <v>4015</v>
      </c>
      <c r="AU377" s="18" t="s">
        <v>5990</v>
      </c>
      <c r="AY377" s="18" t="s">
        <v>4012</v>
      </c>
      <c r="BE377" s="178">
        <f>IF(N377="základní",J377,0)</f>
        <v>0</v>
      </c>
      <c r="BF377" s="178">
        <f>IF(N377="snížená",J377,0)</f>
        <v>0</v>
      </c>
      <c r="BG377" s="178">
        <f>IF(N377="zákl. přenesená",J377,0)</f>
        <v>0</v>
      </c>
      <c r="BH377" s="178">
        <f>IF(N377="sníž. přenesená",J377,0)</f>
        <v>0</v>
      </c>
      <c r="BI377" s="178">
        <f>IF(N377="nulová",J377,0)</f>
        <v>0</v>
      </c>
      <c r="BJ377" s="18" t="s">
        <v>5934</v>
      </c>
      <c r="BK377" s="178">
        <f>ROUND(I377*H377,2)</f>
        <v>0</v>
      </c>
      <c r="BL377" s="18" t="s">
        <v>3964</v>
      </c>
      <c r="BM377" s="18" t="s">
        <v>5740</v>
      </c>
    </row>
    <row r="378" spans="2:65" s="12" customFormat="1">
      <c r="B378" s="186"/>
      <c r="D378" s="179" t="s">
        <v>402</v>
      </c>
      <c r="E378" s="187" t="s">
        <v>5915</v>
      </c>
      <c r="F378" s="188" t="s">
        <v>5741</v>
      </c>
      <c r="H378" s="189">
        <v>115</v>
      </c>
      <c r="I378" s="190"/>
      <c r="L378" s="186"/>
      <c r="M378" s="191"/>
      <c r="N378" s="192"/>
      <c r="O378" s="192"/>
      <c r="P378" s="192"/>
      <c r="Q378" s="192"/>
      <c r="R378" s="192"/>
      <c r="S378" s="192"/>
      <c r="T378" s="193"/>
      <c r="AT378" s="194" t="s">
        <v>402</v>
      </c>
      <c r="AU378" s="194" t="s">
        <v>5990</v>
      </c>
      <c r="AV378" s="12" t="s">
        <v>5990</v>
      </c>
      <c r="AW378" s="12" t="s">
        <v>5947</v>
      </c>
      <c r="AX378" s="12" t="s">
        <v>5934</v>
      </c>
      <c r="AY378" s="194" t="s">
        <v>4012</v>
      </c>
    </row>
    <row r="379" spans="2:65" s="1" customFormat="1" ht="22.5" customHeight="1">
      <c r="B379" s="166"/>
      <c r="C379" s="167" t="s">
        <v>5742</v>
      </c>
      <c r="D379" s="167" t="s">
        <v>4015</v>
      </c>
      <c r="E379" s="168" t="s">
        <v>5743</v>
      </c>
      <c r="F379" s="169" t="s">
        <v>5744</v>
      </c>
      <c r="G379" s="170" t="s">
        <v>568</v>
      </c>
      <c r="H379" s="171">
        <v>1</v>
      </c>
      <c r="I379" s="172"/>
      <c r="J379" s="173">
        <f>ROUND(I379*H379,2)</f>
        <v>0</v>
      </c>
      <c r="K379" s="169" t="s">
        <v>5915</v>
      </c>
      <c r="L379" s="35"/>
      <c r="M379" s="174" t="s">
        <v>5915</v>
      </c>
      <c r="N379" s="175" t="s">
        <v>5954</v>
      </c>
      <c r="O379" s="36"/>
      <c r="P379" s="176">
        <f>O379*H379</f>
        <v>0</v>
      </c>
      <c r="Q379" s="176">
        <v>0</v>
      </c>
      <c r="R379" s="176">
        <f>Q379*H379</f>
        <v>0</v>
      </c>
      <c r="S379" s="176">
        <v>0</v>
      </c>
      <c r="T379" s="177">
        <f>S379*H379</f>
        <v>0</v>
      </c>
      <c r="AR379" s="18" t="s">
        <v>3964</v>
      </c>
      <c r="AT379" s="18" t="s">
        <v>4015</v>
      </c>
      <c r="AU379" s="18" t="s">
        <v>5990</v>
      </c>
      <c r="AY379" s="18" t="s">
        <v>4012</v>
      </c>
      <c r="BE379" s="178">
        <f>IF(N379="základní",J379,0)</f>
        <v>0</v>
      </c>
      <c r="BF379" s="178">
        <f>IF(N379="snížená",J379,0)</f>
        <v>0</v>
      </c>
      <c r="BG379" s="178">
        <f>IF(N379="zákl. přenesená",J379,0)</f>
        <v>0</v>
      </c>
      <c r="BH379" s="178">
        <f>IF(N379="sníž. přenesená",J379,0)</f>
        <v>0</v>
      </c>
      <c r="BI379" s="178">
        <f>IF(N379="nulová",J379,0)</f>
        <v>0</v>
      </c>
      <c r="BJ379" s="18" t="s">
        <v>5934</v>
      </c>
      <c r="BK379" s="178">
        <f>ROUND(I379*H379,2)</f>
        <v>0</v>
      </c>
      <c r="BL379" s="18" t="s">
        <v>3964</v>
      </c>
      <c r="BM379" s="18" t="s">
        <v>5745</v>
      </c>
    </row>
    <row r="380" spans="2:65" s="1" customFormat="1" ht="27">
      <c r="B380" s="35"/>
      <c r="D380" s="179" t="s">
        <v>4021</v>
      </c>
      <c r="F380" s="180" t="s">
        <v>5746</v>
      </c>
      <c r="I380" s="181"/>
      <c r="L380" s="35"/>
      <c r="M380" s="64"/>
      <c r="N380" s="36"/>
      <c r="O380" s="36"/>
      <c r="P380" s="36"/>
      <c r="Q380" s="36"/>
      <c r="R380" s="36"/>
      <c r="S380" s="36"/>
      <c r="T380" s="65"/>
      <c r="AT380" s="18" t="s">
        <v>4021</v>
      </c>
      <c r="AU380" s="18" t="s">
        <v>5990</v>
      </c>
    </row>
    <row r="381" spans="2:65" s="1" customFormat="1" ht="22.5" customHeight="1">
      <c r="B381" s="166"/>
      <c r="C381" s="197" t="s">
        <v>5747</v>
      </c>
      <c r="D381" s="197" t="s">
        <v>447</v>
      </c>
      <c r="E381" s="198" t="s">
        <v>5748</v>
      </c>
      <c r="F381" s="199" t="s">
        <v>5749</v>
      </c>
      <c r="G381" s="200" t="s">
        <v>568</v>
      </c>
      <c r="H381" s="201">
        <v>1</v>
      </c>
      <c r="I381" s="202"/>
      <c r="J381" s="203">
        <f>ROUND(I381*H381,2)</f>
        <v>0</v>
      </c>
      <c r="K381" s="199" t="s">
        <v>5915</v>
      </c>
      <c r="L381" s="204"/>
      <c r="M381" s="205" t="s">
        <v>5915</v>
      </c>
      <c r="N381" s="206" t="s">
        <v>5954</v>
      </c>
      <c r="O381" s="36"/>
      <c r="P381" s="176">
        <f>O381*H381</f>
        <v>0</v>
      </c>
      <c r="Q381" s="176">
        <v>0</v>
      </c>
      <c r="R381" s="176">
        <f>Q381*H381</f>
        <v>0</v>
      </c>
      <c r="S381" s="176">
        <v>0</v>
      </c>
      <c r="T381" s="177">
        <f>S381*H381</f>
        <v>0</v>
      </c>
      <c r="AR381" s="18" t="s">
        <v>526</v>
      </c>
      <c r="AT381" s="18" t="s">
        <v>447</v>
      </c>
      <c r="AU381" s="18" t="s">
        <v>5990</v>
      </c>
      <c r="AY381" s="18" t="s">
        <v>4012</v>
      </c>
      <c r="BE381" s="178">
        <f>IF(N381="základní",J381,0)</f>
        <v>0</v>
      </c>
      <c r="BF381" s="178">
        <f>IF(N381="snížená",J381,0)</f>
        <v>0</v>
      </c>
      <c r="BG381" s="178">
        <f>IF(N381="zákl. přenesená",J381,0)</f>
        <v>0</v>
      </c>
      <c r="BH381" s="178">
        <f>IF(N381="sníž. přenesená",J381,0)</f>
        <v>0</v>
      </c>
      <c r="BI381" s="178">
        <f>IF(N381="nulová",J381,0)</f>
        <v>0</v>
      </c>
      <c r="BJ381" s="18" t="s">
        <v>5934</v>
      </c>
      <c r="BK381" s="178">
        <f>ROUND(I381*H381,2)</f>
        <v>0</v>
      </c>
      <c r="BL381" s="18" t="s">
        <v>3964</v>
      </c>
      <c r="BM381" s="18" t="s">
        <v>5750</v>
      </c>
    </row>
    <row r="382" spans="2:65" s="1" customFormat="1" ht="22.5" customHeight="1">
      <c r="B382" s="166"/>
      <c r="C382" s="167" t="s">
        <v>5751</v>
      </c>
      <c r="D382" s="167" t="s">
        <v>4015</v>
      </c>
      <c r="E382" s="168" t="s">
        <v>5752</v>
      </c>
      <c r="F382" s="169" t="s">
        <v>5753</v>
      </c>
      <c r="G382" s="170" t="s">
        <v>459</v>
      </c>
      <c r="H382" s="171">
        <v>28.5</v>
      </c>
      <c r="I382" s="172"/>
      <c r="J382" s="173">
        <f>ROUND(I382*H382,2)</f>
        <v>0</v>
      </c>
      <c r="K382" s="169" t="s">
        <v>5915</v>
      </c>
      <c r="L382" s="35"/>
      <c r="M382" s="174" t="s">
        <v>5915</v>
      </c>
      <c r="N382" s="175" t="s">
        <v>5954</v>
      </c>
      <c r="O382" s="36"/>
      <c r="P382" s="176">
        <f>O382*H382</f>
        <v>0</v>
      </c>
      <c r="Q382" s="176">
        <v>5.0000000000000002E-5</v>
      </c>
      <c r="R382" s="176">
        <f>Q382*H382</f>
        <v>1.4250000000000001E-3</v>
      </c>
      <c r="S382" s="176">
        <v>0</v>
      </c>
      <c r="T382" s="177">
        <f>S382*H382</f>
        <v>0</v>
      </c>
      <c r="AR382" s="18" t="s">
        <v>3964</v>
      </c>
      <c r="AT382" s="18" t="s">
        <v>4015</v>
      </c>
      <c r="AU382" s="18" t="s">
        <v>5990</v>
      </c>
      <c r="AY382" s="18" t="s">
        <v>4012</v>
      </c>
      <c r="BE382" s="178">
        <f>IF(N382="základní",J382,0)</f>
        <v>0</v>
      </c>
      <c r="BF382" s="178">
        <f>IF(N382="snížená",J382,0)</f>
        <v>0</v>
      </c>
      <c r="BG382" s="178">
        <f>IF(N382="zákl. přenesená",J382,0)</f>
        <v>0</v>
      </c>
      <c r="BH382" s="178">
        <f>IF(N382="sníž. přenesená",J382,0)</f>
        <v>0</v>
      </c>
      <c r="BI382" s="178">
        <f>IF(N382="nulová",J382,0)</f>
        <v>0</v>
      </c>
      <c r="BJ382" s="18" t="s">
        <v>5934</v>
      </c>
      <c r="BK382" s="178">
        <f>ROUND(I382*H382,2)</f>
        <v>0</v>
      </c>
      <c r="BL382" s="18" t="s">
        <v>3964</v>
      </c>
      <c r="BM382" s="18" t="s">
        <v>5754</v>
      </c>
    </row>
    <row r="383" spans="2:65" s="12" customFormat="1">
      <c r="B383" s="186"/>
      <c r="D383" s="179" t="s">
        <v>402</v>
      </c>
      <c r="E383" s="187" t="s">
        <v>5915</v>
      </c>
      <c r="F383" s="188" t="s">
        <v>5755</v>
      </c>
      <c r="H383" s="189">
        <v>28.5</v>
      </c>
      <c r="I383" s="190"/>
      <c r="L383" s="186"/>
      <c r="M383" s="191"/>
      <c r="N383" s="192"/>
      <c r="O383" s="192"/>
      <c r="P383" s="192"/>
      <c r="Q383" s="192"/>
      <c r="R383" s="192"/>
      <c r="S383" s="192"/>
      <c r="T383" s="193"/>
      <c r="AT383" s="194" t="s">
        <v>402</v>
      </c>
      <c r="AU383" s="194" t="s">
        <v>5990</v>
      </c>
      <c r="AV383" s="12" t="s">
        <v>5990</v>
      </c>
      <c r="AW383" s="12" t="s">
        <v>5947</v>
      </c>
      <c r="AX383" s="12" t="s">
        <v>5934</v>
      </c>
      <c r="AY383" s="194" t="s">
        <v>4012</v>
      </c>
    </row>
    <row r="384" spans="2:65" s="1" customFormat="1" ht="22.5" customHeight="1">
      <c r="B384" s="166"/>
      <c r="C384" s="167" t="s">
        <v>5756</v>
      </c>
      <c r="D384" s="167" t="s">
        <v>4015</v>
      </c>
      <c r="E384" s="168" t="s">
        <v>5757</v>
      </c>
      <c r="F384" s="169" t="s">
        <v>5758</v>
      </c>
      <c r="G384" s="170" t="s">
        <v>459</v>
      </c>
      <c r="H384" s="171">
        <v>28.5</v>
      </c>
      <c r="I384" s="172"/>
      <c r="J384" s="173">
        <f>ROUND(I384*H384,2)</f>
        <v>0</v>
      </c>
      <c r="K384" s="169" t="s">
        <v>392</v>
      </c>
      <c r="L384" s="35"/>
      <c r="M384" s="174" t="s">
        <v>5915</v>
      </c>
      <c r="N384" s="175" t="s">
        <v>5954</v>
      </c>
      <c r="O384" s="36"/>
      <c r="P384" s="176">
        <f>O384*H384</f>
        <v>0</v>
      </c>
      <c r="Q384" s="176">
        <v>0</v>
      </c>
      <c r="R384" s="176">
        <f>Q384*H384</f>
        <v>0</v>
      </c>
      <c r="S384" s="176">
        <v>0</v>
      </c>
      <c r="T384" s="177">
        <f>S384*H384</f>
        <v>0</v>
      </c>
      <c r="AR384" s="18" t="s">
        <v>3964</v>
      </c>
      <c r="AT384" s="18" t="s">
        <v>4015</v>
      </c>
      <c r="AU384" s="18" t="s">
        <v>5990</v>
      </c>
      <c r="AY384" s="18" t="s">
        <v>4012</v>
      </c>
      <c r="BE384" s="178">
        <f>IF(N384="základní",J384,0)</f>
        <v>0</v>
      </c>
      <c r="BF384" s="178">
        <f>IF(N384="snížená",J384,0)</f>
        <v>0</v>
      </c>
      <c r="BG384" s="178">
        <f>IF(N384="zákl. přenesená",J384,0)</f>
        <v>0</v>
      </c>
      <c r="BH384" s="178">
        <f>IF(N384="sníž. přenesená",J384,0)</f>
        <v>0</v>
      </c>
      <c r="BI384" s="178">
        <f>IF(N384="nulová",J384,0)</f>
        <v>0</v>
      </c>
      <c r="BJ384" s="18" t="s">
        <v>5934</v>
      </c>
      <c r="BK384" s="178">
        <f>ROUND(I384*H384,2)</f>
        <v>0</v>
      </c>
      <c r="BL384" s="18" t="s">
        <v>3964</v>
      </c>
      <c r="BM384" s="18" t="s">
        <v>5759</v>
      </c>
    </row>
    <row r="385" spans="2:65" s="1" customFormat="1" ht="22.5" customHeight="1">
      <c r="B385" s="166"/>
      <c r="C385" s="167" t="s">
        <v>5760</v>
      </c>
      <c r="D385" s="167" t="s">
        <v>4015</v>
      </c>
      <c r="E385" s="168" t="s">
        <v>5761</v>
      </c>
      <c r="F385" s="169" t="s">
        <v>5762</v>
      </c>
      <c r="G385" s="170" t="s">
        <v>777</v>
      </c>
      <c r="H385" s="171">
        <v>3029.4</v>
      </c>
      <c r="I385" s="172"/>
      <c r="J385" s="173">
        <f>ROUND(I385*H385,2)</f>
        <v>0</v>
      </c>
      <c r="K385" s="169" t="s">
        <v>593</v>
      </c>
      <c r="L385" s="35"/>
      <c r="M385" s="174" t="s">
        <v>5915</v>
      </c>
      <c r="N385" s="175" t="s">
        <v>5954</v>
      </c>
      <c r="O385" s="36"/>
      <c r="P385" s="176">
        <f>O385*H385</f>
        <v>0</v>
      </c>
      <c r="Q385" s="176">
        <v>5.0000000000000002E-5</v>
      </c>
      <c r="R385" s="176">
        <f>Q385*H385</f>
        <v>0.15147000000000002</v>
      </c>
      <c r="S385" s="176">
        <v>0</v>
      </c>
      <c r="T385" s="177">
        <f>S385*H385</f>
        <v>0</v>
      </c>
      <c r="AR385" s="18" t="s">
        <v>3964</v>
      </c>
      <c r="AT385" s="18" t="s">
        <v>4015</v>
      </c>
      <c r="AU385" s="18" t="s">
        <v>5990</v>
      </c>
      <c r="AY385" s="18" t="s">
        <v>4012</v>
      </c>
      <c r="BE385" s="178">
        <f>IF(N385="základní",J385,0)</f>
        <v>0</v>
      </c>
      <c r="BF385" s="178">
        <f>IF(N385="snížená",J385,0)</f>
        <v>0</v>
      </c>
      <c r="BG385" s="178">
        <f>IF(N385="zákl. přenesená",J385,0)</f>
        <v>0</v>
      </c>
      <c r="BH385" s="178">
        <f>IF(N385="sníž. přenesená",J385,0)</f>
        <v>0</v>
      </c>
      <c r="BI385" s="178">
        <f>IF(N385="nulová",J385,0)</f>
        <v>0</v>
      </c>
      <c r="BJ385" s="18" t="s">
        <v>5934</v>
      </c>
      <c r="BK385" s="178">
        <f>ROUND(I385*H385,2)</f>
        <v>0</v>
      </c>
      <c r="BL385" s="18" t="s">
        <v>3964</v>
      </c>
      <c r="BM385" s="18" t="s">
        <v>5763</v>
      </c>
    </row>
    <row r="386" spans="2:65" s="1" customFormat="1" ht="22.5" customHeight="1">
      <c r="B386" s="166"/>
      <c r="C386" s="197" t="s">
        <v>5764</v>
      </c>
      <c r="D386" s="197" t="s">
        <v>447</v>
      </c>
      <c r="E386" s="198" t="s">
        <v>5765</v>
      </c>
      <c r="F386" s="199" t="s">
        <v>5766</v>
      </c>
      <c r="G386" s="200" t="s">
        <v>450</v>
      </c>
      <c r="H386" s="201">
        <v>3.0289999999999999</v>
      </c>
      <c r="I386" s="202"/>
      <c r="J386" s="203">
        <f>ROUND(I386*H386,2)</f>
        <v>0</v>
      </c>
      <c r="K386" s="199" t="s">
        <v>593</v>
      </c>
      <c r="L386" s="204"/>
      <c r="M386" s="205" t="s">
        <v>5915</v>
      </c>
      <c r="N386" s="206" t="s">
        <v>5954</v>
      </c>
      <c r="O386" s="36"/>
      <c r="P386" s="176">
        <f>O386*H386</f>
        <v>0</v>
      </c>
      <c r="Q386" s="176">
        <v>1</v>
      </c>
      <c r="R386" s="176">
        <f>Q386*H386</f>
        <v>3.0289999999999999</v>
      </c>
      <c r="S386" s="176">
        <v>0</v>
      </c>
      <c r="T386" s="177">
        <f>S386*H386</f>
        <v>0</v>
      </c>
      <c r="AR386" s="18" t="s">
        <v>526</v>
      </c>
      <c r="AT386" s="18" t="s">
        <v>447</v>
      </c>
      <c r="AU386" s="18" t="s">
        <v>5990</v>
      </c>
      <c r="AY386" s="18" t="s">
        <v>4012</v>
      </c>
      <c r="BE386" s="178">
        <f>IF(N386="základní",J386,0)</f>
        <v>0</v>
      </c>
      <c r="BF386" s="178">
        <f>IF(N386="snížená",J386,0)</f>
        <v>0</v>
      </c>
      <c r="BG386" s="178">
        <f>IF(N386="zákl. přenesená",J386,0)</f>
        <v>0</v>
      </c>
      <c r="BH386" s="178">
        <f>IF(N386="sníž. přenesená",J386,0)</f>
        <v>0</v>
      </c>
      <c r="BI386" s="178">
        <f>IF(N386="nulová",J386,0)</f>
        <v>0</v>
      </c>
      <c r="BJ386" s="18" t="s">
        <v>5934</v>
      </c>
      <c r="BK386" s="178">
        <f>ROUND(I386*H386,2)</f>
        <v>0</v>
      </c>
      <c r="BL386" s="18" t="s">
        <v>3964</v>
      </c>
      <c r="BM386" s="18" t="s">
        <v>5767</v>
      </c>
    </row>
    <row r="387" spans="2:65" s="1" customFormat="1" ht="27">
      <c r="B387" s="35"/>
      <c r="D387" s="179" t="s">
        <v>4021</v>
      </c>
      <c r="F387" s="180" t="s">
        <v>5768</v>
      </c>
      <c r="I387" s="181"/>
      <c r="L387" s="35"/>
      <c r="M387" s="64"/>
      <c r="N387" s="36"/>
      <c r="O387" s="36"/>
      <c r="P387" s="36"/>
      <c r="Q387" s="36"/>
      <c r="R387" s="36"/>
      <c r="S387" s="36"/>
      <c r="T387" s="65"/>
      <c r="AT387" s="18" t="s">
        <v>4021</v>
      </c>
      <c r="AU387" s="18" t="s">
        <v>5990</v>
      </c>
    </row>
    <row r="388" spans="2:65" s="1" customFormat="1" ht="31.5" customHeight="1">
      <c r="B388" s="166"/>
      <c r="C388" s="167" t="s">
        <v>4745</v>
      </c>
      <c r="D388" s="167" t="s">
        <v>4015</v>
      </c>
      <c r="E388" s="168" t="s">
        <v>5769</v>
      </c>
      <c r="F388" s="169" t="s">
        <v>5770</v>
      </c>
      <c r="G388" s="170" t="s">
        <v>777</v>
      </c>
      <c r="H388" s="171">
        <v>3029.4</v>
      </c>
      <c r="I388" s="172"/>
      <c r="J388" s="173">
        <f>ROUND(I388*H388,2)</f>
        <v>0</v>
      </c>
      <c r="K388" s="169" t="s">
        <v>593</v>
      </c>
      <c r="L388" s="35"/>
      <c r="M388" s="174" t="s">
        <v>5915</v>
      </c>
      <c r="N388" s="175" t="s">
        <v>5954</v>
      </c>
      <c r="O388" s="36"/>
      <c r="P388" s="176">
        <f>O388*H388</f>
        <v>0</v>
      </c>
      <c r="Q388" s="176">
        <v>0</v>
      </c>
      <c r="R388" s="176">
        <f>Q388*H388</f>
        <v>0</v>
      </c>
      <c r="S388" s="176">
        <v>1E-3</v>
      </c>
      <c r="T388" s="177">
        <f>S388*H388</f>
        <v>3.0294000000000003</v>
      </c>
      <c r="AR388" s="18" t="s">
        <v>3964</v>
      </c>
      <c r="AT388" s="18" t="s">
        <v>4015</v>
      </c>
      <c r="AU388" s="18" t="s">
        <v>5990</v>
      </c>
      <c r="AY388" s="18" t="s">
        <v>4012</v>
      </c>
      <c r="BE388" s="178">
        <f>IF(N388="základní",J388,0)</f>
        <v>0</v>
      </c>
      <c r="BF388" s="178">
        <f>IF(N388="snížená",J388,0)</f>
        <v>0</v>
      </c>
      <c r="BG388" s="178">
        <f>IF(N388="zákl. přenesená",J388,0)</f>
        <v>0</v>
      </c>
      <c r="BH388" s="178">
        <f>IF(N388="sníž. přenesená",J388,0)</f>
        <v>0</v>
      </c>
      <c r="BI388" s="178">
        <f>IF(N388="nulová",J388,0)</f>
        <v>0</v>
      </c>
      <c r="BJ388" s="18" t="s">
        <v>5934</v>
      </c>
      <c r="BK388" s="178">
        <f>ROUND(I388*H388,2)</f>
        <v>0</v>
      </c>
      <c r="BL388" s="18" t="s">
        <v>3964</v>
      </c>
      <c r="BM388" s="18" t="s">
        <v>5771</v>
      </c>
    </row>
    <row r="389" spans="2:65" s="12" customFormat="1">
      <c r="B389" s="186"/>
      <c r="D389" s="179" t="s">
        <v>402</v>
      </c>
      <c r="F389" s="188" t="s">
        <v>5772</v>
      </c>
      <c r="H389" s="189">
        <v>3029.4</v>
      </c>
      <c r="I389" s="190"/>
      <c r="L389" s="186"/>
      <c r="M389" s="191"/>
      <c r="N389" s="192"/>
      <c r="O389" s="192"/>
      <c r="P389" s="192"/>
      <c r="Q389" s="192"/>
      <c r="R389" s="192"/>
      <c r="S389" s="192"/>
      <c r="T389" s="193"/>
      <c r="AT389" s="194" t="s">
        <v>402</v>
      </c>
      <c r="AU389" s="194" t="s">
        <v>5990</v>
      </c>
      <c r="AV389" s="12" t="s">
        <v>5990</v>
      </c>
      <c r="AW389" s="12" t="s">
        <v>5916</v>
      </c>
      <c r="AX389" s="12" t="s">
        <v>5934</v>
      </c>
      <c r="AY389" s="194" t="s">
        <v>4012</v>
      </c>
    </row>
    <row r="390" spans="2:65" s="1" customFormat="1" ht="22.5" customHeight="1">
      <c r="B390" s="166"/>
      <c r="C390" s="167" t="s">
        <v>5773</v>
      </c>
      <c r="D390" s="167" t="s">
        <v>4015</v>
      </c>
      <c r="E390" s="168" t="s">
        <v>5774</v>
      </c>
      <c r="F390" s="169" t="s">
        <v>5775</v>
      </c>
      <c r="G390" s="170" t="s">
        <v>426</v>
      </c>
      <c r="H390" s="171">
        <v>115</v>
      </c>
      <c r="I390" s="172"/>
      <c r="J390" s="173">
        <f>ROUND(I390*H390,2)</f>
        <v>0</v>
      </c>
      <c r="K390" s="169" t="s">
        <v>5915</v>
      </c>
      <c r="L390" s="35"/>
      <c r="M390" s="174" t="s">
        <v>5915</v>
      </c>
      <c r="N390" s="175" t="s">
        <v>5954</v>
      </c>
      <c r="O390" s="36"/>
      <c r="P390" s="176">
        <f>O390*H390</f>
        <v>0</v>
      </c>
      <c r="Q390" s="176">
        <v>0</v>
      </c>
      <c r="R390" s="176">
        <f>Q390*H390</f>
        <v>0</v>
      </c>
      <c r="S390" s="176">
        <v>1E-3</v>
      </c>
      <c r="T390" s="177">
        <f>S390*H390</f>
        <v>0.115</v>
      </c>
      <c r="AR390" s="18" t="s">
        <v>3964</v>
      </c>
      <c r="AT390" s="18" t="s">
        <v>4015</v>
      </c>
      <c r="AU390" s="18" t="s">
        <v>5990</v>
      </c>
      <c r="AY390" s="18" t="s">
        <v>4012</v>
      </c>
      <c r="BE390" s="178">
        <f>IF(N390="základní",J390,0)</f>
        <v>0</v>
      </c>
      <c r="BF390" s="178">
        <f>IF(N390="snížená",J390,0)</f>
        <v>0</v>
      </c>
      <c r="BG390" s="178">
        <f>IF(N390="zákl. přenesená",J390,0)</f>
        <v>0</v>
      </c>
      <c r="BH390" s="178">
        <f>IF(N390="sníž. přenesená",J390,0)</f>
        <v>0</v>
      </c>
      <c r="BI390" s="178">
        <f>IF(N390="nulová",J390,0)</f>
        <v>0</v>
      </c>
      <c r="BJ390" s="18" t="s">
        <v>5934</v>
      </c>
      <c r="BK390" s="178">
        <f>ROUND(I390*H390,2)</f>
        <v>0</v>
      </c>
      <c r="BL390" s="18" t="s">
        <v>3964</v>
      </c>
      <c r="BM390" s="18" t="s">
        <v>5776</v>
      </c>
    </row>
    <row r="391" spans="2:65" s="12" customFormat="1">
      <c r="B391" s="186"/>
      <c r="D391" s="179" t="s">
        <v>402</v>
      </c>
      <c r="E391" s="187" t="s">
        <v>5915</v>
      </c>
      <c r="F391" s="188" t="s">
        <v>5741</v>
      </c>
      <c r="H391" s="189">
        <v>115</v>
      </c>
      <c r="I391" s="190"/>
      <c r="L391" s="186"/>
      <c r="M391" s="191"/>
      <c r="N391" s="192"/>
      <c r="O391" s="192"/>
      <c r="P391" s="192"/>
      <c r="Q391" s="192"/>
      <c r="R391" s="192"/>
      <c r="S391" s="192"/>
      <c r="T391" s="193"/>
      <c r="AT391" s="194" t="s">
        <v>402</v>
      </c>
      <c r="AU391" s="194" t="s">
        <v>5990</v>
      </c>
      <c r="AV391" s="12" t="s">
        <v>5990</v>
      </c>
      <c r="AW391" s="12" t="s">
        <v>5947</v>
      </c>
      <c r="AX391" s="12" t="s">
        <v>5934</v>
      </c>
      <c r="AY391" s="194" t="s">
        <v>4012</v>
      </c>
    </row>
    <row r="392" spans="2:65" s="1" customFormat="1" ht="22.5" customHeight="1">
      <c r="B392" s="166"/>
      <c r="C392" s="167" t="s">
        <v>5777</v>
      </c>
      <c r="D392" s="167" t="s">
        <v>4015</v>
      </c>
      <c r="E392" s="168" t="s">
        <v>5778</v>
      </c>
      <c r="F392" s="169" t="s">
        <v>5779</v>
      </c>
      <c r="G392" s="170" t="s">
        <v>5780</v>
      </c>
      <c r="H392" s="222"/>
      <c r="I392" s="172"/>
      <c r="J392" s="173">
        <f>ROUND(I392*H392,2)</f>
        <v>0</v>
      </c>
      <c r="K392" s="169" t="s">
        <v>392</v>
      </c>
      <c r="L392" s="35"/>
      <c r="M392" s="174" t="s">
        <v>5915</v>
      </c>
      <c r="N392" s="175" t="s">
        <v>5954</v>
      </c>
      <c r="O392" s="36"/>
      <c r="P392" s="176">
        <f>O392*H392</f>
        <v>0</v>
      </c>
      <c r="Q392" s="176">
        <v>0</v>
      </c>
      <c r="R392" s="176">
        <f>Q392*H392</f>
        <v>0</v>
      </c>
      <c r="S392" s="176">
        <v>0</v>
      </c>
      <c r="T392" s="177">
        <f>S392*H392</f>
        <v>0</v>
      </c>
      <c r="AR392" s="18" t="s">
        <v>3964</v>
      </c>
      <c r="AT392" s="18" t="s">
        <v>4015</v>
      </c>
      <c r="AU392" s="18" t="s">
        <v>5990</v>
      </c>
      <c r="AY392" s="18" t="s">
        <v>4012</v>
      </c>
      <c r="BE392" s="178">
        <f>IF(N392="základní",J392,0)</f>
        <v>0</v>
      </c>
      <c r="BF392" s="178">
        <f>IF(N392="snížená",J392,0)</f>
        <v>0</v>
      </c>
      <c r="BG392" s="178">
        <f>IF(N392="zákl. přenesená",J392,0)</f>
        <v>0</v>
      </c>
      <c r="BH392" s="178">
        <f>IF(N392="sníž. přenesená",J392,0)</f>
        <v>0</v>
      </c>
      <c r="BI392" s="178">
        <f>IF(N392="nulová",J392,0)</f>
        <v>0</v>
      </c>
      <c r="BJ392" s="18" t="s">
        <v>5934</v>
      </c>
      <c r="BK392" s="178">
        <f>ROUND(I392*H392,2)</f>
        <v>0</v>
      </c>
      <c r="BL392" s="18" t="s">
        <v>3964</v>
      </c>
      <c r="BM392" s="18" t="s">
        <v>5781</v>
      </c>
    </row>
    <row r="393" spans="2:65" s="1" customFormat="1" ht="22.5" customHeight="1">
      <c r="B393" s="166"/>
      <c r="C393" s="167" t="s">
        <v>5782</v>
      </c>
      <c r="D393" s="167" t="s">
        <v>4015</v>
      </c>
      <c r="E393" s="168" t="s">
        <v>5783</v>
      </c>
      <c r="F393" s="169" t="s">
        <v>5784</v>
      </c>
      <c r="G393" s="170" t="s">
        <v>459</v>
      </c>
      <c r="H393" s="171">
        <v>23.45</v>
      </c>
      <c r="I393" s="172"/>
      <c r="J393" s="173">
        <f>ROUND(I393*H393,2)</f>
        <v>0</v>
      </c>
      <c r="K393" s="169" t="s">
        <v>5915</v>
      </c>
      <c r="L393" s="35"/>
      <c r="M393" s="174" t="s">
        <v>5915</v>
      </c>
      <c r="N393" s="175" t="s">
        <v>5954</v>
      </c>
      <c r="O393" s="36"/>
      <c r="P393" s="176">
        <f>O393*H393</f>
        <v>0</v>
      </c>
      <c r="Q393" s="176">
        <v>0</v>
      </c>
      <c r="R393" s="176">
        <f>Q393*H393</f>
        <v>0</v>
      </c>
      <c r="S393" s="176">
        <v>0</v>
      </c>
      <c r="T393" s="177">
        <f>S393*H393</f>
        <v>0</v>
      </c>
      <c r="AR393" s="18" t="s">
        <v>3964</v>
      </c>
      <c r="AT393" s="18" t="s">
        <v>4015</v>
      </c>
      <c r="AU393" s="18" t="s">
        <v>5990</v>
      </c>
      <c r="AY393" s="18" t="s">
        <v>4012</v>
      </c>
      <c r="BE393" s="178">
        <f>IF(N393="základní",J393,0)</f>
        <v>0</v>
      </c>
      <c r="BF393" s="178">
        <f>IF(N393="snížená",J393,0)</f>
        <v>0</v>
      </c>
      <c r="BG393" s="178">
        <f>IF(N393="zákl. přenesená",J393,0)</f>
        <v>0</v>
      </c>
      <c r="BH393" s="178">
        <f>IF(N393="sníž. přenesená",J393,0)</f>
        <v>0</v>
      </c>
      <c r="BI393" s="178">
        <f>IF(N393="nulová",J393,0)</f>
        <v>0</v>
      </c>
      <c r="BJ393" s="18" t="s">
        <v>5934</v>
      </c>
      <c r="BK393" s="178">
        <f>ROUND(I393*H393,2)</f>
        <v>0</v>
      </c>
      <c r="BL393" s="18" t="s">
        <v>3964</v>
      </c>
      <c r="BM393" s="18" t="s">
        <v>5785</v>
      </c>
    </row>
    <row r="394" spans="2:65" s="12" customFormat="1">
      <c r="B394" s="186"/>
      <c r="D394" s="179" t="s">
        <v>402</v>
      </c>
      <c r="E394" s="187" t="s">
        <v>5915</v>
      </c>
      <c r="F394" s="188" t="s">
        <v>5723</v>
      </c>
      <c r="H394" s="189">
        <v>23.45</v>
      </c>
      <c r="I394" s="190"/>
      <c r="L394" s="186"/>
      <c r="M394" s="191"/>
      <c r="N394" s="192"/>
      <c r="O394" s="192"/>
      <c r="P394" s="192"/>
      <c r="Q394" s="192"/>
      <c r="R394" s="192"/>
      <c r="S394" s="192"/>
      <c r="T394" s="193"/>
      <c r="AT394" s="194" t="s">
        <v>402</v>
      </c>
      <c r="AU394" s="194" t="s">
        <v>5990</v>
      </c>
      <c r="AV394" s="12" t="s">
        <v>5990</v>
      </c>
      <c r="AW394" s="12" t="s">
        <v>5947</v>
      </c>
      <c r="AX394" s="12" t="s">
        <v>5934</v>
      </c>
      <c r="AY394" s="194" t="s">
        <v>4012</v>
      </c>
    </row>
    <row r="395" spans="2:65" s="1" customFormat="1" ht="22.5" customHeight="1">
      <c r="B395" s="166"/>
      <c r="C395" s="167" t="s">
        <v>5786</v>
      </c>
      <c r="D395" s="167" t="s">
        <v>4015</v>
      </c>
      <c r="E395" s="168" t="s">
        <v>5787</v>
      </c>
      <c r="F395" s="169" t="s">
        <v>5788</v>
      </c>
      <c r="G395" s="170" t="s">
        <v>568</v>
      </c>
      <c r="H395" s="171">
        <v>10</v>
      </c>
      <c r="I395" s="172"/>
      <c r="J395" s="173">
        <f t="shared" ref="J395:J403" si="20">ROUND(I395*H395,2)</f>
        <v>0</v>
      </c>
      <c r="K395" s="169" t="s">
        <v>5915</v>
      </c>
      <c r="L395" s="35"/>
      <c r="M395" s="174" t="s">
        <v>5915</v>
      </c>
      <c r="N395" s="175" t="s">
        <v>5954</v>
      </c>
      <c r="O395" s="36"/>
      <c r="P395" s="176">
        <f t="shared" ref="P395:P403" si="21">O395*H395</f>
        <v>0</v>
      </c>
      <c r="Q395" s="176">
        <v>0</v>
      </c>
      <c r="R395" s="176">
        <f t="shared" ref="R395:R403" si="22">Q395*H395</f>
        <v>0</v>
      </c>
      <c r="S395" s="176">
        <v>0</v>
      </c>
      <c r="T395" s="177">
        <f t="shared" ref="T395:T403" si="23">S395*H395</f>
        <v>0</v>
      </c>
      <c r="AR395" s="18" t="s">
        <v>3964</v>
      </c>
      <c r="AT395" s="18" t="s">
        <v>4015</v>
      </c>
      <c r="AU395" s="18" t="s">
        <v>5990</v>
      </c>
      <c r="AY395" s="18" t="s">
        <v>4012</v>
      </c>
      <c r="BE395" s="178">
        <f t="shared" ref="BE395:BE403" si="24">IF(N395="základní",J395,0)</f>
        <v>0</v>
      </c>
      <c r="BF395" s="178">
        <f t="shared" ref="BF395:BF403" si="25">IF(N395="snížená",J395,0)</f>
        <v>0</v>
      </c>
      <c r="BG395" s="178">
        <f t="shared" ref="BG395:BG403" si="26">IF(N395="zákl. přenesená",J395,0)</f>
        <v>0</v>
      </c>
      <c r="BH395" s="178">
        <f t="shared" ref="BH395:BH403" si="27">IF(N395="sníž. přenesená",J395,0)</f>
        <v>0</v>
      </c>
      <c r="BI395" s="178">
        <f t="shared" ref="BI395:BI403" si="28">IF(N395="nulová",J395,0)</f>
        <v>0</v>
      </c>
      <c r="BJ395" s="18" t="s">
        <v>5934</v>
      </c>
      <c r="BK395" s="178">
        <f t="shared" ref="BK395:BK403" si="29">ROUND(I395*H395,2)</f>
        <v>0</v>
      </c>
      <c r="BL395" s="18" t="s">
        <v>3964</v>
      </c>
      <c r="BM395" s="18" t="s">
        <v>5789</v>
      </c>
    </row>
    <row r="396" spans="2:65" s="1" customFormat="1" ht="22.5" customHeight="1">
      <c r="B396" s="166"/>
      <c r="C396" s="167" t="s">
        <v>5790</v>
      </c>
      <c r="D396" s="167" t="s">
        <v>4015</v>
      </c>
      <c r="E396" s="168" t="s">
        <v>5791</v>
      </c>
      <c r="F396" s="169" t="s">
        <v>5792</v>
      </c>
      <c r="G396" s="170" t="s">
        <v>459</v>
      </c>
      <c r="H396" s="171">
        <v>30.5</v>
      </c>
      <c r="I396" s="172"/>
      <c r="J396" s="173">
        <f t="shared" si="20"/>
        <v>0</v>
      </c>
      <c r="K396" s="169" t="s">
        <v>5915</v>
      </c>
      <c r="L396" s="35"/>
      <c r="M396" s="174" t="s">
        <v>5915</v>
      </c>
      <c r="N396" s="175" t="s">
        <v>5954</v>
      </c>
      <c r="O396" s="36"/>
      <c r="P396" s="176">
        <f t="shared" si="21"/>
        <v>0</v>
      </c>
      <c r="Q396" s="176">
        <v>0</v>
      </c>
      <c r="R396" s="176">
        <f t="shared" si="22"/>
        <v>0</v>
      </c>
      <c r="S396" s="176">
        <v>0</v>
      </c>
      <c r="T396" s="177">
        <f t="shared" si="23"/>
        <v>0</v>
      </c>
      <c r="AR396" s="18" t="s">
        <v>3964</v>
      </c>
      <c r="AT396" s="18" t="s">
        <v>4015</v>
      </c>
      <c r="AU396" s="18" t="s">
        <v>5990</v>
      </c>
      <c r="AY396" s="18" t="s">
        <v>4012</v>
      </c>
      <c r="BE396" s="178">
        <f t="shared" si="24"/>
        <v>0</v>
      </c>
      <c r="BF396" s="178">
        <f t="shared" si="25"/>
        <v>0</v>
      </c>
      <c r="BG396" s="178">
        <f t="shared" si="26"/>
        <v>0</v>
      </c>
      <c r="BH396" s="178">
        <f t="shared" si="27"/>
        <v>0</v>
      </c>
      <c r="BI396" s="178">
        <f t="shared" si="28"/>
        <v>0</v>
      </c>
      <c r="BJ396" s="18" t="s">
        <v>5934</v>
      </c>
      <c r="BK396" s="178">
        <f t="shared" si="29"/>
        <v>0</v>
      </c>
      <c r="BL396" s="18" t="s">
        <v>3964</v>
      </c>
      <c r="BM396" s="18" t="s">
        <v>5793</v>
      </c>
    </row>
    <row r="397" spans="2:65" s="1" customFormat="1" ht="22.5" customHeight="1">
      <c r="B397" s="166"/>
      <c r="C397" s="167" t="s">
        <v>5794</v>
      </c>
      <c r="D397" s="167" t="s">
        <v>4015</v>
      </c>
      <c r="E397" s="168" t="s">
        <v>5795</v>
      </c>
      <c r="F397" s="169" t="s">
        <v>5796</v>
      </c>
      <c r="G397" s="170" t="s">
        <v>777</v>
      </c>
      <c r="H397" s="171">
        <v>502.5</v>
      </c>
      <c r="I397" s="172"/>
      <c r="J397" s="173">
        <f t="shared" si="20"/>
        <v>0</v>
      </c>
      <c r="K397" s="169" t="s">
        <v>5915</v>
      </c>
      <c r="L397" s="35"/>
      <c r="M397" s="174" t="s">
        <v>5915</v>
      </c>
      <c r="N397" s="175" t="s">
        <v>5954</v>
      </c>
      <c r="O397" s="36"/>
      <c r="P397" s="176">
        <f t="shared" si="21"/>
        <v>0</v>
      </c>
      <c r="Q397" s="176">
        <v>0</v>
      </c>
      <c r="R397" s="176">
        <f t="shared" si="22"/>
        <v>0</v>
      </c>
      <c r="S397" s="176">
        <v>0</v>
      </c>
      <c r="T397" s="177">
        <f t="shared" si="23"/>
        <v>0</v>
      </c>
      <c r="AR397" s="18" t="s">
        <v>3964</v>
      </c>
      <c r="AT397" s="18" t="s">
        <v>4015</v>
      </c>
      <c r="AU397" s="18" t="s">
        <v>5990</v>
      </c>
      <c r="AY397" s="18" t="s">
        <v>4012</v>
      </c>
      <c r="BE397" s="178">
        <f t="shared" si="24"/>
        <v>0</v>
      </c>
      <c r="BF397" s="178">
        <f t="shared" si="25"/>
        <v>0</v>
      </c>
      <c r="BG397" s="178">
        <f t="shared" si="26"/>
        <v>0</v>
      </c>
      <c r="BH397" s="178">
        <f t="shared" si="27"/>
        <v>0</v>
      </c>
      <c r="BI397" s="178">
        <f t="shared" si="28"/>
        <v>0</v>
      </c>
      <c r="BJ397" s="18" t="s">
        <v>5934</v>
      </c>
      <c r="BK397" s="178">
        <f t="shared" si="29"/>
        <v>0</v>
      </c>
      <c r="BL397" s="18" t="s">
        <v>3964</v>
      </c>
      <c r="BM397" s="18" t="s">
        <v>5797</v>
      </c>
    </row>
    <row r="398" spans="2:65" s="1" customFormat="1" ht="22.5" customHeight="1">
      <c r="B398" s="166"/>
      <c r="C398" s="167" t="s">
        <v>5798</v>
      </c>
      <c r="D398" s="167" t="s">
        <v>4015</v>
      </c>
      <c r="E398" s="168" t="s">
        <v>5799</v>
      </c>
      <c r="F398" s="169" t="s">
        <v>5800</v>
      </c>
      <c r="G398" s="170" t="s">
        <v>568</v>
      </c>
      <c r="H398" s="171">
        <v>1</v>
      </c>
      <c r="I398" s="172"/>
      <c r="J398" s="173">
        <f t="shared" si="20"/>
        <v>0</v>
      </c>
      <c r="K398" s="169" t="s">
        <v>5915</v>
      </c>
      <c r="L398" s="35"/>
      <c r="M398" s="174" t="s">
        <v>5915</v>
      </c>
      <c r="N398" s="175" t="s">
        <v>5954</v>
      </c>
      <c r="O398" s="36"/>
      <c r="P398" s="176">
        <f t="shared" si="21"/>
        <v>0</v>
      </c>
      <c r="Q398" s="176">
        <v>0</v>
      </c>
      <c r="R398" s="176">
        <f t="shared" si="22"/>
        <v>0</v>
      </c>
      <c r="S398" s="176">
        <v>0</v>
      </c>
      <c r="T398" s="177">
        <f t="shared" si="23"/>
        <v>0</v>
      </c>
      <c r="AR398" s="18" t="s">
        <v>3964</v>
      </c>
      <c r="AT398" s="18" t="s">
        <v>4015</v>
      </c>
      <c r="AU398" s="18" t="s">
        <v>5990</v>
      </c>
      <c r="AY398" s="18" t="s">
        <v>4012</v>
      </c>
      <c r="BE398" s="178">
        <f t="shared" si="24"/>
        <v>0</v>
      </c>
      <c r="BF398" s="178">
        <f t="shared" si="25"/>
        <v>0</v>
      </c>
      <c r="BG398" s="178">
        <f t="shared" si="26"/>
        <v>0</v>
      </c>
      <c r="BH398" s="178">
        <f t="shared" si="27"/>
        <v>0</v>
      </c>
      <c r="BI398" s="178">
        <f t="shared" si="28"/>
        <v>0</v>
      </c>
      <c r="BJ398" s="18" t="s">
        <v>5934</v>
      </c>
      <c r="BK398" s="178">
        <f t="shared" si="29"/>
        <v>0</v>
      </c>
      <c r="BL398" s="18" t="s">
        <v>3964</v>
      </c>
      <c r="BM398" s="18" t="s">
        <v>5801</v>
      </c>
    </row>
    <row r="399" spans="2:65" s="1" customFormat="1" ht="22.5" customHeight="1">
      <c r="B399" s="166"/>
      <c r="C399" s="167" t="s">
        <v>5802</v>
      </c>
      <c r="D399" s="167" t="s">
        <v>4015</v>
      </c>
      <c r="E399" s="168" t="s">
        <v>5803</v>
      </c>
      <c r="F399" s="169" t="s">
        <v>5804</v>
      </c>
      <c r="G399" s="170" t="s">
        <v>568</v>
      </c>
      <c r="H399" s="171">
        <v>1</v>
      </c>
      <c r="I399" s="172"/>
      <c r="J399" s="173">
        <f t="shared" si="20"/>
        <v>0</v>
      </c>
      <c r="K399" s="169" t="s">
        <v>5915</v>
      </c>
      <c r="L399" s="35"/>
      <c r="M399" s="174" t="s">
        <v>5915</v>
      </c>
      <c r="N399" s="175" t="s">
        <v>5954</v>
      </c>
      <c r="O399" s="36"/>
      <c r="P399" s="176">
        <f t="shared" si="21"/>
        <v>0</v>
      </c>
      <c r="Q399" s="176">
        <v>0</v>
      </c>
      <c r="R399" s="176">
        <f t="shared" si="22"/>
        <v>0</v>
      </c>
      <c r="S399" s="176">
        <v>0</v>
      </c>
      <c r="T399" s="177">
        <f t="shared" si="23"/>
        <v>0</v>
      </c>
      <c r="AR399" s="18" t="s">
        <v>3964</v>
      </c>
      <c r="AT399" s="18" t="s">
        <v>4015</v>
      </c>
      <c r="AU399" s="18" t="s">
        <v>5990</v>
      </c>
      <c r="AY399" s="18" t="s">
        <v>4012</v>
      </c>
      <c r="BE399" s="178">
        <f t="shared" si="24"/>
        <v>0</v>
      </c>
      <c r="BF399" s="178">
        <f t="shared" si="25"/>
        <v>0</v>
      </c>
      <c r="BG399" s="178">
        <f t="shared" si="26"/>
        <v>0</v>
      </c>
      <c r="BH399" s="178">
        <f t="shared" si="27"/>
        <v>0</v>
      </c>
      <c r="BI399" s="178">
        <f t="shared" si="28"/>
        <v>0</v>
      </c>
      <c r="BJ399" s="18" t="s">
        <v>5934</v>
      </c>
      <c r="BK399" s="178">
        <f t="shared" si="29"/>
        <v>0</v>
      </c>
      <c r="BL399" s="18" t="s">
        <v>3964</v>
      </c>
      <c r="BM399" s="18" t="s">
        <v>5805</v>
      </c>
    </row>
    <row r="400" spans="2:65" s="1" customFormat="1" ht="22.5" customHeight="1">
      <c r="B400" s="166"/>
      <c r="C400" s="167" t="s">
        <v>5806</v>
      </c>
      <c r="D400" s="167" t="s">
        <v>4015</v>
      </c>
      <c r="E400" s="168" t="s">
        <v>5807</v>
      </c>
      <c r="F400" s="169" t="s">
        <v>5808</v>
      </c>
      <c r="G400" s="170" t="s">
        <v>568</v>
      </c>
      <c r="H400" s="171">
        <v>2</v>
      </c>
      <c r="I400" s="172"/>
      <c r="J400" s="173">
        <f t="shared" si="20"/>
        <v>0</v>
      </c>
      <c r="K400" s="169" t="s">
        <v>5915</v>
      </c>
      <c r="L400" s="35"/>
      <c r="M400" s="174" t="s">
        <v>5915</v>
      </c>
      <c r="N400" s="175" t="s">
        <v>5954</v>
      </c>
      <c r="O400" s="36"/>
      <c r="P400" s="176">
        <f t="shared" si="21"/>
        <v>0</v>
      </c>
      <c r="Q400" s="176">
        <v>0</v>
      </c>
      <c r="R400" s="176">
        <f t="shared" si="22"/>
        <v>0</v>
      </c>
      <c r="S400" s="176">
        <v>0</v>
      </c>
      <c r="T400" s="177">
        <f t="shared" si="23"/>
        <v>0</v>
      </c>
      <c r="AR400" s="18" t="s">
        <v>3964</v>
      </c>
      <c r="AT400" s="18" t="s">
        <v>4015</v>
      </c>
      <c r="AU400" s="18" t="s">
        <v>5990</v>
      </c>
      <c r="AY400" s="18" t="s">
        <v>4012</v>
      </c>
      <c r="BE400" s="178">
        <f t="shared" si="24"/>
        <v>0</v>
      </c>
      <c r="BF400" s="178">
        <f t="shared" si="25"/>
        <v>0</v>
      </c>
      <c r="BG400" s="178">
        <f t="shared" si="26"/>
        <v>0</v>
      </c>
      <c r="BH400" s="178">
        <f t="shared" si="27"/>
        <v>0</v>
      </c>
      <c r="BI400" s="178">
        <f t="shared" si="28"/>
        <v>0</v>
      </c>
      <c r="BJ400" s="18" t="s">
        <v>5934</v>
      </c>
      <c r="BK400" s="178">
        <f t="shared" si="29"/>
        <v>0</v>
      </c>
      <c r="BL400" s="18" t="s">
        <v>3964</v>
      </c>
      <c r="BM400" s="18" t="s">
        <v>5809</v>
      </c>
    </row>
    <row r="401" spans="2:65" s="1" customFormat="1" ht="22.5" customHeight="1">
      <c r="B401" s="166"/>
      <c r="C401" s="167" t="s">
        <v>5810</v>
      </c>
      <c r="D401" s="167" t="s">
        <v>4015</v>
      </c>
      <c r="E401" s="168" t="s">
        <v>5811</v>
      </c>
      <c r="F401" s="169" t="s">
        <v>5812</v>
      </c>
      <c r="G401" s="170" t="s">
        <v>568</v>
      </c>
      <c r="H401" s="171">
        <v>1</v>
      </c>
      <c r="I401" s="172"/>
      <c r="J401" s="173">
        <f t="shared" si="20"/>
        <v>0</v>
      </c>
      <c r="K401" s="169" t="s">
        <v>5915</v>
      </c>
      <c r="L401" s="35"/>
      <c r="M401" s="174" t="s">
        <v>5915</v>
      </c>
      <c r="N401" s="175" t="s">
        <v>5954</v>
      </c>
      <c r="O401" s="36"/>
      <c r="P401" s="176">
        <f t="shared" si="21"/>
        <v>0</v>
      </c>
      <c r="Q401" s="176">
        <v>0</v>
      </c>
      <c r="R401" s="176">
        <f t="shared" si="22"/>
        <v>0</v>
      </c>
      <c r="S401" s="176">
        <v>0</v>
      </c>
      <c r="T401" s="177">
        <f t="shared" si="23"/>
        <v>0</v>
      </c>
      <c r="AR401" s="18" t="s">
        <v>3964</v>
      </c>
      <c r="AT401" s="18" t="s">
        <v>4015</v>
      </c>
      <c r="AU401" s="18" t="s">
        <v>5990</v>
      </c>
      <c r="AY401" s="18" t="s">
        <v>4012</v>
      </c>
      <c r="BE401" s="178">
        <f t="shared" si="24"/>
        <v>0</v>
      </c>
      <c r="BF401" s="178">
        <f t="shared" si="25"/>
        <v>0</v>
      </c>
      <c r="BG401" s="178">
        <f t="shared" si="26"/>
        <v>0</v>
      </c>
      <c r="BH401" s="178">
        <f t="shared" si="27"/>
        <v>0</v>
      </c>
      <c r="BI401" s="178">
        <f t="shared" si="28"/>
        <v>0</v>
      </c>
      <c r="BJ401" s="18" t="s">
        <v>5934</v>
      </c>
      <c r="BK401" s="178">
        <f t="shared" si="29"/>
        <v>0</v>
      </c>
      <c r="BL401" s="18" t="s">
        <v>3964</v>
      </c>
      <c r="BM401" s="18" t="s">
        <v>5813</v>
      </c>
    </row>
    <row r="402" spans="2:65" s="1" customFormat="1" ht="22.5" customHeight="1">
      <c r="B402" s="166"/>
      <c r="C402" s="167" t="s">
        <v>5814</v>
      </c>
      <c r="D402" s="167" t="s">
        <v>4015</v>
      </c>
      <c r="E402" s="168" t="s">
        <v>5815</v>
      </c>
      <c r="F402" s="169" t="s">
        <v>5816</v>
      </c>
      <c r="G402" s="170" t="s">
        <v>568</v>
      </c>
      <c r="H402" s="171">
        <v>2</v>
      </c>
      <c r="I402" s="172"/>
      <c r="J402" s="173">
        <f t="shared" si="20"/>
        <v>0</v>
      </c>
      <c r="K402" s="169" t="s">
        <v>5915</v>
      </c>
      <c r="L402" s="35"/>
      <c r="M402" s="174" t="s">
        <v>5915</v>
      </c>
      <c r="N402" s="175" t="s">
        <v>5954</v>
      </c>
      <c r="O402" s="36"/>
      <c r="P402" s="176">
        <f t="shared" si="21"/>
        <v>0</v>
      </c>
      <c r="Q402" s="176">
        <v>0</v>
      </c>
      <c r="R402" s="176">
        <f t="shared" si="22"/>
        <v>0</v>
      </c>
      <c r="S402" s="176">
        <v>0</v>
      </c>
      <c r="T402" s="177">
        <f t="shared" si="23"/>
        <v>0</v>
      </c>
      <c r="AR402" s="18" t="s">
        <v>3964</v>
      </c>
      <c r="AT402" s="18" t="s">
        <v>4015</v>
      </c>
      <c r="AU402" s="18" t="s">
        <v>5990</v>
      </c>
      <c r="AY402" s="18" t="s">
        <v>4012</v>
      </c>
      <c r="BE402" s="178">
        <f t="shared" si="24"/>
        <v>0</v>
      </c>
      <c r="BF402" s="178">
        <f t="shared" si="25"/>
        <v>0</v>
      </c>
      <c r="BG402" s="178">
        <f t="shared" si="26"/>
        <v>0</v>
      </c>
      <c r="BH402" s="178">
        <f t="shared" si="27"/>
        <v>0</v>
      </c>
      <c r="BI402" s="178">
        <f t="shared" si="28"/>
        <v>0</v>
      </c>
      <c r="BJ402" s="18" t="s">
        <v>5934</v>
      </c>
      <c r="BK402" s="178">
        <f t="shared" si="29"/>
        <v>0</v>
      </c>
      <c r="BL402" s="18" t="s">
        <v>3964</v>
      </c>
      <c r="BM402" s="18" t="s">
        <v>5817</v>
      </c>
    </row>
    <row r="403" spans="2:65" s="1" customFormat="1" ht="22.5" customHeight="1">
      <c r="B403" s="166"/>
      <c r="C403" s="167" t="s">
        <v>5818</v>
      </c>
      <c r="D403" s="167" t="s">
        <v>4015</v>
      </c>
      <c r="E403" s="168" t="s">
        <v>5819</v>
      </c>
      <c r="F403" s="169" t="s">
        <v>5820</v>
      </c>
      <c r="G403" s="170" t="s">
        <v>568</v>
      </c>
      <c r="H403" s="171">
        <v>1</v>
      </c>
      <c r="I403" s="172"/>
      <c r="J403" s="173">
        <f t="shared" si="20"/>
        <v>0</v>
      </c>
      <c r="K403" s="169" t="s">
        <v>5915</v>
      </c>
      <c r="L403" s="35"/>
      <c r="M403" s="174" t="s">
        <v>5915</v>
      </c>
      <c r="N403" s="175" t="s">
        <v>5954</v>
      </c>
      <c r="O403" s="36"/>
      <c r="P403" s="176">
        <f t="shared" si="21"/>
        <v>0</v>
      </c>
      <c r="Q403" s="176">
        <v>0</v>
      </c>
      <c r="R403" s="176">
        <f t="shared" si="22"/>
        <v>0</v>
      </c>
      <c r="S403" s="176">
        <v>0</v>
      </c>
      <c r="T403" s="177">
        <f t="shared" si="23"/>
        <v>0</v>
      </c>
      <c r="AR403" s="18" t="s">
        <v>3964</v>
      </c>
      <c r="AT403" s="18" t="s">
        <v>4015</v>
      </c>
      <c r="AU403" s="18" t="s">
        <v>5990</v>
      </c>
      <c r="AY403" s="18" t="s">
        <v>4012</v>
      </c>
      <c r="BE403" s="178">
        <f t="shared" si="24"/>
        <v>0</v>
      </c>
      <c r="BF403" s="178">
        <f t="shared" si="25"/>
        <v>0</v>
      </c>
      <c r="BG403" s="178">
        <f t="shared" si="26"/>
        <v>0</v>
      </c>
      <c r="BH403" s="178">
        <f t="shared" si="27"/>
        <v>0</v>
      </c>
      <c r="BI403" s="178">
        <f t="shared" si="28"/>
        <v>0</v>
      </c>
      <c r="BJ403" s="18" t="s">
        <v>5934</v>
      </c>
      <c r="BK403" s="178">
        <f t="shared" si="29"/>
        <v>0</v>
      </c>
      <c r="BL403" s="18" t="s">
        <v>3964</v>
      </c>
      <c r="BM403" s="18" t="s">
        <v>5821</v>
      </c>
    </row>
    <row r="404" spans="2:65" s="11" customFormat="1" ht="29.85" customHeight="1">
      <c r="B404" s="152"/>
      <c r="D404" s="163" t="s">
        <v>5982</v>
      </c>
      <c r="E404" s="164" t="s">
        <v>5822</v>
      </c>
      <c r="F404" s="164" t="s">
        <v>5823</v>
      </c>
      <c r="I404" s="155"/>
      <c r="J404" s="165">
        <f>BK404</f>
        <v>0</v>
      </c>
      <c r="L404" s="152"/>
      <c r="M404" s="157"/>
      <c r="N404" s="158"/>
      <c r="O404" s="158"/>
      <c r="P404" s="159">
        <f>SUM(P405:P450)</f>
        <v>0</v>
      </c>
      <c r="Q404" s="158"/>
      <c r="R404" s="159">
        <f>SUM(R405:R450)</f>
        <v>21.367378379999998</v>
      </c>
      <c r="S404" s="158"/>
      <c r="T404" s="160">
        <f>SUM(T405:T450)</f>
        <v>18.280766</v>
      </c>
      <c r="AR404" s="153" t="s">
        <v>5990</v>
      </c>
      <c r="AT404" s="161" t="s">
        <v>5982</v>
      </c>
      <c r="AU404" s="161" t="s">
        <v>5934</v>
      </c>
      <c r="AY404" s="153" t="s">
        <v>4012</v>
      </c>
      <c r="BK404" s="162">
        <f>SUM(BK405:BK450)</f>
        <v>0</v>
      </c>
    </row>
    <row r="405" spans="2:65" s="1" customFormat="1" ht="22.5" customHeight="1">
      <c r="B405" s="166"/>
      <c r="C405" s="167" t="s">
        <v>5824</v>
      </c>
      <c r="D405" s="167" t="s">
        <v>4015</v>
      </c>
      <c r="E405" s="168" t="s">
        <v>5825</v>
      </c>
      <c r="F405" s="169" t="s">
        <v>5826</v>
      </c>
      <c r="G405" s="170" t="s">
        <v>459</v>
      </c>
      <c r="H405" s="171">
        <v>180.005</v>
      </c>
      <c r="I405" s="172"/>
      <c r="J405" s="173">
        <f>ROUND(I405*H405,2)</f>
        <v>0</v>
      </c>
      <c r="K405" s="169" t="s">
        <v>392</v>
      </c>
      <c r="L405" s="35"/>
      <c r="M405" s="174" t="s">
        <v>5915</v>
      </c>
      <c r="N405" s="175" t="s">
        <v>5954</v>
      </c>
      <c r="O405" s="36"/>
      <c r="P405" s="176">
        <f>O405*H405</f>
        <v>0</v>
      </c>
      <c r="Q405" s="176">
        <v>4.6000000000000001E-4</v>
      </c>
      <c r="R405" s="176">
        <f>Q405*H405</f>
        <v>8.2802299999999995E-2</v>
      </c>
      <c r="S405" s="176">
        <v>0</v>
      </c>
      <c r="T405" s="177">
        <f>S405*H405</f>
        <v>0</v>
      </c>
      <c r="AR405" s="18" t="s">
        <v>3964</v>
      </c>
      <c r="AT405" s="18" t="s">
        <v>4015</v>
      </c>
      <c r="AU405" s="18" t="s">
        <v>5990</v>
      </c>
      <c r="AY405" s="18" t="s">
        <v>4012</v>
      </c>
      <c r="BE405" s="178">
        <f>IF(N405="základní",J405,0)</f>
        <v>0</v>
      </c>
      <c r="BF405" s="178">
        <f>IF(N405="snížená",J405,0)</f>
        <v>0</v>
      </c>
      <c r="BG405" s="178">
        <f>IF(N405="zákl. přenesená",J405,0)</f>
        <v>0</v>
      </c>
      <c r="BH405" s="178">
        <f>IF(N405="sníž. přenesená",J405,0)</f>
        <v>0</v>
      </c>
      <c r="BI405" s="178">
        <f>IF(N405="nulová",J405,0)</f>
        <v>0</v>
      </c>
      <c r="BJ405" s="18" t="s">
        <v>5934</v>
      </c>
      <c r="BK405" s="178">
        <f>ROUND(I405*H405,2)</f>
        <v>0</v>
      </c>
      <c r="BL405" s="18" t="s">
        <v>3964</v>
      </c>
      <c r="BM405" s="18" t="s">
        <v>5827</v>
      </c>
    </row>
    <row r="406" spans="2:65" s="12" customFormat="1">
      <c r="B406" s="186"/>
      <c r="D406" s="195" t="s">
        <v>402</v>
      </c>
      <c r="E406" s="194" t="s">
        <v>5915</v>
      </c>
      <c r="F406" s="207" t="s">
        <v>5828</v>
      </c>
      <c r="H406" s="208">
        <v>15.9</v>
      </c>
      <c r="I406" s="190"/>
      <c r="L406" s="186"/>
      <c r="M406" s="191"/>
      <c r="N406" s="192"/>
      <c r="O406" s="192"/>
      <c r="P406" s="192"/>
      <c r="Q406" s="192"/>
      <c r="R406" s="192"/>
      <c r="S406" s="192"/>
      <c r="T406" s="193"/>
      <c r="AT406" s="194" t="s">
        <v>402</v>
      </c>
      <c r="AU406" s="194" t="s">
        <v>5990</v>
      </c>
      <c r="AV406" s="12" t="s">
        <v>5990</v>
      </c>
      <c r="AW406" s="12" t="s">
        <v>5947</v>
      </c>
      <c r="AX406" s="12" t="s">
        <v>5983</v>
      </c>
      <c r="AY406" s="194" t="s">
        <v>4012</v>
      </c>
    </row>
    <row r="407" spans="2:65" s="12" customFormat="1">
      <c r="B407" s="186"/>
      <c r="D407" s="195" t="s">
        <v>402</v>
      </c>
      <c r="E407" s="194" t="s">
        <v>5915</v>
      </c>
      <c r="F407" s="207" t="s">
        <v>5829</v>
      </c>
      <c r="H407" s="208">
        <v>10.1</v>
      </c>
      <c r="I407" s="190"/>
      <c r="L407" s="186"/>
      <c r="M407" s="191"/>
      <c r="N407" s="192"/>
      <c r="O407" s="192"/>
      <c r="P407" s="192"/>
      <c r="Q407" s="192"/>
      <c r="R407" s="192"/>
      <c r="S407" s="192"/>
      <c r="T407" s="193"/>
      <c r="AT407" s="194" t="s">
        <v>402</v>
      </c>
      <c r="AU407" s="194" t="s">
        <v>5990</v>
      </c>
      <c r="AV407" s="12" t="s">
        <v>5990</v>
      </c>
      <c r="AW407" s="12" t="s">
        <v>5947</v>
      </c>
      <c r="AX407" s="12" t="s">
        <v>5983</v>
      </c>
      <c r="AY407" s="194" t="s">
        <v>4012</v>
      </c>
    </row>
    <row r="408" spans="2:65" s="12" customFormat="1">
      <c r="B408" s="186"/>
      <c r="D408" s="195" t="s">
        <v>402</v>
      </c>
      <c r="E408" s="194" t="s">
        <v>5915</v>
      </c>
      <c r="F408" s="207" t="s">
        <v>5830</v>
      </c>
      <c r="H408" s="208">
        <v>39.799999999999997</v>
      </c>
      <c r="I408" s="190"/>
      <c r="L408" s="186"/>
      <c r="M408" s="191"/>
      <c r="N408" s="192"/>
      <c r="O408" s="192"/>
      <c r="P408" s="192"/>
      <c r="Q408" s="192"/>
      <c r="R408" s="192"/>
      <c r="S408" s="192"/>
      <c r="T408" s="193"/>
      <c r="AT408" s="194" t="s">
        <v>402</v>
      </c>
      <c r="AU408" s="194" t="s">
        <v>5990</v>
      </c>
      <c r="AV408" s="12" t="s">
        <v>5990</v>
      </c>
      <c r="AW408" s="12" t="s">
        <v>5947</v>
      </c>
      <c r="AX408" s="12" t="s">
        <v>5983</v>
      </c>
      <c r="AY408" s="194" t="s">
        <v>4012</v>
      </c>
    </row>
    <row r="409" spans="2:65" s="12" customFormat="1">
      <c r="B409" s="186"/>
      <c r="D409" s="195" t="s">
        <v>402</v>
      </c>
      <c r="E409" s="194" t="s">
        <v>5915</v>
      </c>
      <c r="F409" s="207" t="s">
        <v>5831</v>
      </c>
      <c r="H409" s="208">
        <v>20.85</v>
      </c>
      <c r="I409" s="190"/>
      <c r="L409" s="186"/>
      <c r="M409" s="191"/>
      <c r="N409" s="192"/>
      <c r="O409" s="192"/>
      <c r="P409" s="192"/>
      <c r="Q409" s="192"/>
      <c r="R409" s="192"/>
      <c r="S409" s="192"/>
      <c r="T409" s="193"/>
      <c r="AT409" s="194" t="s">
        <v>402</v>
      </c>
      <c r="AU409" s="194" t="s">
        <v>5990</v>
      </c>
      <c r="AV409" s="12" t="s">
        <v>5990</v>
      </c>
      <c r="AW409" s="12" t="s">
        <v>5947</v>
      </c>
      <c r="AX409" s="12" t="s">
        <v>5983</v>
      </c>
      <c r="AY409" s="194" t="s">
        <v>4012</v>
      </c>
    </row>
    <row r="410" spans="2:65" s="12" customFormat="1">
      <c r="B410" s="186"/>
      <c r="D410" s="195" t="s">
        <v>402</v>
      </c>
      <c r="E410" s="194" t="s">
        <v>5915</v>
      </c>
      <c r="F410" s="207" t="s">
        <v>5832</v>
      </c>
      <c r="H410" s="208">
        <v>19.899999999999999</v>
      </c>
      <c r="I410" s="190"/>
      <c r="L410" s="186"/>
      <c r="M410" s="191"/>
      <c r="N410" s="192"/>
      <c r="O410" s="192"/>
      <c r="P410" s="192"/>
      <c r="Q410" s="192"/>
      <c r="R410" s="192"/>
      <c r="S410" s="192"/>
      <c r="T410" s="193"/>
      <c r="AT410" s="194" t="s">
        <v>402</v>
      </c>
      <c r="AU410" s="194" t="s">
        <v>5990</v>
      </c>
      <c r="AV410" s="12" t="s">
        <v>5990</v>
      </c>
      <c r="AW410" s="12" t="s">
        <v>5947</v>
      </c>
      <c r="AX410" s="12" t="s">
        <v>5983</v>
      </c>
      <c r="AY410" s="194" t="s">
        <v>4012</v>
      </c>
    </row>
    <row r="411" spans="2:65" s="12" customFormat="1">
      <c r="B411" s="186"/>
      <c r="D411" s="195" t="s">
        <v>402</v>
      </c>
      <c r="E411" s="194" t="s">
        <v>5915</v>
      </c>
      <c r="F411" s="207" t="s">
        <v>5833</v>
      </c>
      <c r="H411" s="208">
        <v>17.899999999999999</v>
      </c>
      <c r="I411" s="190"/>
      <c r="L411" s="186"/>
      <c r="M411" s="191"/>
      <c r="N411" s="192"/>
      <c r="O411" s="192"/>
      <c r="P411" s="192"/>
      <c r="Q411" s="192"/>
      <c r="R411" s="192"/>
      <c r="S411" s="192"/>
      <c r="T411" s="193"/>
      <c r="AT411" s="194" t="s">
        <v>402</v>
      </c>
      <c r="AU411" s="194" t="s">
        <v>5990</v>
      </c>
      <c r="AV411" s="12" t="s">
        <v>5990</v>
      </c>
      <c r="AW411" s="12" t="s">
        <v>5947</v>
      </c>
      <c r="AX411" s="12" t="s">
        <v>5983</v>
      </c>
      <c r="AY411" s="194" t="s">
        <v>4012</v>
      </c>
    </row>
    <row r="412" spans="2:65" s="12" customFormat="1">
      <c r="B412" s="186"/>
      <c r="D412" s="195" t="s">
        <v>402</v>
      </c>
      <c r="E412" s="194" t="s">
        <v>5915</v>
      </c>
      <c r="F412" s="207" t="s">
        <v>5834</v>
      </c>
      <c r="H412" s="208">
        <v>5.7</v>
      </c>
      <c r="I412" s="190"/>
      <c r="L412" s="186"/>
      <c r="M412" s="191"/>
      <c r="N412" s="192"/>
      <c r="O412" s="192"/>
      <c r="P412" s="192"/>
      <c r="Q412" s="192"/>
      <c r="R412" s="192"/>
      <c r="S412" s="192"/>
      <c r="T412" s="193"/>
      <c r="AT412" s="194" t="s">
        <v>402</v>
      </c>
      <c r="AU412" s="194" t="s">
        <v>5990</v>
      </c>
      <c r="AV412" s="12" t="s">
        <v>5990</v>
      </c>
      <c r="AW412" s="12" t="s">
        <v>5947</v>
      </c>
      <c r="AX412" s="12" t="s">
        <v>5983</v>
      </c>
      <c r="AY412" s="194" t="s">
        <v>4012</v>
      </c>
    </row>
    <row r="413" spans="2:65" s="12" customFormat="1">
      <c r="B413" s="186"/>
      <c r="D413" s="195" t="s">
        <v>402</v>
      </c>
      <c r="E413" s="194" t="s">
        <v>5915</v>
      </c>
      <c r="F413" s="207" t="s">
        <v>5835</v>
      </c>
      <c r="H413" s="208">
        <v>11.05</v>
      </c>
      <c r="I413" s="190"/>
      <c r="L413" s="186"/>
      <c r="M413" s="191"/>
      <c r="N413" s="192"/>
      <c r="O413" s="192"/>
      <c r="P413" s="192"/>
      <c r="Q413" s="192"/>
      <c r="R413" s="192"/>
      <c r="S413" s="192"/>
      <c r="T413" s="193"/>
      <c r="AT413" s="194" t="s">
        <v>402</v>
      </c>
      <c r="AU413" s="194" t="s">
        <v>5990</v>
      </c>
      <c r="AV413" s="12" t="s">
        <v>5990</v>
      </c>
      <c r="AW413" s="12" t="s">
        <v>5947</v>
      </c>
      <c r="AX413" s="12" t="s">
        <v>5983</v>
      </c>
      <c r="AY413" s="194" t="s">
        <v>4012</v>
      </c>
    </row>
    <row r="414" spans="2:65" s="12" customFormat="1">
      <c r="B414" s="186"/>
      <c r="D414" s="195" t="s">
        <v>402</v>
      </c>
      <c r="E414" s="194" t="s">
        <v>5915</v>
      </c>
      <c r="F414" s="207" t="s">
        <v>5836</v>
      </c>
      <c r="H414" s="208">
        <v>21.8</v>
      </c>
      <c r="I414" s="190"/>
      <c r="L414" s="186"/>
      <c r="M414" s="191"/>
      <c r="N414" s="192"/>
      <c r="O414" s="192"/>
      <c r="P414" s="192"/>
      <c r="Q414" s="192"/>
      <c r="R414" s="192"/>
      <c r="S414" s="192"/>
      <c r="T414" s="193"/>
      <c r="AT414" s="194" t="s">
        <v>402</v>
      </c>
      <c r="AU414" s="194" t="s">
        <v>5990</v>
      </c>
      <c r="AV414" s="12" t="s">
        <v>5990</v>
      </c>
      <c r="AW414" s="12" t="s">
        <v>5947</v>
      </c>
      <c r="AX414" s="12" t="s">
        <v>5983</v>
      </c>
      <c r="AY414" s="194" t="s">
        <v>4012</v>
      </c>
    </row>
    <row r="415" spans="2:65" s="12" customFormat="1">
      <c r="B415" s="186"/>
      <c r="D415" s="179" t="s">
        <v>402</v>
      </c>
      <c r="E415" s="187" t="s">
        <v>5915</v>
      </c>
      <c r="F415" s="188" t="s">
        <v>5837</v>
      </c>
      <c r="H415" s="189">
        <v>17.004999999999999</v>
      </c>
      <c r="I415" s="190"/>
      <c r="L415" s="186"/>
      <c r="M415" s="191"/>
      <c r="N415" s="192"/>
      <c r="O415" s="192"/>
      <c r="P415" s="192"/>
      <c r="Q415" s="192"/>
      <c r="R415" s="192"/>
      <c r="S415" s="192"/>
      <c r="T415" s="193"/>
      <c r="AT415" s="194" t="s">
        <v>402</v>
      </c>
      <c r="AU415" s="194" t="s">
        <v>5990</v>
      </c>
      <c r="AV415" s="12" t="s">
        <v>5990</v>
      </c>
      <c r="AW415" s="12" t="s">
        <v>5947</v>
      </c>
      <c r="AX415" s="12" t="s">
        <v>5983</v>
      </c>
      <c r="AY415" s="194" t="s">
        <v>4012</v>
      </c>
    </row>
    <row r="416" spans="2:65" s="1" customFormat="1" ht="22.5" customHeight="1">
      <c r="B416" s="166"/>
      <c r="C416" s="197" t="s">
        <v>5838</v>
      </c>
      <c r="D416" s="197" t="s">
        <v>447</v>
      </c>
      <c r="E416" s="198" t="s">
        <v>5839</v>
      </c>
      <c r="F416" s="199" t="s">
        <v>5840</v>
      </c>
      <c r="G416" s="200" t="s">
        <v>568</v>
      </c>
      <c r="H416" s="201">
        <v>463.11900000000003</v>
      </c>
      <c r="I416" s="202"/>
      <c r="J416" s="203">
        <f>ROUND(I416*H416,2)</f>
        <v>0</v>
      </c>
      <c r="K416" s="199" t="s">
        <v>392</v>
      </c>
      <c r="L416" s="204"/>
      <c r="M416" s="205" t="s">
        <v>5915</v>
      </c>
      <c r="N416" s="206" t="s">
        <v>5954</v>
      </c>
      <c r="O416" s="36"/>
      <c r="P416" s="176">
        <f>O416*H416</f>
        <v>0</v>
      </c>
      <c r="Q416" s="176">
        <v>3.6000000000000002E-4</v>
      </c>
      <c r="R416" s="176">
        <f>Q416*H416</f>
        <v>0.16672284000000001</v>
      </c>
      <c r="S416" s="176">
        <v>0</v>
      </c>
      <c r="T416" s="177">
        <f>S416*H416</f>
        <v>0</v>
      </c>
      <c r="AR416" s="18" t="s">
        <v>526</v>
      </c>
      <c r="AT416" s="18" t="s">
        <v>447</v>
      </c>
      <c r="AU416" s="18" t="s">
        <v>5990</v>
      </c>
      <c r="AY416" s="18" t="s">
        <v>4012</v>
      </c>
      <c r="BE416" s="178">
        <f>IF(N416="základní",J416,0)</f>
        <v>0</v>
      </c>
      <c r="BF416" s="178">
        <f>IF(N416="snížená",J416,0)</f>
        <v>0</v>
      </c>
      <c r="BG416" s="178">
        <f>IF(N416="zákl. přenesená",J416,0)</f>
        <v>0</v>
      </c>
      <c r="BH416" s="178">
        <f>IF(N416="sníž. přenesená",J416,0)</f>
        <v>0</v>
      </c>
      <c r="BI416" s="178">
        <f>IF(N416="nulová",J416,0)</f>
        <v>0</v>
      </c>
      <c r="BJ416" s="18" t="s">
        <v>5934</v>
      </c>
      <c r="BK416" s="178">
        <f>ROUND(I416*H416,2)</f>
        <v>0</v>
      </c>
      <c r="BL416" s="18" t="s">
        <v>3964</v>
      </c>
      <c r="BM416" s="18" t="s">
        <v>5841</v>
      </c>
    </row>
    <row r="417" spans="2:65" s="14" customFormat="1">
      <c r="B417" s="223"/>
      <c r="D417" s="195" t="s">
        <v>402</v>
      </c>
      <c r="E417" s="224" t="s">
        <v>5915</v>
      </c>
      <c r="F417" s="225" t="s">
        <v>5842</v>
      </c>
      <c r="H417" s="226" t="s">
        <v>5915</v>
      </c>
      <c r="I417" s="227"/>
      <c r="L417" s="223"/>
      <c r="M417" s="228"/>
      <c r="N417" s="229"/>
      <c r="O417" s="229"/>
      <c r="P417" s="229"/>
      <c r="Q417" s="229"/>
      <c r="R417" s="229"/>
      <c r="S417" s="229"/>
      <c r="T417" s="230"/>
      <c r="AT417" s="226" t="s">
        <v>402</v>
      </c>
      <c r="AU417" s="226" t="s">
        <v>5990</v>
      </c>
      <c r="AV417" s="14" t="s">
        <v>5934</v>
      </c>
      <c r="AW417" s="14" t="s">
        <v>5916</v>
      </c>
      <c r="AX417" s="14" t="s">
        <v>5983</v>
      </c>
      <c r="AY417" s="226" t="s">
        <v>4012</v>
      </c>
    </row>
    <row r="418" spans="2:65" s="12" customFormat="1">
      <c r="B418" s="186"/>
      <c r="D418" s="195" t="s">
        <v>402</v>
      </c>
      <c r="E418" s="194" t="s">
        <v>5915</v>
      </c>
      <c r="F418" s="207" t="s">
        <v>5843</v>
      </c>
      <c r="H418" s="208">
        <v>53</v>
      </c>
      <c r="I418" s="190"/>
      <c r="L418" s="186"/>
      <c r="M418" s="191"/>
      <c r="N418" s="192"/>
      <c r="O418" s="192"/>
      <c r="P418" s="192"/>
      <c r="Q418" s="192"/>
      <c r="R418" s="192"/>
      <c r="S418" s="192"/>
      <c r="T418" s="193"/>
      <c r="AT418" s="194" t="s">
        <v>402</v>
      </c>
      <c r="AU418" s="194" t="s">
        <v>5990</v>
      </c>
      <c r="AV418" s="12" t="s">
        <v>5990</v>
      </c>
      <c r="AW418" s="12" t="s">
        <v>5947</v>
      </c>
      <c r="AX418" s="12" t="s">
        <v>5983</v>
      </c>
      <c r="AY418" s="194" t="s">
        <v>4012</v>
      </c>
    </row>
    <row r="419" spans="2:65" s="12" customFormat="1">
      <c r="B419" s="186"/>
      <c r="D419" s="195" t="s">
        <v>402</v>
      </c>
      <c r="E419" s="194" t="s">
        <v>5915</v>
      </c>
      <c r="F419" s="207" t="s">
        <v>5844</v>
      </c>
      <c r="H419" s="208">
        <v>33.667000000000002</v>
      </c>
      <c r="I419" s="190"/>
      <c r="L419" s="186"/>
      <c r="M419" s="191"/>
      <c r="N419" s="192"/>
      <c r="O419" s="192"/>
      <c r="P419" s="192"/>
      <c r="Q419" s="192"/>
      <c r="R419" s="192"/>
      <c r="S419" s="192"/>
      <c r="T419" s="193"/>
      <c r="AT419" s="194" t="s">
        <v>402</v>
      </c>
      <c r="AU419" s="194" t="s">
        <v>5990</v>
      </c>
      <c r="AV419" s="12" t="s">
        <v>5990</v>
      </c>
      <c r="AW419" s="12" t="s">
        <v>5947</v>
      </c>
      <c r="AX419" s="12" t="s">
        <v>5983</v>
      </c>
      <c r="AY419" s="194" t="s">
        <v>4012</v>
      </c>
    </row>
    <row r="420" spans="2:65" s="12" customFormat="1">
      <c r="B420" s="186"/>
      <c r="D420" s="195" t="s">
        <v>402</v>
      </c>
      <c r="E420" s="194" t="s">
        <v>5915</v>
      </c>
      <c r="F420" s="207" t="s">
        <v>5845</v>
      </c>
      <c r="H420" s="208">
        <v>132.667</v>
      </c>
      <c r="I420" s="190"/>
      <c r="L420" s="186"/>
      <c r="M420" s="191"/>
      <c r="N420" s="192"/>
      <c r="O420" s="192"/>
      <c r="P420" s="192"/>
      <c r="Q420" s="192"/>
      <c r="R420" s="192"/>
      <c r="S420" s="192"/>
      <c r="T420" s="193"/>
      <c r="AT420" s="194" t="s">
        <v>402</v>
      </c>
      <c r="AU420" s="194" t="s">
        <v>5990</v>
      </c>
      <c r="AV420" s="12" t="s">
        <v>5990</v>
      </c>
      <c r="AW420" s="12" t="s">
        <v>5947</v>
      </c>
      <c r="AX420" s="12" t="s">
        <v>5983</v>
      </c>
      <c r="AY420" s="194" t="s">
        <v>4012</v>
      </c>
    </row>
    <row r="421" spans="2:65" s="12" customFormat="1">
      <c r="B421" s="186"/>
      <c r="D421" s="195" t="s">
        <v>402</v>
      </c>
      <c r="E421" s="194" t="s">
        <v>5915</v>
      </c>
      <c r="F421" s="207" t="s">
        <v>5846</v>
      </c>
      <c r="H421" s="208">
        <v>66.332999999999998</v>
      </c>
      <c r="I421" s="190"/>
      <c r="L421" s="186"/>
      <c r="M421" s="191"/>
      <c r="N421" s="192"/>
      <c r="O421" s="192"/>
      <c r="P421" s="192"/>
      <c r="Q421" s="192"/>
      <c r="R421" s="192"/>
      <c r="S421" s="192"/>
      <c r="T421" s="193"/>
      <c r="AT421" s="194" t="s">
        <v>402</v>
      </c>
      <c r="AU421" s="194" t="s">
        <v>5990</v>
      </c>
      <c r="AV421" s="12" t="s">
        <v>5990</v>
      </c>
      <c r="AW421" s="12" t="s">
        <v>5947</v>
      </c>
      <c r="AX421" s="12" t="s">
        <v>5983</v>
      </c>
      <c r="AY421" s="194" t="s">
        <v>4012</v>
      </c>
    </row>
    <row r="422" spans="2:65" s="12" customFormat="1">
      <c r="B422" s="186"/>
      <c r="D422" s="195" t="s">
        <v>402</v>
      </c>
      <c r="E422" s="194" t="s">
        <v>5915</v>
      </c>
      <c r="F422" s="207" t="s">
        <v>5847</v>
      </c>
      <c r="H422" s="208">
        <v>59.667000000000002</v>
      </c>
      <c r="I422" s="190"/>
      <c r="L422" s="186"/>
      <c r="M422" s="191"/>
      <c r="N422" s="192"/>
      <c r="O422" s="192"/>
      <c r="P422" s="192"/>
      <c r="Q422" s="192"/>
      <c r="R422" s="192"/>
      <c r="S422" s="192"/>
      <c r="T422" s="193"/>
      <c r="AT422" s="194" t="s">
        <v>402</v>
      </c>
      <c r="AU422" s="194" t="s">
        <v>5990</v>
      </c>
      <c r="AV422" s="12" t="s">
        <v>5990</v>
      </c>
      <c r="AW422" s="12" t="s">
        <v>5947</v>
      </c>
      <c r="AX422" s="12" t="s">
        <v>5983</v>
      </c>
      <c r="AY422" s="194" t="s">
        <v>4012</v>
      </c>
    </row>
    <row r="423" spans="2:65" s="12" customFormat="1">
      <c r="B423" s="186"/>
      <c r="D423" s="195" t="s">
        <v>402</v>
      </c>
      <c r="E423" s="194" t="s">
        <v>5915</v>
      </c>
      <c r="F423" s="207" t="s">
        <v>5848</v>
      </c>
      <c r="H423" s="208">
        <v>19</v>
      </c>
      <c r="I423" s="190"/>
      <c r="L423" s="186"/>
      <c r="M423" s="191"/>
      <c r="N423" s="192"/>
      <c r="O423" s="192"/>
      <c r="P423" s="192"/>
      <c r="Q423" s="192"/>
      <c r="R423" s="192"/>
      <c r="S423" s="192"/>
      <c r="T423" s="193"/>
      <c r="AT423" s="194" t="s">
        <v>402</v>
      </c>
      <c r="AU423" s="194" t="s">
        <v>5990</v>
      </c>
      <c r="AV423" s="12" t="s">
        <v>5990</v>
      </c>
      <c r="AW423" s="12" t="s">
        <v>5947</v>
      </c>
      <c r="AX423" s="12" t="s">
        <v>5983</v>
      </c>
      <c r="AY423" s="194" t="s">
        <v>4012</v>
      </c>
    </row>
    <row r="424" spans="2:65" s="14" customFormat="1">
      <c r="B424" s="223"/>
      <c r="D424" s="195" t="s">
        <v>402</v>
      </c>
      <c r="E424" s="224" t="s">
        <v>5915</v>
      </c>
      <c r="F424" s="225" t="s">
        <v>5849</v>
      </c>
      <c r="H424" s="226" t="s">
        <v>5915</v>
      </c>
      <c r="I424" s="227"/>
      <c r="L424" s="223"/>
      <c r="M424" s="228"/>
      <c r="N424" s="229"/>
      <c r="O424" s="229"/>
      <c r="P424" s="229"/>
      <c r="Q424" s="229"/>
      <c r="R424" s="229"/>
      <c r="S424" s="229"/>
      <c r="T424" s="230"/>
      <c r="AT424" s="226" t="s">
        <v>402</v>
      </c>
      <c r="AU424" s="226" t="s">
        <v>5990</v>
      </c>
      <c r="AV424" s="14" t="s">
        <v>5934</v>
      </c>
      <c r="AW424" s="14" t="s">
        <v>5916</v>
      </c>
      <c r="AX424" s="14" t="s">
        <v>5983</v>
      </c>
      <c r="AY424" s="226" t="s">
        <v>4012</v>
      </c>
    </row>
    <row r="425" spans="2:65" s="12" customFormat="1">
      <c r="B425" s="186"/>
      <c r="D425" s="195" t="s">
        <v>402</v>
      </c>
      <c r="E425" s="194" t="s">
        <v>5915</v>
      </c>
      <c r="F425" s="207" t="s">
        <v>5850</v>
      </c>
      <c r="H425" s="208">
        <v>56.683</v>
      </c>
      <c r="I425" s="190"/>
      <c r="L425" s="186"/>
      <c r="M425" s="191"/>
      <c r="N425" s="192"/>
      <c r="O425" s="192"/>
      <c r="P425" s="192"/>
      <c r="Q425" s="192"/>
      <c r="R425" s="192"/>
      <c r="S425" s="192"/>
      <c r="T425" s="193"/>
      <c r="AT425" s="194" t="s">
        <v>402</v>
      </c>
      <c r="AU425" s="194" t="s">
        <v>5990</v>
      </c>
      <c r="AV425" s="12" t="s">
        <v>5990</v>
      </c>
      <c r="AW425" s="12" t="s">
        <v>5947</v>
      </c>
      <c r="AX425" s="12" t="s">
        <v>5983</v>
      </c>
      <c r="AY425" s="194" t="s">
        <v>4012</v>
      </c>
    </row>
    <row r="426" spans="2:65" s="13" customFormat="1">
      <c r="B426" s="209"/>
      <c r="D426" s="195" t="s">
        <v>402</v>
      </c>
      <c r="E426" s="218" t="s">
        <v>5915</v>
      </c>
      <c r="F426" s="219" t="s">
        <v>476</v>
      </c>
      <c r="H426" s="220">
        <v>421.017</v>
      </c>
      <c r="I426" s="213"/>
      <c r="L426" s="209"/>
      <c r="M426" s="214"/>
      <c r="N426" s="215"/>
      <c r="O426" s="215"/>
      <c r="P426" s="215"/>
      <c r="Q426" s="215"/>
      <c r="R426" s="215"/>
      <c r="S426" s="215"/>
      <c r="T426" s="216"/>
      <c r="AT426" s="217" t="s">
        <v>402</v>
      </c>
      <c r="AU426" s="217" t="s">
        <v>5990</v>
      </c>
      <c r="AV426" s="13" t="s">
        <v>6003</v>
      </c>
      <c r="AW426" s="13" t="s">
        <v>5916</v>
      </c>
      <c r="AX426" s="13" t="s">
        <v>5934</v>
      </c>
      <c r="AY426" s="217" t="s">
        <v>4012</v>
      </c>
    </row>
    <row r="427" spans="2:65" s="12" customFormat="1">
      <c r="B427" s="186"/>
      <c r="D427" s="179" t="s">
        <v>402</v>
      </c>
      <c r="F427" s="188" t="s">
        <v>5851</v>
      </c>
      <c r="H427" s="189">
        <v>463.11900000000003</v>
      </c>
      <c r="I427" s="190"/>
      <c r="L427" s="186"/>
      <c r="M427" s="191"/>
      <c r="N427" s="192"/>
      <c r="O427" s="192"/>
      <c r="P427" s="192"/>
      <c r="Q427" s="192"/>
      <c r="R427" s="192"/>
      <c r="S427" s="192"/>
      <c r="T427" s="193"/>
      <c r="AT427" s="194" t="s">
        <v>402</v>
      </c>
      <c r="AU427" s="194" t="s">
        <v>5990</v>
      </c>
      <c r="AV427" s="12" t="s">
        <v>5990</v>
      </c>
      <c r="AW427" s="12" t="s">
        <v>5916</v>
      </c>
      <c r="AX427" s="12" t="s">
        <v>5934</v>
      </c>
      <c r="AY427" s="194" t="s">
        <v>4012</v>
      </c>
    </row>
    <row r="428" spans="2:65" s="1" customFormat="1" ht="22.5" customHeight="1">
      <c r="B428" s="166"/>
      <c r="C428" s="197" t="s">
        <v>5852</v>
      </c>
      <c r="D428" s="197" t="s">
        <v>447</v>
      </c>
      <c r="E428" s="198" t="s">
        <v>5853</v>
      </c>
      <c r="F428" s="199" t="s">
        <v>5854</v>
      </c>
      <c r="G428" s="200" t="s">
        <v>568</v>
      </c>
      <c r="H428" s="201">
        <v>180.959</v>
      </c>
      <c r="I428" s="202"/>
      <c r="J428" s="203">
        <f>ROUND(I428*H428,2)</f>
        <v>0</v>
      </c>
      <c r="K428" s="199" t="s">
        <v>5915</v>
      </c>
      <c r="L428" s="204"/>
      <c r="M428" s="205" t="s">
        <v>5915</v>
      </c>
      <c r="N428" s="206" t="s">
        <v>5954</v>
      </c>
      <c r="O428" s="36"/>
      <c r="P428" s="176">
        <f>O428*H428</f>
        <v>0</v>
      </c>
      <c r="Q428" s="176">
        <v>3.6000000000000002E-4</v>
      </c>
      <c r="R428" s="176">
        <f>Q428*H428</f>
        <v>6.5145240000000007E-2</v>
      </c>
      <c r="S428" s="176">
        <v>0</v>
      </c>
      <c r="T428" s="177">
        <f>S428*H428</f>
        <v>0</v>
      </c>
      <c r="AR428" s="18" t="s">
        <v>526</v>
      </c>
      <c r="AT428" s="18" t="s">
        <v>447</v>
      </c>
      <c r="AU428" s="18" t="s">
        <v>5990</v>
      </c>
      <c r="AY428" s="18" t="s">
        <v>4012</v>
      </c>
      <c r="BE428" s="178">
        <f>IF(N428="základní",J428,0)</f>
        <v>0</v>
      </c>
      <c r="BF428" s="178">
        <f>IF(N428="snížená",J428,0)</f>
        <v>0</v>
      </c>
      <c r="BG428" s="178">
        <f>IF(N428="zákl. přenesená",J428,0)</f>
        <v>0</v>
      </c>
      <c r="BH428" s="178">
        <f>IF(N428="sníž. přenesená",J428,0)</f>
        <v>0</v>
      </c>
      <c r="BI428" s="178">
        <f>IF(N428="nulová",J428,0)</f>
        <v>0</v>
      </c>
      <c r="BJ428" s="18" t="s">
        <v>5934</v>
      </c>
      <c r="BK428" s="178">
        <f>ROUND(I428*H428,2)</f>
        <v>0</v>
      </c>
      <c r="BL428" s="18" t="s">
        <v>3964</v>
      </c>
      <c r="BM428" s="18" t="s">
        <v>5855</v>
      </c>
    </row>
    <row r="429" spans="2:65" s="14" customFormat="1">
      <c r="B429" s="223"/>
      <c r="D429" s="195" t="s">
        <v>402</v>
      </c>
      <c r="E429" s="224" t="s">
        <v>5915</v>
      </c>
      <c r="F429" s="225" t="s">
        <v>5856</v>
      </c>
      <c r="H429" s="226" t="s">
        <v>5915</v>
      </c>
      <c r="I429" s="227"/>
      <c r="L429" s="223"/>
      <c r="M429" s="228"/>
      <c r="N429" s="229"/>
      <c r="O429" s="229"/>
      <c r="P429" s="229"/>
      <c r="Q429" s="229"/>
      <c r="R429" s="229"/>
      <c r="S429" s="229"/>
      <c r="T429" s="230"/>
      <c r="AT429" s="226" t="s">
        <v>402</v>
      </c>
      <c r="AU429" s="226" t="s">
        <v>5990</v>
      </c>
      <c r="AV429" s="14" t="s">
        <v>5934</v>
      </c>
      <c r="AW429" s="14" t="s">
        <v>5947</v>
      </c>
      <c r="AX429" s="14" t="s">
        <v>5983</v>
      </c>
      <c r="AY429" s="226" t="s">
        <v>4012</v>
      </c>
    </row>
    <row r="430" spans="2:65" s="12" customFormat="1">
      <c r="B430" s="186"/>
      <c r="D430" s="195" t="s">
        <v>402</v>
      </c>
      <c r="E430" s="194" t="s">
        <v>5915</v>
      </c>
      <c r="F430" s="207" t="s">
        <v>5857</v>
      </c>
      <c r="H430" s="208">
        <v>69.667000000000002</v>
      </c>
      <c r="I430" s="190"/>
      <c r="L430" s="186"/>
      <c r="M430" s="191"/>
      <c r="N430" s="192"/>
      <c r="O430" s="192"/>
      <c r="P430" s="192"/>
      <c r="Q430" s="192"/>
      <c r="R430" s="192"/>
      <c r="S430" s="192"/>
      <c r="T430" s="193"/>
      <c r="AT430" s="194" t="s">
        <v>402</v>
      </c>
      <c r="AU430" s="194" t="s">
        <v>5990</v>
      </c>
      <c r="AV430" s="12" t="s">
        <v>5990</v>
      </c>
      <c r="AW430" s="12" t="s">
        <v>5947</v>
      </c>
      <c r="AX430" s="12" t="s">
        <v>5983</v>
      </c>
      <c r="AY430" s="194" t="s">
        <v>4012</v>
      </c>
    </row>
    <row r="431" spans="2:65" s="12" customFormat="1">
      <c r="B431" s="186"/>
      <c r="D431" s="195" t="s">
        <v>402</v>
      </c>
      <c r="E431" s="194" t="s">
        <v>5915</v>
      </c>
      <c r="F431" s="207" t="s">
        <v>5858</v>
      </c>
      <c r="H431" s="208">
        <v>36.832999999999998</v>
      </c>
      <c r="I431" s="190"/>
      <c r="L431" s="186"/>
      <c r="M431" s="191"/>
      <c r="N431" s="192"/>
      <c r="O431" s="192"/>
      <c r="P431" s="192"/>
      <c r="Q431" s="192"/>
      <c r="R431" s="192"/>
      <c r="S431" s="192"/>
      <c r="T431" s="193"/>
      <c r="AT431" s="194" t="s">
        <v>402</v>
      </c>
      <c r="AU431" s="194" t="s">
        <v>5990</v>
      </c>
      <c r="AV431" s="12" t="s">
        <v>5990</v>
      </c>
      <c r="AW431" s="12" t="s">
        <v>5947</v>
      </c>
      <c r="AX431" s="12" t="s">
        <v>5983</v>
      </c>
      <c r="AY431" s="194" t="s">
        <v>4012</v>
      </c>
    </row>
    <row r="432" spans="2:65" s="12" customFormat="1">
      <c r="B432" s="186"/>
      <c r="D432" s="195" t="s">
        <v>402</v>
      </c>
      <c r="E432" s="194" t="s">
        <v>5915</v>
      </c>
      <c r="F432" s="207" t="s">
        <v>5859</v>
      </c>
      <c r="H432" s="208">
        <v>72.667000000000002</v>
      </c>
      <c r="I432" s="190"/>
      <c r="L432" s="186"/>
      <c r="M432" s="191"/>
      <c r="N432" s="192"/>
      <c r="O432" s="192"/>
      <c r="P432" s="192"/>
      <c r="Q432" s="192"/>
      <c r="R432" s="192"/>
      <c r="S432" s="192"/>
      <c r="T432" s="193"/>
      <c r="AT432" s="194" t="s">
        <v>402</v>
      </c>
      <c r="AU432" s="194" t="s">
        <v>5990</v>
      </c>
      <c r="AV432" s="12" t="s">
        <v>5990</v>
      </c>
      <c r="AW432" s="12" t="s">
        <v>5947</v>
      </c>
      <c r="AX432" s="12" t="s">
        <v>5983</v>
      </c>
      <c r="AY432" s="194" t="s">
        <v>4012</v>
      </c>
    </row>
    <row r="433" spans="2:65" s="13" customFormat="1">
      <c r="B433" s="209"/>
      <c r="D433" s="195" t="s">
        <v>402</v>
      </c>
      <c r="E433" s="218" t="s">
        <v>5915</v>
      </c>
      <c r="F433" s="219" t="s">
        <v>476</v>
      </c>
      <c r="H433" s="220">
        <v>179.167</v>
      </c>
      <c r="I433" s="213"/>
      <c r="L433" s="209"/>
      <c r="M433" s="214"/>
      <c r="N433" s="215"/>
      <c r="O433" s="215"/>
      <c r="P433" s="215"/>
      <c r="Q433" s="215"/>
      <c r="R433" s="215"/>
      <c r="S433" s="215"/>
      <c r="T433" s="216"/>
      <c r="AT433" s="217" t="s">
        <v>402</v>
      </c>
      <c r="AU433" s="217" t="s">
        <v>5990</v>
      </c>
      <c r="AV433" s="13" t="s">
        <v>6003</v>
      </c>
      <c r="AW433" s="13" t="s">
        <v>5947</v>
      </c>
      <c r="AX433" s="13" t="s">
        <v>5934</v>
      </c>
      <c r="AY433" s="217" t="s">
        <v>4012</v>
      </c>
    </row>
    <row r="434" spans="2:65" s="12" customFormat="1">
      <c r="B434" s="186"/>
      <c r="D434" s="179" t="s">
        <v>402</v>
      </c>
      <c r="F434" s="188" t="s">
        <v>5860</v>
      </c>
      <c r="H434" s="189">
        <v>180.959</v>
      </c>
      <c r="I434" s="190"/>
      <c r="L434" s="186"/>
      <c r="M434" s="191"/>
      <c r="N434" s="192"/>
      <c r="O434" s="192"/>
      <c r="P434" s="192"/>
      <c r="Q434" s="192"/>
      <c r="R434" s="192"/>
      <c r="S434" s="192"/>
      <c r="T434" s="193"/>
      <c r="AT434" s="194" t="s">
        <v>402</v>
      </c>
      <c r="AU434" s="194" t="s">
        <v>5990</v>
      </c>
      <c r="AV434" s="12" t="s">
        <v>5990</v>
      </c>
      <c r="AW434" s="12" t="s">
        <v>5916</v>
      </c>
      <c r="AX434" s="12" t="s">
        <v>5934</v>
      </c>
      <c r="AY434" s="194" t="s">
        <v>4012</v>
      </c>
    </row>
    <row r="435" spans="2:65" s="1" customFormat="1" ht="22.5" customHeight="1">
      <c r="B435" s="166"/>
      <c r="C435" s="167" t="s">
        <v>5861</v>
      </c>
      <c r="D435" s="167" t="s">
        <v>4015</v>
      </c>
      <c r="E435" s="168" t="s">
        <v>5862</v>
      </c>
      <c r="F435" s="169" t="s">
        <v>5863</v>
      </c>
      <c r="G435" s="170" t="s">
        <v>426</v>
      </c>
      <c r="H435" s="171">
        <v>334.5</v>
      </c>
      <c r="I435" s="172"/>
      <c r="J435" s="173">
        <f>ROUND(I435*H435,2)</f>
        <v>0</v>
      </c>
      <c r="K435" s="169" t="s">
        <v>392</v>
      </c>
      <c r="L435" s="35"/>
      <c r="M435" s="174" t="s">
        <v>5915</v>
      </c>
      <c r="N435" s="175" t="s">
        <v>5954</v>
      </c>
      <c r="O435" s="36"/>
      <c r="P435" s="176">
        <f>O435*H435</f>
        <v>0</v>
      </c>
      <c r="Q435" s="176">
        <v>3.7499999999999999E-2</v>
      </c>
      <c r="R435" s="176">
        <f>Q435*H435</f>
        <v>12.543749999999999</v>
      </c>
      <c r="S435" s="176">
        <v>0</v>
      </c>
      <c r="T435" s="177">
        <f>S435*H435</f>
        <v>0</v>
      </c>
      <c r="AR435" s="18" t="s">
        <v>3964</v>
      </c>
      <c r="AT435" s="18" t="s">
        <v>4015</v>
      </c>
      <c r="AU435" s="18" t="s">
        <v>5990</v>
      </c>
      <c r="AY435" s="18" t="s">
        <v>4012</v>
      </c>
      <c r="BE435" s="178">
        <f>IF(N435="základní",J435,0)</f>
        <v>0</v>
      </c>
      <c r="BF435" s="178">
        <f>IF(N435="snížená",J435,0)</f>
        <v>0</v>
      </c>
      <c r="BG435" s="178">
        <f>IF(N435="zákl. přenesená",J435,0)</f>
        <v>0</v>
      </c>
      <c r="BH435" s="178">
        <f>IF(N435="sníž. přenesená",J435,0)</f>
        <v>0</v>
      </c>
      <c r="BI435" s="178">
        <f>IF(N435="nulová",J435,0)</f>
        <v>0</v>
      </c>
      <c r="BJ435" s="18" t="s">
        <v>5934</v>
      </c>
      <c r="BK435" s="178">
        <f>ROUND(I435*H435,2)</f>
        <v>0</v>
      </c>
      <c r="BL435" s="18" t="s">
        <v>3964</v>
      </c>
      <c r="BM435" s="18" t="s">
        <v>5864</v>
      </c>
    </row>
    <row r="436" spans="2:65" s="1" customFormat="1" ht="22.5" customHeight="1">
      <c r="B436" s="166"/>
      <c r="C436" s="197" t="s">
        <v>5865</v>
      </c>
      <c r="D436" s="197" t="s">
        <v>447</v>
      </c>
      <c r="E436" s="198" t="s">
        <v>5866</v>
      </c>
      <c r="F436" s="199" t="s">
        <v>5867</v>
      </c>
      <c r="G436" s="200" t="s">
        <v>426</v>
      </c>
      <c r="H436" s="201">
        <v>280.60199999999998</v>
      </c>
      <c r="I436" s="202"/>
      <c r="J436" s="203">
        <f>ROUND(I436*H436,2)</f>
        <v>0</v>
      </c>
      <c r="K436" s="199" t="s">
        <v>392</v>
      </c>
      <c r="L436" s="204"/>
      <c r="M436" s="205" t="s">
        <v>5915</v>
      </c>
      <c r="N436" s="206" t="s">
        <v>5954</v>
      </c>
      <c r="O436" s="36"/>
      <c r="P436" s="176">
        <f>O436*H436</f>
        <v>0</v>
      </c>
      <c r="Q436" s="176">
        <v>1.9199999999999998E-2</v>
      </c>
      <c r="R436" s="176">
        <f>Q436*H436</f>
        <v>5.3875583999999987</v>
      </c>
      <c r="S436" s="176">
        <v>0</v>
      </c>
      <c r="T436" s="177">
        <f>S436*H436</f>
        <v>0</v>
      </c>
      <c r="AR436" s="18" t="s">
        <v>526</v>
      </c>
      <c r="AT436" s="18" t="s">
        <v>447</v>
      </c>
      <c r="AU436" s="18" t="s">
        <v>5990</v>
      </c>
      <c r="AY436" s="18" t="s">
        <v>4012</v>
      </c>
      <c r="BE436" s="178">
        <f>IF(N436="základní",J436,0)</f>
        <v>0</v>
      </c>
      <c r="BF436" s="178">
        <f>IF(N436="snížená",J436,0)</f>
        <v>0</v>
      </c>
      <c r="BG436" s="178">
        <f>IF(N436="zákl. přenesená",J436,0)</f>
        <v>0</v>
      </c>
      <c r="BH436" s="178">
        <f>IF(N436="sníž. přenesená",J436,0)</f>
        <v>0</v>
      </c>
      <c r="BI436" s="178">
        <f>IF(N436="nulová",J436,0)</f>
        <v>0</v>
      </c>
      <c r="BJ436" s="18" t="s">
        <v>5934</v>
      </c>
      <c r="BK436" s="178">
        <f>ROUND(I436*H436,2)</f>
        <v>0</v>
      </c>
      <c r="BL436" s="18" t="s">
        <v>3964</v>
      </c>
      <c r="BM436" s="18" t="s">
        <v>5868</v>
      </c>
    </row>
    <row r="437" spans="2:65" s="1" customFormat="1" ht="27">
      <c r="B437" s="35"/>
      <c r="D437" s="195" t="s">
        <v>4021</v>
      </c>
      <c r="F437" s="196" t="s">
        <v>5869</v>
      </c>
      <c r="I437" s="181"/>
      <c r="L437" s="35"/>
      <c r="M437" s="64"/>
      <c r="N437" s="36"/>
      <c r="O437" s="36"/>
      <c r="P437" s="36"/>
      <c r="Q437" s="36"/>
      <c r="R437" s="36"/>
      <c r="S437" s="36"/>
      <c r="T437" s="65"/>
      <c r="AT437" s="18" t="s">
        <v>4021</v>
      </c>
      <c r="AU437" s="18" t="s">
        <v>5990</v>
      </c>
    </row>
    <row r="438" spans="2:65" s="12" customFormat="1">
      <c r="B438" s="186"/>
      <c r="D438" s="195" t="s">
        <v>402</v>
      </c>
      <c r="E438" s="194" t="s">
        <v>5915</v>
      </c>
      <c r="F438" s="207" t="s">
        <v>5870</v>
      </c>
      <c r="H438" s="208">
        <v>235.9</v>
      </c>
      <c r="I438" s="190"/>
      <c r="L438" s="186"/>
      <c r="M438" s="191"/>
      <c r="N438" s="192"/>
      <c r="O438" s="192"/>
      <c r="P438" s="192"/>
      <c r="Q438" s="192"/>
      <c r="R438" s="192"/>
      <c r="S438" s="192"/>
      <c r="T438" s="193"/>
      <c r="AT438" s="194" t="s">
        <v>402</v>
      </c>
      <c r="AU438" s="194" t="s">
        <v>5990</v>
      </c>
      <c r="AV438" s="12" t="s">
        <v>5990</v>
      </c>
      <c r="AW438" s="12" t="s">
        <v>5947</v>
      </c>
      <c r="AX438" s="12" t="s">
        <v>5983</v>
      </c>
      <c r="AY438" s="194" t="s">
        <v>4012</v>
      </c>
    </row>
    <row r="439" spans="2:65" s="12" customFormat="1">
      <c r="B439" s="186"/>
      <c r="D439" s="195" t="s">
        <v>402</v>
      </c>
      <c r="E439" s="194" t="s">
        <v>5915</v>
      </c>
      <c r="F439" s="207" t="s">
        <v>5871</v>
      </c>
      <c r="H439" s="208">
        <v>39.200000000000003</v>
      </c>
      <c r="I439" s="190"/>
      <c r="L439" s="186"/>
      <c r="M439" s="191"/>
      <c r="N439" s="192"/>
      <c r="O439" s="192"/>
      <c r="P439" s="192"/>
      <c r="Q439" s="192"/>
      <c r="R439" s="192"/>
      <c r="S439" s="192"/>
      <c r="T439" s="193"/>
      <c r="AT439" s="194" t="s">
        <v>402</v>
      </c>
      <c r="AU439" s="194" t="s">
        <v>5990</v>
      </c>
      <c r="AV439" s="12" t="s">
        <v>5990</v>
      </c>
      <c r="AW439" s="12" t="s">
        <v>5947</v>
      </c>
      <c r="AX439" s="12" t="s">
        <v>5983</v>
      </c>
      <c r="AY439" s="194" t="s">
        <v>4012</v>
      </c>
    </row>
    <row r="440" spans="2:65" s="13" customFormat="1">
      <c r="B440" s="209"/>
      <c r="D440" s="195" t="s">
        <v>402</v>
      </c>
      <c r="E440" s="218" t="s">
        <v>5915</v>
      </c>
      <c r="F440" s="219" t="s">
        <v>476</v>
      </c>
      <c r="H440" s="220">
        <v>275.10000000000002</v>
      </c>
      <c r="I440" s="213"/>
      <c r="L440" s="209"/>
      <c r="M440" s="214"/>
      <c r="N440" s="215"/>
      <c r="O440" s="215"/>
      <c r="P440" s="215"/>
      <c r="Q440" s="215"/>
      <c r="R440" s="215"/>
      <c r="S440" s="215"/>
      <c r="T440" s="216"/>
      <c r="AT440" s="217" t="s">
        <v>402</v>
      </c>
      <c r="AU440" s="217" t="s">
        <v>5990</v>
      </c>
      <c r="AV440" s="13" t="s">
        <v>6003</v>
      </c>
      <c r="AW440" s="13" t="s">
        <v>5947</v>
      </c>
      <c r="AX440" s="13" t="s">
        <v>5934</v>
      </c>
      <c r="AY440" s="217" t="s">
        <v>4012</v>
      </c>
    </row>
    <row r="441" spans="2:65" s="12" customFormat="1">
      <c r="B441" s="186"/>
      <c r="D441" s="179" t="s">
        <v>402</v>
      </c>
      <c r="F441" s="188" t="s">
        <v>5872</v>
      </c>
      <c r="H441" s="189">
        <v>280.60199999999998</v>
      </c>
      <c r="I441" s="190"/>
      <c r="L441" s="186"/>
      <c r="M441" s="191"/>
      <c r="N441" s="192"/>
      <c r="O441" s="192"/>
      <c r="P441" s="192"/>
      <c r="Q441" s="192"/>
      <c r="R441" s="192"/>
      <c r="S441" s="192"/>
      <c r="T441" s="193"/>
      <c r="AT441" s="194" t="s">
        <v>402</v>
      </c>
      <c r="AU441" s="194" t="s">
        <v>5990</v>
      </c>
      <c r="AV441" s="12" t="s">
        <v>5990</v>
      </c>
      <c r="AW441" s="12" t="s">
        <v>5916</v>
      </c>
      <c r="AX441" s="12" t="s">
        <v>5934</v>
      </c>
      <c r="AY441" s="194" t="s">
        <v>4012</v>
      </c>
    </row>
    <row r="442" spans="2:65" s="1" customFormat="1" ht="31.5" customHeight="1">
      <c r="B442" s="166"/>
      <c r="C442" s="197" t="s">
        <v>5873</v>
      </c>
      <c r="D442" s="197" t="s">
        <v>447</v>
      </c>
      <c r="E442" s="198" t="s">
        <v>5874</v>
      </c>
      <c r="F442" s="199" t="s">
        <v>5875</v>
      </c>
      <c r="G442" s="200" t="s">
        <v>426</v>
      </c>
      <c r="H442" s="201">
        <v>60.588000000000001</v>
      </c>
      <c r="I442" s="202"/>
      <c r="J442" s="203">
        <f>ROUND(I442*H442,2)</f>
        <v>0</v>
      </c>
      <c r="K442" s="199" t="s">
        <v>5915</v>
      </c>
      <c r="L442" s="204"/>
      <c r="M442" s="205" t="s">
        <v>5915</v>
      </c>
      <c r="N442" s="206" t="s">
        <v>5954</v>
      </c>
      <c r="O442" s="36"/>
      <c r="P442" s="176">
        <f>O442*H442</f>
        <v>0</v>
      </c>
      <c r="Q442" s="176">
        <v>1.9199999999999998E-2</v>
      </c>
      <c r="R442" s="176">
        <f>Q442*H442</f>
        <v>1.1632895999999999</v>
      </c>
      <c r="S442" s="176">
        <v>0</v>
      </c>
      <c r="T442" s="177">
        <f>S442*H442</f>
        <v>0</v>
      </c>
      <c r="AR442" s="18" t="s">
        <v>526</v>
      </c>
      <c r="AT442" s="18" t="s">
        <v>447</v>
      </c>
      <c r="AU442" s="18" t="s">
        <v>5990</v>
      </c>
      <c r="AY442" s="18" t="s">
        <v>4012</v>
      </c>
      <c r="BE442" s="178">
        <f>IF(N442="základní",J442,0)</f>
        <v>0</v>
      </c>
      <c r="BF442" s="178">
        <f>IF(N442="snížená",J442,0)</f>
        <v>0</v>
      </c>
      <c r="BG442" s="178">
        <f>IF(N442="zákl. přenesená",J442,0)</f>
        <v>0</v>
      </c>
      <c r="BH442" s="178">
        <f>IF(N442="sníž. přenesená",J442,0)</f>
        <v>0</v>
      </c>
      <c r="BI442" s="178">
        <f>IF(N442="nulová",J442,0)</f>
        <v>0</v>
      </c>
      <c r="BJ442" s="18" t="s">
        <v>5934</v>
      </c>
      <c r="BK442" s="178">
        <f>ROUND(I442*H442,2)</f>
        <v>0</v>
      </c>
      <c r="BL442" s="18" t="s">
        <v>3964</v>
      </c>
      <c r="BM442" s="18" t="s">
        <v>5876</v>
      </c>
    </row>
    <row r="443" spans="2:65" s="1" customFormat="1" ht="27">
      <c r="B443" s="35"/>
      <c r="D443" s="195" t="s">
        <v>4021</v>
      </c>
      <c r="F443" s="196" t="s">
        <v>5877</v>
      </c>
      <c r="I443" s="181"/>
      <c r="L443" s="35"/>
      <c r="M443" s="64"/>
      <c r="N443" s="36"/>
      <c r="O443" s="36"/>
      <c r="P443" s="36"/>
      <c r="Q443" s="36"/>
      <c r="R443" s="36"/>
      <c r="S443" s="36"/>
      <c r="T443" s="65"/>
      <c r="AT443" s="18" t="s">
        <v>4021</v>
      </c>
      <c r="AU443" s="18" t="s">
        <v>5990</v>
      </c>
    </row>
    <row r="444" spans="2:65" s="12" customFormat="1">
      <c r="B444" s="186"/>
      <c r="D444" s="195" t="s">
        <v>402</v>
      </c>
      <c r="E444" s="194" t="s">
        <v>5915</v>
      </c>
      <c r="F444" s="207" t="s">
        <v>5878</v>
      </c>
      <c r="H444" s="208">
        <v>59.4</v>
      </c>
      <c r="I444" s="190"/>
      <c r="L444" s="186"/>
      <c r="M444" s="191"/>
      <c r="N444" s="192"/>
      <c r="O444" s="192"/>
      <c r="P444" s="192"/>
      <c r="Q444" s="192"/>
      <c r="R444" s="192"/>
      <c r="S444" s="192"/>
      <c r="T444" s="193"/>
      <c r="AT444" s="194" t="s">
        <v>402</v>
      </c>
      <c r="AU444" s="194" t="s">
        <v>5990</v>
      </c>
      <c r="AV444" s="12" t="s">
        <v>5990</v>
      </c>
      <c r="AW444" s="12" t="s">
        <v>5947</v>
      </c>
      <c r="AX444" s="12" t="s">
        <v>5934</v>
      </c>
      <c r="AY444" s="194" t="s">
        <v>4012</v>
      </c>
    </row>
    <row r="445" spans="2:65" s="12" customFormat="1">
      <c r="B445" s="186"/>
      <c r="D445" s="179" t="s">
        <v>402</v>
      </c>
      <c r="F445" s="188" t="s">
        <v>5879</v>
      </c>
      <c r="H445" s="189">
        <v>60.588000000000001</v>
      </c>
      <c r="I445" s="190"/>
      <c r="L445" s="186"/>
      <c r="M445" s="191"/>
      <c r="N445" s="192"/>
      <c r="O445" s="192"/>
      <c r="P445" s="192"/>
      <c r="Q445" s="192"/>
      <c r="R445" s="192"/>
      <c r="S445" s="192"/>
      <c r="T445" s="193"/>
      <c r="AT445" s="194" t="s">
        <v>402</v>
      </c>
      <c r="AU445" s="194" t="s">
        <v>5990</v>
      </c>
      <c r="AV445" s="12" t="s">
        <v>5990</v>
      </c>
      <c r="AW445" s="12" t="s">
        <v>5916</v>
      </c>
      <c r="AX445" s="12" t="s">
        <v>5934</v>
      </c>
      <c r="AY445" s="194" t="s">
        <v>4012</v>
      </c>
    </row>
    <row r="446" spans="2:65" s="1" customFormat="1" ht="22.5" customHeight="1">
      <c r="B446" s="166"/>
      <c r="C446" s="167" t="s">
        <v>5880</v>
      </c>
      <c r="D446" s="167" t="s">
        <v>4015</v>
      </c>
      <c r="E446" s="168" t="s">
        <v>5881</v>
      </c>
      <c r="F446" s="169" t="s">
        <v>5882</v>
      </c>
      <c r="G446" s="170" t="s">
        <v>426</v>
      </c>
      <c r="H446" s="171">
        <v>219.8</v>
      </c>
      <c r="I446" s="172"/>
      <c r="J446" s="173">
        <f>ROUND(I446*H446,2)</f>
        <v>0</v>
      </c>
      <c r="K446" s="169" t="s">
        <v>392</v>
      </c>
      <c r="L446" s="35"/>
      <c r="M446" s="174" t="s">
        <v>5915</v>
      </c>
      <c r="N446" s="175" t="s">
        <v>5954</v>
      </c>
      <c r="O446" s="36"/>
      <c r="P446" s="176">
        <f>O446*H446</f>
        <v>0</v>
      </c>
      <c r="Q446" s="176">
        <v>0</v>
      </c>
      <c r="R446" s="176">
        <f>Q446*H446</f>
        <v>0</v>
      </c>
      <c r="S446" s="176">
        <v>8.3169999999999994E-2</v>
      </c>
      <c r="T446" s="177">
        <f>S446*H446</f>
        <v>18.280766</v>
      </c>
      <c r="AR446" s="18" t="s">
        <v>3964</v>
      </c>
      <c r="AT446" s="18" t="s">
        <v>4015</v>
      </c>
      <c r="AU446" s="18" t="s">
        <v>5990</v>
      </c>
      <c r="AY446" s="18" t="s">
        <v>4012</v>
      </c>
      <c r="BE446" s="178">
        <f>IF(N446="základní",J446,0)</f>
        <v>0</v>
      </c>
      <c r="BF446" s="178">
        <f>IF(N446="snížená",J446,0)</f>
        <v>0</v>
      </c>
      <c r="BG446" s="178">
        <f>IF(N446="zákl. přenesená",J446,0)</f>
        <v>0</v>
      </c>
      <c r="BH446" s="178">
        <f>IF(N446="sníž. přenesená",J446,0)</f>
        <v>0</v>
      </c>
      <c r="BI446" s="178">
        <f>IF(N446="nulová",J446,0)</f>
        <v>0</v>
      </c>
      <c r="BJ446" s="18" t="s">
        <v>5934</v>
      </c>
      <c r="BK446" s="178">
        <f>ROUND(I446*H446,2)</f>
        <v>0</v>
      </c>
      <c r="BL446" s="18" t="s">
        <v>3964</v>
      </c>
      <c r="BM446" s="18" t="s">
        <v>5883</v>
      </c>
    </row>
    <row r="447" spans="2:65" s="12" customFormat="1" ht="27">
      <c r="B447" s="186"/>
      <c r="D447" s="195" t="s">
        <v>402</v>
      </c>
      <c r="E447" s="194" t="s">
        <v>5915</v>
      </c>
      <c r="F447" s="207" t="s">
        <v>5884</v>
      </c>
      <c r="H447" s="208">
        <v>193.2</v>
      </c>
      <c r="I447" s="190"/>
      <c r="L447" s="186"/>
      <c r="M447" s="191"/>
      <c r="N447" s="192"/>
      <c r="O447" s="192"/>
      <c r="P447" s="192"/>
      <c r="Q447" s="192"/>
      <c r="R447" s="192"/>
      <c r="S447" s="192"/>
      <c r="T447" s="193"/>
      <c r="AT447" s="194" t="s">
        <v>402</v>
      </c>
      <c r="AU447" s="194" t="s">
        <v>5990</v>
      </c>
      <c r="AV447" s="12" t="s">
        <v>5990</v>
      </c>
      <c r="AW447" s="12" t="s">
        <v>5947</v>
      </c>
      <c r="AX447" s="12" t="s">
        <v>5983</v>
      </c>
      <c r="AY447" s="194" t="s">
        <v>4012</v>
      </c>
    </row>
    <row r="448" spans="2:65" s="12" customFormat="1">
      <c r="B448" s="186"/>
      <c r="D448" s="179" t="s">
        <v>402</v>
      </c>
      <c r="E448" s="187" t="s">
        <v>5915</v>
      </c>
      <c r="F448" s="188" t="s">
        <v>5885</v>
      </c>
      <c r="H448" s="189">
        <v>26.6</v>
      </c>
      <c r="I448" s="190"/>
      <c r="L448" s="186"/>
      <c r="M448" s="191"/>
      <c r="N448" s="192"/>
      <c r="O448" s="192"/>
      <c r="P448" s="192"/>
      <c r="Q448" s="192"/>
      <c r="R448" s="192"/>
      <c r="S448" s="192"/>
      <c r="T448" s="193"/>
      <c r="AT448" s="194" t="s">
        <v>402</v>
      </c>
      <c r="AU448" s="194" t="s">
        <v>5990</v>
      </c>
      <c r="AV448" s="12" t="s">
        <v>5990</v>
      </c>
      <c r="AW448" s="12" t="s">
        <v>5947</v>
      </c>
      <c r="AX448" s="12" t="s">
        <v>5983</v>
      </c>
      <c r="AY448" s="194" t="s">
        <v>4012</v>
      </c>
    </row>
    <row r="449" spans="2:65" s="1" customFormat="1" ht="22.5" customHeight="1">
      <c r="B449" s="166"/>
      <c r="C449" s="167" t="s">
        <v>5886</v>
      </c>
      <c r="D449" s="167" t="s">
        <v>4015</v>
      </c>
      <c r="E449" s="168" t="s">
        <v>5887</v>
      </c>
      <c r="F449" s="169" t="s">
        <v>5888</v>
      </c>
      <c r="G449" s="170" t="s">
        <v>426</v>
      </c>
      <c r="H449" s="171">
        <v>254.3</v>
      </c>
      <c r="I449" s="172"/>
      <c r="J449" s="173">
        <f>ROUND(I449*H449,2)</f>
        <v>0</v>
      </c>
      <c r="K449" s="169" t="s">
        <v>392</v>
      </c>
      <c r="L449" s="35"/>
      <c r="M449" s="174" t="s">
        <v>5915</v>
      </c>
      <c r="N449" s="175" t="s">
        <v>5954</v>
      </c>
      <c r="O449" s="36"/>
      <c r="P449" s="176">
        <f>O449*H449</f>
        <v>0</v>
      </c>
      <c r="Q449" s="176">
        <v>7.7000000000000002E-3</v>
      </c>
      <c r="R449" s="176">
        <f>Q449*H449</f>
        <v>1.9581100000000002</v>
      </c>
      <c r="S449" s="176">
        <v>0</v>
      </c>
      <c r="T449" s="177">
        <f>S449*H449</f>
        <v>0</v>
      </c>
      <c r="AR449" s="18" t="s">
        <v>3964</v>
      </c>
      <c r="AT449" s="18" t="s">
        <v>4015</v>
      </c>
      <c r="AU449" s="18" t="s">
        <v>5990</v>
      </c>
      <c r="AY449" s="18" t="s">
        <v>4012</v>
      </c>
      <c r="BE449" s="178">
        <f>IF(N449="základní",J449,0)</f>
        <v>0</v>
      </c>
      <c r="BF449" s="178">
        <f>IF(N449="snížená",J449,0)</f>
        <v>0</v>
      </c>
      <c r="BG449" s="178">
        <f>IF(N449="zákl. přenesená",J449,0)</f>
        <v>0</v>
      </c>
      <c r="BH449" s="178">
        <f>IF(N449="sníž. přenesená",J449,0)</f>
        <v>0</v>
      </c>
      <c r="BI449" s="178">
        <f>IF(N449="nulová",J449,0)</f>
        <v>0</v>
      </c>
      <c r="BJ449" s="18" t="s">
        <v>5934</v>
      </c>
      <c r="BK449" s="178">
        <f>ROUND(I449*H449,2)</f>
        <v>0</v>
      </c>
      <c r="BL449" s="18" t="s">
        <v>3964</v>
      </c>
      <c r="BM449" s="18" t="s">
        <v>5889</v>
      </c>
    </row>
    <row r="450" spans="2:65" s="1" customFormat="1" ht="22.5" customHeight="1">
      <c r="B450" s="166"/>
      <c r="C450" s="167" t="s">
        <v>5890</v>
      </c>
      <c r="D450" s="167" t="s">
        <v>4015</v>
      </c>
      <c r="E450" s="168" t="s">
        <v>5891</v>
      </c>
      <c r="F450" s="169" t="s">
        <v>5892</v>
      </c>
      <c r="G450" s="170" t="s">
        <v>450</v>
      </c>
      <c r="H450" s="171">
        <v>21.367000000000001</v>
      </c>
      <c r="I450" s="172"/>
      <c r="J450" s="173">
        <f>ROUND(I450*H450,2)</f>
        <v>0</v>
      </c>
      <c r="K450" s="169" t="s">
        <v>392</v>
      </c>
      <c r="L450" s="35"/>
      <c r="M450" s="174" t="s">
        <v>5915</v>
      </c>
      <c r="N450" s="175" t="s">
        <v>5954</v>
      </c>
      <c r="O450" s="36"/>
      <c r="P450" s="176">
        <f>O450*H450</f>
        <v>0</v>
      </c>
      <c r="Q450" s="176">
        <v>0</v>
      </c>
      <c r="R450" s="176">
        <f>Q450*H450</f>
        <v>0</v>
      </c>
      <c r="S450" s="176">
        <v>0</v>
      </c>
      <c r="T450" s="177">
        <f>S450*H450</f>
        <v>0</v>
      </c>
      <c r="AR450" s="18" t="s">
        <v>3964</v>
      </c>
      <c r="AT450" s="18" t="s">
        <v>4015</v>
      </c>
      <c r="AU450" s="18" t="s">
        <v>5990</v>
      </c>
      <c r="AY450" s="18" t="s">
        <v>4012</v>
      </c>
      <c r="BE450" s="178">
        <f>IF(N450="základní",J450,0)</f>
        <v>0</v>
      </c>
      <c r="BF450" s="178">
        <f>IF(N450="snížená",J450,0)</f>
        <v>0</v>
      </c>
      <c r="BG450" s="178">
        <f>IF(N450="zákl. přenesená",J450,0)</f>
        <v>0</v>
      </c>
      <c r="BH450" s="178">
        <f>IF(N450="sníž. přenesená",J450,0)</f>
        <v>0</v>
      </c>
      <c r="BI450" s="178">
        <f>IF(N450="nulová",J450,0)</f>
        <v>0</v>
      </c>
      <c r="BJ450" s="18" t="s">
        <v>5934</v>
      </c>
      <c r="BK450" s="178">
        <f>ROUND(I450*H450,2)</f>
        <v>0</v>
      </c>
      <c r="BL450" s="18" t="s">
        <v>3964</v>
      </c>
      <c r="BM450" s="18" t="s">
        <v>5893</v>
      </c>
    </row>
    <row r="451" spans="2:65" s="11" customFormat="1" ht="29.85" customHeight="1">
      <c r="B451" s="152"/>
      <c r="D451" s="163" t="s">
        <v>5982</v>
      </c>
      <c r="E451" s="164" t="s">
        <v>5894</v>
      </c>
      <c r="F451" s="164" t="s">
        <v>5895</v>
      </c>
      <c r="I451" s="155"/>
      <c r="J451" s="165">
        <f>BK451</f>
        <v>0</v>
      </c>
      <c r="L451" s="152"/>
      <c r="M451" s="157"/>
      <c r="N451" s="158"/>
      <c r="O451" s="158"/>
      <c r="P451" s="159">
        <f>SUM(P452:P473)</f>
        <v>0</v>
      </c>
      <c r="Q451" s="158"/>
      <c r="R451" s="159">
        <f>SUM(R452:R473)</f>
        <v>3.3486699999999998</v>
      </c>
      <c r="S451" s="158"/>
      <c r="T451" s="160">
        <f>SUM(T452:T473)</f>
        <v>1.4103000000000001</v>
      </c>
      <c r="AR451" s="153" t="s">
        <v>5990</v>
      </c>
      <c r="AT451" s="161" t="s">
        <v>5982</v>
      </c>
      <c r="AU451" s="161" t="s">
        <v>5934</v>
      </c>
      <c r="AY451" s="153" t="s">
        <v>4012</v>
      </c>
      <c r="BK451" s="162">
        <f>SUM(BK452:BK473)</f>
        <v>0</v>
      </c>
    </row>
    <row r="452" spans="2:65" s="1" customFormat="1" ht="22.5" customHeight="1">
      <c r="B452" s="166"/>
      <c r="C452" s="167" t="s">
        <v>5896</v>
      </c>
      <c r="D452" s="167" t="s">
        <v>4015</v>
      </c>
      <c r="E452" s="168" t="s">
        <v>5897</v>
      </c>
      <c r="F452" s="169" t="s">
        <v>5898</v>
      </c>
      <c r="G452" s="170" t="s">
        <v>459</v>
      </c>
      <c r="H452" s="171">
        <v>52</v>
      </c>
      <c r="I452" s="172"/>
      <c r="J452" s="173">
        <f>ROUND(I452*H452,2)</f>
        <v>0</v>
      </c>
      <c r="K452" s="169" t="s">
        <v>392</v>
      </c>
      <c r="L452" s="35"/>
      <c r="M452" s="174" t="s">
        <v>5915</v>
      </c>
      <c r="N452" s="175" t="s">
        <v>5954</v>
      </c>
      <c r="O452" s="36"/>
      <c r="P452" s="176">
        <f>O452*H452</f>
        <v>0</v>
      </c>
      <c r="Q452" s="176">
        <v>0</v>
      </c>
      <c r="R452" s="176">
        <f>Q452*H452</f>
        <v>0</v>
      </c>
      <c r="S452" s="176">
        <v>2.9999999999999997E-4</v>
      </c>
      <c r="T452" s="177">
        <f>S452*H452</f>
        <v>1.5599999999999999E-2</v>
      </c>
      <c r="AR452" s="18" t="s">
        <v>3964</v>
      </c>
      <c r="AT452" s="18" t="s">
        <v>4015</v>
      </c>
      <c r="AU452" s="18" t="s">
        <v>5990</v>
      </c>
      <c r="AY452" s="18" t="s">
        <v>4012</v>
      </c>
      <c r="BE452" s="178">
        <f>IF(N452="základní",J452,0)</f>
        <v>0</v>
      </c>
      <c r="BF452" s="178">
        <f>IF(N452="snížená",J452,0)</f>
        <v>0</v>
      </c>
      <c r="BG452" s="178">
        <f>IF(N452="zákl. přenesená",J452,0)</f>
        <v>0</v>
      </c>
      <c r="BH452" s="178">
        <f>IF(N452="sníž. přenesená",J452,0)</f>
        <v>0</v>
      </c>
      <c r="BI452" s="178">
        <f>IF(N452="nulová",J452,0)</f>
        <v>0</v>
      </c>
      <c r="BJ452" s="18" t="s">
        <v>5934</v>
      </c>
      <c r="BK452" s="178">
        <f>ROUND(I452*H452,2)</f>
        <v>0</v>
      </c>
      <c r="BL452" s="18" t="s">
        <v>3964</v>
      </c>
      <c r="BM452" s="18" t="s">
        <v>5899</v>
      </c>
    </row>
    <row r="453" spans="2:65" s="12" customFormat="1">
      <c r="B453" s="186"/>
      <c r="D453" s="179" t="s">
        <v>402</v>
      </c>
      <c r="E453" s="187" t="s">
        <v>5915</v>
      </c>
      <c r="F453" s="188" t="s">
        <v>5900</v>
      </c>
      <c r="H453" s="189">
        <v>52</v>
      </c>
      <c r="I453" s="190"/>
      <c r="L453" s="186"/>
      <c r="M453" s="191"/>
      <c r="N453" s="192"/>
      <c r="O453" s="192"/>
      <c r="P453" s="192"/>
      <c r="Q453" s="192"/>
      <c r="R453" s="192"/>
      <c r="S453" s="192"/>
      <c r="T453" s="193"/>
      <c r="AT453" s="194" t="s">
        <v>402</v>
      </c>
      <c r="AU453" s="194" t="s">
        <v>5990</v>
      </c>
      <c r="AV453" s="12" t="s">
        <v>5990</v>
      </c>
      <c r="AW453" s="12" t="s">
        <v>5947</v>
      </c>
      <c r="AX453" s="12" t="s">
        <v>5934</v>
      </c>
      <c r="AY453" s="194" t="s">
        <v>4012</v>
      </c>
    </row>
    <row r="454" spans="2:65" s="1" customFormat="1" ht="22.5" customHeight="1">
      <c r="B454" s="166"/>
      <c r="C454" s="167" t="s">
        <v>5901</v>
      </c>
      <c r="D454" s="167" t="s">
        <v>4015</v>
      </c>
      <c r="E454" s="168" t="s">
        <v>5902</v>
      </c>
      <c r="F454" s="169" t="s">
        <v>5903</v>
      </c>
      <c r="G454" s="170" t="s">
        <v>426</v>
      </c>
      <c r="H454" s="171">
        <v>464.9</v>
      </c>
      <c r="I454" s="172"/>
      <c r="J454" s="173">
        <f>ROUND(I454*H454,2)</f>
        <v>0</v>
      </c>
      <c r="K454" s="169" t="s">
        <v>392</v>
      </c>
      <c r="L454" s="35"/>
      <c r="M454" s="174" t="s">
        <v>5915</v>
      </c>
      <c r="N454" s="175" t="s">
        <v>5954</v>
      </c>
      <c r="O454" s="36"/>
      <c r="P454" s="176">
        <f>O454*H454</f>
        <v>0</v>
      </c>
      <c r="Q454" s="176">
        <v>0</v>
      </c>
      <c r="R454" s="176">
        <f>Q454*H454</f>
        <v>0</v>
      </c>
      <c r="S454" s="176">
        <v>3.0000000000000001E-3</v>
      </c>
      <c r="T454" s="177">
        <f>S454*H454</f>
        <v>1.3947000000000001</v>
      </c>
      <c r="AR454" s="18" t="s">
        <v>3964</v>
      </c>
      <c r="AT454" s="18" t="s">
        <v>4015</v>
      </c>
      <c r="AU454" s="18" t="s">
        <v>5990</v>
      </c>
      <c r="AY454" s="18" t="s">
        <v>4012</v>
      </c>
      <c r="BE454" s="178">
        <f>IF(N454="základní",J454,0)</f>
        <v>0</v>
      </c>
      <c r="BF454" s="178">
        <f>IF(N454="snížená",J454,0)</f>
        <v>0</v>
      </c>
      <c r="BG454" s="178">
        <f>IF(N454="zákl. přenesená",J454,0)</f>
        <v>0</v>
      </c>
      <c r="BH454" s="178">
        <f>IF(N454="sníž. přenesená",J454,0)</f>
        <v>0</v>
      </c>
      <c r="BI454" s="178">
        <f>IF(N454="nulová",J454,0)</f>
        <v>0</v>
      </c>
      <c r="BJ454" s="18" t="s">
        <v>5934</v>
      </c>
      <c r="BK454" s="178">
        <f>ROUND(I454*H454,2)</f>
        <v>0</v>
      </c>
      <c r="BL454" s="18" t="s">
        <v>3964</v>
      </c>
      <c r="BM454" s="18" t="s">
        <v>5904</v>
      </c>
    </row>
    <row r="455" spans="2:65" s="12" customFormat="1">
      <c r="B455" s="186"/>
      <c r="D455" s="195" t="s">
        <v>402</v>
      </c>
      <c r="E455" s="194" t="s">
        <v>5915</v>
      </c>
      <c r="F455" s="207" t="s">
        <v>5905</v>
      </c>
      <c r="H455" s="208">
        <v>72.400000000000006</v>
      </c>
      <c r="I455" s="190"/>
      <c r="L455" s="186"/>
      <c r="M455" s="191"/>
      <c r="N455" s="192"/>
      <c r="O455" s="192"/>
      <c r="P455" s="192"/>
      <c r="Q455" s="192"/>
      <c r="R455" s="192"/>
      <c r="S455" s="192"/>
      <c r="T455" s="193"/>
      <c r="AT455" s="194" t="s">
        <v>402</v>
      </c>
      <c r="AU455" s="194" t="s">
        <v>5990</v>
      </c>
      <c r="AV455" s="12" t="s">
        <v>5990</v>
      </c>
      <c r="AW455" s="12" t="s">
        <v>5947</v>
      </c>
      <c r="AX455" s="12" t="s">
        <v>5983</v>
      </c>
      <c r="AY455" s="194" t="s">
        <v>4012</v>
      </c>
    </row>
    <row r="456" spans="2:65" s="12" customFormat="1" ht="27">
      <c r="B456" s="186"/>
      <c r="D456" s="179" t="s">
        <v>402</v>
      </c>
      <c r="E456" s="187" t="s">
        <v>5915</v>
      </c>
      <c r="F456" s="188" t="s">
        <v>5906</v>
      </c>
      <c r="H456" s="189">
        <v>392.5</v>
      </c>
      <c r="I456" s="190"/>
      <c r="L456" s="186"/>
      <c r="M456" s="191"/>
      <c r="N456" s="192"/>
      <c r="O456" s="192"/>
      <c r="P456" s="192"/>
      <c r="Q456" s="192"/>
      <c r="R456" s="192"/>
      <c r="S456" s="192"/>
      <c r="T456" s="193"/>
      <c r="AT456" s="194" t="s">
        <v>402</v>
      </c>
      <c r="AU456" s="194" t="s">
        <v>5990</v>
      </c>
      <c r="AV456" s="12" t="s">
        <v>5990</v>
      </c>
      <c r="AW456" s="12" t="s">
        <v>5947</v>
      </c>
      <c r="AX456" s="12" t="s">
        <v>5983</v>
      </c>
      <c r="AY456" s="194" t="s">
        <v>4012</v>
      </c>
    </row>
    <row r="457" spans="2:65" s="1" customFormat="1" ht="22.5" customHeight="1">
      <c r="B457" s="166"/>
      <c r="C457" s="167" t="s">
        <v>5907</v>
      </c>
      <c r="D457" s="167" t="s">
        <v>4015</v>
      </c>
      <c r="E457" s="168" t="s">
        <v>5908</v>
      </c>
      <c r="F457" s="169" t="s">
        <v>5909</v>
      </c>
      <c r="G457" s="170" t="s">
        <v>426</v>
      </c>
      <c r="H457" s="171">
        <v>395.3</v>
      </c>
      <c r="I457" s="172"/>
      <c r="J457" s="173">
        <f>ROUND(I457*H457,2)</f>
        <v>0</v>
      </c>
      <c r="K457" s="169" t="s">
        <v>392</v>
      </c>
      <c r="L457" s="35"/>
      <c r="M457" s="174" t="s">
        <v>5915</v>
      </c>
      <c r="N457" s="175" t="s">
        <v>5954</v>
      </c>
      <c r="O457" s="36"/>
      <c r="P457" s="176">
        <f>O457*H457</f>
        <v>0</v>
      </c>
      <c r="Q457" s="176">
        <v>2.7E-4</v>
      </c>
      <c r="R457" s="176">
        <f>Q457*H457</f>
        <v>0.10673100000000001</v>
      </c>
      <c r="S457" s="176">
        <v>0</v>
      </c>
      <c r="T457" s="177">
        <f>S457*H457</f>
        <v>0</v>
      </c>
      <c r="AR457" s="18" t="s">
        <v>3964</v>
      </c>
      <c r="AT457" s="18" t="s">
        <v>4015</v>
      </c>
      <c r="AU457" s="18" t="s">
        <v>5990</v>
      </c>
      <c r="AY457" s="18" t="s">
        <v>4012</v>
      </c>
      <c r="BE457" s="178">
        <f>IF(N457="základní",J457,0)</f>
        <v>0</v>
      </c>
      <c r="BF457" s="178">
        <f>IF(N457="snížená",J457,0)</f>
        <v>0</v>
      </c>
      <c r="BG457" s="178">
        <f>IF(N457="zákl. přenesená",J457,0)</f>
        <v>0</v>
      </c>
      <c r="BH457" s="178">
        <f>IF(N457="sníž. přenesená",J457,0)</f>
        <v>0</v>
      </c>
      <c r="BI457" s="178">
        <f>IF(N457="nulová",J457,0)</f>
        <v>0</v>
      </c>
      <c r="BJ457" s="18" t="s">
        <v>5934</v>
      </c>
      <c r="BK457" s="178">
        <f>ROUND(I457*H457,2)</f>
        <v>0</v>
      </c>
      <c r="BL457" s="18" t="s">
        <v>3964</v>
      </c>
      <c r="BM457" s="18" t="s">
        <v>5910</v>
      </c>
    </row>
    <row r="458" spans="2:65" s="12" customFormat="1">
      <c r="B458" s="186"/>
      <c r="D458" s="195" t="s">
        <v>402</v>
      </c>
      <c r="E458" s="194" t="s">
        <v>5915</v>
      </c>
      <c r="F458" s="207" t="s">
        <v>5911</v>
      </c>
      <c r="H458" s="208">
        <v>26.4</v>
      </c>
      <c r="I458" s="190"/>
      <c r="L458" s="186"/>
      <c r="M458" s="191"/>
      <c r="N458" s="192"/>
      <c r="O458" s="192"/>
      <c r="P458" s="192"/>
      <c r="Q458" s="192"/>
      <c r="R458" s="192"/>
      <c r="S458" s="192"/>
      <c r="T458" s="193"/>
      <c r="AT458" s="194" t="s">
        <v>402</v>
      </c>
      <c r="AU458" s="194" t="s">
        <v>5990</v>
      </c>
      <c r="AV458" s="12" t="s">
        <v>5990</v>
      </c>
      <c r="AW458" s="12" t="s">
        <v>5947</v>
      </c>
      <c r="AX458" s="12" t="s">
        <v>5983</v>
      </c>
      <c r="AY458" s="194" t="s">
        <v>4012</v>
      </c>
    </row>
    <row r="459" spans="2:65" s="12" customFormat="1" ht="27">
      <c r="B459" s="186"/>
      <c r="D459" s="195" t="s">
        <v>402</v>
      </c>
      <c r="E459" s="194" t="s">
        <v>5915</v>
      </c>
      <c r="F459" s="207" t="s">
        <v>4380</v>
      </c>
      <c r="H459" s="208">
        <v>368.9</v>
      </c>
      <c r="I459" s="190"/>
      <c r="L459" s="186"/>
      <c r="M459" s="191"/>
      <c r="N459" s="192"/>
      <c r="O459" s="192"/>
      <c r="P459" s="192"/>
      <c r="Q459" s="192"/>
      <c r="R459" s="192"/>
      <c r="S459" s="192"/>
      <c r="T459" s="193"/>
      <c r="AT459" s="194" t="s">
        <v>402</v>
      </c>
      <c r="AU459" s="194" t="s">
        <v>5990</v>
      </c>
      <c r="AV459" s="12" t="s">
        <v>5990</v>
      </c>
      <c r="AW459" s="12" t="s">
        <v>5947</v>
      </c>
      <c r="AX459" s="12" t="s">
        <v>5983</v>
      </c>
      <c r="AY459" s="194" t="s">
        <v>4012</v>
      </c>
    </row>
    <row r="460" spans="2:65" s="13" customFormat="1">
      <c r="B460" s="209"/>
      <c r="D460" s="179" t="s">
        <v>402</v>
      </c>
      <c r="E460" s="210" t="s">
        <v>5915</v>
      </c>
      <c r="F460" s="211" t="s">
        <v>476</v>
      </c>
      <c r="H460" s="212">
        <v>395.3</v>
      </c>
      <c r="I460" s="213"/>
      <c r="L460" s="209"/>
      <c r="M460" s="214"/>
      <c r="N460" s="215"/>
      <c r="O460" s="215"/>
      <c r="P460" s="215"/>
      <c r="Q460" s="215"/>
      <c r="R460" s="215"/>
      <c r="S460" s="215"/>
      <c r="T460" s="216"/>
      <c r="AT460" s="217" t="s">
        <v>402</v>
      </c>
      <c r="AU460" s="217" t="s">
        <v>5990</v>
      </c>
      <c r="AV460" s="13" t="s">
        <v>6003</v>
      </c>
      <c r="AW460" s="13" t="s">
        <v>5947</v>
      </c>
      <c r="AX460" s="13" t="s">
        <v>5934</v>
      </c>
      <c r="AY460" s="217" t="s">
        <v>4012</v>
      </c>
    </row>
    <row r="461" spans="2:65" s="1" customFormat="1" ht="31.5" customHeight="1">
      <c r="B461" s="166"/>
      <c r="C461" s="197" t="s">
        <v>4381</v>
      </c>
      <c r="D461" s="197" t="s">
        <v>447</v>
      </c>
      <c r="E461" s="198" t="s">
        <v>4382</v>
      </c>
      <c r="F461" s="199" t="s">
        <v>4383</v>
      </c>
      <c r="G461" s="200" t="s">
        <v>426</v>
      </c>
      <c r="H461" s="201">
        <v>392.5</v>
      </c>
      <c r="I461" s="202"/>
      <c r="J461" s="203">
        <f>ROUND(I461*H461,2)</f>
        <v>0</v>
      </c>
      <c r="K461" s="199" t="s">
        <v>392</v>
      </c>
      <c r="L461" s="204"/>
      <c r="M461" s="205" t="s">
        <v>5915</v>
      </c>
      <c r="N461" s="206" t="s">
        <v>5954</v>
      </c>
      <c r="O461" s="36"/>
      <c r="P461" s="176">
        <f>O461*H461</f>
        <v>0</v>
      </c>
      <c r="Q461" s="176">
        <v>2.7699999999999999E-3</v>
      </c>
      <c r="R461" s="176">
        <f>Q461*H461</f>
        <v>1.0872249999999999</v>
      </c>
      <c r="S461" s="176">
        <v>0</v>
      </c>
      <c r="T461" s="177">
        <f>S461*H461</f>
        <v>0</v>
      </c>
      <c r="AR461" s="18" t="s">
        <v>526</v>
      </c>
      <c r="AT461" s="18" t="s">
        <v>447</v>
      </c>
      <c r="AU461" s="18" t="s">
        <v>5990</v>
      </c>
      <c r="AY461" s="18" t="s">
        <v>4012</v>
      </c>
      <c r="BE461" s="178">
        <f>IF(N461="základní",J461,0)</f>
        <v>0</v>
      </c>
      <c r="BF461" s="178">
        <f>IF(N461="snížená",J461,0)</f>
        <v>0</v>
      </c>
      <c r="BG461" s="178">
        <f>IF(N461="zákl. přenesená",J461,0)</f>
        <v>0</v>
      </c>
      <c r="BH461" s="178">
        <f>IF(N461="sníž. přenesená",J461,0)</f>
        <v>0</v>
      </c>
      <c r="BI461" s="178">
        <f>IF(N461="nulová",J461,0)</f>
        <v>0</v>
      </c>
      <c r="BJ461" s="18" t="s">
        <v>5934</v>
      </c>
      <c r="BK461" s="178">
        <f>ROUND(I461*H461,2)</f>
        <v>0</v>
      </c>
      <c r="BL461" s="18" t="s">
        <v>3964</v>
      </c>
      <c r="BM461" s="18" t="s">
        <v>4384</v>
      </c>
    </row>
    <row r="462" spans="2:65" s="1" customFormat="1" ht="27">
      <c r="B462" s="35"/>
      <c r="D462" s="179" t="s">
        <v>4021</v>
      </c>
      <c r="F462" s="180" t="s">
        <v>4385</v>
      </c>
      <c r="I462" s="181"/>
      <c r="L462" s="35"/>
      <c r="M462" s="64"/>
      <c r="N462" s="36"/>
      <c r="O462" s="36"/>
      <c r="P462" s="36"/>
      <c r="Q462" s="36"/>
      <c r="R462" s="36"/>
      <c r="S462" s="36"/>
      <c r="T462" s="65"/>
      <c r="AT462" s="18" t="s">
        <v>4021</v>
      </c>
      <c r="AU462" s="18" t="s">
        <v>5990</v>
      </c>
    </row>
    <row r="463" spans="2:65" s="1" customFormat="1" ht="22.5" customHeight="1">
      <c r="B463" s="166"/>
      <c r="C463" s="167" t="s">
        <v>4386</v>
      </c>
      <c r="D463" s="167" t="s">
        <v>4015</v>
      </c>
      <c r="E463" s="168" t="s">
        <v>4387</v>
      </c>
      <c r="F463" s="169" t="s">
        <v>4388</v>
      </c>
      <c r="G463" s="170" t="s">
        <v>426</v>
      </c>
      <c r="H463" s="171">
        <v>395.3</v>
      </c>
      <c r="I463" s="172"/>
      <c r="J463" s="173">
        <f>ROUND(I463*H463,2)</f>
        <v>0</v>
      </c>
      <c r="K463" s="169" t="s">
        <v>392</v>
      </c>
      <c r="L463" s="35"/>
      <c r="M463" s="174" t="s">
        <v>5915</v>
      </c>
      <c r="N463" s="175" t="s">
        <v>5954</v>
      </c>
      <c r="O463" s="36"/>
      <c r="P463" s="176">
        <f>O463*H463</f>
        <v>0</v>
      </c>
      <c r="Q463" s="176">
        <v>0</v>
      </c>
      <c r="R463" s="176">
        <f>Q463*H463</f>
        <v>0</v>
      </c>
      <c r="S463" s="176">
        <v>0</v>
      </c>
      <c r="T463" s="177">
        <f>S463*H463</f>
        <v>0</v>
      </c>
      <c r="AR463" s="18" t="s">
        <v>3964</v>
      </c>
      <c r="AT463" s="18" t="s">
        <v>4015</v>
      </c>
      <c r="AU463" s="18" t="s">
        <v>5990</v>
      </c>
      <c r="AY463" s="18" t="s">
        <v>4012</v>
      </c>
      <c r="BE463" s="178">
        <f>IF(N463="základní",J463,0)</f>
        <v>0</v>
      </c>
      <c r="BF463" s="178">
        <f>IF(N463="snížená",J463,0)</f>
        <v>0</v>
      </c>
      <c r="BG463" s="178">
        <f>IF(N463="zákl. přenesená",J463,0)</f>
        <v>0</v>
      </c>
      <c r="BH463" s="178">
        <f>IF(N463="sníž. přenesená",J463,0)</f>
        <v>0</v>
      </c>
      <c r="BI463" s="178">
        <f>IF(N463="nulová",J463,0)</f>
        <v>0</v>
      </c>
      <c r="BJ463" s="18" t="s">
        <v>5934</v>
      </c>
      <c r="BK463" s="178">
        <f>ROUND(I463*H463,2)</f>
        <v>0</v>
      </c>
      <c r="BL463" s="18" t="s">
        <v>3964</v>
      </c>
      <c r="BM463" s="18" t="s">
        <v>4389</v>
      </c>
    </row>
    <row r="464" spans="2:65" s="1" customFormat="1" ht="22.5" customHeight="1">
      <c r="B464" s="166"/>
      <c r="C464" s="197" t="s">
        <v>4390</v>
      </c>
      <c r="D464" s="197" t="s">
        <v>447</v>
      </c>
      <c r="E464" s="198" t="s">
        <v>4391</v>
      </c>
      <c r="F464" s="199" t="s">
        <v>4392</v>
      </c>
      <c r="G464" s="200" t="s">
        <v>450</v>
      </c>
      <c r="H464" s="201">
        <v>0.78600000000000003</v>
      </c>
      <c r="I464" s="202"/>
      <c r="J464" s="203">
        <f>ROUND(I464*H464,2)</f>
        <v>0</v>
      </c>
      <c r="K464" s="199" t="s">
        <v>392</v>
      </c>
      <c r="L464" s="204"/>
      <c r="M464" s="205" t="s">
        <v>5915</v>
      </c>
      <c r="N464" s="206" t="s">
        <v>5954</v>
      </c>
      <c r="O464" s="36"/>
      <c r="P464" s="176">
        <f>O464*H464</f>
        <v>0</v>
      </c>
      <c r="Q464" s="176">
        <v>1</v>
      </c>
      <c r="R464" s="176">
        <f>Q464*H464</f>
        <v>0.78600000000000003</v>
      </c>
      <c r="S464" s="176">
        <v>0</v>
      </c>
      <c r="T464" s="177">
        <f>S464*H464</f>
        <v>0</v>
      </c>
      <c r="AR464" s="18" t="s">
        <v>526</v>
      </c>
      <c r="AT464" s="18" t="s">
        <v>447</v>
      </c>
      <c r="AU464" s="18" t="s">
        <v>5990</v>
      </c>
      <c r="AY464" s="18" t="s">
        <v>4012</v>
      </c>
      <c r="BE464" s="178">
        <f>IF(N464="základní",J464,0)</f>
        <v>0</v>
      </c>
      <c r="BF464" s="178">
        <f>IF(N464="snížená",J464,0)</f>
        <v>0</v>
      </c>
      <c r="BG464" s="178">
        <f>IF(N464="zákl. přenesená",J464,0)</f>
        <v>0</v>
      </c>
      <c r="BH464" s="178">
        <f>IF(N464="sníž. přenesená",J464,0)</f>
        <v>0</v>
      </c>
      <c r="BI464" s="178">
        <f>IF(N464="nulová",J464,0)</f>
        <v>0</v>
      </c>
      <c r="BJ464" s="18" t="s">
        <v>5934</v>
      </c>
      <c r="BK464" s="178">
        <f>ROUND(I464*H464,2)</f>
        <v>0</v>
      </c>
      <c r="BL464" s="18" t="s">
        <v>3964</v>
      </c>
      <c r="BM464" s="18" t="s">
        <v>4393</v>
      </c>
    </row>
    <row r="465" spans="2:65" s="1" customFormat="1" ht="27">
      <c r="B465" s="35"/>
      <c r="D465" s="195" t="s">
        <v>4021</v>
      </c>
      <c r="F465" s="196" t="s">
        <v>4394</v>
      </c>
      <c r="I465" s="181"/>
      <c r="L465" s="35"/>
      <c r="M465" s="64"/>
      <c r="N465" s="36"/>
      <c r="O465" s="36"/>
      <c r="P465" s="36"/>
      <c r="Q465" s="36"/>
      <c r="R465" s="36"/>
      <c r="S465" s="36"/>
      <c r="T465" s="65"/>
      <c r="AT465" s="18" t="s">
        <v>4021</v>
      </c>
      <c r="AU465" s="18" t="s">
        <v>5990</v>
      </c>
    </row>
    <row r="466" spans="2:65" s="12" customFormat="1">
      <c r="B466" s="186"/>
      <c r="D466" s="179" t="s">
        <v>402</v>
      </c>
      <c r="E466" s="187" t="s">
        <v>5915</v>
      </c>
      <c r="F466" s="188" t="s">
        <v>4395</v>
      </c>
      <c r="H466" s="189">
        <v>0.78600000000000003</v>
      </c>
      <c r="I466" s="190"/>
      <c r="L466" s="186"/>
      <c r="M466" s="191"/>
      <c r="N466" s="192"/>
      <c r="O466" s="192"/>
      <c r="P466" s="192"/>
      <c r="Q466" s="192"/>
      <c r="R466" s="192"/>
      <c r="S466" s="192"/>
      <c r="T466" s="193"/>
      <c r="AT466" s="194" t="s">
        <v>402</v>
      </c>
      <c r="AU466" s="194" t="s">
        <v>5990</v>
      </c>
      <c r="AV466" s="12" t="s">
        <v>5990</v>
      </c>
      <c r="AW466" s="12" t="s">
        <v>5947</v>
      </c>
      <c r="AX466" s="12" t="s">
        <v>5934</v>
      </c>
      <c r="AY466" s="194" t="s">
        <v>4012</v>
      </c>
    </row>
    <row r="467" spans="2:65" s="1" customFormat="1" ht="22.5" customHeight="1">
      <c r="B467" s="166"/>
      <c r="C467" s="167" t="s">
        <v>4396</v>
      </c>
      <c r="D467" s="167" t="s">
        <v>4015</v>
      </c>
      <c r="E467" s="168" t="s">
        <v>4397</v>
      </c>
      <c r="F467" s="169" t="s">
        <v>4398</v>
      </c>
      <c r="G467" s="170" t="s">
        <v>426</v>
      </c>
      <c r="H467" s="171">
        <v>153.1</v>
      </c>
      <c r="I467" s="172"/>
      <c r="J467" s="173">
        <f>ROUND(I467*H467,2)</f>
        <v>0</v>
      </c>
      <c r="K467" s="169" t="s">
        <v>392</v>
      </c>
      <c r="L467" s="35"/>
      <c r="M467" s="174" t="s">
        <v>5915</v>
      </c>
      <c r="N467" s="175" t="s">
        <v>5954</v>
      </c>
      <c r="O467" s="36"/>
      <c r="P467" s="176">
        <f>O467*H467</f>
        <v>0</v>
      </c>
      <c r="Q467" s="176">
        <v>5.3600000000000002E-3</v>
      </c>
      <c r="R467" s="176">
        <f>Q467*H467</f>
        <v>0.82061600000000001</v>
      </c>
      <c r="S467" s="176">
        <v>0</v>
      </c>
      <c r="T467" s="177">
        <f>S467*H467</f>
        <v>0</v>
      </c>
      <c r="AR467" s="18" t="s">
        <v>3964</v>
      </c>
      <c r="AT467" s="18" t="s">
        <v>4015</v>
      </c>
      <c r="AU467" s="18" t="s">
        <v>5990</v>
      </c>
      <c r="AY467" s="18" t="s">
        <v>4012</v>
      </c>
      <c r="BE467" s="178">
        <f>IF(N467="základní",J467,0)</f>
        <v>0</v>
      </c>
      <c r="BF467" s="178">
        <f>IF(N467="snížená",J467,0)</f>
        <v>0</v>
      </c>
      <c r="BG467" s="178">
        <f>IF(N467="zákl. přenesená",J467,0)</f>
        <v>0</v>
      </c>
      <c r="BH467" s="178">
        <f>IF(N467="sníž. přenesená",J467,0)</f>
        <v>0</v>
      </c>
      <c r="BI467" s="178">
        <f>IF(N467="nulová",J467,0)</f>
        <v>0</v>
      </c>
      <c r="BJ467" s="18" t="s">
        <v>5934</v>
      </c>
      <c r="BK467" s="178">
        <f>ROUND(I467*H467,2)</f>
        <v>0</v>
      </c>
      <c r="BL467" s="18" t="s">
        <v>3964</v>
      </c>
      <c r="BM467" s="18" t="s">
        <v>4399</v>
      </c>
    </row>
    <row r="468" spans="2:65" s="1" customFormat="1" ht="31.5" customHeight="1">
      <c r="B468" s="166"/>
      <c r="C468" s="167" t="s">
        <v>4400</v>
      </c>
      <c r="D468" s="167" t="s">
        <v>4015</v>
      </c>
      <c r="E468" s="168" t="s">
        <v>4401</v>
      </c>
      <c r="F468" s="169" t="s">
        <v>4402</v>
      </c>
      <c r="G468" s="170" t="s">
        <v>426</v>
      </c>
      <c r="H468" s="171">
        <v>306.2</v>
      </c>
      <c r="I468" s="172"/>
      <c r="J468" s="173">
        <f>ROUND(I468*H468,2)</f>
        <v>0</v>
      </c>
      <c r="K468" s="169" t="s">
        <v>392</v>
      </c>
      <c r="L468" s="35"/>
      <c r="M468" s="174" t="s">
        <v>5915</v>
      </c>
      <c r="N468" s="175" t="s">
        <v>5954</v>
      </c>
      <c r="O468" s="36"/>
      <c r="P468" s="176">
        <f>O468*H468</f>
        <v>0</v>
      </c>
      <c r="Q468" s="176">
        <v>1.7899999999999999E-3</v>
      </c>
      <c r="R468" s="176">
        <f>Q468*H468</f>
        <v>0.54809799999999997</v>
      </c>
      <c r="S468" s="176">
        <v>0</v>
      </c>
      <c r="T468" s="177">
        <f>S468*H468</f>
        <v>0</v>
      </c>
      <c r="AR468" s="18" t="s">
        <v>3964</v>
      </c>
      <c r="AT468" s="18" t="s">
        <v>4015</v>
      </c>
      <c r="AU468" s="18" t="s">
        <v>5990</v>
      </c>
      <c r="AY468" s="18" t="s">
        <v>4012</v>
      </c>
      <c r="BE468" s="178">
        <f>IF(N468="základní",J468,0)</f>
        <v>0</v>
      </c>
      <c r="BF468" s="178">
        <f>IF(N468="snížená",J468,0)</f>
        <v>0</v>
      </c>
      <c r="BG468" s="178">
        <f>IF(N468="zákl. přenesená",J468,0)</f>
        <v>0</v>
      </c>
      <c r="BH468" s="178">
        <f>IF(N468="sníž. přenesená",J468,0)</f>
        <v>0</v>
      </c>
      <c r="BI468" s="178">
        <f>IF(N468="nulová",J468,0)</f>
        <v>0</v>
      </c>
      <c r="BJ468" s="18" t="s">
        <v>5934</v>
      </c>
      <c r="BK468" s="178">
        <f>ROUND(I468*H468,2)</f>
        <v>0</v>
      </c>
      <c r="BL468" s="18" t="s">
        <v>3964</v>
      </c>
      <c r="BM468" s="18" t="s">
        <v>4403</v>
      </c>
    </row>
    <row r="469" spans="2:65" s="12" customFormat="1">
      <c r="B469" s="186"/>
      <c r="D469" s="179" t="s">
        <v>402</v>
      </c>
      <c r="E469" s="187" t="s">
        <v>5915</v>
      </c>
      <c r="F469" s="188" t="s">
        <v>4404</v>
      </c>
      <c r="H469" s="189">
        <v>306.2</v>
      </c>
      <c r="I469" s="190"/>
      <c r="L469" s="186"/>
      <c r="M469" s="191"/>
      <c r="N469" s="192"/>
      <c r="O469" s="192"/>
      <c r="P469" s="192"/>
      <c r="Q469" s="192"/>
      <c r="R469" s="192"/>
      <c r="S469" s="192"/>
      <c r="T469" s="193"/>
      <c r="AT469" s="194" t="s">
        <v>402</v>
      </c>
      <c r="AU469" s="194" t="s">
        <v>5990</v>
      </c>
      <c r="AV469" s="12" t="s">
        <v>5990</v>
      </c>
      <c r="AW469" s="12" t="s">
        <v>5947</v>
      </c>
      <c r="AX469" s="12" t="s">
        <v>5934</v>
      </c>
      <c r="AY469" s="194" t="s">
        <v>4012</v>
      </c>
    </row>
    <row r="470" spans="2:65" s="1" customFormat="1" ht="22.5" customHeight="1">
      <c r="B470" s="166"/>
      <c r="C470" s="167" t="s">
        <v>4405</v>
      </c>
      <c r="D470" s="167" t="s">
        <v>4015</v>
      </c>
      <c r="E470" s="168" t="s">
        <v>4406</v>
      </c>
      <c r="F470" s="169" t="s">
        <v>4407</v>
      </c>
      <c r="G470" s="170" t="s">
        <v>426</v>
      </c>
      <c r="H470" s="171">
        <v>11</v>
      </c>
      <c r="I470" s="172"/>
      <c r="J470" s="173">
        <f>ROUND(I470*H470,2)</f>
        <v>0</v>
      </c>
      <c r="K470" s="169" t="s">
        <v>392</v>
      </c>
      <c r="L470" s="35"/>
      <c r="M470" s="174" t="s">
        <v>5915</v>
      </c>
      <c r="N470" s="175" t="s">
        <v>5954</v>
      </c>
      <c r="O470" s="36"/>
      <c r="P470" s="176">
        <f>O470*H470</f>
        <v>0</v>
      </c>
      <c r="Q470" s="176">
        <v>0</v>
      </c>
      <c r="R470" s="176">
        <f>Q470*H470</f>
        <v>0</v>
      </c>
      <c r="S470" s="176">
        <v>0</v>
      </c>
      <c r="T470" s="177">
        <f>S470*H470</f>
        <v>0</v>
      </c>
      <c r="AR470" s="18" t="s">
        <v>3964</v>
      </c>
      <c r="AT470" s="18" t="s">
        <v>4015</v>
      </c>
      <c r="AU470" s="18" t="s">
        <v>5990</v>
      </c>
      <c r="AY470" s="18" t="s">
        <v>4012</v>
      </c>
      <c r="BE470" s="178">
        <f>IF(N470="základní",J470,0)</f>
        <v>0</v>
      </c>
      <c r="BF470" s="178">
        <f>IF(N470="snížená",J470,0)</f>
        <v>0</v>
      </c>
      <c r="BG470" s="178">
        <f>IF(N470="zákl. přenesená",J470,0)</f>
        <v>0</v>
      </c>
      <c r="BH470" s="178">
        <f>IF(N470="sníž. přenesená",J470,0)</f>
        <v>0</v>
      </c>
      <c r="BI470" s="178">
        <f>IF(N470="nulová",J470,0)</f>
        <v>0</v>
      </c>
      <c r="BJ470" s="18" t="s">
        <v>5934</v>
      </c>
      <c r="BK470" s="178">
        <f>ROUND(I470*H470,2)</f>
        <v>0</v>
      </c>
      <c r="BL470" s="18" t="s">
        <v>3964</v>
      </c>
      <c r="BM470" s="18" t="s">
        <v>4408</v>
      </c>
    </row>
    <row r="471" spans="2:65" s="1" customFormat="1" ht="22.5" customHeight="1">
      <c r="B471" s="166"/>
      <c r="C471" s="167" t="s">
        <v>4409</v>
      </c>
      <c r="D471" s="167" t="s">
        <v>4015</v>
      </c>
      <c r="E471" s="168" t="s">
        <v>4410</v>
      </c>
      <c r="F471" s="169" t="s">
        <v>4411</v>
      </c>
      <c r="G471" s="170" t="s">
        <v>426</v>
      </c>
      <c r="H471" s="171">
        <v>153.1</v>
      </c>
      <c r="I471" s="172"/>
      <c r="J471" s="173">
        <f>ROUND(I471*H471,2)</f>
        <v>0</v>
      </c>
      <c r="K471" s="169" t="s">
        <v>392</v>
      </c>
      <c r="L471" s="35"/>
      <c r="M471" s="174" t="s">
        <v>5915</v>
      </c>
      <c r="N471" s="175" t="s">
        <v>5954</v>
      </c>
      <c r="O471" s="36"/>
      <c r="P471" s="176">
        <f>O471*H471</f>
        <v>0</v>
      </c>
      <c r="Q471" s="176">
        <v>0</v>
      </c>
      <c r="R471" s="176">
        <f>Q471*H471</f>
        <v>0</v>
      </c>
      <c r="S471" s="176">
        <v>0</v>
      </c>
      <c r="T471" s="177">
        <f>S471*H471</f>
        <v>0</v>
      </c>
      <c r="AR471" s="18" t="s">
        <v>3964</v>
      </c>
      <c r="AT471" s="18" t="s">
        <v>4015</v>
      </c>
      <c r="AU471" s="18" t="s">
        <v>5990</v>
      </c>
      <c r="AY471" s="18" t="s">
        <v>4012</v>
      </c>
      <c r="BE471" s="178">
        <f>IF(N471="základní",J471,0)</f>
        <v>0</v>
      </c>
      <c r="BF471" s="178">
        <f>IF(N471="snížená",J471,0)</f>
        <v>0</v>
      </c>
      <c r="BG471" s="178">
        <f>IF(N471="zákl. přenesená",J471,0)</f>
        <v>0</v>
      </c>
      <c r="BH471" s="178">
        <f>IF(N471="sníž. přenesená",J471,0)</f>
        <v>0</v>
      </c>
      <c r="BI471" s="178">
        <f>IF(N471="nulová",J471,0)</f>
        <v>0</v>
      </c>
      <c r="BJ471" s="18" t="s">
        <v>5934</v>
      </c>
      <c r="BK471" s="178">
        <f>ROUND(I471*H471,2)</f>
        <v>0</v>
      </c>
      <c r="BL471" s="18" t="s">
        <v>3964</v>
      </c>
      <c r="BM471" s="18" t="s">
        <v>4412</v>
      </c>
    </row>
    <row r="472" spans="2:65" s="12" customFormat="1">
      <c r="B472" s="186"/>
      <c r="D472" s="179" t="s">
        <v>402</v>
      </c>
      <c r="E472" s="187" t="s">
        <v>5915</v>
      </c>
      <c r="F472" s="188" t="s">
        <v>4413</v>
      </c>
      <c r="H472" s="189">
        <v>153.1</v>
      </c>
      <c r="I472" s="190"/>
      <c r="L472" s="186"/>
      <c r="M472" s="191"/>
      <c r="N472" s="192"/>
      <c r="O472" s="192"/>
      <c r="P472" s="192"/>
      <c r="Q472" s="192"/>
      <c r="R472" s="192"/>
      <c r="S472" s="192"/>
      <c r="T472" s="193"/>
      <c r="AT472" s="194" t="s">
        <v>402</v>
      </c>
      <c r="AU472" s="194" t="s">
        <v>5990</v>
      </c>
      <c r="AV472" s="12" t="s">
        <v>5990</v>
      </c>
      <c r="AW472" s="12" t="s">
        <v>5947</v>
      </c>
      <c r="AX472" s="12" t="s">
        <v>5934</v>
      </c>
      <c r="AY472" s="194" t="s">
        <v>4012</v>
      </c>
    </row>
    <row r="473" spans="2:65" s="1" customFormat="1" ht="22.5" customHeight="1">
      <c r="B473" s="166"/>
      <c r="C473" s="167" t="s">
        <v>4414</v>
      </c>
      <c r="D473" s="167" t="s">
        <v>4015</v>
      </c>
      <c r="E473" s="168" t="s">
        <v>4415</v>
      </c>
      <c r="F473" s="169" t="s">
        <v>4416</v>
      </c>
      <c r="G473" s="170" t="s">
        <v>450</v>
      </c>
      <c r="H473" s="171">
        <v>3.3490000000000002</v>
      </c>
      <c r="I473" s="172"/>
      <c r="J473" s="173">
        <f>ROUND(I473*H473,2)</f>
        <v>0</v>
      </c>
      <c r="K473" s="169" t="s">
        <v>392</v>
      </c>
      <c r="L473" s="35"/>
      <c r="M473" s="174" t="s">
        <v>5915</v>
      </c>
      <c r="N473" s="175" t="s">
        <v>5954</v>
      </c>
      <c r="O473" s="36"/>
      <c r="P473" s="176">
        <f>O473*H473</f>
        <v>0</v>
      </c>
      <c r="Q473" s="176">
        <v>0</v>
      </c>
      <c r="R473" s="176">
        <f>Q473*H473</f>
        <v>0</v>
      </c>
      <c r="S473" s="176">
        <v>0</v>
      </c>
      <c r="T473" s="177">
        <f>S473*H473</f>
        <v>0</v>
      </c>
      <c r="AR473" s="18" t="s">
        <v>3964</v>
      </c>
      <c r="AT473" s="18" t="s">
        <v>4015</v>
      </c>
      <c r="AU473" s="18" t="s">
        <v>5990</v>
      </c>
      <c r="AY473" s="18" t="s">
        <v>4012</v>
      </c>
      <c r="BE473" s="178">
        <f>IF(N473="základní",J473,0)</f>
        <v>0</v>
      </c>
      <c r="BF473" s="178">
        <f>IF(N473="snížená",J473,0)</f>
        <v>0</v>
      </c>
      <c r="BG473" s="178">
        <f>IF(N473="zákl. přenesená",J473,0)</f>
        <v>0</v>
      </c>
      <c r="BH473" s="178">
        <f>IF(N473="sníž. přenesená",J473,0)</f>
        <v>0</v>
      </c>
      <c r="BI473" s="178">
        <f>IF(N473="nulová",J473,0)</f>
        <v>0</v>
      </c>
      <c r="BJ473" s="18" t="s">
        <v>5934</v>
      </c>
      <c r="BK473" s="178">
        <f>ROUND(I473*H473,2)</f>
        <v>0</v>
      </c>
      <c r="BL473" s="18" t="s">
        <v>3964</v>
      </c>
      <c r="BM473" s="18" t="s">
        <v>4417</v>
      </c>
    </row>
    <row r="474" spans="2:65" s="11" customFormat="1" ht="29.85" customHeight="1">
      <c r="B474" s="152"/>
      <c r="D474" s="163" t="s">
        <v>5982</v>
      </c>
      <c r="E474" s="164" t="s">
        <v>4418</v>
      </c>
      <c r="F474" s="164" t="s">
        <v>4419</v>
      </c>
      <c r="I474" s="155"/>
      <c r="J474" s="165">
        <f>BK474</f>
        <v>0</v>
      </c>
      <c r="L474" s="152"/>
      <c r="M474" s="157"/>
      <c r="N474" s="158"/>
      <c r="O474" s="158"/>
      <c r="P474" s="159">
        <f>SUM(P475:P477)</f>
        <v>0</v>
      </c>
      <c r="Q474" s="158"/>
      <c r="R474" s="159">
        <f>SUM(R475:R477)</f>
        <v>4.4979040000000001</v>
      </c>
      <c r="S474" s="158"/>
      <c r="T474" s="160">
        <f>SUM(T475:T477)</f>
        <v>0</v>
      </c>
      <c r="AR474" s="153" t="s">
        <v>5990</v>
      </c>
      <c r="AT474" s="161" t="s">
        <v>5982</v>
      </c>
      <c r="AU474" s="161" t="s">
        <v>5934</v>
      </c>
      <c r="AY474" s="153" t="s">
        <v>4012</v>
      </c>
      <c r="BK474" s="162">
        <f>SUM(BK475:BK477)</f>
        <v>0</v>
      </c>
    </row>
    <row r="475" spans="2:65" s="1" customFormat="1" ht="22.5" customHeight="1">
      <c r="B475" s="166"/>
      <c r="C475" s="167" t="s">
        <v>4420</v>
      </c>
      <c r="D475" s="167" t="s">
        <v>4015</v>
      </c>
      <c r="E475" s="168" t="s">
        <v>4421</v>
      </c>
      <c r="F475" s="169" t="s">
        <v>4422</v>
      </c>
      <c r="G475" s="170" t="s">
        <v>426</v>
      </c>
      <c r="H475" s="171">
        <v>157.6</v>
      </c>
      <c r="I475" s="172"/>
      <c r="J475" s="173">
        <f>ROUND(I475*H475,2)</f>
        <v>0</v>
      </c>
      <c r="K475" s="169" t="s">
        <v>392</v>
      </c>
      <c r="L475" s="35"/>
      <c r="M475" s="174" t="s">
        <v>5915</v>
      </c>
      <c r="N475" s="175" t="s">
        <v>5954</v>
      </c>
      <c r="O475" s="36"/>
      <c r="P475" s="176">
        <f>O475*H475</f>
        <v>0</v>
      </c>
      <c r="Q475" s="176">
        <v>2.8539999999999999E-2</v>
      </c>
      <c r="R475" s="176">
        <f>Q475*H475</f>
        <v>4.4979040000000001</v>
      </c>
      <c r="S475" s="176">
        <v>0</v>
      </c>
      <c r="T475" s="177">
        <f>S475*H475</f>
        <v>0</v>
      </c>
      <c r="AR475" s="18" t="s">
        <v>3964</v>
      </c>
      <c r="AT475" s="18" t="s">
        <v>4015</v>
      </c>
      <c r="AU475" s="18" t="s">
        <v>5990</v>
      </c>
      <c r="AY475" s="18" t="s">
        <v>4012</v>
      </c>
      <c r="BE475" s="178">
        <f>IF(N475="základní",J475,0)</f>
        <v>0</v>
      </c>
      <c r="BF475" s="178">
        <f>IF(N475="snížená",J475,0)</f>
        <v>0</v>
      </c>
      <c r="BG475" s="178">
        <f>IF(N475="zákl. přenesená",J475,0)</f>
        <v>0</v>
      </c>
      <c r="BH475" s="178">
        <f>IF(N475="sníž. přenesená",J475,0)</f>
        <v>0</v>
      </c>
      <c r="BI475" s="178">
        <f>IF(N475="nulová",J475,0)</f>
        <v>0</v>
      </c>
      <c r="BJ475" s="18" t="s">
        <v>5934</v>
      </c>
      <c r="BK475" s="178">
        <f>ROUND(I475*H475,2)</f>
        <v>0</v>
      </c>
      <c r="BL475" s="18" t="s">
        <v>3964</v>
      </c>
      <c r="BM475" s="18" t="s">
        <v>4423</v>
      </c>
    </row>
    <row r="476" spans="2:65" s="12" customFormat="1">
      <c r="B476" s="186"/>
      <c r="D476" s="179" t="s">
        <v>402</v>
      </c>
      <c r="E476" s="187" t="s">
        <v>5915</v>
      </c>
      <c r="F476" s="188" t="s">
        <v>4424</v>
      </c>
      <c r="H476" s="189">
        <v>157.6</v>
      </c>
      <c r="I476" s="190"/>
      <c r="L476" s="186"/>
      <c r="M476" s="191"/>
      <c r="N476" s="192"/>
      <c r="O476" s="192"/>
      <c r="P476" s="192"/>
      <c r="Q476" s="192"/>
      <c r="R476" s="192"/>
      <c r="S476" s="192"/>
      <c r="T476" s="193"/>
      <c r="AT476" s="194" t="s">
        <v>402</v>
      </c>
      <c r="AU476" s="194" t="s">
        <v>5990</v>
      </c>
      <c r="AV476" s="12" t="s">
        <v>5990</v>
      </c>
      <c r="AW476" s="12" t="s">
        <v>5947</v>
      </c>
      <c r="AX476" s="12" t="s">
        <v>5934</v>
      </c>
      <c r="AY476" s="194" t="s">
        <v>4012</v>
      </c>
    </row>
    <row r="477" spans="2:65" s="1" customFormat="1" ht="22.5" customHeight="1">
      <c r="B477" s="166"/>
      <c r="C477" s="167" t="s">
        <v>4425</v>
      </c>
      <c r="D477" s="167" t="s">
        <v>4015</v>
      </c>
      <c r="E477" s="168" t="s">
        <v>4426</v>
      </c>
      <c r="F477" s="169" t="s">
        <v>4427</v>
      </c>
      <c r="G477" s="170" t="s">
        <v>450</v>
      </c>
      <c r="H477" s="171">
        <v>4.4980000000000002</v>
      </c>
      <c r="I477" s="172"/>
      <c r="J477" s="173">
        <f>ROUND(I477*H477,2)</f>
        <v>0</v>
      </c>
      <c r="K477" s="169" t="s">
        <v>392</v>
      </c>
      <c r="L477" s="35"/>
      <c r="M477" s="174" t="s">
        <v>5915</v>
      </c>
      <c r="N477" s="175" t="s">
        <v>5954</v>
      </c>
      <c r="O477" s="36"/>
      <c r="P477" s="176">
        <f>O477*H477</f>
        <v>0</v>
      </c>
      <c r="Q477" s="176">
        <v>0</v>
      </c>
      <c r="R477" s="176">
        <f>Q477*H477</f>
        <v>0</v>
      </c>
      <c r="S477" s="176">
        <v>0</v>
      </c>
      <c r="T477" s="177">
        <f>S477*H477</f>
        <v>0</v>
      </c>
      <c r="AR477" s="18" t="s">
        <v>3964</v>
      </c>
      <c r="AT477" s="18" t="s">
        <v>4015</v>
      </c>
      <c r="AU477" s="18" t="s">
        <v>5990</v>
      </c>
      <c r="AY477" s="18" t="s">
        <v>4012</v>
      </c>
      <c r="BE477" s="178">
        <f>IF(N477="základní",J477,0)</f>
        <v>0</v>
      </c>
      <c r="BF477" s="178">
        <f>IF(N477="snížená",J477,0)</f>
        <v>0</v>
      </c>
      <c r="BG477" s="178">
        <f>IF(N477="zákl. přenesená",J477,0)</f>
        <v>0</v>
      </c>
      <c r="BH477" s="178">
        <f>IF(N477="sníž. přenesená",J477,0)</f>
        <v>0</v>
      </c>
      <c r="BI477" s="178">
        <f>IF(N477="nulová",J477,0)</f>
        <v>0</v>
      </c>
      <c r="BJ477" s="18" t="s">
        <v>5934</v>
      </c>
      <c r="BK477" s="178">
        <f>ROUND(I477*H477,2)</f>
        <v>0</v>
      </c>
      <c r="BL477" s="18" t="s">
        <v>3964</v>
      </c>
      <c r="BM477" s="18" t="s">
        <v>4428</v>
      </c>
    </row>
    <row r="478" spans="2:65" s="11" customFormat="1" ht="29.85" customHeight="1">
      <c r="B478" s="152"/>
      <c r="D478" s="163" t="s">
        <v>5982</v>
      </c>
      <c r="E478" s="164" t="s">
        <v>4429</v>
      </c>
      <c r="F478" s="164" t="s">
        <v>4430</v>
      </c>
      <c r="I478" s="155"/>
      <c r="J478" s="165">
        <f>BK478</f>
        <v>0</v>
      </c>
      <c r="L478" s="152"/>
      <c r="M478" s="157"/>
      <c r="N478" s="158"/>
      <c r="O478" s="158"/>
      <c r="P478" s="159">
        <f>SUM(P479:P503)</f>
        <v>0</v>
      </c>
      <c r="Q478" s="158"/>
      <c r="R478" s="159">
        <f>SUM(R479:R503)</f>
        <v>6.0743022</v>
      </c>
      <c r="S478" s="158"/>
      <c r="T478" s="160">
        <f>SUM(T479:T503)</f>
        <v>7.4903359999999992</v>
      </c>
      <c r="AR478" s="153" t="s">
        <v>5990</v>
      </c>
      <c r="AT478" s="161" t="s">
        <v>5982</v>
      </c>
      <c r="AU478" s="161" t="s">
        <v>5934</v>
      </c>
      <c r="AY478" s="153" t="s">
        <v>4012</v>
      </c>
      <c r="BK478" s="162">
        <f>SUM(BK479:BK503)</f>
        <v>0</v>
      </c>
    </row>
    <row r="479" spans="2:65" s="1" customFormat="1" ht="22.5" customHeight="1">
      <c r="B479" s="166"/>
      <c r="C479" s="167" t="s">
        <v>4431</v>
      </c>
      <c r="D479" s="167" t="s">
        <v>4015</v>
      </c>
      <c r="E479" s="168" t="s">
        <v>4432</v>
      </c>
      <c r="F479" s="169" t="s">
        <v>4433</v>
      </c>
      <c r="G479" s="170" t="s">
        <v>426</v>
      </c>
      <c r="H479" s="171">
        <v>275.38</v>
      </c>
      <c r="I479" s="172"/>
      <c r="J479" s="173">
        <f>ROUND(I479*H479,2)</f>
        <v>0</v>
      </c>
      <c r="K479" s="169" t="s">
        <v>392</v>
      </c>
      <c r="L479" s="35"/>
      <c r="M479" s="174" t="s">
        <v>5915</v>
      </c>
      <c r="N479" s="175" t="s">
        <v>5954</v>
      </c>
      <c r="O479" s="36"/>
      <c r="P479" s="176">
        <f>O479*H479</f>
        <v>0</v>
      </c>
      <c r="Q479" s="176">
        <v>0</v>
      </c>
      <c r="R479" s="176">
        <f>Q479*H479</f>
        <v>0</v>
      </c>
      <c r="S479" s="176">
        <v>2.7199999999999998E-2</v>
      </c>
      <c r="T479" s="177">
        <f>S479*H479</f>
        <v>7.4903359999999992</v>
      </c>
      <c r="AR479" s="18" t="s">
        <v>3964</v>
      </c>
      <c r="AT479" s="18" t="s">
        <v>4015</v>
      </c>
      <c r="AU479" s="18" t="s">
        <v>5990</v>
      </c>
      <c r="AY479" s="18" t="s">
        <v>4012</v>
      </c>
      <c r="BE479" s="178">
        <f>IF(N479="základní",J479,0)</f>
        <v>0</v>
      </c>
      <c r="BF479" s="178">
        <f>IF(N479="snížená",J479,0)</f>
        <v>0</v>
      </c>
      <c r="BG479" s="178">
        <f>IF(N479="zákl. přenesená",J479,0)</f>
        <v>0</v>
      </c>
      <c r="BH479" s="178">
        <f>IF(N479="sníž. přenesená",J479,0)</f>
        <v>0</v>
      </c>
      <c r="BI479" s="178">
        <f>IF(N479="nulová",J479,0)</f>
        <v>0</v>
      </c>
      <c r="BJ479" s="18" t="s">
        <v>5934</v>
      </c>
      <c r="BK479" s="178">
        <f>ROUND(I479*H479,2)</f>
        <v>0</v>
      </c>
      <c r="BL479" s="18" t="s">
        <v>3964</v>
      </c>
      <c r="BM479" s="18" t="s">
        <v>4434</v>
      </c>
    </row>
    <row r="480" spans="2:65" s="12" customFormat="1">
      <c r="B480" s="186"/>
      <c r="D480" s="195" t="s">
        <v>402</v>
      </c>
      <c r="E480" s="194" t="s">
        <v>5915</v>
      </c>
      <c r="F480" s="207" t="s">
        <v>4435</v>
      </c>
      <c r="H480" s="208">
        <v>11.265000000000001</v>
      </c>
      <c r="I480" s="190"/>
      <c r="L480" s="186"/>
      <c r="M480" s="191"/>
      <c r="N480" s="192"/>
      <c r="O480" s="192"/>
      <c r="P480" s="192"/>
      <c r="Q480" s="192"/>
      <c r="R480" s="192"/>
      <c r="S480" s="192"/>
      <c r="T480" s="193"/>
      <c r="AT480" s="194" t="s">
        <v>402</v>
      </c>
      <c r="AU480" s="194" t="s">
        <v>5990</v>
      </c>
      <c r="AV480" s="12" t="s">
        <v>5990</v>
      </c>
      <c r="AW480" s="12" t="s">
        <v>5947</v>
      </c>
      <c r="AX480" s="12" t="s">
        <v>5983</v>
      </c>
      <c r="AY480" s="194" t="s">
        <v>4012</v>
      </c>
    </row>
    <row r="481" spans="2:65" s="12" customFormat="1">
      <c r="B481" s="186"/>
      <c r="D481" s="195" t="s">
        <v>402</v>
      </c>
      <c r="E481" s="194" t="s">
        <v>5915</v>
      </c>
      <c r="F481" s="207" t="s">
        <v>4436</v>
      </c>
      <c r="H481" s="208">
        <v>25.274999999999999</v>
      </c>
      <c r="I481" s="190"/>
      <c r="L481" s="186"/>
      <c r="M481" s="191"/>
      <c r="N481" s="192"/>
      <c r="O481" s="192"/>
      <c r="P481" s="192"/>
      <c r="Q481" s="192"/>
      <c r="R481" s="192"/>
      <c r="S481" s="192"/>
      <c r="T481" s="193"/>
      <c r="AT481" s="194" t="s">
        <v>402</v>
      </c>
      <c r="AU481" s="194" t="s">
        <v>5990</v>
      </c>
      <c r="AV481" s="12" t="s">
        <v>5990</v>
      </c>
      <c r="AW481" s="12" t="s">
        <v>5947</v>
      </c>
      <c r="AX481" s="12" t="s">
        <v>5983</v>
      </c>
      <c r="AY481" s="194" t="s">
        <v>4012</v>
      </c>
    </row>
    <row r="482" spans="2:65" s="12" customFormat="1">
      <c r="B482" s="186"/>
      <c r="D482" s="195" t="s">
        <v>402</v>
      </c>
      <c r="E482" s="194" t="s">
        <v>5915</v>
      </c>
      <c r="F482" s="207" t="s">
        <v>4437</v>
      </c>
      <c r="H482" s="208">
        <v>22.85</v>
      </c>
      <c r="I482" s="190"/>
      <c r="L482" s="186"/>
      <c r="M482" s="191"/>
      <c r="N482" s="192"/>
      <c r="O482" s="192"/>
      <c r="P482" s="192"/>
      <c r="Q482" s="192"/>
      <c r="R482" s="192"/>
      <c r="S482" s="192"/>
      <c r="T482" s="193"/>
      <c r="AT482" s="194" t="s">
        <v>402</v>
      </c>
      <c r="AU482" s="194" t="s">
        <v>5990</v>
      </c>
      <c r="AV482" s="12" t="s">
        <v>5990</v>
      </c>
      <c r="AW482" s="12" t="s">
        <v>5947</v>
      </c>
      <c r="AX482" s="12" t="s">
        <v>5983</v>
      </c>
      <c r="AY482" s="194" t="s">
        <v>4012</v>
      </c>
    </row>
    <row r="483" spans="2:65" s="12" customFormat="1">
      <c r="B483" s="186"/>
      <c r="D483" s="195" t="s">
        <v>402</v>
      </c>
      <c r="E483" s="194" t="s">
        <v>5915</v>
      </c>
      <c r="F483" s="207" t="s">
        <v>4438</v>
      </c>
      <c r="H483" s="208">
        <v>108.38</v>
      </c>
      <c r="I483" s="190"/>
      <c r="L483" s="186"/>
      <c r="M483" s="191"/>
      <c r="N483" s="192"/>
      <c r="O483" s="192"/>
      <c r="P483" s="192"/>
      <c r="Q483" s="192"/>
      <c r="R483" s="192"/>
      <c r="S483" s="192"/>
      <c r="T483" s="193"/>
      <c r="AT483" s="194" t="s">
        <v>402</v>
      </c>
      <c r="AU483" s="194" t="s">
        <v>5990</v>
      </c>
      <c r="AV483" s="12" t="s">
        <v>5990</v>
      </c>
      <c r="AW483" s="12" t="s">
        <v>5947</v>
      </c>
      <c r="AX483" s="12" t="s">
        <v>5983</v>
      </c>
      <c r="AY483" s="194" t="s">
        <v>4012</v>
      </c>
    </row>
    <row r="484" spans="2:65" s="12" customFormat="1">
      <c r="B484" s="186"/>
      <c r="D484" s="195" t="s">
        <v>402</v>
      </c>
      <c r="E484" s="194" t="s">
        <v>5915</v>
      </c>
      <c r="F484" s="207" t="s">
        <v>4439</v>
      </c>
      <c r="H484" s="208">
        <v>14.07</v>
      </c>
      <c r="I484" s="190"/>
      <c r="L484" s="186"/>
      <c r="M484" s="191"/>
      <c r="N484" s="192"/>
      <c r="O484" s="192"/>
      <c r="P484" s="192"/>
      <c r="Q484" s="192"/>
      <c r="R484" s="192"/>
      <c r="S484" s="192"/>
      <c r="T484" s="193"/>
      <c r="AT484" s="194" t="s">
        <v>402</v>
      </c>
      <c r="AU484" s="194" t="s">
        <v>5990</v>
      </c>
      <c r="AV484" s="12" t="s">
        <v>5990</v>
      </c>
      <c r="AW484" s="12" t="s">
        <v>5947</v>
      </c>
      <c r="AX484" s="12" t="s">
        <v>5983</v>
      </c>
      <c r="AY484" s="194" t="s">
        <v>4012</v>
      </c>
    </row>
    <row r="485" spans="2:65" s="12" customFormat="1">
      <c r="B485" s="186"/>
      <c r="D485" s="195" t="s">
        <v>402</v>
      </c>
      <c r="E485" s="194" t="s">
        <v>5915</v>
      </c>
      <c r="F485" s="207" t="s">
        <v>4440</v>
      </c>
      <c r="H485" s="208">
        <v>37.380000000000003</v>
      </c>
      <c r="I485" s="190"/>
      <c r="L485" s="186"/>
      <c r="M485" s="191"/>
      <c r="N485" s="192"/>
      <c r="O485" s="192"/>
      <c r="P485" s="192"/>
      <c r="Q485" s="192"/>
      <c r="R485" s="192"/>
      <c r="S485" s="192"/>
      <c r="T485" s="193"/>
      <c r="AT485" s="194" t="s">
        <v>402</v>
      </c>
      <c r="AU485" s="194" t="s">
        <v>5990</v>
      </c>
      <c r="AV485" s="12" t="s">
        <v>5990</v>
      </c>
      <c r="AW485" s="12" t="s">
        <v>5947</v>
      </c>
      <c r="AX485" s="12" t="s">
        <v>5983</v>
      </c>
      <c r="AY485" s="194" t="s">
        <v>4012</v>
      </c>
    </row>
    <row r="486" spans="2:65" s="12" customFormat="1">
      <c r="B486" s="186"/>
      <c r="D486" s="179" t="s">
        <v>402</v>
      </c>
      <c r="E486" s="187" t="s">
        <v>5915</v>
      </c>
      <c r="F486" s="188" t="s">
        <v>4441</v>
      </c>
      <c r="H486" s="189">
        <v>56.16</v>
      </c>
      <c r="I486" s="190"/>
      <c r="L486" s="186"/>
      <c r="M486" s="191"/>
      <c r="N486" s="192"/>
      <c r="O486" s="192"/>
      <c r="P486" s="192"/>
      <c r="Q486" s="192"/>
      <c r="R486" s="192"/>
      <c r="S486" s="192"/>
      <c r="T486" s="193"/>
      <c r="AT486" s="194" t="s">
        <v>402</v>
      </c>
      <c r="AU486" s="194" t="s">
        <v>5990</v>
      </c>
      <c r="AV486" s="12" t="s">
        <v>5990</v>
      </c>
      <c r="AW486" s="12" t="s">
        <v>5947</v>
      </c>
      <c r="AX486" s="12" t="s">
        <v>5983</v>
      </c>
      <c r="AY486" s="194" t="s">
        <v>4012</v>
      </c>
    </row>
    <row r="487" spans="2:65" s="1" customFormat="1" ht="31.5" customHeight="1">
      <c r="B487" s="166"/>
      <c r="C487" s="167" t="s">
        <v>4442</v>
      </c>
      <c r="D487" s="167" t="s">
        <v>4015</v>
      </c>
      <c r="E487" s="168" t="s">
        <v>4443</v>
      </c>
      <c r="F487" s="169" t="s">
        <v>4444</v>
      </c>
      <c r="G487" s="170" t="s">
        <v>426</v>
      </c>
      <c r="H487" s="171">
        <v>76.989999999999995</v>
      </c>
      <c r="I487" s="172"/>
      <c r="J487" s="173">
        <f>ROUND(I487*H487,2)</f>
        <v>0</v>
      </c>
      <c r="K487" s="169" t="s">
        <v>392</v>
      </c>
      <c r="L487" s="35"/>
      <c r="M487" s="174" t="s">
        <v>5915</v>
      </c>
      <c r="N487" s="175" t="s">
        <v>5954</v>
      </c>
      <c r="O487" s="36"/>
      <c r="P487" s="176">
        <f>O487*H487</f>
        <v>0</v>
      </c>
      <c r="Q487" s="176">
        <v>3.0000000000000001E-3</v>
      </c>
      <c r="R487" s="176">
        <f>Q487*H487</f>
        <v>0.23096999999999998</v>
      </c>
      <c r="S487" s="176">
        <v>0</v>
      </c>
      <c r="T487" s="177">
        <f>S487*H487</f>
        <v>0</v>
      </c>
      <c r="AR487" s="18" t="s">
        <v>3964</v>
      </c>
      <c r="AT487" s="18" t="s">
        <v>4015</v>
      </c>
      <c r="AU487" s="18" t="s">
        <v>5990</v>
      </c>
      <c r="AY487" s="18" t="s">
        <v>4012</v>
      </c>
      <c r="BE487" s="178">
        <f>IF(N487="základní",J487,0)</f>
        <v>0</v>
      </c>
      <c r="BF487" s="178">
        <f>IF(N487="snížená",J487,0)</f>
        <v>0</v>
      </c>
      <c r="BG487" s="178">
        <f>IF(N487="zákl. přenesená",J487,0)</f>
        <v>0</v>
      </c>
      <c r="BH487" s="178">
        <f>IF(N487="sníž. přenesená",J487,0)</f>
        <v>0</v>
      </c>
      <c r="BI487" s="178">
        <f>IF(N487="nulová",J487,0)</f>
        <v>0</v>
      </c>
      <c r="BJ487" s="18" t="s">
        <v>5934</v>
      </c>
      <c r="BK487" s="178">
        <f>ROUND(I487*H487,2)</f>
        <v>0</v>
      </c>
      <c r="BL487" s="18" t="s">
        <v>3964</v>
      </c>
      <c r="BM487" s="18" t="s">
        <v>4445</v>
      </c>
    </row>
    <row r="488" spans="2:65" s="12" customFormat="1">
      <c r="B488" s="186"/>
      <c r="D488" s="195" t="s">
        <v>402</v>
      </c>
      <c r="E488" s="194" t="s">
        <v>5915</v>
      </c>
      <c r="F488" s="207" t="s">
        <v>4446</v>
      </c>
      <c r="H488" s="208">
        <v>15.02</v>
      </c>
      <c r="I488" s="190"/>
      <c r="L488" s="186"/>
      <c r="M488" s="191"/>
      <c r="N488" s="192"/>
      <c r="O488" s="192"/>
      <c r="P488" s="192"/>
      <c r="Q488" s="192"/>
      <c r="R488" s="192"/>
      <c r="S488" s="192"/>
      <c r="T488" s="193"/>
      <c r="AT488" s="194" t="s">
        <v>402</v>
      </c>
      <c r="AU488" s="194" t="s">
        <v>5990</v>
      </c>
      <c r="AV488" s="12" t="s">
        <v>5990</v>
      </c>
      <c r="AW488" s="12" t="s">
        <v>5947</v>
      </c>
      <c r="AX488" s="12" t="s">
        <v>5983</v>
      </c>
      <c r="AY488" s="194" t="s">
        <v>4012</v>
      </c>
    </row>
    <row r="489" spans="2:65" s="12" customFormat="1">
      <c r="B489" s="186"/>
      <c r="D489" s="195" t="s">
        <v>402</v>
      </c>
      <c r="E489" s="194" t="s">
        <v>5915</v>
      </c>
      <c r="F489" s="207" t="s">
        <v>4447</v>
      </c>
      <c r="H489" s="208">
        <v>35.17</v>
      </c>
      <c r="I489" s="190"/>
      <c r="L489" s="186"/>
      <c r="M489" s="191"/>
      <c r="N489" s="192"/>
      <c r="O489" s="192"/>
      <c r="P489" s="192"/>
      <c r="Q489" s="192"/>
      <c r="R489" s="192"/>
      <c r="S489" s="192"/>
      <c r="T489" s="193"/>
      <c r="AT489" s="194" t="s">
        <v>402</v>
      </c>
      <c r="AU489" s="194" t="s">
        <v>5990</v>
      </c>
      <c r="AV489" s="12" t="s">
        <v>5990</v>
      </c>
      <c r="AW489" s="12" t="s">
        <v>5947</v>
      </c>
      <c r="AX489" s="12" t="s">
        <v>5983</v>
      </c>
      <c r="AY489" s="194" t="s">
        <v>4012</v>
      </c>
    </row>
    <row r="490" spans="2:65" s="12" customFormat="1">
      <c r="B490" s="186"/>
      <c r="D490" s="195" t="s">
        <v>402</v>
      </c>
      <c r="E490" s="194" t="s">
        <v>5915</v>
      </c>
      <c r="F490" s="207" t="s">
        <v>4448</v>
      </c>
      <c r="H490" s="208">
        <v>26.8</v>
      </c>
      <c r="I490" s="190"/>
      <c r="L490" s="186"/>
      <c r="M490" s="191"/>
      <c r="N490" s="192"/>
      <c r="O490" s="192"/>
      <c r="P490" s="192"/>
      <c r="Q490" s="192"/>
      <c r="R490" s="192"/>
      <c r="S490" s="192"/>
      <c r="T490" s="193"/>
      <c r="AT490" s="194" t="s">
        <v>402</v>
      </c>
      <c r="AU490" s="194" t="s">
        <v>5990</v>
      </c>
      <c r="AV490" s="12" t="s">
        <v>5990</v>
      </c>
      <c r="AW490" s="12" t="s">
        <v>5947</v>
      </c>
      <c r="AX490" s="12" t="s">
        <v>5983</v>
      </c>
      <c r="AY490" s="194" t="s">
        <v>4012</v>
      </c>
    </row>
    <row r="491" spans="2:65" s="13" customFormat="1">
      <c r="B491" s="209"/>
      <c r="D491" s="179" t="s">
        <v>402</v>
      </c>
      <c r="E491" s="210" t="s">
        <v>5915</v>
      </c>
      <c r="F491" s="211" t="s">
        <v>476</v>
      </c>
      <c r="H491" s="212">
        <v>76.989999999999995</v>
      </c>
      <c r="I491" s="213"/>
      <c r="L491" s="209"/>
      <c r="M491" s="214"/>
      <c r="N491" s="215"/>
      <c r="O491" s="215"/>
      <c r="P491" s="215"/>
      <c r="Q491" s="215"/>
      <c r="R491" s="215"/>
      <c r="S491" s="215"/>
      <c r="T491" s="216"/>
      <c r="AT491" s="217" t="s">
        <v>402</v>
      </c>
      <c r="AU491" s="217" t="s">
        <v>5990</v>
      </c>
      <c r="AV491" s="13" t="s">
        <v>6003</v>
      </c>
      <c r="AW491" s="13" t="s">
        <v>5916</v>
      </c>
      <c r="AX491" s="13" t="s">
        <v>5934</v>
      </c>
      <c r="AY491" s="217" t="s">
        <v>4012</v>
      </c>
    </row>
    <row r="492" spans="2:65" s="1" customFormat="1" ht="22.5" customHeight="1">
      <c r="B492" s="166"/>
      <c r="C492" s="197" t="s">
        <v>4449</v>
      </c>
      <c r="D492" s="197" t="s">
        <v>447</v>
      </c>
      <c r="E492" s="198" t="s">
        <v>4450</v>
      </c>
      <c r="F492" s="199" t="s">
        <v>4451</v>
      </c>
      <c r="G492" s="200" t="s">
        <v>426</v>
      </c>
      <c r="H492" s="201">
        <v>84.688999999999993</v>
      </c>
      <c r="I492" s="202"/>
      <c r="J492" s="203">
        <f>ROUND(I492*H492,2)</f>
        <v>0</v>
      </c>
      <c r="K492" s="199" t="s">
        <v>392</v>
      </c>
      <c r="L492" s="204"/>
      <c r="M492" s="205" t="s">
        <v>5915</v>
      </c>
      <c r="N492" s="206" t="s">
        <v>5954</v>
      </c>
      <c r="O492" s="36"/>
      <c r="P492" s="176">
        <f>O492*H492</f>
        <v>0</v>
      </c>
      <c r="Q492" s="176">
        <v>1.26E-2</v>
      </c>
      <c r="R492" s="176">
        <f>Q492*H492</f>
        <v>1.0670814</v>
      </c>
      <c r="S492" s="176">
        <v>0</v>
      </c>
      <c r="T492" s="177">
        <f>S492*H492</f>
        <v>0</v>
      </c>
      <c r="AR492" s="18" t="s">
        <v>526</v>
      </c>
      <c r="AT492" s="18" t="s">
        <v>447</v>
      </c>
      <c r="AU492" s="18" t="s">
        <v>5990</v>
      </c>
      <c r="AY492" s="18" t="s">
        <v>4012</v>
      </c>
      <c r="BE492" s="178">
        <f>IF(N492="základní",J492,0)</f>
        <v>0</v>
      </c>
      <c r="BF492" s="178">
        <f>IF(N492="snížená",J492,0)</f>
        <v>0</v>
      </c>
      <c r="BG492" s="178">
        <f>IF(N492="zákl. přenesená",J492,0)</f>
        <v>0</v>
      </c>
      <c r="BH492" s="178">
        <f>IF(N492="sníž. přenesená",J492,0)</f>
        <v>0</v>
      </c>
      <c r="BI492" s="178">
        <f>IF(N492="nulová",J492,0)</f>
        <v>0</v>
      </c>
      <c r="BJ492" s="18" t="s">
        <v>5934</v>
      </c>
      <c r="BK492" s="178">
        <f>ROUND(I492*H492,2)</f>
        <v>0</v>
      </c>
      <c r="BL492" s="18" t="s">
        <v>3964</v>
      </c>
      <c r="BM492" s="18" t="s">
        <v>4452</v>
      </c>
    </row>
    <row r="493" spans="2:65" s="1" customFormat="1" ht="27">
      <c r="B493" s="35"/>
      <c r="D493" s="195" t="s">
        <v>4021</v>
      </c>
      <c r="F493" s="196" t="s">
        <v>4453</v>
      </c>
      <c r="I493" s="181"/>
      <c r="L493" s="35"/>
      <c r="M493" s="64"/>
      <c r="N493" s="36"/>
      <c r="O493" s="36"/>
      <c r="P493" s="36"/>
      <c r="Q493" s="36"/>
      <c r="R493" s="36"/>
      <c r="S493" s="36"/>
      <c r="T493" s="65"/>
      <c r="AT493" s="18" t="s">
        <v>4021</v>
      </c>
      <c r="AU493" s="18" t="s">
        <v>5990</v>
      </c>
    </row>
    <row r="494" spans="2:65" s="12" customFormat="1">
      <c r="B494" s="186"/>
      <c r="D494" s="179" t="s">
        <v>402</v>
      </c>
      <c r="F494" s="188" t="s">
        <v>4454</v>
      </c>
      <c r="H494" s="189">
        <v>84.688999999999993</v>
      </c>
      <c r="I494" s="190"/>
      <c r="L494" s="186"/>
      <c r="M494" s="191"/>
      <c r="N494" s="192"/>
      <c r="O494" s="192"/>
      <c r="P494" s="192"/>
      <c r="Q494" s="192"/>
      <c r="R494" s="192"/>
      <c r="S494" s="192"/>
      <c r="T494" s="193"/>
      <c r="AT494" s="194" t="s">
        <v>402</v>
      </c>
      <c r="AU494" s="194" t="s">
        <v>5990</v>
      </c>
      <c r="AV494" s="12" t="s">
        <v>5990</v>
      </c>
      <c r="AW494" s="12" t="s">
        <v>5916</v>
      </c>
      <c r="AX494" s="12" t="s">
        <v>5934</v>
      </c>
      <c r="AY494" s="194" t="s">
        <v>4012</v>
      </c>
    </row>
    <row r="495" spans="2:65" s="1" customFormat="1" ht="31.5" customHeight="1">
      <c r="B495" s="166"/>
      <c r="C495" s="167" t="s">
        <v>4455</v>
      </c>
      <c r="D495" s="167" t="s">
        <v>4015</v>
      </c>
      <c r="E495" s="168" t="s">
        <v>4443</v>
      </c>
      <c r="F495" s="169" t="s">
        <v>4444</v>
      </c>
      <c r="G495" s="170" t="s">
        <v>426</v>
      </c>
      <c r="H495" s="171">
        <v>263.58999999999997</v>
      </c>
      <c r="I495" s="172"/>
      <c r="J495" s="173">
        <f>ROUND(I495*H495,2)</f>
        <v>0</v>
      </c>
      <c r="K495" s="169" t="s">
        <v>392</v>
      </c>
      <c r="L495" s="35"/>
      <c r="M495" s="174" t="s">
        <v>5915</v>
      </c>
      <c r="N495" s="175" t="s">
        <v>5954</v>
      </c>
      <c r="O495" s="36"/>
      <c r="P495" s="176">
        <f>O495*H495</f>
        <v>0</v>
      </c>
      <c r="Q495" s="176">
        <v>3.0000000000000001E-3</v>
      </c>
      <c r="R495" s="176">
        <f>Q495*H495</f>
        <v>0.79076999999999997</v>
      </c>
      <c r="S495" s="176">
        <v>0</v>
      </c>
      <c r="T495" s="177">
        <f>S495*H495</f>
        <v>0</v>
      </c>
      <c r="AR495" s="18" t="s">
        <v>3964</v>
      </c>
      <c r="AT495" s="18" t="s">
        <v>4015</v>
      </c>
      <c r="AU495" s="18" t="s">
        <v>5990</v>
      </c>
      <c r="AY495" s="18" t="s">
        <v>4012</v>
      </c>
      <c r="BE495" s="178">
        <f>IF(N495="základní",J495,0)</f>
        <v>0</v>
      </c>
      <c r="BF495" s="178">
        <f>IF(N495="snížená",J495,0)</f>
        <v>0</v>
      </c>
      <c r="BG495" s="178">
        <f>IF(N495="zákl. přenesená",J495,0)</f>
        <v>0</v>
      </c>
      <c r="BH495" s="178">
        <f>IF(N495="sníž. přenesená",J495,0)</f>
        <v>0</v>
      </c>
      <c r="BI495" s="178">
        <f>IF(N495="nulová",J495,0)</f>
        <v>0</v>
      </c>
      <c r="BJ495" s="18" t="s">
        <v>5934</v>
      </c>
      <c r="BK495" s="178">
        <f>ROUND(I495*H495,2)</f>
        <v>0</v>
      </c>
      <c r="BL495" s="18" t="s">
        <v>3964</v>
      </c>
      <c r="BM495" s="18" t="s">
        <v>4456</v>
      </c>
    </row>
    <row r="496" spans="2:65" s="12" customFormat="1">
      <c r="B496" s="186"/>
      <c r="D496" s="195" t="s">
        <v>402</v>
      </c>
      <c r="E496" s="194" t="s">
        <v>5915</v>
      </c>
      <c r="F496" s="207" t="s">
        <v>4457</v>
      </c>
      <c r="H496" s="208">
        <v>134.97999999999999</v>
      </c>
      <c r="I496" s="190"/>
      <c r="L496" s="186"/>
      <c r="M496" s="191"/>
      <c r="N496" s="192"/>
      <c r="O496" s="192"/>
      <c r="P496" s="192"/>
      <c r="Q496" s="192"/>
      <c r="R496" s="192"/>
      <c r="S496" s="192"/>
      <c r="T496" s="193"/>
      <c r="AT496" s="194" t="s">
        <v>402</v>
      </c>
      <c r="AU496" s="194" t="s">
        <v>5990</v>
      </c>
      <c r="AV496" s="12" t="s">
        <v>5990</v>
      </c>
      <c r="AW496" s="12" t="s">
        <v>5947</v>
      </c>
      <c r="AX496" s="12" t="s">
        <v>5983</v>
      </c>
      <c r="AY496" s="194" t="s">
        <v>4012</v>
      </c>
    </row>
    <row r="497" spans="2:65" s="12" customFormat="1">
      <c r="B497" s="186"/>
      <c r="D497" s="195" t="s">
        <v>402</v>
      </c>
      <c r="E497" s="194" t="s">
        <v>5915</v>
      </c>
      <c r="F497" s="207" t="s">
        <v>4439</v>
      </c>
      <c r="H497" s="208">
        <v>14.07</v>
      </c>
      <c r="I497" s="190"/>
      <c r="L497" s="186"/>
      <c r="M497" s="191"/>
      <c r="N497" s="192"/>
      <c r="O497" s="192"/>
      <c r="P497" s="192"/>
      <c r="Q497" s="192"/>
      <c r="R497" s="192"/>
      <c r="S497" s="192"/>
      <c r="T497" s="193"/>
      <c r="AT497" s="194" t="s">
        <v>402</v>
      </c>
      <c r="AU497" s="194" t="s">
        <v>5990</v>
      </c>
      <c r="AV497" s="12" t="s">
        <v>5990</v>
      </c>
      <c r="AW497" s="12" t="s">
        <v>5947</v>
      </c>
      <c r="AX497" s="12" t="s">
        <v>5983</v>
      </c>
      <c r="AY497" s="194" t="s">
        <v>4012</v>
      </c>
    </row>
    <row r="498" spans="2:65" s="12" customFormat="1">
      <c r="B498" s="186"/>
      <c r="D498" s="195" t="s">
        <v>402</v>
      </c>
      <c r="E498" s="194" t="s">
        <v>5915</v>
      </c>
      <c r="F498" s="207" t="s">
        <v>4458</v>
      </c>
      <c r="H498" s="208">
        <v>43.26</v>
      </c>
      <c r="I498" s="190"/>
      <c r="L498" s="186"/>
      <c r="M498" s="191"/>
      <c r="N498" s="192"/>
      <c r="O498" s="192"/>
      <c r="P498" s="192"/>
      <c r="Q498" s="192"/>
      <c r="R498" s="192"/>
      <c r="S498" s="192"/>
      <c r="T498" s="193"/>
      <c r="AT498" s="194" t="s">
        <v>402</v>
      </c>
      <c r="AU498" s="194" t="s">
        <v>5990</v>
      </c>
      <c r="AV498" s="12" t="s">
        <v>5990</v>
      </c>
      <c r="AW498" s="12" t="s">
        <v>5947</v>
      </c>
      <c r="AX498" s="12" t="s">
        <v>5983</v>
      </c>
      <c r="AY498" s="194" t="s">
        <v>4012</v>
      </c>
    </row>
    <row r="499" spans="2:65" s="12" customFormat="1">
      <c r="B499" s="186"/>
      <c r="D499" s="179" t="s">
        <v>402</v>
      </c>
      <c r="E499" s="187" t="s">
        <v>5915</v>
      </c>
      <c r="F499" s="188" t="s">
        <v>6023</v>
      </c>
      <c r="H499" s="189">
        <v>71.28</v>
      </c>
      <c r="I499" s="190"/>
      <c r="L499" s="186"/>
      <c r="M499" s="191"/>
      <c r="N499" s="192"/>
      <c r="O499" s="192"/>
      <c r="P499" s="192"/>
      <c r="Q499" s="192"/>
      <c r="R499" s="192"/>
      <c r="S499" s="192"/>
      <c r="T499" s="193"/>
      <c r="AT499" s="194" t="s">
        <v>402</v>
      </c>
      <c r="AU499" s="194" t="s">
        <v>5990</v>
      </c>
      <c r="AV499" s="12" t="s">
        <v>5990</v>
      </c>
      <c r="AW499" s="12" t="s">
        <v>5947</v>
      </c>
      <c r="AX499" s="12" t="s">
        <v>5983</v>
      </c>
      <c r="AY499" s="194" t="s">
        <v>4012</v>
      </c>
    </row>
    <row r="500" spans="2:65" s="1" customFormat="1" ht="22.5" customHeight="1">
      <c r="B500" s="166"/>
      <c r="C500" s="197" t="s">
        <v>6024</v>
      </c>
      <c r="D500" s="197" t="s">
        <v>447</v>
      </c>
      <c r="E500" s="198" t="s">
        <v>6025</v>
      </c>
      <c r="F500" s="199" t="s">
        <v>4451</v>
      </c>
      <c r="G500" s="200" t="s">
        <v>426</v>
      </c>
      <c r="H500" s="201">
        <v>316.30799999999999</v>
      </c>
      <c r="I500" s="202"/>
      <c r="J500" s="203">
        <f>ROUND(I500*H500,2)</f>
        <v>0</v>
      </c>
      <c r="K500" s="199" t="s">
        <v>392</v>
      </c>
      <c r="L500" s="204"/>
      <c r="M500" s="205" t="s">
        <v>5915</v>
      </c>
      <c r="N500" s="206" t="s">
        <v>5954</v>
      </c>
      <c r="O500" s="36"/>
      <c r="P500" s="176">
        <f>O500*H500</f>
        <v>0</v>
      </c>
      <c r="Q500" s="176">
        <v>1.26E-2</v>
      </c>
      <c r="R500" s="176">
        <f>Q500*H500</f>
        <v>3.9854807999999999</v>
      </c>
      <c r="S500" s="176">
        <v>0</v>
      </c>
      <c r="T500" s="177">
        <f>S500*H500</f>
        <v>0</v>
      </c>
      <c r="AR500" s="18" t="s">
        <v>526</v>
      </c>
      <c r="AT500" s="18" t="s">
        <v>447</v>
      </c>
      <c r="AU500" s="18" t="s">
        <v>5990</v>
      </c>
      <c r="AY500" s="18" t="s">
        <v>4012</v>
      </c>
      <c r="BE500" s="178">
        <f>IF(N500="základní",J500,0)</f>
        <v>0</v>
      </c>
      <c r="BF500" s="178">
        <f>IF(N500="snížená",J500,0)</f>
        <v>0</v>
      </c>
      <c r="BG500" s="178">
        <f>IF(N500="zákl. přenesená",J500,0)</f>
        <v>0</v>
      </c>
      <c r="BH500" s="178">
        <f>IF(N500="sníž. přenesená",J500,0)</f>
        <v>0</v>
      </c>
      <c r="BI500" s="178">
        <f>IF(N500="nulová",J500,0)</f>
        <v>0</v>
      </c>
      <c r="BJ500" s="18" t="s">
        <v>5934</v>
      </c>
      <c r="BK500" s="178">
        <f>ROUND(I500*H500,2)</f>
        <v>0</v>
      </c>
      <c r="BL500" s="18" t="s">
        <v>3964</v>
      </c>
      <c r="BM500" s="18" t="s">
        <v>6026</v>
      </c>
    </row>
    <row r="501" spans="2:65" s="1" customFormat="1" ht="27">
      <c r="B501" s="35"/>
      <c r="D501" s="195" t="s">
        <v>4021</v>
      </c>
      <c r="F501" s="196" t="s">
        <v>6027</v>
      </c>
      <c r="I501" s="181"/>
      <c r="L501" s="35"/>
      <c r="M501" s="64"/>
      <c r="N501" s="36"/>
      <c r="O501" s="36"/>
      <c r="P501" s="36"/>
      <c r="Q501" s="36"/>
      <c r="R501" s="36"/>
      <c r="S501" s="36"/>
      <c r="T501" s="65"/>
      <c r="AT501" s="18" t="s">
        <v>4021</v>
      </c>
      <c r="AU501" s="18" t="s">
        <v>5990</v>
      </c>
    </row>
    <row r="502" spans="2:65" s="12" customFormat="1">
      <c r="B502" s="186"/>
      <c r="D502" s="179" t="s">
        <v>402</v>
      </c>
      <c r="F502" s="188" t="s">
        <v>6028</v>
      </c>
      <c r="H502" s="189">
        <v>316.30799999999999</v>
      </c>
      <c r="I502" s="190"/>
      <c r="L502" s="186"/>
      <c r="M502" s="191"/>
      <c r="N502" s="192"/>
      <c r="O502" s="192"/>
      <c r="P502" s="192"/>
      <c r="Q502" s="192"/>
      <c r="R502" s="192"/>
      <c r="S502" s="192"/>
      <c r="T502" s="193"/>
      <c r="AT502" s="194" t="s">
        <v>402</v>
      </c>
      <c r="AU502" s="194" t="s">
        <v>5990</v>
      </c>
      <c r="AV502" s="12" t="s">
        <v>5990</v>
      </c>
      <c r="AW502" s="12" t="s">
        <v>5916</v>
      </c>
      <c r="AX502" s="12" t="s">
        <v>5934</v>
      </c>
      <c r="AY502" s="194" t="s">
        <v>4012</v>
      </c>
    </row>
    <row r="503" spans="2:65" s="1" customFormat="1" ht="22.5" customHeight="1">
      <c r="B503" s="166"/>
      <c r="C503" s="167" t="s">
        <v>6029</v>
      </c>
      <c r="D503" s="167" t="s">
        <v>4015</v>
      </c>
      <c r="E503" s="168" t="s">
        <v>6030</v>
      </c>
      <c r="F503" s="169" t="s">
        <v>6031</v>
      </c>
      <c r="G503" s="170" t="s">
        <v>450</v>
      </c>
      <c r="H503" s="171">
        <v>6.0739999999999998</v>
      </c>
      <c r="I503" s="172"/>
      <c r="J503" s="173">
        <f>ROUND(I503*H503,2)</f>
        <v>0</v>
      </c>
      <c r="K503" s="169" t="s">
        <v>392</v>
      </c>
      <c r="L503" s="35"/>
      <c r="M503" s="174" t="s">
        <v>5915</v>
      </c>
      <c r="N503" s="175" t="s">
        <v>5954</v>
      </c>
      <c r="O503" s="36"/>
      <c r="P503" s="176">
        <f>O503*H503</f>
        <v>0</v>
      </c>
      <c r="Q503" s="176">
        <v>0</v>
      </c>
      <c r="R503" s="176">
        <f>Q503*H503</f>
        <v>0</v>
      </c>
      <c r="S503" s="176">
        <v>0</v>
      </c>
      <c r="T503" s="177">
        <f>S503*H503</f>
        <v>0</v>
      </c>
      <c r="AR503" s="18" t="s">
        <v>3964</v>
      </c>
      <c r="AT503" s="18" t="s">
        <v>4015</v>
      </c>
      <c r="AU503" s="18" t="s">
        <v>5990</v>
      </c>
      <c r="AY503" s="18" t="s">
        <v>4012</v>
      </c>
      <c r="BE503" s="178">
        <f>IF(N503="základní",J503,0)</f>
        <v>0</v>
      </c>
      <c r="BF503" s="178">
        <f>IF(N503="snížená",J503,0)</f>
        <v>0</v>
      </c>
      <c r="BG503" s="178">
        <f>IF(N503="zákl. přenesená",J503,0)</f>
        <v>0</v>
      </c>
      <c r="BH503" s="178">
        <f>IF(N503="sníž. přenesená",J503,0)</f>
        <v>0</v>
      </c>
      <c r="BI503" s="178">
        <f>IF(N503="nulová",J503,0)</f>
        <v>0</v>
      </c>
      <c r="BJ503" s="18" t="s">
        <v>5934</v>
      </c>
      <c r="BK503" s="178">
        <f>ROUND(I503*H503,2)</f>
        <v>0</v>
      </c>
      <c r="BL503" s="18" t="s">
        <v>3964</v>
      </c>
      <c r="BM503" s="18" t="s">
        <v>6032</v>
      </c>
    </row>
    <row r="504" spans="2:65" s="11" customFormat="1" ht="29.85" customHeight="1">
      <c r="B504" s="152"/>
      <c r="D504" s="163" t="s">
        <v>5982</v>
      </c>
      <c r="E504" s="164" t="s">
        <v>6033</v>
      </c>
      <c r="F504" s="164" t="s">
        <v>6034</v>
      </c>
      <c r="I504" s="155"/>
      <c r="J504" s="165">
        <f>BK504</f>
        <v>0</v>
      </c>
      <c r="L504" s="152"/>
      <c r="M504" s="157"/>
      <c r="N504" s="158"/>
      <c r="O504" s="158"/>
      <c r="P504" s="159">
        <f>SUM(P505:P506)</f>
        <v>0</v>
      </c>
      <c r="Q504" s="158"/>
      <c r="R504" s="159">
        <f>SUM(R505:R506)</f>
        <v>0.95964540000000009</v>
      </c>
      <c r="S504" s="158"/>
      <c r="T504" s="160">
        <f>SUM(T505:T506)</f>
        <v>0</v>
      </c>
      <c r="AR504" s="153" t="s">
        <v>5990</v>
      </c>
      <c r="AT504" s="161" t="s">
        <v>5982</v>
      </c>
      <c r="AU504" s="161" t="s">
        <v>5934</v>
      </c>
      <c r="AY504" s="153" t="s">
        <v>4012</v>
      </c>
      <c r="BK504" s="162">
        <f>SUM(BK505:BK506)</f>
        <v>0</v>
      </c>
    </row>
    <row r="505" spans="2:65" s="1" customFormat="1" ht="22.5" customHeight="1">
      <c r="B505" s="166"/>
      <c r="C505" s="167" t="s">
        <v>6035</v>
      </c>
      <c r="D505" s="167" t="s">
        <v>4015</v>
      </c>
      <c r="E505" s="168" t="s">
        <v>6036</v>
      </c>
      <c r="F505" s="169" t="s">
        <v>6037</v>
      </c>
      <c r="G505" s="170" t="s">
        <v>426</v>
      </c>
      <c r="H505" s="171">
        <v>1958.46</v>
      </c>
      <c r="I505" s="172"/>
      <c r="J505" s="173">
        <f>ROUND(I505*H505,2)</f>
        <v>0</v>
      </c>
      <c r="K505" s="169" t="s">
        <v>593</v>
      </c>
      <c r="L505" s="35"/>
      <c r="M505" s="174" t="s">
        <v>5915</v>
      </c>
      <c r="N505" s="175" t="s">
        <v>5954</v>
      </c>
      <c r="O505" s="36"/>
      <c r="P505" s="176">
        <f>O505*H505</f>
        <v>0</v>
      </c>
      <c r="Q505" s="176">
        <v>2.0000000000000001E-4</v>
      </c>
      <c r="R505" s="176">
        <f>Q505*H505</f>
        <v>0.39169200000000004</v>
      </c>
      <c r="S505" s="176">
        <v>0</v>
      </c>
      <c r="T505" s="177">
        <f>S505*H505</f>
        <v>0</v>
      </c>
      <c r="AR505" s="18" t="s">
        <v>3964</v>
      </c>
      <c r="AT505" s="18" t="s">
        <v>4015</v>
      </c>
      <c r="AU505" s="18" t="s">
        <v>5990</v>
      </c>
      <c r="AY505" s="18" t="s">
        <v>4012</v>
      </c>
      <c r="BE505" s="178">
        <f>IF(N505="základní",J505,0)</f>
        <v>0</v>
      </c>
      <c r="BF505" s="178">
        <f>IF(N505="snížená",J505,0)</f>
        <v>0</v>
      </c>
      <c r="BG505" s="178">
        <f>IF(N505="zákl. přenesená",J505,0)</f>
        <v>0</v>
      </c>
      <c r="BH505" s="178">
        <f>IF(N505="sníž. přenesená",J505,0)</f>
        <v>0</v>
      </c>
      <c r="BI505" s="178">
        <f>IF(N505="nulová",J505,0)</f>
        <v>0</v>
      </c>
      <c r="BJ505" s="18" t="s">
        <v>5934</v>
      </c>
      <c r="BK505" s="178">
        <f>ROUND(I505*H505,2)</f>
        <v>0</v>
      </c>
      <c r="BL505" s="18" t="s">
        <v>3964</v>
      </c>
      <c r="BM505" s="18" t="s">
        <v>6038</v>
      </c>
    </row>
    <row r="506" spans="2:65" s="1" customFormat="1" ht="31.5" customHeight="1">
      <c r="B506" s="166"/>
      <c r="C506" s="167" t="s">
        <v>6039</v>
      </c>
      <c r="D506" s="167" t="s">
        <v>4015</v>
      </c>
      <c r="E506" s="168" t="s">
        <v>6040</v>
      </c>
      <c r="F506" s="169" t="s">
        <v>6041</v>
      </c>
      <c r="G506" s="170" t="s">
        <v>426</v>
      </c>
      <c r="H506" s="171">
        <v>1958.46</v>
      </c>
      <c r="I506" s="172"/>
      <c r="J506" s="173">
        <f>ROUND(I506*H506,2)</f>
        <v>0</v>
      </c>
      <c r="K506" s="169" t="s">
        <v>392</v>
      </c>
      <c r="L506" s="35"/>
      <c r="M506" s="174" t="s">
        <v>5915</v>
      </c>
      <c r="N506" s="175" t="s">
        <v>5954</v>
      </c>
      <c r="O506" s="36"/>
      <c r="P506" s="176">
        <f>O506*H506</f>
        <v>0</v>
      </c>
      <c r="Q506" s="176">
        <v>2.9E-4</v>
      </c>
      <c r="R506" s="176">
        <f>Q506*H506</f>
        <v>0.56795340000000005</v>
      </c>
      <c r="S506" s="176">
        <v>0</v>
      </c>
      <c r="T506" s="177">
        <f>S506*H506</f>
        <v>0</v>
      </c>
      <c r="AR506" s="18" t="s">
        <v>3964</v>
      </c>
      <c r="AT506" s="18" t="s">
        <v>4015</v>
      </c>
      <c r="AU506" s="18" t="s">
        <v>5990</v>
      </c>
      <c r="AY506" s="18" t="s">
        <v>4012</v>
      </c>
      <c r="BE506" s="178">
        <f>IF(N506="základní",J506,0)</f>
        <v>0</v>
      </c>
      <c r="BF506" s="178">
        <f>IF(N506="snížená",J506,0)</f>
        <v>0</v>
      </c>
      <c r="BG506" s="178">
        <f>IF(N506="zákl. přenesená",J506,0)</f>
        <v>0</v>
      </c>
      <c r="BH506" s="178">
        <f>IF(N506="sníž. přenesená",J506,0)</f>
        <v>0</v>
      </c>
      <c r="BI506" s="178">
        <f>IF(N506="nulová",J506,0)</f>
        <v>0</v>
      </c>
      <c r="BJ506" s="18" t="s">
        <v>5934</v>
      </c>
      <c r="BK506" s="178">
        <f>ROUND(I506*H506,2)</f>
        <v>0</v>
      </c>
      <c r="BL506" s="18" t="s">
        <v>3964</v>
      </c>
      <c r="BM506" s="18" t="s">
        <v>6042</v>
      </c>
    </row>
    <row r="507" spans="2:65" s="11" customFormat="1" ht="29.85" customHeight="1">
      <c r="B507" s="152"/>
      <c r="D507" s="163" t="s">
        <v>5982</v>
      </c>
      <c r="E507" s="164" t="s">
        <v>6043</v>
      </c>
      <c r="F507" s="164" t="s">
        <v>6044</v>
      </c>
      <c r="I507" s="155"/>
      <c r="J507" s="165">
        <f>BK507</f>
        <v>0</v>
      </c>
      <c r="L507" s="152"/>
      <c r="M507" s="157"/>
      <c r="N507" s="158"/>
      <c r="O507" s="158"/>
      <c r="P507" s="159">
        <f>SUM(P508:P511)</f>
        <v>0</v>
      </c>
      <c r="Q507" s="158"/>
      <c r="R507" s="159">
        <f>SUM(R508:R511)</f>
        <v>0</v>
      </c>
      <c r="S507" s="158"/>
      <c r="T507" s="160">
        <f>SUM(T508:T511)</f>
        <v>0</v>
      </c>
      <c r="AR507" s="153" t="s">
        <v>5990</v>
      </c>
      <c r="AT507" s="161" t="s">
        <v>5982</v>
      </c>
      <c r="AU507" s="161" t="s">
        <v>5934</v>
      </c>
      <c r="AY507" s="153" t="s">
        <v>4012</v>
      </c>
      <c r="BK507" s="162">
        <f>SUM(BK508:BK511)</f>
        <v>0</v>
      </c>
    </row>
    <row r="508" spans="2:65" s="1" customFormat="1" ht="22.5" customHeight="1">
      <c r="B508" s="166"/>
      <c r="C508" s="167" t="s">
        <v>6045</v>
      </c>
      <c r="D508" s="167" t="s">
        <v>4015</v>
      </c>
      <c r="E508" s="168" t="s">
        <v>6046</v>
      </c>
      <c r="F508" s="169" t="s">
        <v>6047</v>
      </c>
      <c r="G508" s="170" t="s">
        <v>426</v>
      </c>
      <c r="H508" s="171">
        <v>32.700000000000003</v>
      </c>
      <c r="I508" s="172"/>
      <c r="J508" s="173">
        <f>ROUND(I508*H508,2)</f>
        <v>0</v>
      </c>
      <c r="K508" s="169" t="s">
        <v>5915</v>
      </c>
      <c r="L508" s="35"/>
      <c r="M508" s="174" t="s">
        <v>5915</v>
      </c>
      <c r="N508" s="175" t="s">
        <v>5954</v>
      </c>
      <c r="O508" s="36"/>
      <c r="P508" s="176">
        <f>O508*H508</f>
        <v>0</v>
      </c>
      <c r="Q508" s="176">
        <v>0</v>
      </c>
      <c r="R508" s="176">
        <f>Q508*H508</f>
        <v>0</v>
      </c>
      <c r="S508" s="176">
        <v>0</v>
      </c>
      <c r="T508" s="177">
        <f>S508*H508</f>
        <v>0</v>
      </c>
      <c r="AR508" s="18" t="s">
        <v>3964</v>
      </c>
      <c r="AT508" s="18" t="s">
        <v>4015</v>
      </c>
      <c r="AU508" s="18" t="s">
        <v>5990</v>
      </c>
      <c r="AY508" s="18" t="s">
        <v>4012</v>
      </c>
      <c r="BE508" s="178">
        <f>IF(N508="základní",J508,0)</f>
        <v>0</v>
      </c>
      <c r="BF508" s="178">
        <f>IF(N508="snížená",J508,0)</f>
        <v>0</v>
      </c>
      <c r="BG508" s="178">
        <f>IF(N508="zákl. přenesená",J508,0)</f>
        <v>0</v>
      </c>
      <c r="BH508" s="178">
        <f>IF(N508="sníž. přenesená",J508,0)</f>
        <v>0</v>
      </c>
      <c r="BI508" s="178">
        <f>IF(N508="nulová",J508,0)</f>
        <v>0</v>
      </c>
      <c r="BJ508" s="18" t="s">
        <v>5934</v>
      </c>
      <c r="BK508" s="178">
        <f>ROUND(I508*H508,2)</f>
        <v>0</v>
      </c>
      <c r="BL508" s="18" t="s">
        <v>3964</v>
      </c>
      <c r="BM508" s="18" t="s">
        <v>6048</v>
      </c>
    </row>
    <row r="509" spans="2:65" s="12" customFormat="1">
      <c r="B509" s="186"/>
      <c r="D509" s="179" t="s">
        <v>402</v>
      </c>
      <c r="E509" s="187" t="s">
        <v>5915</v>
      </c>
      <c r="F509" s="188" t="s">
        <v>6049</v>
      </c>
      <c r="H509" s="189">
        <v>32.700000000000003</v>
      </c>
      <c r="I509" s="190"/>
      <c r="L509" s="186"/>
      <c r="M509" s="191"/>
      <c r="N509" s="192"/>
      <c r="O509" s="192"/>
      <c r="P509" s="192"/>
      <c r="Q509" s="192"/>
      <c r="R509" s="192"/>
      <c r="S509" s="192"/>
      <c r="T509" s="193"/>
      <c r="AT509" s="194" t="s">
        <v>402</v>
      </c>
      <c r="AU509" s="194" t="s">
        <v>5990</v>
      </c>
      <c r="AV509" s="12" t="s">
        <v>5990</v>
      </c>
      <c r="AW509" s="12" t="s">
        <v>5947</v>
      </c>
      <c r="AX509" s="12" t="s">
        <v>5934</v>
      </c>
      <c r="AY509" s="194" t="s">
        <v>4012</v>
      </c>
    </row>
    <row r="510" spans="2:65" s="1" customFormat="1" ht="31.5" customHeight="1">
      <c r="B510" s="166"/>
      <c r="C510" s="197" t="s">
        <v>6050</v>
      </c>
      <c r="D510" s="197" t="s">
        <v>447</v>
      </c>
      <c r="E510" s="198" t="s">
        <v>6051</v>
      </c>
      <c r="F510" s="199" t="s">
        <v>6052</v>
      </c>
      <c r="G510" s="200" t="s">
        <v>568</v>
      </c>
      <c r="H510" s="201">
        <v>6</v>
      </c>
      <c r="I510" s="202"/>
      <c r="J510" s="203">
        <f>ROUND(I510*H510,2)</f>
        <v>0</v>
      </c>
      <c r="K510" s="199" t="s">
        <v>5915</v>
      </c>
      <c r="L510" s="204"/>
      <c r="M510" s="205" t="s">
        <v>5915</v>
      </c>
      <c r="N510" s="206" t="s">
        <v>5954</v>
      </c>
      <c r="O510" s="36"/>
      <c r="P510" s="176">
        <f>O510*H510</f>
        <v>0</v>
      </c>
      <c r="Q510" s="176">
        <v>0</v>
      </c>
      <c r="R510" s="176">
        <f>Q510*H510</f>
        <v>0</v>
      </c>
      <c r="S510" s="176">
        <v>0</v>
      </c>
      <c r="T510" s="177">
        <f>S510*H510</f>
        <v>0</v>
      </c>
      <c r="AR510" s="18" t="s">
        <v>526</v>
      </c>
      <c r="AT510" s="18" t="s">
        <v>447</v>
      </c>
      <c r="AU510" s="18" t="s">
        <v>5990</v>
      </c>
      <c r="AY510" s="18" t="s">
        <v>4012</v>
      </c>
      <c r="BE510" s="178">
        <f>IF(N510="základní",J510,0)</f>
        <v>0</v>
      </c>
      <c r="BF510" s="178">
        <f>IF(N510="snížená",J510,0)</f>
        <v>0</v>
      </c>
      <c r="BG510" s="178">
        <f>IF(N510="zákl. přenesená",J510,0)</f>
        <v>0</v>
      </c>
      <c r="BH510" s="178">
        <f>IF(N510="sníž. přenesená",J510,0)</f>
        <v>0</v>
      </c>
      <c r="BI510" s="178">
        <f>IF(N510="nulová",J510,0)</f>
        <v>0</v>
      </c>
      <c r="BJ510" s="18" t="s">
        <v>5934</v>
      </c>
      <c r="BK510" s="178">
        <f>ROUND(I510*H510,2)</f>
        <v>0</v>
      </c>
      <c r="BL510" s="18" t="s">
        <v>3964</v>
      </c>
      <c r="BM510" s="18" t="s">
        <v>6053</v>
      </c>
    </row>
    <row r="511" spans="2:65" s="1" customFormat="1" ht="31.5" customHeight="1">
      <c r="B511" s="166"/>
      <c r="C511" s="197" t="s">
        <v>6054</v>
      </c>
      <c r="D511" s="197" t="s">
        <v>447</v>
      </c>
      <c r="E511" s="198" t="s">
        <v>6055</v>
      </c>
      <c r="F511" s="199" t="s">
        <v>6056</v>
      </c>
      <c r="G511" s="200" t="s">
        <v>568</v>
      </c>
      <c r="H511" s="201">
        <v>1</v>
      </c>
      <c r="I511" s="202"/>
      <c r="J511" s="203">
        <f>ROUND(I511*H511,2)</f>
        <v>0</v>
      </c>
      <c r="K511" s="199" t="s">
        <v>5915</v>
      </c>
      <c r="L511" s="204"/>
      <c r="M511" s="205" t="s">
        <v>5915</v>
      </c>
      <c r="N511" s="206" t="s">
        <v>5954</v>
      </c>
      <c r="O511" s="36"/>
      <c r="P511" s="176">
        <f>O511*H511</f>
        <v>0</v>
      </c>
      <c r="Q511" s="176">
        <v>0</v>
      </c>
      <c r="R511" s="176">
        <f>Q511*H511</f>
        <v>0</v>
      </c>
      <c r="S511" s="176">
        <v>0</v>
      </c>
      <c r="T511" s="177">
        <f>S511*H511</f>
        <v>0</v>
      </c>
      <c r="AR511" s="18" t="s">
        <v>526</v>
      </c>
      <c r="AT511" s="18" t="s">
        <v>447</v>
      </c>
      <c r="AU511" s="18" t="s">
        <v>5990</v>
      </c>
      <c r="AY511" s="18" t="s">
        <v>4012</v>
      </c>
      <c r="BE511" s="178">
        <f>IF(N511="základní",J511,0)</f>
        <v>0</v>
      </c>
      <c r="BF511" s="178">
        <f>IF(N511="snížená",J511,0)</f>
        <v>0</v>
      </c>
      <c r="BG511" s="178">
        <f>IF(N511="zákl. přenesená",J511,0)</f>
        <v>0</v>
      </c>
      <c r="BH511" s="178">
        <f>IF(N511="sníž. přenesená",J511,0)</f>
        <v>0</v>
      </c>
      <c r="BI511" s="178">
        <f>IF(N511="nulová",J511,0)</f>
        <v>0</v>
      </c>
      <c r="BJ511" s="18" t="s">
        <v>5934</v>
      </c>
      <c r="BK511" s="178">
        <f>ROUND(I511*H511,2)</f>
        <v>0</v>
      </c>
      <c r="BL511" s="18" t="s">
        <v>3964</v>
      </c>
      <c r="BM511" s="18" t="s">
        <v>6057</v>
      </c>
    </row>
    <row r="512" spans="2:65" s="11" customFormat="1" ht="29.85" customHeight="1">
      <c r="B512" s="152"/>
      <c r="D512" s="163" t="s">
        <v>5982</v>
      </c>
      <c r="E512" s="164" t="s">
        <v>6058</v>
      </c>
      <c r="F512" s="164" t="s">
        <v>6059</v>
      </c>
      <c r="I512" s="155"/>
      <c r="J512" s="165">
        <f>BK512</f>
        <v>0</v>
      </c>
      <c r="L512" s="152"/>
      <c r="M512" s="157"/>
      <c r="N512" s="158"/>
      <c r="O512" s="158"/>
      <c r="P512" s="159">
        <f>SUM(P513:P521)</f>
        <v>0</v>
      </c>
      <c r="Q512" s="158"/>
      <c r="R512" s="159">
        <f>SUM(R513:R521)</f>
        <v>0.312</v>
      </c>
      <c r="S512" s="158"/>
      <c r="T512" s="160">
        <f>SUM(T513:T521)</f>
        <v>0</v>
      </c>
      <c r="AR512" s="153" t="s">
        <v>5990</v>
      </c>
      <c r="AT512" s="161" t="s">
        <v>5982</v>
      </c>
      <c r="AU512" s="161" t="s">
        <v>5934</v>
      </c>
      <c r="AY512" s="153" t="s">
        <v>4012</v>
      </c>
      <c r="BK512" s="162">
        <f>SUM(BK513:BK521)</f>
        <v>0</v>
      </c>
    </row>
    <row r="513" spans="2:65" s="1" customFormat="1" ht="22.5" customHeight="1">
      <c r="B513" s="166"/>
      <c r="C513" s="167" t="s">
        <v>6060</v>
      </c>
      <c r="D513" s="167" t="s">
        <v>4015</v>
      </c>
      <c r="E513" s="168" t="s">
        <v>6061</v>
      </c>
      <c r="F513" s="169" t="s">
        <v>6062</v>
      </c>
      <c r="G513" s="170" t="s">
        <v>426</v>
      </c>
      <c r="H513" s="171">
        <v>100</v>
      </c>
      <c r="I513" s="172"/>
      <c r="J513" s="173">
        <f>ROUND(I513*H513,2)</f>
        <v>0</v>
      </c>
      <c r="K513" s="169" t="s">
        <v>593</v>
      </c>
      <c r="L513" s="35"/>
      <c r="M513" s="174" t="s">
        <v>5915</v>
      </c>
      <c r="N513" s="175" t="s">
        <v>5954</v>
      </c>
      <c r="O513" s="36"/>
      <c r="P513" s="176">
        <f>O513*H513</f>
        <v>0</v>
      </c>
      <c r="Q513" s="176">
        <v>0</v>
      </c>
      <c r="R513" s="176">
        <f>Q513*H513</f>
        <v>0</v>
      </c>
      <c r="S513" s="176">
        <v>0</v>
      </c>
      <c r="T513" s="177">
        <f>S513*H513</f>
        <v>0</v>
      </c>
      <c r="AR513" s="18" t="s">
        <v>3964</v>
      </c>
      <c r="AT513" s="18" t="s">
        <v>4015</v>
      </c>
      <c r="AU513" s="18" t="s">
        <v>5990</v>
      </c>
      <c r="AY513" s="18" t="s">
        <v>4012</v>
      </c>
      <c r="BE513" s="178">
        <f>IF(N513="základní",J513,0)</f>
        <v>0</v>
      </c>
      <c r="BF513" s="178">
        <f>IF(N513="snížená",J513,0)</f>
        <v>0</v>
      </c>
      <c r="BG513" s="178">
        <f>IF(N513="zákl. přenesená",J513,0)</f>
        <v>0</v>
      </c>
      <c r="BH513" s="178">
        <f>IF(N513="sníž. přenesená",J513,0)</f>
        <v>0</v>
      </c>
      <c r="BI513" s="178">
        <f>IF(N513="nulová",J513,0)</f>
        <v>0</v>
      </c>
      <c r="BJ513" s="18" t="s">
        <v>5934</v>
      </c>
      <c r="BK513" s="178">
        <f>ROUND(I513*H513,2)</f>
        <v>0</v>
      </c>
      <c r="BL513" s="18" t="s">
        <v>3964</v>
      </c>
      <c r="BM513" s="18" t="s">
        <v>6063</v>
      </c>
    </row>
    <row r="514" spans="2:65" s="12" customFormat="1">
      <c r="B514" s="186"/>
      <c r="D514" s="179" t="s">
        <v>402</v>
      </c>
      <c r="F514" s="188" t="s">
        <v>6064</v>
      </c>
      <c r="H514" s="189">
        <v>100</v>
      </c>
      <c r="I514" s="190"/>
      <c r="L514" s="186"/>
      <c r="M514" s="191"/>
      <c r="N514" s="192"/>
      <c r="O514" s="192"/>
      <c r="P514" s="192"/>
      <c r="Q514" s="192"/>
      <c r="R514" s="192"/>
      <c r="S514" s="192"/>
      <c r="T514" s="193"/>
      <c r="AT514" s="194" t="s">
        <v>402</v>
      </c>
      <c r="AU514" s="194" t="s">
        <v>5990</v>
      </c>
      <c r="AV514" s="12" t="s">
        <v>5990</v>
      </c>
      <c r="AW514" s="12" t="s">
        <v>5916</v>
      </c>
      <c r="AX514" s="12" t="s">
        <v>5934</v>
      </c>
      <c r="AY514" s="194" t="s">
        <v>4012</v>
      </c>
    </row>
    <row r="515" spans="2:65" s="1" customFormat="1" ht="31.5" customHeight="1">
      <c r="B515" s="166"/>
      <c r="C515" s="167" t="s">
        <v>6065</v>
      </c>
      <c r="D515" s="167" t="s">
        <v>4015</v>
      </c>
      <c r="E515" s="168" t="s">
        <v>6066</v>
      </c>
      <c r="F515" s="169" t="s">
        <v>6067</v>
      </c>
      <c r="G515" s="170" t="s">
        <v>426</v>
      </c>
      <c r="H515" s="171">
        <v>100</v>
      </c>
      <c r="I515" s="172"/>
      <c r="J515" s="173">
        <f>ROUND(I515*H515,2)</f>
        <v>0</v>
      </c>
      <c r="K515" s="169" t="s">
        <v>593</v>
      </c>
      <c r="L515" s="35"/>
      <c r="M515" s="174" t="s">
        <v>5915</v>
      </c>
      <c r="N515" s="175" t="s">
        <v>5954</v>
      </c>
      <c r="O515" s="36"/>
      <c r="P515" s="176">
        <f>O515*H515</f>
        <v>0</v>
      </c>
      <c r="Q515" s="176">
        <v>0</v>
      </c>
      <c r="R515" s="176">
        <f>Q515*H515</f>
        <v>0</v>
      </c>
      <c r="S515" s="176">
        <v>0</v>
      </c>
      <c r="T515" s="177">
        <f>S515*H515</f>
        <v>0</v>
      </c>
      <c r="AR515" s="18" t="s">
        <v>3964</v>
      </c>
      <c r="AT515" s="18" t="s">
        <v>4015</v>
      </c>
      <c r="AU515" s="18" t="s">
        <v>5990</v>
      </c>
      <c r="AY515" s="18" t="s">
        <v>4012</v>
      </c>
      <c r="BE515" s="178">
        <f>IF(N515="základní",J515,0)</f>
        <v>0</v>
      </c>
      <c r="BF515" s="178">
        <f>IF(N515="snížená",J515,0)</f>
        <v>0</v>
      </c>
      <c r="BG515" s="178">
        <f>IF(N515="zákl. přenesená",J515,0)</f>
        <v>0</v>
      </c>
      <c r="BH515" s="178">
        <f>IF(N515="sníž. přenesená",J515,0)</f>
        <v>0</v>
      </c>
      <c r="BI515" s="178">
        <f>IF(N515="nulová",J515,0)</f>
        <v>0</v>
      </c>
      <c r="BJ515" s="18" t="s">
        <v>5934</v>
      </c>
      <c r="BK515" s="178">
        <f>ROUND(I515*H515,2)</f>
        <v>0</v>
      </c>
      <c r="BL515" s="18" t="s">
        <v>3964</v>
      </c>
      <c r="BM515" s="18" t="s">
        <v>6068</v>
      </c>
    </row>
    <row r="516" spans="2:65" s="1" customFormat="1" ht="22.5" customHeight="1">
      <c r="B516" s="166"/>
      <c r="C516" s="197" t="s">
        <v>6069</v>
      </c>
      <c r="D516" s="197" t="s">
        <v>447</v>
      </c>
      <c r="E516" s="198" t="s">
        <v>6070</v>
      </c>
      <c r="F516" s="199" t="s">
        <v>6071</v>
      </c>
      <c r="G516" s="200" t="s">
        <v>777</v>
      </c>
      <c r="H516" s="201">
        <v>40</v>
      </c>
      <c r="I516" s="202"/>
      <c r="J516" s="203">
        <f>ROUND(I516*H516,2)</f>
        <v>0</v>
      </c>
      <c r="K516" s="199" t="s">
        <v>593</v>
      </c>
      <c r="L516" s="204"/>
      <c r="M516" s="205" t="s">
        <v>5915</v>
      </c>
      <c r="N516" s="206" t="s">
        <v>5954</v>
      </c>
      <c r="O516" s="36"/>
      <c r="P516" s="176">
        <f>O516*H516</f>
        <v>0</v>
      </c>
      <c r="Q516" s="176">
        <v>1E-3</v>
      </c>
      <c r="R516" s="176">
        <f>Q516*H516</f>
        <v>0.04</v>
      </c>
      <c r="S516" s="176">
        <v>0</v>
      </c>
      <c r="T516" s="177">
        <f>S516*H516</f>
        <v>0</v>
      </c>
      <c r="AR516" s="18" t="s">
        <v>526</v>
      </c>
      <c r="AT516" s="18" t="s">
        <v>447</v>
      </c>
      <c r="AU516" s="18" t="s">
        <v>5990</v>
      </c>
      <c r="AY516" s="18" t="s">
        <v>4012</v>
      </c>
      <c r="BE516" s="178">
        <f>IF(N516="základní",J516,0)</f>
        <v>0</v>
      </c>
      <c r="BF516" s="178">
        <f>IF(N516="snížená",J516,0)</f>
        <v>0</v>
      </c>
      <c r="BG516" s="178">
        <f>IF(N516="zákl. přenesená",J516,0)</f>
        <v>0</v>
      </c>
      <c r="BH516" s="178">
        <f>IF(N516="sníž. přenesená",J516,0)</f>
        <v>0</v>
      </c>
      <c r="BI516" s="178">
        <f>IF(N516="nulová",J516,0)</f>
        <v>0</v>
      </c>
      <c r="BJ516" s="18" t="s">
        <v>5934</v>
      </c>
      <c r="BK516" s="178">
        <f>ROUND(I516*H516,2)</f>
        <v>0</v>
      </c>
      <c r="BL516" s="18" t="s">
        <v>3964</v>
      </c>
      <c r="BM516" s="18" t="s">
        <v>6072</v>
      </c>
    </row>
    <row r="517" spans="2:65" s="1" customFormat="1" ht="27">
      <c r="B517" s="35"/>
      <c r="D517" s="179" t="s">
        <v>4021</v>
      </c>
      <c r="F517" s="180" t="s">
        <v>6073</v>
      </c>
      <c r="I517" s="181"/>
      <c r="L517" s="35"/>
      <c r="M517" s="64"/>
      <c r="N517" s="36"/>
      <c r="O517" s="36"/>
      <c r="P517" s="36"/>
      <c r="Q517" s="36"/>
      <c r="R517" s="36"/>
      <c r="S517" s="36"/>
      <c r="T517" s="65"/>
      <c r="AT517" s="18" t="s">
        <v>4021</v>
      </c>
      <c r="AU517" s="18" t="s">
        <v>5990</v>
      </c>
    </row>
    <row r="518" spans="2:65" s="1" customFormat="1" ht="22.5" customHeight="1">
      <c r="B518" s="166"/>
      <c r="C518" s="167" t="s">
        <v>6074</v>
      </c>
      <c r="D518" s="167" t="s">
        <v>4015</v>
      </c>
      <c r="E518" s="168" t="s">
        <v>6075</v>
      </c>
      <c r="F518" s="169" t="s">
        <v>6076</v>
      </c>
      <c r="G518" s="170" t="s">
        <v>426</v>
      </c>
      <c r="H518" s="171">
        <v>100</v>
      </c>
      <c r="I518" s="172"/>
      <c r="J518" s="173">
        <f>ROUND(I518*H518,2)</f>
        <v>0</v>
      </c>
      <c r="K518" s="169" t="s">
        <v>392</v>
      </c>
      <c r="L518" s="35"/>
      <c r="M518" s="174" t="s">
        <v>5915</v>
      </c>
      <c r="N518" s="175" t="s">
        <v>5954</v>
      </c>
      <c r="O518" s="36"/>
      <c r="P518" s="176">
        <f>O518*H518</f>
        <v>0</v>
      </c>
      <c r="Q518" s="176">
        <v>0</v>
      </c>
      <c r="R518" s="176">
        <f>Q518*H518</f>
        <v>0</v>
      </c>
      <c r="S518" s="176">
        <v>0</v>
      </c>
      <c r="T518" s="177">
        <f>S518*H518</f>
        <v>0</v>
      </c>
      <c r="AR518" s="18" t="s">
        <v>3964</v>
      </c>
      <c r="AT518" s="18" t="s">
        <v>4015</v>
      </c>
      <c r="AU518" s="18" t="s">
        <v>5990</v>
      </c>
      <c r="AY518" s="18" t="s">
        <v>4012</v>
      </c>
      <c r="BE518" s="178">
        <f>IF(N518="základní",J518,0)</f>
        <v>0</v>
      </c>
      <c r="BF518" s="178">
        <f>IF(N518="snížená",J518,0)</f>
        <v>0</v>
      </c>
      <c r="BG518" s="178">
        <f>IF(N518="zákl. přenesená",J518,0)</f>
        <v>0</v>
      </c>
      <c r="BH518" s="178">
        <f>IF(N518="sníž. přenesená",J518,0)</f>
        <v>0</v>
      </c>
      <c r="BI518" s="178">
        <f>IF(N518="nulová",J518,0)</f>
        <v>0</v>
      </c>
      <c r="BJ518" s="18" t="s">
        <v>5934</v>
      </c>
      <c r="BK518" s="178">
        <f>ROUND(I518*H518,2)</f>
        <v>0</v>
      </c>
      <c r="BL518" s="18" t="s">
        <v>3964</v>
      </c>
      <c r="BM518" s="18" t="s">
        <v>6077</v>
      </c>
    </row>
    <row r="519" spans="2:65" s="12" customFormat="1">
      <c r="B519" s="186"/>
      <c r="D519" s="179" t="s">
        <v>402</v>
      </c>
      <c r="F519" s="188" t="s">
        <v>6078</v>
      </c>
      <c r="H519" s="189">
        <v>100</v>
      </c>
      <c r="I519" s="190"/>
      <c r="L519" s="186"/>
      <c r="M519" s="191"/>
      <c r="N519" s="192"/>
      <c r="O519" s="192"/>
      <c r="P519" s="192"/>
      <c r="Q519" s="192"/>
      <c r="R519" s="192"/>
      <c r="S519" s="192"/>
      <c r="T519" s="193"/>
      <c r="AT519" s="194" t="s">
        <v>402</v>
      </c>
      <c r="AU519" s="194" t="s">
        <v>5990</v>
      </c>
      <c r="AV519" s="12" t="s">
        <v>5990</v>
      </c>
      <c r="AW519" s="12" t="s">
        <v>5916</v>
      </c>
      <c r="AX519" s="12" t="s">
        <v>5934</v>
      </c>
      <c r="AY519" s="194" t="s">
        <v>4012</v>
      </c>
    </row>
    <row r="520" spans="2:65" s="1" customFormat="1" ht="22.5" customHeight="1">
      <c r="B520" s="166"/>
      <c r="C520" s="197" t="s">
        <v>6079</v>
      </c>
      <c r="D520" s="197" t="s">
        <v>447</v>
      </c>
      <c r="E520" s="198" t="s">
        <v>6080</v>
      </c>
      <c r="F520" s="199" t="s">
        <v>6081</v>
      </c>
      <c r="G520" s="200" t="s">
        <v>777</v>
      </c>
      <c r="H520" s="201">
        <v>40</v>
      </c>
      <c r="I520" s="202"/>
      <c r="J520" s="203">
        <f>ROUND(I520*H520,2)</f>
        <v>0</v>
      </c>
      <c r="K520" s="199" t="s">
        <v>5915</v>
      </c>
      <c r="L520" s="204"/>
      <c r="M520" s="205" t="s">
        <v>5915</v>
      </c>
      <c r="N520" s="206" t="s">
        <v>5954</v>
      </c>
      <c r="O520" s="36"/>
      <c r="P520" s="176">
        <f>O520*H520</f>
        <v>0</v>
      </c>
      <c r="Q520" s="176">
        <v>1E-3</v>
      </c>
      <c r="R520" s="176">
        <f>Q520*H520</f>
        <v>0.04</v>
      </c>
      <c r="S520" s="176">
        <v>0</v>
      </c>
      <c r="T520" s="177">
        <f>S520*H520</f>
        <v>0</v>
      </c>
      <c r="AR520" s="18" t="s">
        <v>526</v>
      </c>
      <c r="AT520" s="18" t="s">
        <v>447</v>
      </c>
      <c r="AU520" s="18" t="s">
        <v>5990</v>
      </c>
      <c r="AY520" s="18" t="s">
        <v>4012</v>
      </c>
      <c r="BE520" s="178">
        <f>IF(N520="základní",J520,0)</f>
        <v>0</v>
      </c>
      <c r="BF520" s="178">
        <f>IF(N520="snížená",J520,0)</f>
        <v>0</v>
      </c>
      <c r="BG520" s="178">
        <f>IF(N520="zákl. přenesená",J520,0)</f>
        <v>0</v>
      </c>
      <c r="BH520" s="178">
        <f>IF(N520="sníž. přenesená",J520,0)</f>
        <v>0</v>
      </c>
      <c r="BI520" s="178">
        <f>IF(N520="nulová",J520,0)</f>
        <v>0</v>
      </c>
      <c r="BJ520" s="18" t="s">
        <v>5934</v>
      </c>
      <c r="BK520" s="178">
        <f>ROUND(I520*H520,2)</f>
        <v>0</v>
      </c>
      <c r="BL520" s="18" t="s">
        <v>3964</v>
      </c>
      <c r="BM520" s="18" t="s">
        <v>6082</v>
      </c>
    </row>
    <row r="521" spans="2:65" s="1" customFormat="1" ht="22.5" customHeight="1">
      <c r="B521" s="166"/>
      <c r="C521" s="167" t="s">
        <v>6083</v>
      </c>
      <c r="D521" s="167" t="s">
        <v>4015</v>
      </c>
      <c r="E521" s="168" t="s">
        <v>6084</v>
      </c>
      <c r="F521" s="169" t="s">
        <v>6085</v>
      </c>
      <c r="G521" s="170" t="s">
        <v>426</v>
      </c>
      <c r="H521" s="171">
        <v>100</v>
      </c>
      <c r="I521" s="172"/>
      <c r="J521" s="173">
        <f>ROUND(I521*H521,2)</f>
        <v>0</v>
      </c>
      <c r="K521" s="169" t="s">
        <v>593</v>
      </c>
      <c r="L521" s="35"/>
      <c r="M521" s="174" t="s">
        <v>5915</v>
      </c>
      <c r="N521" s="182" t="s">
        <v>5954</v>
      </c>
      <c r="O521" s="183"/>
      <c r="P521" s="184">
        <f>O521*H521</f>
        <v>0</v>
      </c>
      <c r="Q521" s="184">
        <v>2.32E-3</v>
      </c>
      <c r="R521" s="184">
        <f>Q521*H521</f>
        <v>0.23200000000000001</v>
      </c>
      <c r="S521" s="184">
        <v>0</v>
      </c>
      <c r="T521" s="185">
        <f>S521*H521</f>
        <v>0</v>
      </c>
      <c r="AR521" s="18" t="s">
        <v>3964</v>
      </c>
      <c r="AT521" s="18" t="s">
        <v>4015</v>
      </c>
      <c r="AU521" s="18" t="s">
        <v>5990</v>
      </c>
      <c r="AY521" s="18" t="s">
        <v>4012</v>
      </c>
      <c r="BE521" s="178">
        <f>IF(N521="základní",J521,0)</f>
        <v>0</v>
      </c>
      <c r="BF521" s="178">
        <f>IF(N521="snížená",J521,0)</f>
        <v>0</v>
      </c>
      <c r="BG521" s="178">
        <f>IF(N521="zákl. přenesená",J521,0)</f>
        <v>0</v>
      </c>
      <c r="BH521" s="178">
        <f>IF(N521="sníž. přenesená",J521,0)</f>
        <v>0</v>
      </c>
      <c r="BI521" s="178">
        <f>IF(N521="nulová",J521,0)</f>
        <v>0</v>
      </c>
      <c r="BJ521" s="18" t="s">
        <v>5934</v>
      </c>
      <c r="BK521" s="178">
        <f>ROUND(I521*H521,2)</f>
        <v>0</v>
      </c>
      <c r="BL521" s="18" t="s">
        <v>3964</v>
      </c>
      <c r="BM521" s="18" t="s">
        <v>6086</v>
      </c>
    </row>
    <row r="522" spans="2:65" s="1" customFormat="1" ht="6.95" customHeight="1">
      <c r="B522" s="50"/>
      <c r="C522" s="51"/>
      <c r="D522" s="51"/>
      <c r="E522" s="51"/>
      <c r="F522" s="51"/>
      <c r="G522" s="51"/>
      <c r="H522" s="51"/>
      <c r="I522" s="120"/>
      <c r="J522" s="51"/>
      <c r="K522" s="51"/>
      <c r="L522" s="35"/>
    </row>
  </sheetData>
  <autoFilter ref="C103:K103"/>
  <mergeCells count="12">
    <mergeCell ref="E47:H47"/>
    <mergeCell ref="E92:H92"/>
    <mergeCell ref="G1:H1"/>
    <mergeCell ref="L2:V2"/>
    <mergeCell ref="E49:H49"/>
    <mergeCell ref="E51:H51"/>
    <mergeCell ref="E94:H94"/>
    <mergeCell ref="E96:H96"/>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10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BR16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3950</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1442</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6087</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ROUND(J88,2)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ROUND(SUM(BE88:BE162), 2)</f>
        <v>0</v>
      </c>
      <c r="G32" s="36"/>
      <c r="H32" s="36"/>
      <c r="I32" s="115">
        <v>0.21</v>
      </c>
      <c r="J32" s="114">
        <f>ROUND(ROUND((SUM(BE88:BE162)), 2)*I32, 2)</f>
        <v>0</v>
      </c>
      <c r="K32" s="39"/>
    </row>
    <row r="33" spans="2:11" s="1" customFormat="1" ht="14.45" customHeight="1">
      <c r="B33" s="35"/>
      <c r="C33" s="36"/>
      <c r="D33" s="36"/>
      <c r="E33" s="43" t="s">
        <v>5955</v>
      </c>
      <c r="F33" s="114">
        <f>ROUND(SUM(BF88:BF162), 2)</f>
        <v>0</v>
      </c>
      <c r="G33" s="36"/>
      <c r="H33" s="36"/>
      <c r="I33" s="115">
        <v>0.15</v>
      </c>
      <c r="J33" s="114">
        <f>ROUND(ROUND((SUM(BF88:BF162)), 2)*I33, 2)</f>
        <v>0</v>
      </c>
      <c r="K33" s="39"/>
    </row>
    <row r="34" spans="2:11" s="1" customFormat="1" ht="14.45" hidden="1" customHeight="1">
      <c r="B34" s="35"/>
      <c r="C34" s="36"/>
      <c r="D34" s="36"/>
      <c r="E34" s="43" t="s">
        <v>5956</v>
      </c>
      <c r="F34" s="114">
        <f>ROUND(SUM(BG88:BG162), 2)</f>
        <v>0</v>
      </c>
      <c r="G34" s="36"/>
      <c r="H34" s="36"/>
      <c r="I34" s="115">
        <v>0.21</v>
      </c>
      <c r="J34" s="114">
        <v>0</v>
      </c>
      <c r="K34" s="39"/>
    </row>
    <row r="35" spans="2:11" s="1" customFormat="1" ht="14.45" hidden="1" customHeight="1">
      <c r="B35" s="35"/>
      <c r="C35" s="36"/>
      <c r="D35" s="36"/>
      <c r="E35" s="43" t="s">
        <v>5957</v>
      </c>
      <c r="F35" s="114">
        <f>ROUND(SUM(BH88:BH162), 2)</f>
        <v>0</v>
      </c>
      <c r="G35" s="36"/>
      <c r="H35" s="36"/>
      <c r="I35" s="115">
        <v>0.15</v>
      </c>
      <c r="J35" s="114">
        <v>0</v>
      </c>
      <c r="K35" s="39"/>
    </row>
    <row r="36" spans="2:11" s="1" customFormat="1" ht="14.45" hidden="1" customHeight="1">
      <c r="B36" s="35"/>
      <c r="C36" s="36"/>
      <c r="D36" s="36"/>
      <c r="E36" s="43" t="s">
        <v>5958</v>
      </c>
      <c r="F36" s="114">
        <f>ROUND(SUM(BI88:BI162),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1442</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2 - SO_03.1.2 Stavební úpravy provozní budovy - rekonstrukce filtrů</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J88</f>
        <v>0</v>
      </c>
      <c r="K60" s="39"/>
      <c r="AU60" s="18" t="s">
        <v>3993</v>
      </c>
    </row>
    <row r="61" spans="2:47" s="8" customFormat="1" ht="24.95" customHeight="1">
      <c r="B61" s="127"/>
      <c r="C61" s="128"/>
      <c r="D61" s="129" t="s">
        <v>2364</v>
      </c>
      <c r="E61" s="130"/>
      <c r="F61" s="130"/>
      <c r="G61" s="130"/>
      <c r="H61" s="130"/>
      <c r="I61" s="131"/>
      <c r="J61" s="132">
        <f>J89</f>
        <v>0</v>
      </c>
      <c r="K61" s="133"/>
    </row>
    <row r="62" spans="2:47" s="9" customFormat="1" ht="19.899999999999999" customHeight="1">
      <c r="B62" s="134"/>
      <c r="C62" s="135"/>
      <c r="D62" s="136" t="s">
        <v>2367</v>
      </c>
      <c r="E62" s="137"/>
      <c r="F62" s="137"/>
      <c r="G62" s="137"/>
      <c r="H62" s="137"/>
      <c r="I62" s="138"/>
      <c r="J62" s="139">
        <f>J90</f>
        <v>0</v>
      </c>
      <c r="K62" s="140"/>
    </row>
    <row r="63" spans="2:47" s="9" customFormat="1" ht="14.85" customHeight="1">
      <c r="B63" s="134"/>
      <c r="C63" s="135"/>
      <c r="D63" s="136" t="s">
        <v>4047</v>
      </c>
      <c r="E63" s="137"/>
      <c r="F63" s="137"/>
      <c r="G63" s="137"/>
      <c r="H63" s="137"/>
      <c r="I63" s="138"/>
      <c r="J63" s="139">
        <f>J93</f>
        <v>0</v>
      </c>
      <c r="K63" s="140"/>
    </row>
    <row r="64" spans="2:47" s="9" customFormat="1" ht="19.899999999999999" customHeight="1">
      <c r="B64" s="134"/>
      <c r="C64" s="135"/>
      <c r="D64" s="136" t="s">
        <v>2371</v>
      </c>
      <c r="E64" s="137"/>
      <c r="F64" s="137"/>
      <c r="G64" s="137"/>
      <c r="H64" s="137"/>
      <c r="I64" s="138"/>
      <c r="J64" s="139">
        <f>J99</f>
        <v>0</v>
      </c>
      <c r="K64" s="140"/>
    </row>
    <row r="65" spans="2:12" s="9" customFormat="1" ht="19.899999999999999" customHeight="1">
      <c r="B65" s="134"/>
      <c r="C65" s="135"/>
      <c r="D65" s="136" t="s">
        <v>2824</v>
      </c>
      <c r="E65" s="137"/>
      <c r="F65" s="137"/>
      <c r="G65" s="137"/>
      <c r="H65" s="137"/>
      <c r="I65" s="138"/>
      <c r="J65" s="139">
        <f>J154</f>
        <v>0</v>
      </c>
      <c r="K65" s="140"/>
    </row>
    <row r="66" spans="2:12" s="9" customFormat="1" ht="19.899999999999999" customHeight="1">
      <c r="B66" s="134"/>
      <c r="C66" s="135"/>
      <c r="D66" s="136" t="s">
        <v>4658</v>
      </c>
      <c r="E66" s="137"/>
      <c r="F66" s="137"/>
      <c r="G66" s="137"/>
      <c r="H66" s="137"/>
      <c r="I66" s="138"/>
      <c r="J66" s="139">
        <f>J161</f>
        <v>0</v>
      </c>
      <c r="K66" s="140"/>
    </row>
    <row r="67" spans="2:12" s="1" customFormat="1" ht="21.75" customHeight="1">
      <c r="B67" s="35"/>
      <c r="C67" s="36"/>
      <c r="D67" s="36"/>
      <c r="E67" s="36"/>
      <c r="F67" s="36"/>
      <c r="G67" s="36"/>
      <c r="H67" s="36"/>
      <c r="I67" s="102"/>
      <c r="J67" s="36"/>
      <c r="K67" s="39"/>
    </row>
    <row r="68" spans="2:12" s="1" customFormat="1" ht="6.95" customHeight="1">
      <c r="B68" s="50"/>
      <c r="C68" s="51"/>
      <c r="D68" s="51"/>
      <c r="E68" s="51"/>
      <c r="F68" s="51"/>
      <c r="G68" s="51"/>
      <c r="H68" s="51"/>
      <c r="I68" s="120"/>
      <c r="J68" s="51"/>
      <c r="K68" s="52"/>
    </row>
    <row r="72" spans="2:12" s="1" customFormat="1" ht="6.95" customHeight="1">
      <c r="B72" s="53"/>
      <c r="C72" s="54"/>
      <c r="D72" s="54"/>
      <c r="E72" s="54"/>
      <c r="F72" s="54"/>
      <c r="G72" s="54"/>
      <c r="H72" s="54"/>
      <c r="I72" s="121"/>
      <c r="J72" s="54"/>
      <c r="K72" s="54"/>
      <c r="L72" s="35"/>
    </row>
    <row r="73" spans="2:12" s="1" customFormat="1" ht="36.950000000000003" customHeight="1">
      <c r="B73" s="35"/>
      <c r="C73" s="55" t="s">
        <v>3996</v>
      </c>
      <c r="L73" s="35"/>
    </row>
    <row r="74" spans="2:12" s="1" customFormat="1" ht="6.95" customHeight="1">
      <c r="B74" s="35"/>
      <c r="L74" s="35"/>
    </row>
    <row r="75" spans="2:12" s="1" customFormat="1" ht="14.45" customHeight="1">
      <c r="B75" s="35"/>
      <c r="C75" s="57" t="s">
        <v>5929</v>
      </c>
      <c r="L75" s="35"/>
    </row>
    <row r="76" spans="2:12" s="1" customFormat="1" ht="22.5" customHeight="1">
      <c r="B76" s="35"/>
      <c r="E76" s="1611" t="str">
        <f>E7</f>
        <v>Zajištění kvality vody pro skupinový vodovod Přelouč</v>
      </c>
      <c r="F76" s="1576"/>
      <c r="G76" s="1576"/>
      <c r="H76" s="1576"/>
      <c r="L76" s="35"/>
    </row>
    <row r="77" spans="2:12" ht="15">
      <c r="B77" s="22"/>
      <c r="C77" s="57" t="s">
        <v>3987</v>
      </c>
      <c r="L77" s="22"/>
    </row>
    <row r="78" spans="2:12" s="1" customFormat="1" ht="22.5" customHeight="1">
      <c r="B78" s="35"/>
      <c r="E78" s="1611" t="s">
        <v>1442</v>
      </c>
      <c r="F78" s="1576"/>
      <c r="G78" s="1576"/>
      <c r="H78" s="1576"/>
      <c r="L78" s="35"/>
    </row>
    <row r="79" spans="2:12" s="1" customFormat="1" ht="14.45" customHeight="1">
      <c r="B79" s="35"/>
      <c r="C79" s="57" t="s">
        <v>2362</v>
      </c>
      <c r="L79" s="35"/>
    </row>
    <row r="80" spans="2:12" s="1" customFormat="1" ht="23.25" customHeight="1">
      <c r="B80" s="35"/>
      <c r="E80" s="1595" t="str">
        <f>E11</f>
        <v>2 - SO_03.1.2 Stavební úpravy provozní budovy - rekonstrukce filtrů</v>
      </c>
      <c r="F80" s="1576"/>
      <c r="G80" s="1576"/>
      <c r="H80" s="1576"/>
      <c r="L80" s="35"/>
    </row>
    <row r="81" spans="2:65" s="1" customFormat="1" ht="6.95" customHeight="1">
      <c r="B81" s="35"/>
      <c r="L81" s="35"/>
    </row>
    <row r="82" spans="2:65" s="1" customFormat="1" ht="18" customHeight="1">
      <c r="B82" s="35"/>
      <c r="C82" s="57" t="s">
        <v>5935</v>
      </c>
      <c r="F82" s="141" t="str">
        <f>F14</f>
        <v xml:space="preserve"> </v>
      </c>
      <c r="I82" s="142" t="s">
        <v>5937</v>
      </c>
      <c r="J82" s="61" t="str">
        <f>IF(J14="","",J14)</f>
        <v>27.10.2015</v>
      </c>
      <c r="L82" s="35"/>
    </row>
    <row r="83" spans="2:65" s="1" customFormat="1" ht="6.95" customHeight="1">
      <c r="B83" s="35"/>
      <c r="L83" s="35"/>
    </row>
    <row r="84" spans="2:65" s="1" customFormat="1" ht="15">
      <c r="B84" s="35"/>
      <c r="C84" s="57" t="s">
        <v>5941</v>
      </c>
      <c r="F84" s="141" t="str">
        <f>E17</f>
        <v xml:space="preserve"> </v>
      </c>
      <c r="I84" s="142" t="s">
        <v>5946</v>
      </c>
      <c r="J84" s="141" t="str">
        <f>E23</f>
        <v xml:space="preserve"> </v>
      </c>
      <c r="L84" s="35"/>
    </row>
    <row r="85" spans="2:65" s="1" customFormat="1" ht="14.45" customHeight="1">
      <c r="B85" s="35"/>
      <c r="C85" s="57" t="s">
        <v>5944</v>
      </c>
      <c r="F85" s="141" t="str">
        <f>IF(E20="","",E20)</f>
        <v/>
      </c>
      <c r="L85" s="35"/>
    </row>
    <row r="86" spans="2:65" s="1" customFormat="1" ht="10.35" customHeight="1">
      <c r="B86" s="35"/>
      <c r="L86" s="35"/>
    </row>
    <row r="87" spans="2:65" s="10" customFormat="1" ht="29.25" customHeight="1">
      <c r="B87" s="143"/>
      <c r="C87" s="144" t="s">
        <v>3997</v>
      </c>
      <c r="D87" s="145" t="s">
        <v>5968</v>
      </c>
      <c r="E87" s="145" t="s">
        <v>5964</v>
      </c>
      <c r="F87" s="145" t="s">
        <v>3998</v>
      </c>
      <c r="G87" s="145" t="s">
        <v>3999</v>
      </c>
      <c r="H87" s="145" t="s">
        <v>4000</v>
      </c>
      <c r="I87" s="146" t="s">
        <v>4001</v>
      </c>
      <c r="J87" s="145" t="s">
        <v>3991</v>
      </c>
      <c r="K87" s="147" t="s">
        <v>4002</v>
      </c>
      <c r="L87" s="143"/>
      <c r="M87" s="67" t="s">
        <v>4003</v>
      </c>
      <c r="N87" s="68" t="s">
        <v>5953</v>
      </c>
      <c r="O87" s="68" t="s">
        <v>4004</v>
      </c>
      <c r="P87" s="68" t="s">
        <v>4005</v>
      </c>
      <c r="Q87" s="68" t="s">
        <v>4006</v>
      </c>
      <c r="R87" s="68" t="s">
        <v>4007</v>
      </c>
      <c r="S87" s="68" t="s">
        <v>4008</v>
      </c>
      <c r="T87" s="69" t="s">
        <v>4009</v>
      </c>
    </row>
    <row r="88" spans="2:65" s="1" customFormat="1" ht="29.25" customHeight="1">
      <c r="B88" s="35"/>
      <c r="C88" s="71" t="s">
        <v>3992</v>
      </c>
      <c r="J88" s="148">
        <f>BK88</f>
        <v>0</v>
      </c>
      <c r="L88" s="35"/>
      <c r="M88" s="70"/>
      <c r="N88" s="62"/>
      <c r="O88" s="62"/>
      <c r="P88" s="149">
        <f>P89</f>
        <v>0</v>
      </c>
      <c r="Q88" s="62"/>
      <c r="R88" s="149">
        <f>R89</f>
        <v>55.778761299999999</v>
      </c>
      <c r="S88" s="62"/>
      <c r="T88" s="150">
        <f>T89</f>
        <v>86.770400000000009</v>
      </c>
      <c r="AT88" s="18" t="s">
        <v>5982</v>
      </c>
      <c r="AU88" s="18" t="s">
        <v>3993</v>
      </c>
      <c r="BK88" s="151">
        <f>BK89</f>
        <v>0</v>
      </c>
    </row>
    <row r="89" spans="2:65" s="11" customFormat="1" ht="37.35" customHeight="1">
      <c r="B89" s="152"/>
      <c r="D89" s="153" t="s">
        <v>5982</v>
      </c>
      <c r="E89" s="154" t="s">
        <v>2379</v>
      </c>
      <c r="F89" s="154" t="s">
        <v>2380</v>
      </c>
      <c r="I89" s="155"/>
      <c r="J89" s="156">
        <f>BK89</f>
        <v>0</v>
      </c>
      <c r="L89" s="152"/>
      <c r="M89" s="157"/>
      <c r="N89" s="158"/>
      <c r="O89" s="158"/>
      <c r="P89" s="159">
        <f>P90+P99+P154+P161</f>
        <v>0</v>
      </c>
      <c r="Q89" s="158"/>
      <c r="R89" s="159">
        <f>R90+R99+R154+R161</f>
        <v>55.778761299999999</v>
      </c>
      <c r="S89" s="158"/>
      <c r="T89" s="160">
        <f>T90+T99+T154+T161</f>
        <v>86.770400000000009</v>
      </c>
      <c r="AR89" s="153" t="s">
        <v>5934</v>
      </c>
      <c r="AT89" s="161" t="s">
        <v>5982</v>
      </c>
      <c r="AU89" s="161" t="s">
        <v>5983</v>
      </c>
      <c r="AY89" s="153" t="s">
        <v>4012</v>
      </c>
      <c r="BK89" s="162">
        <f>BK90+BK99+BK154+BK161</f>
        <v>0</v>
      </c>
    </row>
    <row r="90" spans="2:65" s="11" customFormat="1" ht="19.899999999999999" customHeight="1">
      <c r="B90" s="152"/>
      <c r="D90" s="163" t="s">
        <v>5982</v>
      </c>
      <c r="E90" s="164" t="s">
        <v>6000</v>
      </c>
      <c r="F90" s="164" t="s">
        <v>564</v>
      </c>
      <c r="I90" s="155"/>
      <c r="J90" s="165">
        <f>BK90</f>
        <v>0</v>
      </c>
      <c r="L90" s="152"/>
      <c r="M90" s="157"/>
      <c r="N90" s="158"/>
      <c r="O90" s="158"/>
      <c r="P90" s="159">
        <f>P91+P92+P93</f>
        <v>0</v>
      </c>
      <c r="Q90" s="158"/>
      <c r="R90" s="159">
        <f>R91+R92+R93</f>
        <v>55.559394499999996</v>
      </c>
      <c r="S90" s="158"/>
      <c r="T90" s="160">
        <f>T91+T92+T93</f>
        <v>0</v>
      </c>
      <c r="AR90" s="153" t="s">
        <v>5934</v>
      </c>
      <c r="AT90" s="161" t="s">
        <v>5982</v>
      </c>
      <c r="AU90" s="161" t="s">
        <v>5934</v>
      </c>
      <c r="AY90" s="153" t="s">
        <v>4012</v>
      </c>
      <c r="BK90" s="162">
        <f>BK91+BK92+BK93</f>
        <v>0</v>
      </c>
    </row>
    <row r="91" spans="2:65" s="1" customFormat="1" ht="22.5" customHeight="1">
      <c r="B91" s="166"/>
      <c r="C91" s="167" t="s">
        <v>5934</v>
      </c>
      <c r="D91" s="167" t="s">
        <v>4015</v>
      </c>
      <c r="E91" s="168" t="s">
        <v>1467</v>
      </c>
      <c r="F91" s="169" t="s">
        <v>1468</v>
      </c>
      <c r="G91" s="170" t="s">
        <v>426</v>
      </c>
      <c r="H91" s="171">
        <v>13.68</v>
      </c>
      <c r="I91" s="172"/>
      <c r="J91" s="173">
        <f>ROUND(I91*H91,2)</f>
        <v>0</v>
      </c>
      <c r="K91" s="169" t="s">
        <v>392</v>
      </c>
      <c r="L91" s="35"/>
      <c r="M91" s="174" t="s">
        <v>5915</v>
      </c>
      <c r="N91" s="175" t="s">
        <v>5954</v>
      </c>
      <c r="O91" s="36"/>
      <c r="P91" s="176">
        <f>O91*H91</f>
        <v>0</v>
      </c>
      <c r="Q91" s="176">
        <v>0.30381000000000002</v>
      </c>
      <c r="R91" s="176">
        <f>Q91*H91</f>
        <v>4.1561208000000001</v>
      </c>
      <c r="S91" s="176">
        <v>0</v>
      </c>
      <c r="T91" s="177">
        <f>S91*H91</f>
        <v>0</v>
      </c>
      <c r="AR91" s="18" t="s">
        <v>6003</v>
      </c>
      <c r="AT91" s="18" t="s">
        <v>4015</v>
      </c>
      <c r="AU91" s="18" t="s">
        <v>5990</v>
      </c>
      <c r="AY91" s="18" t="s">
        <v>4012</v>
      </c>
      <c r="BE91" s="178">
        <f>IF(N91="základní",J91,0)</f>
        <v>0</v>
      </c>
      <c r="BF91" s="178">
        <f>IF(N91="snížená",J91,0)</f>
        <v>0</v>
      </c>
      <c r="BG91" s="178">
        <f>IF(N91="zákl. přenesená",J91,0)</f>
        <v>0</v>
      </c>
      <c r="BH91" s="178">
        <f>IF(N91="sníž. přenesená",J91,0)</f>
        <v>0</v>
      </c>
      <c r="BI91" s="178">
        <f>IF(N91="nulová",J91,0)</f>
        <v>0</v>
      </c>
      <c r="BJ91" s="18" t="s">
        <v>5934</v>
      </c>
      <c r="BK91" s="178">
        <f>ROUND(I91*H91,2)</f>
        <v>0</v>
      </c>
      <c r="BL91" s="18" t="s">
        <v>6003</v>
      </c>
      <c r="BM91" s="18" t="s">
        <v>4048</v>
      </c>
    </row>
    <row r="92" spans="2:65" s="12" customFormat="1">
      <c r="B92" s="186"/>
      <c r="D92" s="195" t="s">
        <v>402</v>
      </c>
      <c r="E92" s="194" t="s">
        <v>5915</v>
      </c>
      <c r="F92" s="207" t="s">
        <v>4049</v>
      </c>
      <c r="H92" s="208">
        <v>13.68</v>
      </c>
      <c r="I92" s="190"/>
      <c r="L92" s="186"/>
      <c r="M92" s="191"/>
      <c r="N92" s="192"/>
      <c r="O92" s="192"/>
      <c r="P92" s="192"/>
      <c r="Q92" s="192"/>
      <c r="R92" s="192"/>
      <c r="S92" s="192"/>
      <c r="T92" s="193"/>
      <c r="AT92" s="194" t="s">
        <v>402</v>
      </c>
      <c r="AU92" s="194" t="s">
        <v>5990</v>
      </c>
      <c r="AV92" s="12" t="s">
        <v>5990</v>
      </c>
      <c r="AW92" s="12" t="s">
        <v>5947</v>
      </c>
      <c r="AX92" s="12" t="s">
        <v>5934</v>
      </c>
      <c r="AY92" s="194" t="s">
        <v>4012</v>
      </c>
    </row>
    <row r="93" spans="2:65" s="11" customFormat="1" ht="22.35" customHeight="1">
      <c r="B93" s="152"/>
      <c r="D93" s="163" t="s">
        <v>5982</v>
      </c>
      <c r="E93" s="164" t="s">
        <v>559</v>
      </c>
      <c r="F93" s="164" t="s">
        <v>4050</v>
      </c>
      <c r="I93" s="155"/>
      <c r="J93" s="165">
        <f>BK93</f>
        <v>0</v>
      </c>
      <c r="L93" s="152"/>
      <c r="M93" s="157"/>
      <c r="N93" s="158"/>
      <c r="O93" s="158"/>
      <c r="P93" s="159">
        <f>SUM(P94:P98)</f>
        <v>0</v>
      </c>
      <c r="Q93" s="158"/>
      <c r="R93" s="159">
        <f>SUM(R94:R98)</f>
        <v>51.4032737</v>
      </c>
      <c r="S93" s="158"/>
      <c r="T93" s="160">
        <f>SUM(T94:T98)</f>
        <v>0</v>
      </c>
      <c r="AR93" s="153" t="s">
        <v>5934</v>
      </c>
      <c r="AT93" s="161" t="s">
        <v>5982</v>
      </c>
      <c r="AU93" s="161" t="s">
        <v>5990</v>
      </c>
      <c r="AY93" s="153" t="s">
        <v>4012</v>
      </c>
      <c r="BK93" s="162">
        <f>SUM(BK94:BK98)</f>
        <v>0</v>
      </c>
    </row>
    <row r="94" spans="2:65" s="1" customFormat="1" ht="31.5" customHeight="1">
      <c r="B94" s="166"/>
      <c r="C94" s="167" t="s">
        <v>5990</v>
      </c>
      <c r="D94" s="167" t="s">
        <v>4015</v>
      </c>
      <c r="E94" s="168" t="s">
        <v>4051</v>
      </c>
      <c r="F94" s="169" t="s">
        <v>4052</v>
      </c>
      <c r="G94" s="170" t="s">
        <v>400</v>
      </c>
      <c r="H94" s="171">
        <v>20.542000000000002</v>
      </c>
      <c r="I94" s="172"/>
      <c r="J94" s="173">
        <f>ROUND(I94*H94,2)</f>
        <v>0</v>
      </c>
      <c r="K94" s="169" t="s">
        <v>392</v>
      </c>
      <c r="L94" s="35"/>
      <c r="M94" s="174" t="s">
        <v>5915</v>
      </c>
      <c r="N94" s="175" t="s">
        <v>5954</v>
      </c>
      <c r="O94" s="36"/>
      <c r="P94" s="176">
        <f>O94*H94</f>
        <v>0</v>
      </c>
      <c r="Q94" s="176">
        <v>2.5023499999999999</v>
      </c>
      <c r="R94" s="176">
        <f>Q94*H94</f>
        <v>51.4032737</v>
      </c>
      <c r="S94" s="176">
        <v>0</v>
      </c>
      <c r="T94" s="177">
        <f>S94*H94</f>
        <v>0</v>
      </c>
      <c r="AR94" s="18" t="s">
        <v>6003</v>
      </c>
      <c r="AT94" s="18" t="s">
        <v>4015</v>
      </c>
      <c r="AU94" s="18" t="s">
        <v>6000</v>
      </c>
      <c r="AY94" s="18" t="s">
        <v>4012</v>
      </c>
      <c r="BE94" s="178">
        <f>IF(N94="základní",J94,0)</f>
        <v>0</v>
      </c>
      <c r="BF94" s="178">
        <f>IF(N94="snížená",J94,0)</f>
        <v>0</v>
      </c>
      <c r="BG94" s="178">
        <f>IF(N94="zákl. přenesená",J94,0)</f>
        <v>0</v>
      </c>
      <c r="BH94" s="178">
        <f>IF(N94="sníž. přenesená",J94,0)</f>
        <v>0</v>
      </c>
      <c r="BI94" s="178">
        <f>IF(N94="nulová",J94,0)</f>
        <v>0</v>
      </c>
      <c r="BJ94" s="18" t="s">
        <v>5934</v>
      </c>
      <c r="BK94" s="178">
        <f>ROUND(I94*H94,2)</f>
        <v>0</v>
      </c>
      <c r="BL94" s="18" t="s">
        <v>6003</v>
      </c>
      <c r="BM94" s="18" t="s">
        <v>4053</v>
      </c>
    </row>
    <row r="95" spans="2:65" s="12" customFormat="1">
      <c r="B95" s="186"/>
      <c r="D95" s="195" t="s">
        <v>402</v>
      </c>
      <c r="E95" s="194" t="s">
        <v>5915</v>
      </c>
      <c r="F95" s="207" t="s">
        <v>4054</v>
      </c>
      <c r="H95" s="208">
        <v>22.468</v>
      </c>
      <c r="I95" s="190"/>
      <c r="L95" s="186"/>
      <c r="M95" s="191"/>
      <c r="N95" s="192"/>
      <c r="O95" s="192"/>
      <c r="P95" s="192"/>
      <c r="Q95" s="192"/>
      <c r="R95" s="192"/>
      <c r="S95" s="192"/>
      <c r="T95" s="193"/>
      <c r="AT95" s="194" t="s">
        <v>402</v>
      </c>
      <c r="AU95" s="194" t="s">
        <v>6000</v>
      </c>
      <c r="AV95" s="12" t="s">
        <v>5990</v>
      </c>
      <c r="AW95" s="12" t="s">
        <v>5947</v>
      </c>
      <c r="AX95" s="12" t="s">
        <v>5983</v>
      </c>
      <c r="AY95" s="194" t="s">
        <v>4012</v>
      </c>
    </row>
    <row r="96" spans="2:65" s="12" customFormat="1">
      <c r="B96" s="186"/>
      <c r="D96" s="195" t="s">
        <v>402</v>
      </c>
      <c r="E96" s="194" t="s">
        <v>5915</v>
      </c>
      <c r="F96" s="207" t="s">
        <v>4055</v>
      </c>
      <c r="H96" s="208">
        <v>-1.516</v>
      </c>
      <c r="I96" s="190"/>
      <c r="L96" s="186"/>
      <c r="M96" s="191"/>
      <c r="N96" s="192"/>
      <c r="O96" s="192"/>
      <c r="P96" s="192"/>
      <c r="Q96" s="192"/>
      <c r="R96" s="192"/>
      <c r="S96" s="192"/>
      <c r="T96" s="193"/>
      <c r="AT96" s="194" t="s">
        <v>402</v>
      </c>
      <c r="AU96" s="194" t="s">
        <v>6000</v>
      </c>
      <c r="AV96" s="12" t="s">
        <v>5990</v>
      </c>
      <c r="AW96" s="12" t="s">
        <v>5947</v>
      </c>
      <c r="AX96" s="12" t="s">
        <v>5983</v>
      </c>
      <c r="AY96" s="194" t="s">
        <v>4012</v>
      </c>
    </row>
    <row r="97" spans="2:65" s="12" customFormat="1">
      <c r="B97" s="186"/>
      <c r="D97" s="195" t="s">
        <v>402</v>
      </c>
      <c r="E97" s="194" t="s">
        <v>5915</v>
      </c>
      <c r="F97" s="207" t="s">
        <v>4056</v>
      </c>
      <c r="H97" s="208">
        <v>-0.41</v>
      </c>
      <c r="I97" s="190"/>
      <c r="L97" s="186"/>
      <c r="M97" s="191"/>
      <c r="N97" s="192"/>
      <c r="O97" s="192"/>
      <c r="P97" s="192"/>
      <c r="Q97" s="192"/>
      <c r="R97" s="192"/>
      <c r="S97" s="192"/>
      <c r="T97" s="193"/>
      <c r="AT97" s="194" t="s">
        <v>402</v>
      </c>
      <c r="AU97" s="194" t="s">
        <v>6000</v>
      </c>
      <c r="AV97" s="12" t="s">
        <v>5990</v>
      </c>
      <c r="AW97" s="12" t="s">
        <v>5947</v>
      </c>
      <c r="AX97" s="12" t="s">
        <v>5983</v>
      </c>
      <c r="AY97" s="194" t="s">
        <v>4012</v>
      </c>
    </row>
    <row r="98" spans="2:65" s="13" customFormat="1">
      <c r="B98" s="209"/>
      <c r="D98" s="195" t="s">
        <v>402</v>
      </c>
      <c r="E98" s="218" t="s">
        <v>5915</v>
      </c>
      <c r="F98" s="219" t="s">
        <v>476</v>
      </c>
      <c r="H98" s="220">
        <v>20.542000000000002</v>
      </c>
      <c r="I98" s="213"/>
      <c r="L98" s="209"/>
      <c r="M98" s="214"/>
      <c r="N98" s="215"/>
      <c r="O98" s="215"/>
      <c r="P98" s="215"/>
      <c r="Q98" s="215"/>
      <c r="R98" s="215"/>
      <c r="S98" s="215"/>
      <c r="T98" s="216"/>
      <c r="AT98" s="217" t="s">
        <v>402</v>
      </c>
      <c r="AU98" s="217" t="s">
        <v>6000</v>
      </c>
      <c r="AV98" s="13" t="s">
        <v>6003</v>
      </c>
      <c r="AW98" s="13" t="s">
        <v>5947</v>
      </c>
      <c r="AX98" s="13" t="s">
        <v>5934</v>
      </c>
      <c r="AY98" s="217" t="s">
        <v>4012</v>
      </c>
    </row>
    <row r="99" spans="2:65" s="11" customFormat="1" ht="29.85" customHeight="1">
      <c r="B99" s="152"/>
      <c r="D99" s="163" t="s">
        <v>5982</v>
      </c>
      <c r="E99" s="164" t="s">
        <v>3973</v>
      </c>
      <c r="F99" s="164" t="s">
        <v>700</v>
      </c>
      <c r="I99" s="155"/>
      <c r="J99" s="165">
        <f>BK99</f>
        <v>0</v>
      </c>
      <c r="L99" s="152"/>
      <c r="M99" s="157"/>
      <c r="N99" s="158"/>
      <c r="O99" s="158"/>
      <c r="P99" s="159">
        <f>SUM(P100:P153)</f>
        <v>0</v>
      </c>
      <c r="Q99" s="158"/>
      <c r="R99" s="159">
        <f>SUM(R100:R153)</f>
        <v>0.21936680000000003</v>
      </c>
      <c r="S99" s="158"/>
      <c r="T99" s="160">
        <f>SUM(T100:T153)</f>
        <v>86.770400000000009</v>
      </c>
      <c r="AR99" s="153" t="s">
        <v>5934</v>
      </c>
      <c r="AT99" s="161" t="s">
        <v>5982</v>
      </c>
      <c r="AU99" s="161" t="s">
        <v>5934</v>
      </c>
      <c r="AY99" s="153" t="s">
        <v>4012</v>
      </c>
      <c r="BK99" s="162">
        <f>SUM(BK100:BK153)</f>
        <v>0</v>
      </c>
    </row>
    <row r="100" spans="2:65" s="1" customFormat="1" ht="31.5" customHeight="1">
      <c r="B100" s="166"/>
      <c r="C100" s="167" t="s">
        <v>6000</v>
      </c>
      <c r="D100" s="167" t="s">
        <v>4015</v>
      </c>
      <c r="E100" s="168" t="s">
        <v>1556</v>
      </c>
      <c r="F100" s="169" t="s">
        <v>1557</v>
      </c>
      <c r="G100" s="170" t="s">
        <v>426</v>
      </c>
      <c r="H100" s="171">
        <v>32.4</v>
      </c>
      <c r="I100" s="172"/>
      <c r="J100" s="173">
        <f>ROUND(I100*H100,2)</f>
        <v>0</v>
      </c>
      <c r="K100" s="169" t="s">
        <v>392</v>
      </c>
      <c r="L100" s="35"/>
      <c r="M100" s="174" t="s">
        <v>5915</v>
      </c>
      <c r="N100" s="175" t="s">
        <v>5954</v>
      </c>
      <c r="O100" s="36"/>
      <c r="P100" s="176">
        <f>O100*H100</f>
        <v>0</v>
      </c>
      <c r="Q100" s="176">
        <v>0</v>
      </c>
      <c r="R100" s="176">
        <f>Q100*H100</f>
        <v>0</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4057</v>
      </c>
    </row>
    <row r="101" spans="2:65" s="12" customFormat="1">
      <c r="B101" s="186"/>
      <c r="D101" s="179" t="s">
        <v>402</v>
      </c>
      <c r="E101" s="187" t="s">
        <v>5915</v>
      </c>
      <c r="F101" s="188" t="s">
        <v>4058</v>
      </c>
      <c r="H101" s="189">
        <v>32.4</v>
      </c>
      <c r="I101" s="190"/>
      <c r="L101" s="186"/>
      <c r="M101" s="191"/>
      <c r="N101" s="192"/>
      <c r="O101" s="192"/>
      <c r="P101" s="192"/>
      <c r="Q101" s="192"/>
      <c r="R101" s="192"/>
      <c r="S101" s="192"/>
      <c r="T101" s="193"/>
      <c r="AT101" s="194" t="s">
        <v>402</v>
      </c>
      <c r="AU101" s="194" t="s">
        <v>5990</v>
      </c>
      <c r="AV101" s="12" t="s">
        <v>5990</v>
      </c>
      <c r="AW101" s="12" t="s">
        <v>5947</v>
      </c>
      <c r="AX101" s="12" t="s">
        <v>5934</v>
      </c>
      <c r="AY101" s="194" t="s">
        <v>4012</v>
      </c>
    </row>
    <row r="102" spans="2:65" s="1" customFormat="1" ht="31.5" customHeight="1">
      <c r="B102" s="166"/>
      <c r="C102" s="167" t="s">
        <v>6003</v>
      </c>
      <c r="D102" s="167" t="s">
        <v>4015</v>
      </c>
      <c r="E102" s="168" t="s">
        <v>1561</v>
      </c>
      <c r="F102" s="169" t="s">
        <v>1562</v>
      </c>
      <c r="G102" s="170" t="s">
        <v>426</v>
      </c>
      <c r="H102" s="171">
        <v>1458</v>
      </c>
      <c r="I102" s="172"/>
      <c r="J102" s="173">
        <f>ROUND(I102*H102,2)</f>
        <v>0</v>
      </c>
      <c r="K102" s="169" t="s">
        <v>392</v>
      </c>
      <c r="L102" s="35"/>
      <c r="M102" s="174" t="s">
        <v>5915</v>
      </c>
      <c r="N102" s="175" t="s">
        <v>5954</v>
      </c>
      <c r="O102" s="36"/>
      <c r="P102" s="176">
        <f>O102*H102</f>
        <v>0</v>
      </c>
      <c r="Q102" s="176">
        <v>0</v>
      </c>
      <c r="R102" s="176">
        <f>Q102*H102</f>
        <v>0</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4059</v>
      </c>
    </row>
    <row r="103" spans="2:65" s="12" customFormat="1">
      <c r="B103" s="186"/>
      <c r="D103" s="179" t="s">
        <v>402</v>
      </c>
      <c r="E103" s="187" t="s">
        <v>5915</v>
      </c>
      <c r="F103" s="188" t="s">
        <v>4060</v>
      </c>
      <c r="H103" s="189">
        <v>1458</v>
      </c>
      <c r="I103" s="190"/>
      <c r="L103" s="186"/>
      <c r="M103" s="191"/>
      <c r="N103" s="192"/>
      <c r="O103" s="192"/>
      <c r="P103" s="192"/>
      <c r="Q103" s="192"/>
      <c r="R103" s="192"/>
      <c r="S103" s="192"/>
      <c r="T103" s="193"/>
      <c r="AT103" s="194" t="s">
        <v>402</v>
      </c>
      <c r="AU103" s="194" t="s">
        <v>5990</v>
      </c>
      <c r="AV103" s="12" t="s">
        <v>5990</v>
      </c>
      <c r="AW103" s="12" t="s">
        <v>5947</v>
      </c>
      <c r="AX103" s="12" t="s">
        <v>5934</v>
      </c>
      <c r="AY103" s="194" t="s">
        <v>4012</v>
      </c>
    </row>
    <row r="104" spans="2:65" s="1" customFormat="1" ht="31.5" customHeight="1">
      <c r="B104" s="166"/>
      <c r="C104" s="167" t="s">
        <v>6006</v>
      </c>
      <c r="D104" s="167" t="s">
        <v>4015</v>
      </c>
      <c r="E104" s="168" t="s">
        <v>1565</v>
      </c>
      <c r="F104" s="169" t="s">
        <v>1566</v>
      </c>
      <c r="G104" s="170" t="s">
        <v>426</v>
      </c>
      <c r="H104" s="171">
        <v>32.4</v>
      </c>
      <c r="I104" s="172"/>
      <c r="J104" s="173">
        <f>ROUND(I104*H104,2)</f>
        <v>0</v>
      </c>
      <c r="K104" s="169" t="s">
        <v>392</v>
      </c>
      <c r="L104" s="35"/>
      <c r="M104" s="174" t="s">
        <v>5915</v>
      </c>
      <c r="N104" s="175" t="s">
        <v>5954</v>
      </c>
      <c r="O104" s="36"/>
      <c r="P104" s="176">
        <f>O104*H104</f>
        <v>0</v>
      </c>
      <c r="Q104" s="176">
        <v>0</v>
      </c>
      <c r="R104" s="176">
        <f>Q104*H104</f>
        <v>0</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4061</v>
      </c>
    </row>
    <row r="105" spans="2:65" s="1" customFormat="1" ht="31.5" customHeight="1">
      <c r="B105" s="166"/>
      <c r="C105" s="167" t="s">
        <v>6009</v>
      </c>
      <c r="D105" s="167" t="s">
        <v>4015</v>
      </c>
      <c r="E105" s="168" t="s">
        <v>4062</v>
      </c>
      <c r="F105" s="169" t="s">
        <v>4063</v>
      </c>
      <c r="G105" s="170" t="s">
        <v>400</v>
      </c>
      <c r="H105" s="171">
        <v>4.32</v>
      </c>
      <c r="I105" s="172"/>
      <c r="J105" s="173">
        <f>ROUND(I105*H105,2)</f>
        <v>0</v>
      </c>
      <c r="K105" s="169" t="s">
        <v>392</v>
      </c>
      <c r="L105" s="35"/>
      <c r="M105" s="174" t="s">
        <v>5915</v>
      </c>
      <c r="N105" s="175" t="s">
        <v>5954</v>
      </c>
      <c r="O105" s="36"/>
      <c r="P105" s="176">
        <f>O105*H105</f>
        <v>0</v>
      </c>
      <c r="Q105" s="176">
        <v>0</v>
      </c>
      <c r="R105" s="176">
        <f>Q105*H105</f>
        <v>0</v>
      </c>
      <c r="S105" s="176">
        <v>1.175</v>
      </c>
      <c r="T105" s="177">
        <f>S105*H105</f>
        <v>5.0760000000000005</v>
      </c>
      <c r="AR105" s="18" t="s">
        <v>6003</v>
      </c>
      <c r="AT105" s="18" t="s">
        <v>4015</v>
      </c>
      <c r="AU105" s="18" t="s">
        <v>5990</v>
      </c>
      <c r="AY105" s="18" t="s">
        <v>4012</v>
      </c>
      <c r="BE105" s="178">
        <f>IF(N105="základní",J105,0)</f>
        <v>0</v>
      </c>
      <c r="BF105" s="178">
        <f>IF(N105="snížená",J105,0)</f>
        <v>0</v>
      </c>
      <c r="BG105" s="178">
        <f>IF(N105="zákl. přenesená",J105,0)</f>
        <v>0</v>
      </c>
      <c r="BH105" s="178">
        <f>IF(N105="sníž. přenesená",J105,0)</f>
        <v>0</v>
      </c>
      <c r="BI105" s="178">
        <f>IF(N105="nulová",J105,0)</f>
        <v>0</v>
      </c>
      <c r="BJ105" s="18" t="s">
        <v>5934</v>
      </c>
      <c r="BK105" s="178">
        <f>ROUND(I105*H105,2)</f>
        <v>0</v>
      </c>
      <c r="BL105" s="18" t="s">
        <v>6003</v>
      </c>
      <c r="BM105" s="18" t="s">
        <v>4064</v>
      </c>
    </row>
    <row r="106" spans="2:65" s="1" customFormat="1" ht="40.5">
      <c r="B106" s="35"/>
      <c r="D106" s="195" t="s">
        <v>4021</v>
      </c>
      <c r="F106" s="196" t="s">
        <v>4065</v>
      </c>
      <c r="I106" s="181"/>
      <c r="L106" s="35"/>
      <c r="M106" s="64"/>
      <c r="N106" s="36"/>
      <c r="O106" s="36"/>
      <c r="P106" s="36"/>
      <c r="Q106" s="36"/>
      <c r="R106" s="36"/>
      <c r="S106" s="36"/>
      <c r="T106" s="65"/>
      <c r="AT106" s="18" t="s">
        <v>4021</v>
      </c>
      <c r="AU106" s="18" t="s">
        <v>5990</v>
      </c>
    </row>
    <row r="107" spans="2:65" s="12" customFormat="1">
      <c r="B107" s="186"/>
      <c r="D107" s="179" t="s">
        <v>402</v>
      </c>
      <c r="E107" s="187" t="s">
        <v>5915</v>
      </c>
      <c r="F107" s="188" t="s">
        <v>4066</v>
      </c>
      <c r="H107" s="189">
        <v>4.32</v>
      </c>
      <c r="I107" s="190"/>
      <c r="L107" s="186"/>
      <c r="M107" s="191"/>
      <c r="N107" s="192"/>
      <c r="O107" s="192"/>
      <c r="P107" s="192"/>
      <c r="Q107" s="192"/>
      <c r="R107" s="192"/>
      <c r="S107" s="192"/>
      <c r="T107" s="193"/>
      <c r="AT107" s="194" t="s">
        <v>402</v>
      </c>
      <c r="AU107" s="194" t="s">
        <v>5990</v>
      </c>
      <c r="AV107" s="12" t="s">
        <v>5990</v>
      </c>
      <c r="AW107" s="12" t="s">
        <v>5947</v>
      </c>
      <c r="AX107" s="12" t="s">
        <v>5934</v>
      </c>
      <c r="AY107" s="194" t="s">
        <v>4012</v>
      </c>
    </row>
    <row r="108" spans="2:65" s="1" customFormat="1" ht="22.5" customHeight="1">
      <c r="B108" s="166"/>
      <c r="C108" s="167" t="s">
        <v>6012</v>
      </c>
      <c r="D108" s="167" t="s">
        <v>4015</v>
      </c>
      <c r="E108" s="168" t="s">
        <v>4067</v>
      </c>
      <c r="F108" s="169" t="s">
        <v>4068</v>
      </c>
      <c r="G108" s="170" t="s">
        <v>400</v>
      </c>
      <c r="H108" s="171">
        <v>32.417999999999999</v>
      </c>
      <c r="I108" s="172"/>
      <c r="J108" s="173">
        <f>ROUND(I108*H108,2)</f>
        <v>0</v>
      </c>
      <c r="K108" s="169" t="s">
        <v>392</v>
      </c>
      <c r="L108" s="35"/>
      <c r="M108" s="174" t="s">
        <v>5915</v>
      </c>
      <c r="N108" s="175" t="s">
        <v>5954</v>
      </c>
      <c r="O108" s="36"/>
      <c r="P108" s="176">
        <f>O108*H108</f>
        <v>0</v>
      </c>
      <c r="Q108" s="176">
        <v>0</v>
      </c>
      <c r="R108" s="176">
        <f>Q108*H108</f>
        <v>0</v>
      </c>
      <c r="S108" s="176">
        <v>2.4</v>
      </c>
      <c r="T108" s="177">
        <f>S108*H108</f>
        <v>77.80319999999999</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4069</v>
      </c>
    </row>
    <row r="109" spans="2:65" s="12" customFormat="1">
      <c r="B109" s="186"/>
      <c r="D109" s="195" t="s">
        <v>402</v>
      </c>
      <c r="E109" s="194" t="s">
        <v>5915</v>
      </c>
      <c r="F109" s="207" t="s">
        <v>4070</v>
      </c>
      <c r="H109" s="208">
        <v>5.8319999999999999</v>
      </c>
      <c r="I109" s="190"/>
      <c r="L109" s="186"/>
      <c r="M109" s="191"/>
      <c r="N109" s="192"/>
      <c r="O109" s="192"/>
      <c r="P109" s="192"/>
      <c r="Q109" s="192"/>
      <c r="R109" s="192"/>
      <c r="S109" s="192"/>
      <c r="T109" s="193"/>
      <c r="AT109" s="194" t="s">
        <v>402</v>
      </c>
      <c r="AU109" s="194" t="s">
        <v>5990</v>
      </c>
      <c r="AV109" s="12" t="s">
        <v>5990</v>
      </c>
      <c r="AW109" s="12" t="s">
        <v>5947</v>
      </c>
      <c r="AX109" s="12" t="s">
        <v>5983</v>
      </c>
      <c r="AY109" s="194" t="s">
        <v>4012</v>
      </c>
    </row>
    <row r="110" spans="2:65" s="12" customFormat="1">
      <c r="B110" s="186"/>
      <c r="D110" s="195" t="s">
        <v>402</v>
      </c>
      <c r="E110" s="194" t="s">
        <v>5915</v>
      </c>
      <c r="F110" s="207" t="s">
        <v>4071</v>
      </c>
      <c r="H110" s="208">
        <v>2.88</v>
      </c>
      <c r="I110" s="190"/>
      <c r="L110" s="186"/>
      <c r="M110" s="191"/>
      <c r="N110" s="192"/>
      <c r="O110" s="192"/>
      <c r="P110" s="192"/>
      <c r="Q110" s="192"/>
      <c r="R110" s="192"/>
      <c r="S110" s="192"/>
      <c r="T110" s="193"/>
      <c r="AT110" s="194" t="s">
        <v>402</v>
      </c>
      <c r="AU110" s="194" t="s">
        <v>5990</v>
      </c>
      <c r="AV110" s="12" t="s">
        <v>5990</v>
      </c>
      <c r="AW110" s="12" t="s">
        <v>5947</v>
      </c>
      <c r="AX110" s="12" t="s">
        <v>5983</v>
      </c>
      <c r="AY110" s="194" t="s">
        <v>4012</v>
      </c>
    </row>
    <row r="111" spans="2:65" s="12" customFormat="1">
      <c r="B111" s="186"/>
      <c r="D111" s="195" t="s">
        <v>402</v>
      </c>
      <c r="E111" s="194" t="s">
        <v>5915</v>
      </c>
      <c r="F111" s="207" t="s">
        <v>4072</v>
      </c>
      <c r="H111" s="208">
        <v>9.1259999999999994</v>
      </c>
      <c r="I111" s="190"/>
      <c r="L111" s="186"/>
      <c r="M111" s="191"/>
      <c r="N111" s="192"/>
      <c r="O111" s="192"/>
      <c r="P111" s="192"/>
      <c r="Q111" s="192"/>
      <c r="R111" s="192"/>
      <c r="S111" s="192"/>
      <c r="T111" s="193"/>
      <c r="AT111" s="194" t="s">
        <v>402</v>
      </c>
      <c r="AU111" s="194" t="s">
        <v>5990</v>
      </c>
      <c r="AV111" s="12" t="s">
        <v>5990</v>
      </c>
      <c r="AW111" s="12" t="s">
        <v>5947</v>
      </c>
      <c r="AX111" s="12" t="s">
        <v>5983</v>
      </c>
      <c r="AY111" s="194" t="s">
        <v>4012</v>
      </c>
    </row>
    <row r="112" spans="2:65" s="12" customFormat="1">
      <c r="B112" s="186"/>
      <c r="D112" s="195" t="s">
        <v>402</v>
      </c>
      <c r="E112" s="194" t="s">
        <v>5915</v>
      </c>
      <c r="F112" s="207" t="s">
        <v>4073</v>
      </c>
      <c r="H112" s="208">
        <v>4.32</v>
      </c>
      <c r="I112" s="190"/>
      <c r="L112" s="186"/>
      <c r="M112" s="191"/>
      <c r="N112" s="192"/>
      <c r="O112" s="192"/>
      <c r="P112" s="192"/>
      <c r="Q112" s="192"/>
      <c r="R112" s="192"/>
      <c r="S112" s="192"/>
      <c r="T112" s="193"/>
      <c r="AT112" s="194" t="s">
        <v>402</v>
      </c>
      <c r="AU112" s="194" t="s">
        <v>5990</v>
      </c>
      <c r="AV112" s="12" t="s">
        <v>5990</v>
      </c>
      <c r="AW112" s="12" t="s">
        <v>5947</v>
      </c>
      <c r="AX112" s="12" t="s">
        <v>5983</v>
      </c>
      <c r="AY112" s="194" t="s">
        <v>4012</v>
      </c>
    </row>
    <row r="113" spans="2:65" s="12" customFormat="1">
      <c r="B113" s="186"/>
      <c r="D113" s="179" t="s">
        <v>402</v>
      </c>
      <c r="E113" s="187" t="s">
        <v>5915</v>
      </c>
      <c r="F113" s="188" t="s">
        <v>4074</v>
      </c>
      <c r="H113" s="189">
        <v>10.26</v>
      </c>
      <c r="I113" s="190"/>
      <c r="L113" s="186"/>
      <c r="M113" s="191"/>
      <c r="N113" s="192"/>
      <c r="O113" s="192"/>
      <c r="P113" s="192"/>
      <c r="Q113" s="192"/>
      <c r="R113" s="192"/>
      <c r="S113" s="192"/>
      <c r="T113" s="193"/>
      <c r="AT113" s="194" t="s">
        <v>402</v>
      </c>
      <c r="AU113" s="194" t="s">
        <v>5990</v>
      </c>
      <c r="AV113" s="12" t="s">
        <v>5990</v>
      </c>
      <c r="AW113" s="12" t="s">
        <v>5947</v>
      </c>
      <c r="AX113" s="12" t="s">
        <v>5983</v>
      </c>
      <c r="AY113" s="194" t="s">
        <v>4012</v>
      </c>
    </row>
    <row r="114" spans="2:65" s="1" customFormat="1" ht="22.5" customHeight="1">
      <c r="B114" s="166"/>
      <c r="C114" s="167" t="s">
        <v>6015</v>
      </c>
      <c r="D114" s="167" t="s">
        <v>4015</v>
      </c>
      <c r="E114" s="168" t="s">
        <v>4075</v>
      </c>
      <c r="F114" s="169" t="s">
        <v>4076</v>
      </c>
      <c r="G114" s="170" t="s">
        <v>459</v>
      </c>
      <c r="H114" s="171">
        <v>3.2</v>
      </c>
      <c r="I114" s="172"/>
      <c r="J114" s="173">
        <f>ROUND(I114*H114,2)</f>
        <v>0</v>
      </c>
      <c r="K114" s="169" t="s">
        <v>392</v>
      </c>
      <c r="L114" s="35"/>
      <c r="M114" s="174" t="s">
        <v>5915</v>
      </c>
      <c r="N114" s="175" t="s">
        <v>5954</v>
      </c>
      <c r="O114" s="36"/>
      <c r="P114" s="176">
        <f>O114*H114</f>
        <v>0</v>
      </c>
      <c r="Q114" s="176">
        <v>3.63E-3</v>
      </c>
      <c r="R114" s="176">
        <f>Q114*H114</f>
        <v>1.1616000000000001E-2</v>
      </c>
      <c r="S114" s="176">
        <v>0.19600000000000001</v>
      </c>
      <c r="T114" s="177">
        <f>S114*H114</f>
        <v>0.62720000000000009</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4077</v>
      </c>
    </row>
    <row r="115" spans="2:65" s="12" customFormat="1">
      <c r="B115" s="186"/>
      <c r="D115" s="179" t="s">
        <v>402</v>
      </c>
      <c r="E115" s="187" t="s">
        <v>5915</v>
      </c>
      <c r="F115" s="188" t="s">
        <v>4078</v>
      </c>
      <c r="H115" s="189">
        <v>3.2</v>
      </c>
      <c r="I115" s="190"/>
      <c r="L115" s="186"/>
      <c r="M115" s="191"/>
      <c r="N115" s="192"/>
      <c r="O115" s="192"/>
      <c r="P115" s="192"/>
      <c r="Q115" s="192"/>
      <c r="R115" s="192"/>
      <c r="S115" s="192"/>
      <c r="T115" s="193"/>
      <c r="AT115" s="194" t="s">
        <v>402</v>
      </c>
      <c r="AU115" s="194" t="s">
        <v>5990</v>
      </c>
      <c r="AV115" s="12" t="s">
        <v>5990</v>
      </c>
      <c r="AW115" s="12" t="s">
        <v>5947</v>
      </c>
      <c r="AX115" s="12" t="s">
        <v>5934</v>
      </c>
      <c r="AY115" s="194" t="s">
        <v>4012</v>
      </c>
    </row>
    <row r="116" spans="2:65" s="1" customFormat="1" ht="22.5" customHeight="1">
      <c r="B116" s="166"/>
      <c r="C116" s="167" t="s">
        <v>3973</v>
      </c>
      <c r="D116" s="167" t="s">
        <v>4015</v>
      </c>
      <c r="E116" s="168" t="s">
        <v>4578</v>
      </c>
      <c r="F116" s="169" t="s">
        <v>4579</v>
      </c>
      <c r="G116" s="170" t="s">
        <v>459</v>
      </c>
      <c r="H116" s="171">
        <v>3.2</v>
      </c>
      <c r="I116" s="172"/>
      <c r="J116" s="173">
        <f>ROUND(I116*H116,2)</f>
        <v>0</v>
      </c>
      <c r="K116" s="169" t="s">
        <v>392</v>
      </c>
      <c r="L116" s="35"/>
      <c r="M116" s="174" t="s">
        <v>5915</v>
      </c>
      <c r="N116" s="175" t="s">
        <v>5954</v>
      </c>
      <c r="O116" s="36"/>
      <c r="P116" s="176">
        <f>O116*H116</f>
        <v>0</v>
      </c>
      <c r="Q116" s="176">
        <v>4.7699999999999999E-3</v>
      </c>
      <c r="R116" s="176">
        <f>Q116*H116</f>
        <v>1.5264E-2</v>
      </c>
      <c r="S116" s="176">
        <v>0.38400000000000001</v>
      </c>
      <c r="T116" s="177">
        <f>S116*H116</f>
        <v>1.2288000000000001</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4079</v>
      </c>
    </row>
    <row r="117" spans="2:65" s="12" customFormat="1">
      <c r="B117" s="186"/>
      <c r="D117" s="179" t="s">
        <v>402</v>
      </c>
      <c r="E117" s="187" t="s">
        <v>5915</v>
      </c>
      <c r="F117" s="188" t="s">
        <v>4080</v>
      </c>
      <c r="H117" s="189">
        <v>3.2</v>
      </c>
      <c r="I117" s="190"/>
      <c r="L117" s="186"/>
      <c r="M117" s="191"/>
      <c r="N117" s="192"/>
      <c r="O117" s="192"/>
      <c r="P117" s="192"/>
      <c r="Q117" s="192"/>
      <c r="R117" s="192"/>
      <c r="S117" s="192"/>
      <c r="T117" s="193"/>
      <c r="AT117" s="194" t="s">
        <v>402</v>
      </c>
      <c r="AU117" s="194" t="s">
        <v>5990</v>
      </c>
      <c r="AV117" s="12" t="s">
        <v>5990</v>
      </c>
      <c r="AW117" s="12" t="s">
        <v>5947</v>
      </c>
      <c r="AX117" s="12" t="s">
        <v>5934</v>
      </c>
      <c r="AY117" s="194" t="s">
        <v>4012</v>
      </c>
    </row>
    <row r="118" spans="2:65" s="1" customFormat="1" ht="22.5" customHeight="1">
      <c r="B118" s="166"/>
      <c r="C118" s="167" t="s">
        <v>5939</v>
      </c>
      <c r="D118" s="167" t="s">
        <v>4015</v>
      </c>
      <c r="E118" s="168" t="s">
        <v>4081</v>
      </c>
      <c r="F118" s="169" t="s">
        <v>4082</v>
      </c>
      <c r="G118" s="170" t="s">
        <v>459</v>
      </c>
      <c r="H118" s="171">
        <v>3.2</v>
      </c>
      <c r="I118" s="172"/>
      <c r="J118" s="173">
        <f>ROUND(I118*H118,2)</f>
        <v>0</v>
      </c>
      <c r="K118" s="169" t="s">
        <v>392</v>
      </c>
      <c r="L118" s="35"/>
      <c r="M118" s="174" t="s">
        <v>5915</v>
      </c>
      <c r="N118" s="175" t="s">
        <v>5954</v>
      </c>
      <c r="O118" s="36"/>
      <c r="P118" s="176">
        <f>O118*H118</f>
        <v>0</v>
      </c>
      <c r="Q118" s="176">
        <v>8.1399999999999997E-3</v>
      </c>
      <c r="R118" s="176">
        <f>Q118*H118</f>
        <v>2.6048000000000002E-2</v>
      </c>
      <c r="S118" s="176">
        <v>0.63600000000000001</v>
      </c>
      <c r="T118" s="177">
        <f>S118*H118</f>
        <v>2.0352000000000001</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4083</v>
      </c>
    </row>
    <row r="119" spans="2:65" s="12" customFormat="1">
      <c r="B119" s="186"/>
      <c r="D119" s="179" t="s">
        <v>402</v>
      </c>
      <c r="E119" s="187" t="s">
        <v>5915</v>
      </c>
      <c r="F119" s="188" t="s">
        <v>4080</v>
      </c>
      <c r="H119" s="189">
        <v>3.2</v>
      </c>
      <c r="I119" s="190"/>
      <c r="L119" s="186"/>
      <c r="M119" s="191"/>
      <c r="N119" s="192"/>
      <c r="O119" s="192"/>
      <c r="P119" s="192"/>
      <c r="Q119" s="192"/>
      <c r="R119" s="192"/>
      <c r="S119" s="192"/>
      <c r="T119" s="193"/>
      <c r="AT119" s="194" t="s">
        <v>402</v>
      </c>
      <c r="AU119" s="194" t="s">
        <v>5990</v>
      </c>
      <c r="AV119" s="12" t="s">
        <v>5990</v>
      </c>
      <c r="AW119" s="12" t="s">
        <v>5947</v>
      </c>
      <c r="AX119" s="12" t="s">
        <v>5934</v>
      </c>
      <c r="AY119" s="194" t="s">
        <v>4012</v>
      </c>
    </row>
    <row r="120" spans="2:65" s="1" customFormat="1" ht="22.5" customHeight="1">
      <c r="B120" s="166"/>
      <c r="C120" s="167" t="s">
        <v>3978</v>
      </c>
      <c r="D120" s="167" t="s">
        <v>4015</v>
      </c>
      <c r="E120" s="168" t="s">
        <v>4084</v>
      </c>
      <c r="F120" s="169" t="s">
        <v>4085</v>
      </c>
      <c r="G120" s="170" t="s">
        <v>459</v>
      </c>
      <c r="H120" s="171">
        <v>311.22000000000003</v>
      </c>
      <c r="I120" s="172"/>
      <c r="J120" s="173">
        <f>ROUND(I120*H120,2)</f>
        <v>0</v>
      </c>
      <c r="K120" s="169" t="s">
        <v>392</v>
      </c>
      <c r="L120" s="35"/>
      <c r="M120" s="174" t="s">
        <v>5915</v>
      </c>
      <c r="N120" s="175" t="s">
        <v>5954</v>
      </c>
      <c r="O120" s="36"/>
      <c r="P120" s="176">
        <f>O120*H120</f>
        <v>0</v>
      </c>
      <c r="Q120" s="176">
        <v>1.6000000000000001E-4</v>
      </c>
      <c r="R120" s="176">
        <f>Q120*H120</f>
        <v>4.9795200000000012E-2</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4086</v>
      </c>
    </row>
    <row r="121" spans="2:65" s="12" customFormat="1">
      <c r="B121" s="186"/>
      <c r="D121" s="195" t="s">
        <v>402</v>
      </c>
      <c r="E121" s="194" t="s">
        <v>5915</v>
      </c>
      <c r="F121" s="207" t="s">
        <v>4087</v>
      </c>
      <c r="H121" s="208">
        <v>46.8</v>
      </c>
      <c r="I121" s="190"/>
      <c r="L121" s="186"/>
      <c r="M121" s="191"/>
      <c r="N121" s="192"/>
      <c r="O121" s="192"/>
      <c r="P121" s="192"/>
      <c r="Q121" s="192"/>
      <c r="R121" s="192"/>
      <c r="S121" s="192"/>
      <c r="T121" s="193"/>
      <c r="AT121" s="194" t="s">
        <v>402</v>
      </c>
      <c r="AU121" s="194" t="s">
        <v>5990</v>
      </c>
      <c r="AV121" s="12" t="s">
        <v>5990</v>
      </c>
      <c r="AW121" s="12" t="s">
        <v>5947</v>
      </c>
      <c r="AX121" s="12" t="s">
        <v>5983</v>
      </c>
      <c r="AY121" s="194" t="s">
        <v>4012</v>
      </c>
    </row>
    <row r="122" spans="2:65" s="12" customFormat="1">
      <c r="B122" s="186"/>
      <c r="D122" s="195" t="s">
        <v>402</v>
      </c>
      <c r="E122" s="194" t="s">
        <v>5915</v>
      </c>
      <c r="F122" s="207" t="s">
        <v>4088</v>
      </c>
      <c r="H122" s="208">
        <v>10.8</v>
      </c>
      <c r="I122" s="190"/>
      <c r="L122" s="186"/>
      <c r="M122" s="191"/>
      <c r="N122" s="192"/>
      <c r="O122" s="192"/>
      <c r="P122" s="192"/>
      <c r="Q122" s="192"/>
      <c r="R122" s="192"/>
      <c r="S122" s="192"/>
      <c r="T122" s="193"/>
      <c r="AT122" s="194" t="s">
        <v>402</v>
      </c>
      <c r="AU122" s="194" t="s">
        <v>5990</v>
      </c>
      <c r="AV122" s="12" t="s">
        <v>5990</v>
      </c>
      <c r="AW122" s="12" t="s">
        <v>5947</v>
      </c>
      <c r="AX122" s="12" t="s">
        <v>5983</v>
      </c>
      <c r="AY122" s="194" t="s">
        <v>4012</v>
      </c>
    </row>
    <row r="123" spans="2:65" s="12" customFormat="1">
      <c r="B123" s="186"/>
      <c r="D123" s="195" t="s">
        <v>402</v>
      </c>
      <c r="E123" s="194" t="s">
        <v>5915</v>
      </c>
      <c r="F123" s="207" t="s">
        <v>4089</v>
      </c>
      <c r="H123" s="208">
        <v>32.4</v>
      </c>
      <c r="I123" s="190"/>
      <c r="L123" s="186"/>
      <c r="M123" s="191"/>
      <c r="N123" s="192"/>
      <c r="O123" s="192"/>
      <c r="P123" s="192"/>
      <c r="Q123" s="192"/>
      <c r="R123" s="192"/>
      <c r="S123" s="192"/>
      <c r="T123" s="193"/>
      <c r="AT123" s="194" t="s">
        <v>402</v>
      </c>
      <c r="AU123" s="194" t="s">
        <v>5990</v>
      </c>
      <c r="AV123" s="12" t="s">
        <v>5990</v>
      </c>
      <c r="AW123" s="12" t="s">
        <v>5947</v>
      </c>
      <c r="AX123" s="12" t="s">
        <v>5983</v>
      </c>
      <c r="AY123" s="194" t="s">
        <v>4012</v>
      </c>
    </row>
    <row r="124" spans="2:65" s="12" customFormat="1">
      <c r="B124" s="186"/>
      <c r="D124" s="195" t="s">
        <v>402</v>
      </c>
      <c r="E124" s="194" t="s">
        <v>5915</v>
      </c>
      <c r="F124" s="207" t="s">
        <v>4090</v>
      </c>
      <c r="H124" s="208">
        <v>108</v>
      </c>
      <c r="I124" s="190"/>
      <c r="L124" s="186"/>
      <c r="M124" s="191"/>
      <c r="N124" s="192"/>
      <c r="O124" s="192"/>
      <c r="P124" s="192"/>
      <c r="Q124" s="192"/>
      <c r="R124" s="192"/>
      <c r="S124" s="192"/>
      <c r="T124" s="193"/>
      <c r="AT124" s="194" t="s">
        <v>402</v>
      </c>
      <c r="AU124" s="194" t="s">
        <v>5990</v>
      </c>
      <c r="AV124" s="12" t="s">
        <v>5990</v>
      </c>
      <c r="AW124" s="12" t="s">
        <v>5947</v>
      </c>
      <c r="AX124" s="12" t="s">
        <v>5983</v>
      </c>
      <c r="AY124" s="194" t="s">
        <v>4012</v>
      </c>
    </row>
    <row r="125" spans="2:65" s="12" customFormat="1">
      <c r="B125" s="186"/>
      <c r="D125" s="195" t="s">
        <v>402</v>
      </c>
      <c r="E125" s="194" t="s">
        <v>5915</v>
      </c>
      <c r="F125" s="207" t="s">
        <v>4091</v>
      </c>
      <c r="H125" s="208">
        <v>113.22</v>
      </c>
      <c r="I125" s="190"/>
      <c r="L125" s="186"/>
      <c r="M125" s="191"/>
      <c r="N125" s="192"/>
      <c r="O125" s="192"/>
      <c r="P125" s="192"/>
      <c r="Q125" s="192"/>
      <c r="R125" s="192"/>
      <c r="S125" s="192"/>
      <c r="T125" s="193"/>
      <c r="AT125" s="194" t="s">
        <v>402</v>
      </c>
      <c r="AU125" s="194" t="s">
        <v>5990</v>
      </c>
      <c r="AV125" s="12" t="s">
        <v>5990</v>
      </c>
      <c r="AW125" s="12" t="s">
        <v>5947</v>
      </c>
      <c r="AX125" s="12" t="s">
        <v>5983</v>
      </c>
      <c r="AY125" s="194" t="s">
        <v>4012</v>
      </c>
    </row>
    <row r="126" spans="2:65" s="13" customFormat="1">
      <c r="B126" s="209"/>
      <c r="D126" s="179" t="s">
        <v>402</v>
      </c>
      <c r="E126" s="210" t="s">
        <v>5915</v>
      </c>
      <c r="F126" s="211" t="s">
        <v>476</v>
      </c>
      <c r="H126" s="212">
        <v>311.22000000000003</v>
      </c>
      <c r="I126" s="213"/>
      <c r="L126" s="209"/>
      <c r="M126" s="214"/>
      <c r="N126" s="215"/>
      <c r="O126" s="215"/>
      <c r="P126" s="215"/>
      <c r="Q126" s="215"/>
      <c r="R126" s="215"/>
      <c r="S126" s="215"/>
      <c r="T126" s="216"/>
      <c r="AT126" s="217" t="s">
        <v>402</v>
      </c>
      <c r="AU126" s="217" t="s">
        <v>5990</v>
      </c>
      <c r="AV126" s="13" t="s">
        <v>6003</v>
      </c>
      <c r="AW126" s="13" t="s">
        <v>5947</v>
      </c>
      <c r="AX126" s="13" t="s">
        <v>5934</v>
      </c>
      <c r="AY126" s="217" t="s">
        <v>4012</v>
      </c>
    </row>
    <row r="127" spans="2:65" s="1" customFormat="1" ht="22.5" customHeight="1">
      <c r="B127" s="166"/>
      <c r="C127" s="167" t="s">
        <v>2327</v>
      </c>
      <c r="D127" s="167" t="s">
        <v>4015</v>
      </c>
      <c r="E127" s="168" t="s">
        <v>4092</v>
      </c>
      <c r="F127" s="169" t="s">
        <v>4093</v>
      </c>
      <c r="G127" s="170" t="s">
        <v>459</v>
      </c>
      <c r="H127" s="171">
        <v>36</v>
      </c>
      <c r="I127" s="172"/>
      <c r="J127" s="173">
        <f>ROUND(I127*H127,2)</f>
        <v>0</v>
      </c>
      <c r="K127" s="169" t="s">
        <v>392</v>
      </c>
      <c r="L127" s="35"/>
      <c r="M127" s="174" t="s">
        <v>5915</v>
      </c>
      <c r="N127" s="175" t="s">
        <v>5954</v>
      </c>
      <c r="O127" s="36"/>
      <c r="P127" s="176">
        <f>O127*H127</f>
        <v>0</v>
      </c>
      <c r="Q127" s="176">
        <v>6.2E-4</v>
      </c>
      <c r="R127" s="176">
        <f>Q127*H127</f>
        <v>2.232E-2</v>
      </c>
      <c r="S127" s="176">
        <v>0</v>
      </c>
      <c r="T127" s="177">
        <f>S127*H127</f>
        <v>0</v>
      </c>
      <c r="AR127" s="18" t="s">
        <v>6003</v>
      </c>
      <c r="AT127" s="18" t="s">
        <v>4015</v>
      </c>
      <c r="AU127" s="18" t="s">
        <v>5990</v>
      </c>
      <c r="AY127" s="18" t="s">
        <v>4012</v>
      </c>
      <c r="BE127" s="178">
        <f>IF(N127="základní",J127,0)</f>
        <v>0</v>
      </c>
      <c r="BF127" s="178">
        <f>IF(N127="snížená",J127,0)</f>
        <v>0</v>
      </c>
      <c r="BG127" s="178">
        <f>IF(N127="zákl. přenesená",J127,0)</f>
        <v>0</v>
      </c>
      <c r="BH127" s="178">
        <f>IF(N127="sníž. přenesená",J127,0)</f>
        <v>0</v>
      </c>
      <c r="BI127" s="178">
        <f>IF(N127="nulová",J127,0)</f>
        <v>0</v>
      </c>
      <c r="BJ127" s="18" t="s">
        <v>5934</v>
      </c>
      <c r="BK127" s="178">
        <f>ROUND(I127*H127,2)</f>
        <v>0</v>
      </c>
      <c r="BL127" s="18" t="s">
        <v>6003</v>
      </c>
      <c r="BM127" s="18" t="s">
        <v>4094</v>
      </c>
    </row>
    <row r="128" spans="2:65" s="12" customFormat="1">
      <c r="B128" s="186"/>
      <c r="D128" s="179" t="s">
        <v>402</v>
      </c>
      <c r="E128" s="187" t="s">
        <v>5915</v>
      </c>
      <c r="F128" s="188" t="s">
        <v>4095</v>
      </c>
      <c r="H128" s="189">
        <v>36</v>
      </c>
      <c r="I128" s="190"/>
      <c r="L128" s="186"/>
      <c r="M128" s="191"/>
      <c r="N128" s="192"/>
      <c r="O128" s="192"/>
      <c r="P128" s="192"/>
      <c r="Q128" s="192"/>
      <c r="R128" s="192"/>
      <c r="S128" s="192"/>
      <c r="T128" s="193"/>
      <c r="AT128" s="194" t="s">
        <v>402</v>
      </c>
      <c r="AU128" s="194" t="s">
        <v>5990</v>
      </c>
      <c r="AV128" s="12" t="s">
        <v>5990</v>
      </c>
      <c r="AW128" s="12" t="s">
        <v>5947</v>
      </c>
      <c r="AX128" s="12" t="s">
        <v>5934</v>
      </c>
      <c r="AY128" s="194" t="s">
        <v>4012</v>
      </c>
    </row>
    <row r="129" spans="2:65" s="1" customFormat="1" ht="22.5" customHeight="1">
      <c r="B129" s="166"/>
      <c r="C129" s="167" t="s">
        <v>2329</v>
      </c>
      <c r="D129" s="167" t="s">
        <v>4015</v>
      </c>
      <c r="E129" s="168" t="s">
        <v>4096</v>
      </c>
      <c r="F129" s="169" t="s">
        <v>4097</v>
      </c>
      <c r="G129" s="170" t="s">
        <v>459</v>
      </c>
      <c r="H129" s="171">
        <v>347.22</v>
      </c>
      <c r="I129" s="172"/>
      <c r="J129" s="173">
        <f>ROUND(I129*H129,2)</f>
        <v>0</v>
      </c>
      <c r="K129" s="169" t="s">
        <v>392</v>
      </c>
      <c r="L129" s="35"/>
      <c r="M129" s="174" t="s">
        <v>5915</v>
      </c>
      <c r="N129" s="175" t="s">
        <v>5954</v>
      </c>
      <c r="O129" s="36"/>
      <c r="P129" s="176">
        <f>O129*H129</f>
        <v>0</v>
      </c>
      <c r="Q129" s="176">
        <v>0</v>
      </c>
      <c r="R129" s="176">
        <f>Q129*H129</f>
        <v>0</v>
      </c>
      <c r="S129" s="176">
        <v>0</v>
      </c>
      <c r="T129" s="177">
        <f>S129*H129</f>
        <v>0</v>
      </c>
      <c r="AR129" s="18" t="s">
        <v>6003</v>
      </c>
      <c r="AT129" s="18" t="s">
        <v>4015</v>
      </c>
      <c r="AU129" s="18" t="s">
        <v>5990</v>
      </c>
      <c r="AY129" s="18" t="s">
        <v>4012</v>
      </c>
      <c r="BE129" s="178">
        <f>IF(N129="základní",J129,0)</f>
        <v>0</v>
      </c>
      <c r="BF129" s="178">
        <f>IF(N129="snížená",J129,0)</f>
        <v>0</v>
      </c>
      <c r="BG129" s="178">
        <f>IF(N129="zákl. přenesená",J129,0)</f>
        <v>0</v>
      </c>
      <c r="BH129" s="178">
        <f>IF(N129="sníž. přenesená",J129,0)</f>
        <v>0</v>
      </c>
      <c r="BI129" s="178">
        <f>IF(N129="nulová",J129,0)</f>
        <v>0</v>
      </c>
      <c r="BJ129" s="18" t="s">
        <v>5934</v>
      </c>
      <c r="BK129" s="178">
        <f>ROUND(I129*H129,2)</f>
        <v>0</v>
      </c>
      <c r="BL129" s="18" t="s">
        <v>6003</v>
      </c>
      <c r="BM129" s="18" t="s">
        <v>4098</v>
      </c>
    </row>
    <row r="130" spans="2:65" s="12" customFormat="1">
      <c r="B130" s="186"/>
      <c r="D130" s="179" t="s">
        <v>402</v>
      </c>
      <c r="E130" s="187" t="s">
        <v>5915</v>
      </c>
      <c r="F130" s="188" t="s">
        <v>4099</v>
      </c>
      <c r="H130" s="189">
        <v>347.22</v>
      </c>
      <c r="I130" s="190"/>
      <c r="L130" s="186"/>
      <c r="M130" s="191"/>
      <c r="N130" s="192"/>
      <c r="O130" s="192"/>
      <c r="P130" s="192"/>
      <c r="Q130" s="192"/>
      <c r="R130" s="192"/>
      <c r="S130" s="192"/>
      <c r="T130" s="193"/>
      <c r="AT130" s="194" t="s">
        <v>402</v>
      </c>
      <c r="AU130" s="194" t="s">
        <v>5990</v>
      </c>
      <c r="AV130" s="12" t="s">
        <v>5990</v>
      </c>
      <c r="AW130" s="12" t="s">
        <v>5947</v>
      </c>
      <c r="AX130" s="12" t="s">
        <v>5934</v>
      </c>
      <c r="AY130" s="194" t="s">
        <v>4012</v>
      </c>
    </row>
    <row r="131" spans="2:65" s="1" customFormat="1" ht="22.5" customHeight="1">
      <c r="B131" s="166"/>
      <c r="C131" s="167" t="s">
        <v>3959</v>
      </c>
      <c r="D131" s="167" t="s">
        <v>4015</v>
      </c>
      <c r="E131" s="168" t="s">
        <v>4100</v>
      </c>
      <c r="F131" s="169" t="s">
        <v>4101</v>
      </c>
      <c r="G131" s="170" t="s">
        <v>426</v>
      </c>
      <c r="H131" s="171">
        <v>0.59099999999999997</v>
      </c>
      <c r="I131" s="172"/>
      <c r="J131" s="173">
        <f>ROUND(I131*H131,2)</f>
        <v>0</v>
      </c>
      <c r="K131" s="169" t="s">
        <v>392</v>
      </c>
      <c r="L131" s="35"/>
      <c r="M131" s="174" t="s">
        <v>5915</v>
      </c>
      <c r="N131" s="175" t="s">
        <v>5954</v>
      </c>
      <c r="O131" s="36"/>
      <c r="P131" s="176">
        <f>O131*H131</f>
        <v>0</v>
      </c>
      <c r="Q131" s="176">
        <v>0.15959999999999999</v>
      </c>
      <c r="R131" s="176">
        <f>Q131*H131</f>
        <v>9.4323599999999994E-2</v>
      </c>
      <c r="S131" s="176">
        <v>0</v>
      </c>
      <c r="T131" s="177">
        <f>S131*H131</f>
        <v>0</v>
      </c>
      <c r="AR131" s="18" t="s">
        <v>6003</v>
      </c>
      <c r="AT131" s="18" t="s">
        <v>4015</v>
      </c>
      <c r="AU131" s="18" t="s">
        <v>5990</v>
      </c>
      <c r="AY131" s="18" t="s">
        <v>4012</v>
      </c>
      <c r="BE131" s="178">
        <f>IF(N131="základní",J131,0)</f>
        <v>0</v>
      </c>
      <c r="BF131" s="178">
        <f>IF(N131="snížená",J131,0)</f>
        <v>0</v>
      </c>
      <c r="BG131" s="178">
        <f>IF(N131="zákl. přenesená",J131,0)</f>
        <v>0</v>
      </c>
      <c r="BH131" s="178">
        <f>IF(N131="sníž. přenesená",J131,0)</f>
        <v>0</v>
      </c>
      <c r="BI131" s="178">
        <f>IF(N131="nulová",J131,0)</f>
        <v>0</v>
      </c>
      <c r="BJ131" s="18" t="s">
        <v>5934</v>
      </c>
      <c r="BK131" s="178">
        <f>ROUND(I131*H131,2)</f>
        <v>0</v>
      </c>
      <c r="BL131" s="18" t="s">
        <v>6003</v>
      </c>
      <c r="BM131" s="18" t="s">
        <v>4102</v>
      </c>
    </row>
    <row r="132" spans="2:65" s="12" customFormat="1">
      <c r="B132" s="186"/>
      <c r="D132" s="195" t="s">
        <v>402</v>
      </c>
      <c r="E132" s="194" t="s">
        <v>5915</v>
      </c>
      <c r="F132" s="207" t="s">
        <v>4103</v>
      </c>
      <c r="H132" s="208">
        <v>0.56499999999999995</v>
      </c>
      <c r="I132" s="190"/>
      <c r="L132" s="186"/>
      <c r="M132" s="191"/>
      <c r="N132" s="192"/>
      <c r="O132" s="192"/>
      <c r="P132" s="192"/>
      <c r="Q132" s="192"/>
      <c r="R132" s="192"/>
      <c r="S132" s="192"/>
      <c r="T132" s="193"/>
      <c r="AT132" s="194" t="s">
        <v>402</v>
      </c>
      <c r="AU132" s="194" t="s">
        <v>5990</v>
      </c>
      <c r="AV132" s="12" t="s">
        <v>5990</v>
      </c>
      <c r="AW132" s="12" t="s">
        <v>5947</v>
      </c>
      <c r="AX132" s="12" t="s">
        <v>5983</v>
      </c>
      <c r="AY132" s="194" t="s">
        <v>4012</v>
      </c>
    </row>
    <row r="133" spans="2:65" s="12" customFormat="1">
      <c r="B133" s="186"/>
      <c r="D133" s="195" t="s">
        <v>402</v>
      </c>
      <c r="E133" s="194" t="s">
        <v>5915</v>
      </c>
      <c r="F133" s="207" t="s">
        <v>4104</v>
      </c>
      <c r="H133" s="208">
        <v>1.7999999999999999E-2</v>
      </c>
      <c r="I133" s="190"/>
      <c r="L133" s="186"/>
      <c r="M133" s="191"/>
      <c r="N133" s="192"/>
      <c r="O133" s="192"/>
      <c r="P133" s="192"/>
      <c r="Q133" s="192"/>
      <c r="R133" s="192"/>
      <c r="S133" s="192"/>
      <c r="T133" s="193"/>
      <c r="AT133" s="194" t="s">
        <v>402</v>
      </c>
      <c r="AU133" s="194" t="s">
        <v>5990</v>
      </c>
      <c r="AV133" s="12" t="s">
        <v>5990</v>
      </c>
      <c r="AW133" s="12" t="s">
        <v>5947</v>
      </c>
      <c r="AX133" s="12" t="s">
        <v>5983</v>
      </c>
      <c r="AY133" s="194" t="s">
        <v>4012</v>
      </c>
    </row>
    <row r="134" spans="2:65" s="12" customFormat="1">
      <c r="B134" s="186"/>
      <c r="D134" s="195" t="s">
        <v>402</v>
      </c>
      <c r="E134" s="194" t="s">
        <v>5915</v>
      </c>
      <c r="F134" s="207" t="s">
        <v>4105</v>
      </c>
      <c r="H134" s="208">
        <v>8.0000000000000002E-3</v>
      </c>
      <c r="I134" s="190"/>
      <c r="L134" s="186"/>
      <c r="M134" s="191"/>
      <c r="N134" s="192"/>
      <c r="O134" s="192"/>
      <c r="P134" s="192"/>
      <c r="Q134" s="192"/>
      <c r="R134" s="192"/>
      <c r="S134" s="192"/>
      <c r="T134" s="193"/>
      <c r="AT134" s="194" t="s">
        <v>402</v>
      </c>
      <c r="AU134" s="194" t="s">
        <v>5990</v>
      </c>
      <c r="AV134" s="12" t="s">
        <v>5990</v>
      </c>
      <c r="AW134" s="12" t="s">
        <v>5947</v>
      </c>
      <c r="AX134" s="12" t="s">
        <v>5983</v>
      </c>
      <c r="AY134" s="194" t="s">
        <v>4012</v>
      </c>
    </row>
    <row r="135" spans="2:65" s="13" customFormat="1">
      <c r="B135" s="209"/>
      <c r="D135" s="179" t="s">
        <v>402</v>
      </c>
      <c r="E135" s="210" t="s">
        <v>5915</v>
      </c>
      <c r="F135" s="211" t="s">
        <v>476</v>
      </c>
      <c r="H135" s="212">
        <v>0.59099999999999997</v>
      </c>
      <c r="I135" s="213"/>
      <c r="L135" s="209"/>
      <c r="M135" s="214"/>
      <c r="N135" s="215"/>
      <c r="O135" s="215"/>
      <c r="P135" s="215"/>
      <c r="Q135" s="215"/>
      <c r="R135" s="215"/>
      <c r="S135" s="215"/>
      <c r="T135" s="216"/>
      <c r="AT135" s="217" t="s">
        <v>402</v>
      </c>
      <c r="AU135" s="217" t="s">
        <v>5990</v>
      </c>
      <c r="AV135" s="13" t="s">
        <v>6003</v>
      </c>
      <c r="AW135" s="13" t="s">
        <v>5947</v>
      </c>
      <c r="AX135" s="13" t="s">
        <v>5934</v>
      </c>
      <c r="AY135" s="217" t="s">
        <v>4012</v>
      </c>
    </row>
    <row r="136" spans="2:65" s="1" customFormat="1" ht="22.5" customHeight="1">
      <c r="B136" s="166"/>
      <c r="C136" s="167" t="s">
        <v>5921</v>
      </c>
      <c r="D136" s="167" t="s">
        <v>4015</v>
      </c>
      <c r="E136" s="168" t="s">
        <v>4106</v>
      </c>
      <c r="F136" s="169" t="s">
        <v>4107</v>
      </c>
      <c r="G136" s="170" t="s">
        <v>400</v>
      </c>
      <c r="H136" s="171">
        <v>92.8</v>
      </c>
      <c r="I136" s="172"/>
      <c r="J136" s="173">
        <f>ROUND(I136*H136,2)</f>
        <v>0</v>
      </c>
      <c r="K136" s="169" t="s">
        <v>5915</v>
      </c>
      <c r="L136" s="35"/>
      <c r="M136" s="174" t="s">
        <v>5915</v>
      </c>
      <c r="N136" s="175" t="s">
        <v>5954</v>
      </c>
      <c r="O136" s="36"/>
      <c r="P136" s="176">
        <f>O136*H136</f>
        <v>0</v>
      </c>
      <c r="Q136" s="176">
        <v>0</v>
      </c>
      <c r="R136" s="176">
        <f>Q136*H136</f>
        <v>0</v>
      </c>
      <c r="S136" s="176">
        <v>0</v>
      </c>
      <c r="T136" s="177">
        <f>S136*H136</f>
        <v>0</v>
      </c>
      <c r="AR136" s="18" t="s">
        <v>6003</v>
      </c>
      <c r="AT136" s="18" t="s">
        <v>4015</v>
      </c>
      <c r="AU136" s="18" t="s">
        <v>5990</v>
      </c>
      <c r="AY136" s="18" t="s">
        <v>4012</v>
      </c>
      <c r="BE136" s="178">
        <f>IF(N136="základní",J136,0)</f>
        <v>0</v>
      </c>
      <c r="BF136" s="178">
        <f>IF(N136="snížená",J136,0)</f>
        <v>0</v>
      </c>
      <c r="BG136" s="178">
        <f>IF(N136="zákl. přenesená",J136,0)</f>
        <v>0</v>
      </c>
      <c r="BH136" s="178">
        <f>IF(N136="sníž. přenesená",J136,0)</f>
        <v>0</v>
      </c>
      <c r="BI136" s="178">
        <f>IF(N136="nulová",J136,0)</f>
        <v>0</v>
      </c>
      <c r="BJ136" s="18" t="s">
        <v>5934</v>
      </c>
      <c r="BK136" s="178">
        <f>ROUND(I136*H136,2)</f>
        <v>0</v>
      </c>
      <c r="BL136" s="18" t="s">
        <v>6003</v>
      </c>
      <c r="BM136" s="18" t="s">
        <v>4108</v>
      </c>
    </row>
    <row r="137" spans="2:65" s="12" customFormat="1">
      <c r="B137" s="186"/>
      <c r="D137" s="179" t="s">
        <v>402</v>
      </c>
      <c r="E137" s="187" t="s">
        <v>5915</v>
      </c>
      <c r="F137" s="188" t="s">
        <v>4109</v>
      </c>
      <c r="H137" s="189">
        <v>92.8</v>
      </c>
      <c r="I137" s="190"/>
      <c r="L137" s="186"/>
      <c r="M137" s="191"/>
      <c r="N137" s="192"/>
      <c r="O137" s="192"/>
      <c r="P137" s="192"/>
      <c r="Q137" s="192"/>
      <c r="R137" s="192"/>
      <c r="S137" s="192"/>
      <c r="T137" s="193"/>
      <c r="AT137" s="194" t="s">
        <v>402</v>
      </c>
      <c r="AU137" s="194" t="s">
        <v>5990</v>
      </c>
      <c r="AV137" s="12" t="s">
        <v>5990</v>
      </c>
      <c r="AW137" s="12" t="s">
        <v>5947</v>
      </c>
      <c r="AX137" s="12" t="s">
        <v>5934</v>
      </c>
      <c r="AY137" s="194" t="s">
        <v>4012</v>
      </c>
    </row>
    <row r="138" spans="2:65" s="1" customFormat="1" ht="22.5" customHeight="1">
      <c r="B138" s="166"/>
      <c r="C138" s="167" t="s">
        <v>3964</v>
      </c>
      <c r="D138" s="167" t="s">
        <v>4015</v>
      </c>
      <c r="E138" s="168" t="s">
        <v>4110</v>
      </c>
      <c r="F138" s="169" t="s">
        <v>4111</v>
      </c>
      <c r="G138" s="170" t="s">
        <v>400</v>
      </c>
      <c r="H138" s="171">
        <v>6</v>
      </c>
      <c r="I138" s="172"/>
      <c r="J138" s="173">
        <f>ROUND(I138*H138,2)</f>
        <v>0</v>
      </c>
      <c r="K138" s="169" t="s">
        <v>5915</v>
      </c>
      <c r="L138" s="35"/>
      <c r="M138" s="174" t="s">
        <v>5915</v>
      </c>
      <c r="N138" s="175" t="s">
        <v>5954</v>
      </c>
      <c r="O138" s="36"/>
      <c r="P138" s="176">
        <f>O138*H138</f>
        <v>0</v>
      </c>
      <c r="Q138" s="176">
        <v>0</v>
      </c>
      <c r="R138" s="176">
        <f>Q138*H138</f>
        <v>0</v>
      </c>
      <c r="S138" s="176">
        <v>0</v>
      </c>
      <c r="T138" s="177">
        <f>S138*H138</f>
        <v>0</v>
      </c>
      <c r="AR138" s="18" t="s">
        <v>6003</v>
      </c>
      <c r="AT138" s="18" t="s">
        <v>4015</v>
      </c>
      <c r="AU138" s="18" t="s">
        <v>5990</v>
      </c>
      <c r="AY138" s="18" t="s">
        <v>4012</v>
      </c>
      <c r="BE138" s="178">
        <f>IF(N138="základní",J138,0)</f>
        <v>0</v>
      </c>
      <c r="BF138" s="178">
        <f>IF(N138="snížená",J138,0)</f>
        <v>0</v>
      </c>
      <c r="BG138" s="178">
        <f>IF(N138="zákl. přenesená",J138,0)</f>
        <v>0</v>
      </c>
      <c r="BH138" s="178">
        <f>IF(N138="sníž. přenesená",J138,0)</f>
        <v>0</v>
      </c>
      <c r="BI138" s="178">
        <f>IF(N138="nulová",J138,0)</f>
        <v>0</v>
      </c>
      <c r="BJ138" s="18" t="s">
        <v>5934</v>
      </c>
      <c r="BK138" s="178">
        <f>ROUND(I138*H138,2)</f>
        <v>0</v>
      </c>
      <c r="BL138" s="18" t="s">
        <v>6003</v>
      </c>
      <c r="BM138" s="18" t="s">
        <v>4112</v>
      </c>
    </row>
    <row r="139" spans="2:65" s="12" customFormat="1">
      <c r="B139" s="186"/>
      <c r="D139" s="179" t="s">
        <v>402</v>
      </c>
      <c r="E139" s="187" t="s">
        <v>5915</v>
      </c>
      <c r="F139" s="188" t="s">
        <v>4113</v>
      </c>
      <c r="H139" s="189">
        <v>6</v>
      </c>
      <c r="I139" s="190"/>
      <c r="L139" s="186"/>
      <c r="M139" s="191"/>
      <c r="N139" s="192"/>
      <c r="O139" s="192"/>
      <c r="P139" s="192"/>
      <c r="Q139" s="192"/>
      <c r="R139" s="192"/>
      <c r="S139" s="192"/>
      <c r="T139" s="193"/>
      <c r="AT139" s="194" t="s">
        <v>402</v>
      </c>
      <c r="AU139" s="194" t="s">
        <v>5990</v>
      </c>
      <c r="AV139" s="12" t="s">
        <v>5990</v>
      </c>
      <c r="AW139" s="12" t="s">
        <v>5947</v>
      </c>
      <c r="AX139" s="12" t="s">
        <v>5934</v>
      </c>
      <c r="AY139" s="194" t="s">
        <v>4012</v>
      </c>
    </row>
    <row r="140" spans="2:65" s="1" customFormat="1" ht="22.5" customHeight="1">
      <c r="B140" s="166"/>
      <c r="C140" s="167" t="s">
        <v>2338</v>
      </c>
      <c r="D140" s="167" t="s">
        <v>4015</v>
      </c>
      <c r="E140" s="168" t="s">
        <v>4114</v>
      </c>
      <c r="F140" s="169" t="s">
        <v>4115</v>
      </c>
      <c r="G140" s="170" t="s">
        <v>400</v>
      </c>
      <c r="H140" s="171">
        <v>98.8</v>
      </c>
      <c r="I140" s="172"/>
      <c r="J140" s="173">
        <f>ROUND(I140*H140,2)</f>
        <v>0</v>
      </c>
      <c r="K140" s="169" t="s">
        <v>5915</v>
      </c>
      <c r="L140" s="35"/>
      <c r="M140" s="174" t="s">
        <v>5915</v>
      </c>
      <c r="N140" s="175" t="s">
        <v>5954</v>
      </c>
      <c r="O140" s="36"/>
      <c r="P140" s="176">
        <f>O140*H140</f>
        <v>0</v>
      </c>
      <c r="Q140" s="176">
        <v>0</v>
      </c>
      <c r="R140" s="176">
        <f>Q140*H140</f>
        <v>0</v>
      </c>
      <c r="S140" s="176">
        <v>0</v>
      </c>
      <c r="T140" s="177">
        <f>S140*H140</f>
        <v>0</v>
      </c>
      <c r="AR140" s="18" t="s">
        <v>6003</v>
      </c>
      <c r="AT140" s="18" t="s">
        <v>4015</v>
      </c>
      <c r="AU140" s="18" t="s">
        <v>5990</v>
      </c>
      <c r="AY140" s="18" t="s">
        <v>4012</v>
      </c>
      <c r="BE140" s="178">
        <f>IF(N140="základní",J140,0)</f>
        <v>0</v>
      </c>
      <c r="BF140" s="178">
        <f>IF(N140="snížená",J140,0)</f>
        <v>0</v>
      </c>
      <c r="BG140" s="178">
        <f>IF(N140="zákl. přenesená",J140,0)</f>
        <v>0</v>
      </c>
      <c r="BH140" s="178">
        <f>IF(N140="sníž. přenesená",J140,0)</f>
        <v>0</v>
      </c>
      <c r="BI140" s="178">
        <f>IF(N140="nulová",J140,0)</f>
        <v>0</v>
      </c>
      <c r="BJ140" s="18" t="s">
        <v>5934</v>
      </c>
      <c r="BK140" s="178">
        <f>ROUND(I140*H140,2)</f>
        <v>0</v>
      </c>
      <c r="BL140" s="18" t="s">
        <v>6003</v>
      </c>
      <c r="BM140" s="18" t="s">
        <v>4116</v>
      </c>
    </row>
    <row r="141" spans="2:65" s="12" customFormat="1">
      <c r="B141" s="186"/>
      <c r="D141" s="179" t="s">
        <v>402</v>
      </c>
      <c r="E141" s="187" t="s">
        <v>5915</v>
      </c>
      <c r="F141" s="188" t="s">
        <v>4117</v>
      </c>
      <c r="H141" s="189">
        <v>98.8</v>
      </c>
      <c r="I141" s="190"/>
      <c r="L141" s="186"/>
      <c r="M141" s="191"/>
      <c r="N141" s="192"/>
      <c r="O141" s="192"/>
      <c r="P141" s="192"/>
      <c r="Q141" s="192"/>
      <c r="R141" s="192"/>
      <c r="S141" s="192"/>
      <c r="T141" s="193"/>
      <c r="AT141" s="194" t="s">
        <v>402</v>
      </c>
      <c r="AU141" s="194" t="s">
        <v>5990</v>
      </c>
      <c r="AV141" s="12" t="s">
        <v>5990</v>
      </c>
      <c r="AW141" s="12" t="s">
        <v>5947</v>
      </c>
      <c r="AX141" s="12" t="s">
        <v>5934</v>
      </c>
      <c r="AY141" s="194" t="s">
        <v>4012</v>
      </c>
    </row>
    <row r="142" spans="2:65" s="1" customFormat="1" ht="22.5" customHeight="1">
      <c r="B142" s="166"/>
      <c r="C142" s="167" t="s">
        <v>2341</v>
      </c>
      <c r="D142" s="167" t="s">
        <v>4015</v>
      </c>
      <c r="E142" s="168" t="s">
        <v>4118</v>
      </c>
      <c r="F142" s="169" t="s">
        <v>4119</v>
      </c>
      <c r="G142" s="170" t="s">
        <v>400</v>
      </c>
      <c r="H142" s="171">
        <v>98.8</v>
      </c>
      <c r="I142" s="172"/>
      <c r="J142" s="173">
        <f>ROUND(I142*H142,2)</f>
        <v>0</v>
      </c>
      <c r="K142" s="169" t="s">
        <v>5915</v>
      </c>
      <c r="L142" s="35"/>
      <c r="M142" s="174" t="s">
        <v>5915</v>
      </c>
      <c r="N142" s="175" t="s">
        <v>5954</v>
      </c>
      <c r="O142" s="36"/>
      <c r="P142" s="176">
        <f>O142*H142</f>
        <v>0</v>
      </c>
      <c r="Q142" s="176">
        <v>0</v>
      </c>
      <c r="R142" s="176">
        <f>Q142*H142</f>
        <v>0</v>
      </c>
      <c r="S142" s="176">
        <v>0</v>
      </c>
      <c r="T142" s="177">
        <f>S142*H142</f>
        <v>0</v>
      </c>
      <c r="AR142" s="18" t="s">
        <v>6003</v>
      </c>
      <c r="AT142" s="18" t="s">
        <v>4015</v>
      </c>
      <c r="AU142" s="18" t="s">
        <v>5990</v>
      </c>
      <c r="AY142" s="18" t="s">
        <v>4012</v>
      </c>
      <c r="BE142" s="178">
        <f>IF(N142="základní",J142,0)</f>
        <v>0</v>
      </c>
      <c r="BF142" s="178">
        <f>IF(N142="snížená",J142,0)</f>
        <v>0</v>
      </c>
      <c r="BG142" s="178">
        <f>IF(N142="zákl. přenesená",J142,0)</f>
        <v>0</v>
      </c>
      <c r="BH142" s="178">
        <f>IF(N142="sníž. přenesená",J142,0)</f>
        <v>0</v>
      </c>
      <c r="BI142" s="178">
        <f>IF(N142="nulová",J142,0)</f>
        <v>0</v>
      </c>
      <c r="BJ142" s="18" t="s">
        <v>5934</v>
      </c>
      <c r="BK142" s="178">
        <f>ROUND(I142*H142,2)</f>
        <v>0</v>
      </c>
      <c r="BL142" s="18" t="s">
        <v>6003</v>
      </c>
      <c r="BM142" s="18" t="s">
        <v>4120</v>
      </c>
    </row>
    <row r="143" spans="2:65" s="12" customFormat="1">
      <c r="B143" s="186"/>
      <c r="D143" s="179" t="s">
        <v>402</v>
      </c>
      <c r="E143" s="187" t="s">
        <v>5915</v>
      </c>
      <c r="F143" s="188" t="s">
        <v>4117</v>
      </c>
      <c r="H143" s="189">
        <v>98.8</v>
      </c>
      <c r="I143" s="190"/>
      <c r="L143" s="186"/>
      <c r="M143" s="191"/>
      <c r="N143" s="192"/>
      <c r="O143" s="192"/>
      <c r="P143" s="192"/>
      <c r="Q143" s="192"/>
      <c r="R143" s="192"/>
      <c r="S143" s="192"/>
      <c r="T143" s="193"/>
      <c r="AT143" s="194" t="s">
        <v>402</v>
      </c>
      <c r="AU143" s="194" t="s">
        <v>5990</v>
      </c>
      <c r="AV143" s="12" t="s">
        <v>5990</v>
      </c>
      <c r="AW143" s="12" t="s">
        <v>5947</v>
      </c>
      <c r="AX143" s="12" t="s">
        <v>5934</v>
      </c>
      <c r="AY143" s="194" t="s">
        <v>4012</v>
      </c>
    </row>
    <row r="144" spans="2:65" s="1" customFormat="1" ht="22.5" customHeight="1">
      <c r="B144" s="166"/>
      <c r="C144" s="167" t="s">
        <v>2344</v>
      </c>
      <c r="D144" s="167" t="s">
        <v>4015</v>
      </c>
      <c r="E144" s="168" t="s">
        <v>4121</v>
      </c>
      <c r="F144" s="169" t="s">
        <v>4122</v>
      </c>
      <c r="G144" s="170" t="s">
        <v>400</v>
      </c>
      <c r="H144" s="171">
        <v>98.8</v>
      </c>
      <c r="I144" s="172"/>
      <c r="J144" s="173">
        <f>ROUND(I144*H144,2)</f>
        <v>0</v>
      </c>
      <c r="K144" s="169" t="s">
        <v>5915</v>
      </c>
      <c r="L144" s="35"/>
      <c r="M144" s="174" t="s">
        <v>5915</v>
      </c>
      <c r="N144" s="175" t="s">
        <v>5954</v>
      </c>
      <c r="O144" s="36"/>
      <c r="P144" s="176">
        <f>O144*H144</f>
        <v>0</v>
      </c>
      <c r="Q144" s="176">
        <v>0</v>
      </c>
      <c r="R144" s="176">
        <f>Q144*H144</f>
        <v>0</v>
      </c>
      <c r="S144" s="176">
        <v>0</v>
      </c>
      <c r="T144" s="177">
        <f>S144*H144</f>
        <v>0</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4123</v>
      </c>
    </row>
    <row r="145" spans="2:65" s="1" customFormat="1" ht="22.5" customHeight="1">
      <c r="B145" s="166"/>
      <c r="C145" s="167" t="s">
        <v>2347</v>
      </c>
      <c r="D145" s="167" t="s">
        <v>4015</v>
      </c>
      <c r="E145" s="168" t="s">
        <v>4124</v>
      </c>
      <c r="F145" s="169" t="s">
        <v>4125</v>
      </c>
      <c r="G145" s="170" t="s">
        <v>4018</v>
      </c>
      <c r="H145" s="171">
        <v>8</v>
      </c>
      <c r="I145" s="172"/>
      <c r="J145" s="173">
        <f>ROUND(I145*H145,2)</f>
        <v>0</v>
      </c>
      <c r="K145" s="169" t="s">
        <v>5915</v>
      </c>
      <c r="L145" s="35"/>
      <c r="M145" s="174" t="s">
        <v>5915</v>
      </c>
      <c r="N145" s="175" t="s">
        <v>5954</v>
      </c>
      <c r="O145" s="36"/>
      <c r="P145" s="176">
        <f>O145*H145</f>
        <v>0</v>
      </c>
      <c r="Q145" s="176">
        <v>0</v>
      </c>
      <c r="R145" s="176">
        <f>Q145*H145</f>
        <v>0</v>
      </c>
      <c r="S145" s="176">
        <v>0</v>
      </c>
      <c r="T145" s="177">
        <f>S145*H145</f>
        <v>0</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4126</v>
      </c>
    </row>
    <row r="146" spans="2:65" s="1" customFormat="1" ht="27">
      <c r="B146" s="35"/>
      <c r="D146" s="179" t="s">
        <v>4021</v>
      </c>
      <c r="F146" s="180" t="s">
        <v>4127</v>
      </c>
      <c r="I146" s="181"/>
      <c r="L146" s="35"/>
      <c r="M146" s="64"/>
      <c r="N146" s="36"/>
      <c r="O146" s="36"/>
      <c r="P146" s="36"/>
      <c r="Q146" s="36"/>
      <c r="R146" s="36"/>
      <c r="S146" s="36"/>
      <c r="T146" s="65"/>
      <c r="AT146" s="18" t="s">
        <v>4021</v>
      </c>
      <c r="AU146" s="18" t="s">
        <v>5990</v>
      </c>
    </row>
    <row r="147" spans="2:65" s="1" customFormat="1" ht="22.5" customHeight="1">
      <c r="B147" s="166"/>
      <c r="C147" s="167" t="s">
        <v>5920</v>
      </c>
      <c r="D147" s="167" t="s">
        <v>4015</v>
      </c>
      <c r="E147" s="168" t="s">
        <v>4128</v>
      </c>
      <c r="F147" s="169" t="s">
        <v>4129</v>
      </c>
      <c r="G147" s="170" t="s">
        <v>4018</v>
      </c>
      <c r="H147" s="171">
        <v>8</v>
      </c>
      <c r="I147" s="172"/>
      <c r="J147" s="173">
        <f>ROUND(I147*H147,2)</f>
        <v>0</v>
      </c>
      <c r="K147" s="169" t="s">
        <v>5915</v>
      </c>
      <c r="L147" s="35"/>
      <c r="M147" s="174" t="s">
        <v>5915</v>
      </c>
      <c r="N147" s="175" t="s">
        <v>5954</v>
      </c>
      <c r="O147" s="36"/>
      <c r="P147" s="176">
        <f>O147*H147</f>
        <v>0</v>
      </c>
      <c r="Q147" s="176">
        <v>0</v>
      </c>
      <c r="R147" s="176">
        <f>Q147*H147</f>
        <v>0</v>
      </c>
      <c r="S147" s="176">
        <v>0</v>
      </c>
      <c r="T147" s="177">
        <f>S147*H147</f>
        <v>0</v>
      </c>
      <c r="AR147" s="18" t="s">
        <v>6003</v>
      </c>
      <c r="AT147" s="18" t="s">
        <v>4015</v>
      </c>
      <c r="AU147" s="18" t="s">
        <v>5990</v>
      </c>
      <c r="AY147" s="18" t="s">
        <v>4012</v>
      </c>
      <c r="BE147" s="178">
        <f>IF(N147="základní",J147,0)</f>
        <v>0</v>
      </c>
      <c r="BF147" s="178">
        <f>IF(N147="snížená",J147,0)</f>
        <v>0</v>
      </c>
      <c r="BG147" s="178">
        <f>IF(N147="zákl. přenesená",J147,0)</f>
        <v>0</v>
      </c>
      <c r="BH147" s="178">
        <f>IF(N147="sníž. přenesená",J147,0)</f>
        <v>0</v>
      </c>
      <c r="BI147" s="178">
        <f>IF(N147="nulová",J147,0)</f>
        <v>0</v>
      </c>
      <c r="BJ147" s="18" t="s">
        <v>5934</v>
      </c>
      <c r="BK147" s="178">
        <f>ROUND(I147*H147,2)</f>
        <v>0</v>
      </c>
      <c r="BL147" s="18" t="s">
        <v>6003</v>
      </c>
      <c r="BM147" s="18" t="s">
        <v>4130</v>
      </c>
    </row>
    <row r="148" spans="2:65" s="1" customFormat="1" ht="27">
      <c r="B148" s="35"/>
      <c r="D148" s="179" t="s">
        <v>4021</v>
      </c>
      <c r="F148" s="180" t="s">
        <v>4127</v>
      </c>
      <c r="I148" s="181"/>
      <c r="L148" s="35"/>
      <c r="M148" s="64"/>
      <c r="N148" s="36"/>
      <c r="O148" s="36"/>
      <c r="P148" s="36"/>
      <c r="Q148" s="36"/>
      <c r="R148" s="36"/>
      <c r="S148" s="36"/>
      <c r="T148" s="65"/>
      <c r="AT148" s="18" t="s">
        <v>4021</v>
      </c>
      <c r="AU148" s="18" t="s">
        <v>5990</v>
      </c>
    </row>
    <row r="149" spans="2:65" s="1" customFormat="1" ht="22.5" customHeight="1">
      <c r="B149" s="166"/>
      <c r="C149" s="167" t="s">
        <v>2352</v>
      </c>
      <c r="D149" s="167" t="s">
        <v>4015</v>
      </c>
      <c r="E149" s="168" t="s">
        <v>4131</v>
      </c>
      <c r="F149" s="169" t="s">
        <v>4132</v>
      </c>
      <c r="G149" s="170" t="s">
        <v>4018</v>
      </c>
      <c r="H149" s="171">
        <v>8</v>
      </c>
      <c r="I149" s="172"/>
      <c r="J149" s="173">
        <f>ROUND(I149*H149,2)</f>
        <v>0</v>
      </c>
      <c r="K149" s="169" t="s">
        <v>5915</v>
      </c>
      <c r="L149" s="35"/>
      <c r="M149" s="174" t="s">
        <v>5915</v>
      </c>
      <c r="N149" s="175" t="s">
        <v>5954</v>
      </c>
      <c r="O149" s="36"/>
      <c r="P149" s="176">
        <f>O149*H149</f>
        <v>0</v>
      </c>
      <c r="Q149" s="176">
        <v>0</v>
      </c>
      <c r="R149" s="176">
        <f>Q149*H149</f>
        <v>0</v>
      </c>
      <c r="S149" s="176">
        <v>0</v>
      </c>
      <c r="T149" s="177">
        <f>S149*H149</f>
        <v>0</v>
      </c>
      <c r="AR149" s="18" t="s">
        <v>6003</v>
      </c>
      <c r="AT149" s="18" t="s">
        <v>4015</v>
      </c>
      <c r="AU149" s="18" t="s">
        <v>5990</v>
      </c>
      <c r="AY149" s="18" t="s">
        <v>4012</v>
      </c>
      <c r="BE149" s="178">
        <f>IF(N149="základní",J149,0)</f>
        <v>0</v>
      </c>
      <c r="BF149" s="178">
        <f>IF(N149="snížená",J149,0)</f>
        <v>0</v>
      </c>
      <c r="BG149" s="178">
        <f>IF(N149="zákl. přenesená",J149,0)</f>
        <v>0</v>
      </c>
      <c r="BH149" s="178">
        <f>IF(N149="sníž. přenesená",J149,0)</f>
        <v>0</v>
      </c>
      <c r="BI149" s="178">
        <f>IF(N149="nulová",J149,0)</f>
        <v>0</v>
      </c>
      <c r="BJ149" s="18" t="s">
        <v>5934</v>
      </c>
      <c r="BK149" s="178">
        <f>ROUND(I149*H149,2)</f>
        <v>0</v>
      </c>
      <c r="BL149" s="18" t="s">
        <v>6003</v>
      </c>
      <c r="BM149" s="18" t="s">
        <v>4133</v>
      </c>
    </row>
    <row r="150" spans="2:65" s="1" customFormat="1" ht="27">
      <c r="B150" s="35"/>
      <c r="D150" s="179" t="s">
        <v>4021</v>
      </c>
      <c r="F150" s="180" t="s">
        <v>4127</v>
      </c>
      <c r="I150" s="181"/>
      <c r="L150" s="35"/>
      <c r="M150" s="64"/>
      <c r="N150" s="36"/>
      <c r="O150" s="36"/>
      <c r="P150" s="36"/>
      <c r="Q150" s="36"/>
      <c r="R150" s="36"/>
      <c r="S150" s="36"/>
      <c r="T150" s="65"/>
      <c r="AT150" s="18" t="s">
        <v>4021</v>
      </c>
      <c r="AU150" s="18" t="s">
        <v>5990</v>
      </c>
    </row>
    <row r="151" spans="2:65" s="1" customFormat="1" ht="22.5" customHeight="1">
      <c r="B151" s="166"/>
      <c r="C151" s="167" t="s">
        <v>2355</v>
      </c>
      <c r="D151" s="167" t="s">
        <v>4015</v>
      </c>
      <c r="E151" s="168" t="s">
        <v>4134</v>
      </c>
      <c r="F151" s="169" t="s">
        <v>4135</v>
      </c>
      <c r="G151" s="170" t="s">
        <v>4018</v>
      </c>
      <c r="H151" s="171">
        <v>1</v>
      </c>
      <c r="I151" s="172"/>
      <c r="J151" s="173">
        <f>ROUND(I151*H151,2)</f>
        <v>0</v>
      </c>
      <c r="K151" s="169" t="s">
        <v>5915</v>
      </c>
      <c r="L151" s="35"/>
      <c r="M151" s="174" t="s">
        <v>5915</v>
      </c>
      <c r="N151" s="175" t="s">
        <v>5954</v>
      </c>
      <c r="O151" s="36"/>
      <c r="P151" s="176">
        <f>O151*H151</f>
        <v>0</v>
      </c>
      <c r="Q151" s="176">
        <v>0</v>
      </c>
      <c r="R151" s="176">
        <f>Q151*H151</f>
        <v>0</v>
      </c>
      <c r="S151" s="176">
        <v>0</v>
      </c>
      <c r="T151" s="177">
        <f>S151*H151</f>
        <v>0</v>
      </c>
      <c r="AR151" s="18" t="s">
        <v>6003</v>
      </c>
      <c r="AT151" s="18" t="s">
        <v>4015</v>
      </c>
      <c r="AU151" s="18" t="s">
        <v>5990</v>
      </c>
      <c r="AY151" s="18" t="s">
        <v>4012</v>
      </c>
      <c r="BE151" s="178">
        <f>IF(N151="základní",J151,0)</f>
        <v>0</v>
      </c>
      <c r="BF151" s="178">
        <f>IF(N151="snížená",J151,0)</f>
        <v>0</v>
      </c>
      <c r="BG151" s="178">
        <f>IF(N151="zákl. přenesená",J151,0)</f>
        <v>0</v>
      </c>
      <c r="BH151" s="178">
        <f>IF(N151="sníž. přenesená",J151,0)</f>
        <v>0</v>
      </c>
      <c r="BI151" s="178">
        <f>IF(N151="nulová",J151,0)</f>
        <v>0</v>
      </c>
      <c r="BJ151" s="18" t="s">
        <v>5934</v>
      </c>
      <c r="BK151" s="178">
        <f>ROUND(I151*H151,2)</f>
        <v>0</v>
      </c>
      <c r="BL151" s="18" t="s">
        <v>6003</v>
      </c>
      <c r="BM151" s="18" t="s">
        <v>4136</v>
      </c>
    </row>
    <row r="152" spans="2:65" s="1" customFormat="1" ht="22.5" customHeight="1">
      <c r="B152" s="166"/>
      <c r="C152" s="167" t="s">
        <v>2358</v>
      </c>
      <c r="D152" s="167" t="s">
        <v>4015</v>
      </c>
      <c r="E152" s="168" t="s">
        <v>4137</v>
      </c>
      <c r="F152" s="169" t="s">
        <v>4138</v>
      </c>
      <c r="G152" s="170" t="s">
        <v>4018</v>
      </c>
      <c r="H152" s="171">
        <v>1</v>
      </c>
      <c r="I152" s="172"/>
      <c r="J152" s="173">
        <f>ROUND(I152*H152,2)</f>
        <v>0</v>
      </c>
      <c r="K152" s="169" t="s">
        <v>5915</v>
      </c>
      <c r="L152" s="35"/>
      <c r="M152" s="174" t="s">
        <v>5915</v>
      </c>
      <c r="N152" s="175" t="s">
        <v>5954</v>
      </c>
      <c r="O152" s="36"/>
      <c r="P152" s="176">
        <f>O152*H152</f>
        <v>0</v>
      </c>
      <c r="Q152" s="176">
        <v>0</v>
      </c>
      <c r="R152" s="176">
        <f>Q152*H152</f>
        <v>0</v>
      </c>
      <c r="S152" s="176">
        <v>0</v>
      </c>
      <c r="T152" s="177">
        <f>S152*H152</f>
        <v>0</v>
      </c>
      <c r="AR152" s="18" t="s">
        <v>6003</v>
      </c>
      <c r="AT152" s="18" t="s">
        <v>4015</v>
      </c>
      <c r="AU152" s="18" t="s">
        <v>5990</v>
      </c>
      <c r="AY152" s="18" t="s">
        <v>4012</v>
      </c>
      <c r="BE152" s="178">
        <f>IF(N152="základní",J152,0)</f>
        <v>0</v>
      </c>
      <c r="BF152" s="178">
        <f>IF(N152="snížená",J152,0)</f>
        <v>0</v>
      </c>
      <c r="BG152" s="178">
        <f>IF(N152="zákl. přenesená",J152,0)</f>
        <v>0</v>
      </c>
      <c r="BH152" s="178">
        <f>IF(N152="sníž. přenesená",J152,0)</f>
        <v>0</v>
      </c>
      <c r="BI152" s="178">
        <f>IF(N152="nulová",J152,0)</f>
        <v>0</v>
      </c>
      <c r="BJ152" s="18" t="s">
        <v>5934</v>
      </c>
      <c r="BK152" s="178">
        <f>ROUND(I152*H152,2)</f>
        <v>0</v>
      </c>
      <c r="BL152" s="18" t="s">
        <v>6003</v>
      </c>
      <c r="BM152" s="18" t="s">
        <v>4139</v>
      </c>
    </row>
    <row r="153" spans="2:65" s="1" customFormat="1" ht="40.5">
      <c r="B153" s="35"/>
      <c r="D153" s="195" t="s">
        <v>4021</v>
      </c>
      <c r="F153" s="196" t="s">
        <v>4140</v>
      </c>
      <c r="I153" s="181"/>
      <c r="L153" s="35"/>
      <c r="M153" s="64"/>
      <c r="N153" s="36"/>
      <c r="O153" s="36"/>
      <c r="P153" s="36"/>
      <c r="Q153" s="36"/>
      <c r="R153" s="36"/>
      <c r="S153" s="36"/>
      <c r="T153" s="65"/>
      <c r="AT153" s="18" t="s">
        <v>4021</v>
      </c>
      <c r="AU153" s="18" t="s">
        <v>5990</v>
      </c>
    </row>
    <row r="154" spans="2:65" s="11" customFormat="1" ht="29.85" customHeight="1">
      <c r="B154" s="152"/>
      <c r="D154" s="163" t="s">
        <v>5982</v>
      </c>
      <c r="E154" s="164" t="s">
        <v>4617</v>
      </c>
      <c r="F154" s="164" t="s">
        <v>4618</v>
      </c>
      <c r="I154" s="155"/>
      <c r="J154" s="165">
        <f>BK154</f>
        <v>0</v>
      </c>
      <c r="L154" s="152"/>
      <c r="M154" s="157"/>
      <c r="N154" s="158"/>
      <c r="O154" s="158"/>
      <c r="P154" s="159">
        <f>SUM(P155:P160)</f>
        <v>0</v>
      </c>
      <c r="Q154" s="158"/>
      <c r="R154" s="159">
        <f>SUM(R155:R160)</f>
        <v>0</v>
      </c>
      <c r="S154" s="158"/>
      <c r="T154" s="160">
        <f>SUM(T155:T160)</f>
        <v>0</v>
      </c>
      <c r="AR154" s="153" t="s">
        <v>5934</v>
      </c>
      <c r="AT154" s="161" t="s">
        <v>5982</v>
      </c>
      <c r="AU154" s="161" t="s">
        <v>5934</v>
      </c>
      <c r="AY154" s="153" t="s">
        <v>4012</v>
      </c>
      <c r="BK154" s="162">
        <f>SUM(BK155:BK160)</f>
        <v>0</v>
      </c>
    </row>
    <row r="155" spans="2:65" s="1" customFormat="1" ht="31.5" customHeight="1">
      <c r="B155" s="166"/>
      <c r="C155" s="167" t="s">
        <v>491</v>
      </c>
      <c r="D155" s="167" t="s">
        <v>4015</v>
      </c>
      <c r="E155" s="168" t="s">
        <v>4141</v>
      </c>
      <c r="F155" s="169" t="s">
        <v>4142</v>
      </c>
      <c r="G155" s="170" t="s">
        <v>450</v>
      </c>
      <c r="H155" s="171">
        <v>86.77</v>
      </c>
      <c r="I155" s="172"/>
      <c r="J155" s="173">
        <f>ROUND(I155*H155,2)</f>
        <v>0</v>
      </c>
      <c r="K155" s="169" t="s">
        <v>392</v>
      </c>
      <c r="L155" s="35"/>
      <c r="M155" s="174" t="s">
        <v>5915</v>
      </c>
      <c r="N155" s="175" t="s">
        <v>5954</v>
      </c>
      <c r="O155" s="36"/>
      <c r="P155" s="176">
        <f>O155*H155</f>
        <v>0</v>
      </c>
      <c r="Q155" s="176">
        <v>0</v>
      </c>
      <c r="R155" s="176">
        <f>Q155*H155</f>
        <v>0</v>
      </c>
      <c r="S155" s="176">
        <v>0</v>
      </c>
      <c r="T155" s="177">
        <f>S155*H155</f>
        <v>0</v>
      </c>
      <c r="AR155" s="18" t="s">
        <v>6003</v>
      </c>
      <c r="AT155" s="18" t="s">
        <v>4015</v>
      </c>
      <c r="AU155" s="18" t="s">
        <v>5990</v>
      </c>
      <c r="AY155" s="18" t="s">
        <v>4012</v>
      </c>
      <c r="BE155" s="178">
        <f>IF(N155="základní",J155,0)</f>
        <v>0</v>
      </c>
      <c r="BF155" s="178">
        <f>IF(N155="snížená",J155,0)</f>
        <v>0</v>
      </c>
      <c r="BG155" s="178">
        <f>IF(N155="zákl. přenesená",J155,0)</f>
        <v>0</v>
      </c>
      <c r="BH155" s="178">
        <f>IF(N155="sníž. přenesená",J155,0)</f>
        <v>0</v>
      </c>
      <c r="BI155" s="178">
        <f>IF(N155="nulová",J155,0)</f>
        <v>0</v>
      </c>
      <c r="BJ155" s="18" t="s">
        <v>5934</v>
      </c>
      <c r="BK155" s="178">
        <f>ROUND(I155*H155,2)</f>
        <v>0</v>
      </c>
      <c r="BL155" s="18" t="s">
        <v>6003</v>
      </c>
      <c r="BM155" s="18" t="s">
        <v>4143</v>
      </c>
    </row>
    <row r="156" spans="2:65" s="1" customFormat="1" ht="22.5" customHeight="1">
      <c r="B156" s="166"/>
      <c r="C156" s="167" t="s">
        <v>495</v>
      </c>
      <c r="D156" s="167" t="s">
        <v>4015</v>
      </c>
      <c r="E156" s="168" t="s">
        <v>4144</v>
      </c>
      <c r="F156" s="169" t="s">
        <v>4145</v>
      </c>
      <c r="G156" s="170" t="s">
        <v>450</v>
      </c>
      <c r="H156" s="171">
        <v>769.99800000000005</v>
      </c>
      <c r="I156" s="172"/>
      <c r="J156" s="173">
        <f>ROUND(I156*H156,2)</f>
        <v>0</v>
      </c>
      <c r="K156" s="169" t="s">
        <v>392</v>
      </c>
      <c r="L156" s="35"/>
      <c r="M156" s="174" t="s">
        <v>5915</v>
      </c>
      <c r="N156" s="175" t="s">
        <v>5954</v>
      </c>
      <c r="O156" s="36"/>
      <c r="P156" s="176">
        <f>O156*H156</f>
        <v>0</v>
      </c>
      <c r="Q156" s="176">
        <v>0</v>
      </c>
      <c r="R156" s="176">
        <f>Q156*H156</f>
        <v>0</v>
      </c>
      <c r="S156" s="176">
        <v>0</v>
      </c>
      <c r="T156" s="177">
        <f>S156*H156</f>
        <v>0</v>
      </c>
      <c r="AR156" s="18" t="s">
        <v>6003</v>
      </c>
      <c r="AT156" s="18" t="s">
        <v>4015</v>
      </c>
      <c r="AU156" s="18" t="s">
        <v>5990</v>
      </c>
      <c r="AY156" s="18" t="s">
        <v>4012</v>
      </c>
      <c r="BE156" s="178">
        <f>IF(N156="základní",J156,0)</f>
        <v>0</v>
      </c>
      <c r="BF156" s="178">
        <f>IF(N156="snížená",J156,0)</f>
        <v>0</v>
      </c>
      <c r="BG156" s="178">
        <f>IF(N156="zákl. přenesená",J156,0)</f>
        <v>0</v>
      </c>
      <c r="BH156" s="178">
        <f>IF(N156="sníž. přenesená",J156,0)</f>
        <v>0</v>
      </c>
      <c r="BI156" s="178">
        <f>IF(N156="nulová",J156,0)</f>
        <v>0</v>
      </c>
      <c r="BJ156" s="18" t="s">
        <v>5934</v>
      </c>
      <c r="BK156" s="178">
        <f>ROUND(I156*H156,2)</f>
        <v>0</v>
      </c>
      <c r="BL156" s="18" t="s">
        <v>6003</v>
      </c>
      <c r="BM156" s="18" t="s">
        <v>4146</v>
      </c>
    </row>
    <row r="157" spans="2:65" s="12" customFormat="1">
      <c r="B157" s="186"/>
      <c r="D157" s="179" t="s">
        <v>402</v>
      </c>
      <c r="E157" s="187" t="s">
        <v>5915</v>
      </c>
      <c r="F157" s="188" t="s">
        <v>4147</v>
      </c>
      <c r="H157" s="189">
        <v>769.99800000000005</v>
      </c>
      <c r="I157" s="190"/>
      <c r="L157" s="186"/>
      <c r="M157" s="191"/>
      <c r="N157" s="192"/>
      <c r="O157" s="192"/>
      <c r="P157" s="192"/>
      <c r="Q157" s="192"/>
      <c r="R157" s="192"/>
      <c r="S157" s="192"/>
      <c r="T157" s="193"/>
      <c r="AT157" s="194" t="s">
        <v>402</v>
      </c>
      <c r="AU157" s="194" t="s">
        <v>5990</v>
      </c>
      <c r="AV157" s="12" t="s">
        <v>5990</v>
      </c>
      <c r="AW157" s="12" t="s">
        <v>5947</v>
      </c>
      <c r="AX157" s="12" t="s">
        <v>5934</v>
      </c>
      <c r="AY157" s="194" t="s">
        <v>4012</v>
      </c>
    </row>
    <row r="158" spans="2:65" s="1" customFormat="1" ht="22.5" customHeight="1">
      <c r="B158" s="166"/>
      <c r="C158" s="167" t="s">
        <v>500</v>
      </c>
      <c r="D158" s="167" t="s">
        <v>4015</v>
      </c>
      <c r="E158" s="168" t="s">
        <v>4619</v>
      </c>
      <c r="F158" s="169" t="s">
        <v>4620</v>
      </c>
      <c r="G158" s="170" t="s">
        <v>450</v>
      </c>
      <c r="H158" s="171">
        <v>86.77</v>
      </c>
      <c r="I158" s="172"/>
      <c r="J158" s="173">
        <f>ROUND(I158*H158,2)</f>
        <v>0</v>
      </c>
      <c r="K158" s="169" t="s">
        <v>392</v>
      </c>
      <c r="L158" s="35"/>
      <c r="M158" s="174" t="s">
        <v>5915</v>
      </c>
      <c r="N158" s="175" t="s">
        <v>5954</v>
      </c>
      <c r="O158" s="36"/>
      <c r="P158" s="176">
        <f>O158*H158</f>
        <v>0</v>
      </c>
      <c r="Q158" s="176">
        <v>0</v>
      </c>
      <c r="R158" s="176">
        <f>Q158*H158</f>
        <v>0</v>
      </c>
      <c r="S158" s="176">
        <v>0</v>
      </c>
      <c r="T158" s="177">
        <f>S158*H158</f>
        <v>0</v>
      </c>
      <c r="AR158" s="18" t="s">
        <v>6003</v>
      </c>
      <c r="AT158" s="18" t="s">
        <v>4015</v>
      </c>
      <c r="AU158" s="18" t="s">
        <v>5990</v>
      </c>
      <c r="AY158" s="18" t="s">
        <v>4012</v>
      </c>
      <c r="BE158" s="178">
        <f>IF(N158="základní",J158,0)</f>
        <v>0</v>
      </c>
      <c r="BF158" s="178">
        <f>IF(N158="snížená",J158,0)</f>
        <v>0</v>
      </c>
      <c r="BG158" s="178">
        <f>IF(N158="zákl. přenesená",J158,0)</f>
        <v>0</v>
      </c>
      <c r="BH158" s="178">
        <f>IF(N158="sníž. přenesená",J158,0)</f>
        <v>0</v>
      </c>
      <c r="BI158" s="178">
        <f>IF(N158="nulová",J158,0)</f>
        <v>0</v>
      </c>
      <c r="BJ158" s="18" t="s">
        <v>5934</v>
      </c>
      <c r="BK158" s="178">
        <f>ROUND(I158*H158,2)</f>
        <v>0</v>
      </c>
      <c r="BL158" s="18" t="s">
        <v>6003</v>
      </c>
      <c r="BM158" s="18" t="s">
        <v>4148</v>
      </c>
    </row>
    <row r="159" spans="2:65" s="1" customFormat="1" ht="31.5" customHeight="1">
      <c r="B159" s="166"/>
      <c r="C159" s="167" t="s">
        <v>505</v>
      </c>
      <c r="D159" s="167" t="s">
        <v>4015</v>
      </c>
      <c r="E159" s="168" t="s">
        <v>4149</v>
      </c>
      <c r="F159" s="169" t="s">
        <v>4150</v>
      </c>
      <c r="G159" s="170" t="s">
        <v>450</v>
      </c>
      <c r="H159" s="171">
        <v>86.77</v>
      </c>
      <c r="I159" s="172"/>
      <c r="J159" s="173">
        <f>ROUND(I159*H159,2)</f>
        <v>0</v>
      </c>
      <c r="K159" s="169" t="s">
        <v>392</v>
      </c>
      <c r="L159" s="35"/>
      <c r="M159" s="174" t="s">
        <v>5915</v>
      </c>
      <c r="N159" s="175" t="s">
        <v>5954</v>
      </c>
      <c r="O159" s="36"/>
      <c r="P159" s="176">
        <f>O159*H159</f>
        <v>0</v>
      </c>
      <c r="Q159" s="176">
        <v>0</v>
      </c>
      <c r="R159" s="176">
        <f>Q159*H159</f>
        <v>0</v>
      </c>
      <c r="S159" s="176">
        <v>0</v>
      </c>
      <c r="T159" s="177">
        <f>S159*H159</f>
        <v>0</v>
      </c>
      <c r="AR159" s="18" t="s">
        <v>6003</v>
      </c>
      <c r="AT159" s="18" t="s">
        <v>4015</v>
      </c>
      <c r="AU159" s="18" t="s">
        <v>5990</v>
      </c>
      <c r="AY159" s="18" t="s">
        <v>4012</v>
      </c>
      <c r="BE159" s="178">
        <f>IF(N159="základní",J159,0)</f>
        <v>0</v>
      </c>
      <c r="BF159" s="178">
        <f>IF(N159="snížená",J159,0)</f>
        <v>0</v>
      </c>
      <c r="BG159" s="178">
        <f>IF(N159="zákl. přenesená",J159,0)</f>
        <v>0</v>
      </c>
      <c r="BH159" s="178">
        <f>IF(N159="sníž. přenesená",J159,0)</f>
        <v>0</v>
      </c>
      <c r="BI159" s="178">
        <f>IF(N159="nulová",J159,0)</f>
        <v>0</v>
      </c>
      <c r="BJ159" s="18" t="s">
        <v>5934</v>
      </c>
      <c r="BK159" s="178">
        <f>ROUND(I159*H159,2)</f>
        <v>0</v>
      </c>
      <c r="BL159" s="18" t="s">
        <v>6003</v>
      </c>
      <c r="BM159" s="18" t="s">
        <v>4151</v>
      </c>
    </row>
    <row r="160" spans="2:65" s="1" customFormat="1" ht="22.5" customHeight="1">
      <c r="B160" s="166"/>
      <c r="C160" s="167" t="s">
        <v>511</v>
      </c>
      <c r="D160" s="167" t="s">
        <v>4015</v>
      </c>
      <c r="E160" s="168" t="s">
        <v>4152</v>
      </c>
      <c r="F160" s="169" t="s">
        <v>4153</v>
      </c>
      <c r="G160" s="170" t="s">
        <v>450</v>
      </c>
      <c r="H160" s="171">
        <v>86.77</v>
      </c>
      <c r="I160" s="172"/>
      <c r="J160" s="173">
        <f>ROUND(I160*H160,2)</f>
        <v>0</v>
      </c>
      <c r="K160" s="169" t="s">
        <v>392</v>
      </c>
      <c r="L160" s="35"/>
      <c r="M160" s="174" t="s">
        <v>5915</v>
      </c>
      <c r="N160" s="175" t="s">
        <v>5954</v>
      </c>
      <c r="O160" s="36"/>
      <c r="P160" s="176">
        <f>O160*H160</f>
        <v>0</v>
      </c>
      <c r="Q160" s="176">
        <v>0</v>
      </c>
      <c r="R160" s="176">
        <f>Q160*H160</f>
        <v>0</v>
      </c>
      <c r="S160" s="176">
        <v>0</v>
      </c>
      <c r="T160" s="177">
        <f>S160*H160</f>
        <v>0</v>
      </c>
      <c r="AR160" s="18" t="s">
        <v>6003</v>
      </c>
      <c r="AT160" s="18" t="s">
        <v>4015</v>
      </c>
      <c r="AU160" s="18" t="s">
        <v>5990</v>
      </c>
      <c r="AY160" s="18" t="s">
        <v>4012</v>
      </c>
      <c r="BE160" s="178">
        <f>IF(N160="základní",J160,0)</f>
        <v>0</v>
      </c>
      <c r="BF160" s="178">
        <f>IF(N160="snížená",J160,0)</f>
        <v>0</v>
      </c>
      <c r="BG160" s="178">
        <f>IF(N160="zákl. přenesená",J160,0)</f>
        <v>0</v>
      </c>
      <c r="BH160" s="178">
        <f>IF(N160="sníž. přenesená",J160,0)</f>
        <v>0</v>
      </c>
      <c r="BI160" s="178">
        <f>IF(N160="nulová",J160,0)</f>
        <v>0</v>
      </c>
      <c r="BJ160" s="18" t="s">
        <v>5934</v>
      </c>
      <c r="BK160" s="178">
        <f>ROUND(I160*H160,2)</f>
        <v>0</v>
      </c>
      <c r="BL160" s="18" t="s">
        <v>6003</v>
      </c>
      <c r="BM160" s="18" t="s">
        <v>4154</v>
      </c>
    </row>
    <row r="161" spans="2:65" s="11" customFormat="1" ht="29.85" customHeight="1">
      <c r="B161" s="152"/>
      <c r="D161" s="163" t="s">
        <v>5982</v>
      </c>
      <c r="E161" s="164" t="s">
        <v>5470</v>
      </c>
      <c r="F161" s="164" t="s">
        <v>738</v>
      </c>
      <c r="I161" s="155"/>
      <c r="J161" s="165">
        <f>BK161</f>
        <v>0</v>
      </c>
      <c r="L161" s="152"/>
      <c r="M161" s="157"/>
      <c r="N161" s="158"/>
      <c r="O161" s="158"/>
      <c r="P161" s="159">
        <f>P162</f>
        <v>0</v>
      </c>
      <c r="Q161" s="158"/>
      <c r="R161" s="159">
        <f>R162</f>
        <v>0</v>
      </c>
      <c r="S161" s="158"/>
      <c r="T161" s="160">
        <f>T162</f>
        <v>0</v>
      </c>
      <c r="AR161" s="153" t="s">
        <v>5934</v>
      </c>
      <c r="AT161" s="161" t="s">
        <v>5982</v>
      </c>
      <c r="AU161" s="161" t="s">
        <v>5934</v>
      </c>
      <c r="AY161" s="153" t="s">
        <v>4012</v>
      </c>
      <c r="BK161" s="162">
        <f>BK162</f>
        <v>0</v>
      </c>
    </row>
    <row r="162" spans="2:65" s="1" customFormat="1" ht="22.5" customHeight="1">
      <c r="B162" s="166"/>
      <c r="C162" s="167" t="s">
        <v>516</v>
      </c>
      <c r="D162" s="167" t="s">
        <v>4015</v>
      </c>
      <c r="E162" s="168" t="s">
        <v>2383</v>
      </c>
      <c r="F162" s="169" t="s">
        <v>2384</v>
      </c>
      <c r="G162" s="170" t="s">
        <v>450</v>
      </c>
      <c r="H162" s="171">
        <v>55.779000000000003</v>
      </c>
      <c r="I162" s="172"/>
      <c r="J162" s="173">
        <f>ROUND(I162*H162,2)</f>
        <v>0</v>
      </c>
      <c r="K162" s="169" t="s">
        <v>392</v>
      </c>
      <c r="L162" s="35"/>
      <c r="M162" s="174" t="s">
        <v>5915</v>
      </c>
      <c r="N162" s="182" t="s">
        <v>5954</v>
      </c>
      <c r="O162" s="183"/>
      <c r="P162" s="184">
        <f>O162*H162</f>
        <v>0</v>
      </c>
      <c r="Q162" s="184">
        <v>0</v>
      </c>
      <c r="R162" s="184">
        <f>Q162*H162</f>
        <v>0</v>
      </c>
      <c r="S162" s="184">
        <v>0</v>
      </c>
      <c r="T162" s="185">
        <f>S162*H162</f>
        <v>0</v>
      </c>
      <c r="AR162" s="18" t="s">
        <v>6003</v>
      </c>
      <c r="AT162" s="18" t="s">
        <v>4015</v>
      </c>
      <c r="AU162" s="18" t="s">
        <v>5990</v>
      </c>
      <c r="AY162" s="18" t="s">
        <v>4012</v>
      </c>
      <c r="BE162" s="178">
        <f>IF(N162="základní",J162,0)</f>
        <v>0</v>
      </c>
      <c r="BF162" s="178">
        <f>IF(N162="snížená",J162,0)</f>
        <v>0</v>
      </c>
      <c r="BG162" s="178">
        <f>IF(N162="zákl. přenesená",J162,0)</f>
        <v>0</v>
      </c>
      <c r="BH162" s="178">
        <f>IF(N162="sníž. přenesená",J162,0)</f>
        <v>0</v>
      </c>
      <c r="BI162" s="178">
        <f>IF(N162="nulová",J162,0)</f>
        <v>0</v>
      </c>
      <c r="BJ162" s="18" t="s">
        <v>5934</v>
      </c>
      <c r="BK162" s="178">
        <f>ROUND(I162*H162,2)</f>
        <v>0</v>
      </c>
      <c r="BL162" s="18" t="s">
        <v>6003</v>
      </c>
      <c r="BM162" s="18" t="s">
        <v>2385</v>
      </c>
    </row>
    <row r="163" spans="2:65" s="1" customFormat="1" ht="6.95" customHeight="1">
      <c r="B163" s="50"/>
      <c r="C163" s="51"/>
      <c r="D163" s="51"/>
      <c r="E163" s="51"/>
      <c r="F163" s="51"/>
      <c r="G163" s="51"/>
      <c r="H163" s="51"/>
      <c r="I163" s="120"/>
      <c r="J163" s="51"/>
      <c r="K163" s="51"/>
      <c r="L163" s="35"/>
    </row>
  </sheetData>
  <autoFilter ref="C87:K87"/>
  <mergeCells count="12">
    <mergeCell ref="E47:H47"/>
    <mergeCell ref="E76:H76"/>
    <mergeCell ref="G1:H1"/>
    <mergeCell ref="L2:V2"/>
    <mergeCell ref="E49:H49"/>
    <mergeCell ref="E51:H51"/>
    <mergeCell ref="E78:H78"/>
    <mergeCell ref="E80:H80"/>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BR19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3952</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1442</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2386</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ROUND(J92,2)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ROUND(SUM(BE92:BE196), 2)</f>
        <v>0</v>
      </c>
      <c r="G32" s="36"/>
      <c r="H32" s="36"/>
      <c r="I32" s="115">
        <v>0.21</v>
      </c>
      <c r="J32" s="114">
        <f>ROUND(ROUND((SUM(BE92:BE196)), 2)*I32, 2)</f>
        <v>0</v>
      </c>
      <c r="K32" s="39"/>
    </row>
    <row r="33" spans="2:11" s="1" customFormat="1" ht="14.45" customHeight="1">
      <c r="B33" s="35"/>
      <c r="C33" s="36"/>
      <c r="D33" s="36"/>
      <c r="E33" s="43" t="s">
        <v>5955</v>
      </c>
      <c r="F33" s="114">
        <f>ROUND(SUM(BF92:BF196), 2)</f>
        <v>0</v>
      </c>
      <c r="G33" s="36"/>
      <c r="H33" s="36"/>
      <c r="I33" s="115">
        <v>0.15</v>
      </c>
      <c r="J33" s="114">
        <f>ROUND(ROUND((SUM(BF92:BF196)), 2)*I33, 2)</f>
        <v>0</v>
      </c>
      <c r="K33" s="39"/>
    </row>
    <row r="34" spans="2:11" s="1" customFormat="1" ht="14.45" hidden="1" customHeight="1">
      <c r="B34" s="35"/>
      <c r="C34" s="36"/>
      <c r="D34" s="36"/>
      <c r="E34" s="43" t="s">
        <v>5956</v>
      </c>
      <c r="F34" s="114">
        <f>ROUND(SUM(BG92:BG196), 2)</f>
        <v>0</v>
      </c>
      <c r="G34" s="36"/>
      <c r="H34" s="36"/>
      <c r="I34" s="115">
        <v>0.21</v>
      </c>
      <c r="J34" s="114">
        <v>0</v>
      </c>
      <c r="K34" s="39"/>
    </row>
    <row r="35" spans="2:11" s="1" customFormat="1" ht="14.45" hidden="1" customHeight="1">
      <c r="B35" s="35"/>
      <c r="C35" s="36"/>
      <c r="D35" s="36"/>
      <c r="E35" s="43" t="s">
        <v>5957</v>
      </c>
      <c r="F35" s="114">
        <f>ROUND(SUM(BH92:BH196), 2)</f>
        <v>0</v>
      </c>
      <c r="G35" s="36"/>
      <c r="H35" s="36"/>
      <c r="I35" s="115">
        <v>0.15</v>
      </c>
      <c r="J35" s="114">
        <v>0</v>
      </c>
      <c r="K35" s="39"/>
    </row>
    <row r="36" spans="2:11" s="1" customFormat="1" ht="14.45" hidden="1" customHeight="1">
      <c r="B36" s="35"/>
      <c r="C36" s="36"/>
      <c r="D36" s="36"/>
      <c r="E36" s="43" t="s">
        <v>5958</v>
      </c>
      <c r="F36" s="114">
        <f>ROUND(SUM(BI92:BI196),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1442</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3 - SO_03.2 Stavební úpravy VDJ</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J92</f>
        <v>0</v>
      </c>
      <c r="K60" s="39"/>
      <c r="AU60" s="18" t="s">
        <v>3993</v>
      </c>
    </row>
    <row r="61" spans="2:47" s="8" customFormat="1" ht="24.95" customHeight="1">
      <c r="B61" s="127"/>
      <c r="C61" s="128"/>
      <c r="D61" s="129" t="s">
        <v>2364</v>
      </c>
      <c r="E61" s="130"/>
      <c r="F61" s="130"/>
      <c r="G61" s="130"/>
      <c r="H61" s="130"/>
      <c r="I61" s="131"/>
      <c r="J61" s="132">
        <f>J93</f>
        <v>0</v>
      </c>
      <c r="K61" s="133"/>
    </row>
    <row r="62" spans="2:47" s="9" customFormat="1" ht="19.899999999999999" customHeight="1">
      <c r="B62" s="134"/>
      <c r="C62" s="135"/>
      <c r="D62" s="136" t="s">
        <v>2370</v>
      </c>
      <c r="E62" s="137"/>
      <c r="F62" s="137"/>
      <c r="G62" s="137"/>
      <c r="H62" s="137"/>
      <c r="I62" s="138"/>
      <c r="J62" s="139">
        <f>J94</f>
        <v>0</v>
      </c>
      <c r="K62" s="140"/>
    </row>
    <row r="63" spans="2:47" s="9" customFormat="1" ht="19.899999999999999" customHeight="1">
      <c r="B63" s="134"/>
      <c r="C63" s="135"/>
      <c r="D63" s="136" t="s">
        <v>4657</v>
      </c>
      <c r="E63" s="137"/>
      <c r="F63" s="137"/>
      <c r="G63" s="137"/>
      <c r="H63" s="137"/>
      <c r="I63" s="138"/>
      <c r="J63" s="139">
        <f>J110</f>
        <v>0</v>
      </c>
      <c r="K63" s="140"/>
    </row>
    <row r="64" spans="2:47" s="9" customFormat="1" ht="19.899999999999999" customHeight="1">
      <c r="B64" s="134"/>
      <c r="C64" s="135"/>
      <c r="D64" s="136" t="s">
        <v>2371</v>
      </c>
      <c r="E64" s="137"/>
      <c r="F64" s="137"/>
      <c r="G64" s="137"/>
      <c r="H64" s="137"/>
      <c r="I64" s="138"/>
      <c r="J64" s="139">
        <f>J112</f>
        <v>0</v>
      </c>
      <c r="K64" s="140"/>
    </row>
    <row r="65" spans="2:12" s="9" customFormat="1" ht="19.899999999999999" customHeight="1">
      <c r="B65" s="134"/>
      <c r="C65" s="135"/>
      <c r="D65" s="136" t="s">
        <v>2824</v>
      </c>
      <c r="E65" s="137"/>
      <c r="F65" s="137"/>
      <c r="G65" s="137"/>
      <c r="H65" s="137"/>
      <c r="I65" s="138"/>
      <c r="J65" s="139">
        <f>J143</f>
        <v>0</v>
      </c>
      <c r="K65" s="140"/>
    </row>
    <row r="66" spans="2:12" s="8" customFormat="1" ht="24.95" customHeight="1">
      <c r="B66" s="127"/>
      <c r="C66" s="128"/>
      <c r="D66" s="129" t="s">
        <v>2373</v>
      </c>
      <c r="E66" s="130"/>
      <c r="F66" s="130"/>
      <c r="G66" s="130"/>
      <c r="H66" s="130"/>
      <c r="I66" s="131"/>
      <c r="J66" s="132">
        <f>J151</f>
        <v>0</v>
      </c>
      <c r="K66" s="133"/>
    </row>
    <row r="67" spans="2:12" s="9" customFormat="1" ht="19.899999999999999" customHeight="1">
      <c r="B67" s="134"/>
      <c r="C67" s="135"/>
      <c r="D67" s="136" t="s">
        <v>2377</v>
      </c>
      <c r="E67" s="137"/>
      <c r="F67" s="137"/>
      <c r="G67" s="137"/>
      <c r="H67" s="137"/>
      <c r="I67" s="138"/>
      <c r="J67" s="139">
        <f>J152</f>
        <v>0</v>
      </c>
      <c r="K67" s="140"/>
    </row>
    <row r="68" spans="2:12" s="9" customFormat="1" ht="19.899999999999999" customHeight="1">
      <c r="B68" s="134"/>
      <c r="C68" s="135"/>
      <c r="D68" s="136" t="s">
        <v>1447</v>
      </c>
      <c r="E68" s="137"/>
      <c r="F68" s="137"/>
      <c r="G68" s="137"/>
      <c r="H68" s="137"/>
      <c r="I68" s="138"/>
      <c r="J68" s="139">
        <f>J169</f>
        <v>0</v>
      </c>
      <c r="K68" s="140"/>
    </row>
    <row r="69" spans="2:12" s="9" customFormat="1" ht="19.899999999999999" customHeight="1">
      <c r="B69" s="134"/>
      <c r="C69" s="135"/>
      <c r="D69" s="136" t="s">
        <v>2378</v>
      </c>
      <c r="E69" s="137"/>
      <c r="F69" s="137"/>
      <c r="G69" s="137"/>
      <c r="H69" s="137"/>
      <c r="I69" s="138"/>
      <c r="J69" s="139">
        <f>J175</f>
        <v>0</v>
      </c>
      <c r="K69" s="140"/>
    </row>
    <row r="70" spans="2:12" s="9" customFormat="1" ht="19.899999999999999" customHeight="1">
      <c r="B70" s="134"/>
      <c r="C70" s="135"/>
      <c r="D70" s="136" t="s">
        <v>1454</v>
      </c>
      <c r="E70" s="137"/>
      <c r="F70" s="137"/>
      <c r="G70" s="137"/>
      <c r="H70" s="137"/>
      <c r="I70" s="138"/>
      <c r="J70" s="139">
        <f>J183</f>
        <v>0</v>
      </c>
      <c r="K70" s="140"/>
    </row>
    <row r="71" spans="2:12" s="1" customFormat="1" ht="21.75" customHeight="1">
      <c r="B71" s="35"/>
      <c r="C71" s="36"/>
      <c r="D71" s="36"/>
      <c r="E71" s="36"/>
      <c r="F71" s="36"/>
      <c r="G71" s="36"/>
      <c r="H71" s="36"/>
      <c r="I71" s="102"/>
      <c r="J71" s="36"/>
      <c r="K71" s="39"/>
    </row>
    <row r="72" spans="2:12" s="1" customFormat="1" ht="6.95" customHeight="1">
      <c r="B72" s="50"/>
      <c r="C72" s="51"/>
      <c r="D72" s="51"/>
      <c r="E72" s="51"/>
      <c r="F72" s="51"/>
      <c r="G72" s="51"/>
      <c r="H72" s="51"/>
      <c r="I72" s="120"/>
      <c r="J72" s="51"/>
      <c r="K72" s="52"/>
    </row>
    <row r="76" spans="2:12" s="1" customFormat="1" ht="6.95" customHeight="1">
      <c r="B76" s="53"/>
      <c r="C76" s="54"/>
      <c r="D76" s="54"/>
      <c r="E76" s="54"/>
      <c r="F76" s="54"/>
      <c r="G76" s="54"/>
      <c r="H76" s="54"/>
      <c r="I76" s="121"/>
      <c r="J76" s="54"/>
      <c r="K76" s="54"/>
      <c r="L76" s="35"/>
    </row>
    <row r="77" spans="2:12" s="1" customFormat="1" ht="36.950000000000003" customHeight="1">
      <c r="B77" s="35"/>
      <c r="C77" s="55" t="s">
        <v>3996</v>
      </c>
      <c r="L77" s="35"/>
    </row>
    <row r="78" spans="2:12" s="1" customFormat="1" ht="6.95" customHeight="1">
      <c r="B78" s="35"/>
      <c r="L78" s="35"/>
    </row>
    <row r="79" spans="2:12" s="1" customFormat="1" ht="14.45" customHeight="1">
      <c r="B79" s="35"/>
      <c r="C79" s="57" t="s">
        <v>5929</v>
      </c>
      <c r="L79" s="35"/>
    </row>
    <row r="80" spans="2:12" s="1" customFormat="1" ht="22.5" customHeight="1">
      <c r="B80" s="35"/>
      <c r="E80" s="1611" t="str">
        <f>E7</f>
        <v>Zajištění kvality vody pro skupinový vodovod Přelouč</v>
      </c>
      <c r="F80" s="1576"/>
      <c r="G80" s="1576"/>
      <c r="H80" s="1576"/>
      <c r="L80" s="35"/>
    </row>
    <row r="81" spans="2:65" ht="15">
      <c r="B81" s="22"/>
      <c r="C81" s="57" t="s">
        <v>3987</v>
      </c>
      <c r="L81" s="22"/>
    </row>
    <row r="82" spans="2:65" s="1" customFormat="1" ht="22.5" customHeight="1">
      <c r="B82" s="35"/>
      <c r="E82" s="1611" t="s">
        <v>1442</v>
      </c>
      <c r="F82" s="1576"/>
      <c r="G82" s="1576"/>
      <c r="H82" s="1576"/>
      <c r="L82" s="35"/>
    </row>
    <row r="83" spans="2:65" s="1" customFormat="1" ht="14.45" customHeight="1">
      <c r="B83" s="35"/>
      <c r="C83" s="57" t="s">
        <v>2362</v>
      </c>
      <c r="L83" s="35"/>
    </row>
    <row r="84" spans="2:65" s="1" customFormat="1" ht="23.25" customHeight="1">
      <c r="B84" s="35"/>
      <c r="E84" s="1595" t="str">
        <f>E11</f>
        <v>3 - SO_03.2 Stavební úpravy VDJ</v>
      </c>
      <c r="F84" s="1576"/>
      <c r="G84" s="1576"/>
      <c r="H84" s="1576"/>
      <c r="L84" s="35"/>
    </row>
    <row r="85" spans="2:65" s="1" customFormat="1" ht="6.95" customHeight="1">
      <c r="B85" s="35"/>
      <c r="L85" s="35"/>
    </row>
    <row r="86" spans="2:65" s="1" customFormat="1" ht="18" customHeight="1">
      <c r="B86" s="35"/>
      <c r="C86" s="57" t="s">
        <v>5935</v>
      </c>
      <c r="F86" s="141" t="str">
        <f>F14</f>
        <v xml:space="preserve"> </v>
      </c>
      <c r="I86" s="142" t="s">
        <v>5937</v>
      </c>
      <c r="J86" s="61" t="str">
        <f>IF(J14="","",J14)</f>
        <v>27.10.2015</v>
      </c>
      <c r="L86" s="35"/>
    </row>
    <row r="87" spans="2:65" s="1" customFormat="1" ht="6.95" customHeight="1">
      <c r="B87" s="35"/>
      <c r="L87" s="35"/>
    </row>
    <row r="88" spans="2:65" s="1" customFormat="1" ht="15">
      <c r="B88" s="35"/>
      <c r="C88" s="57" t="s">
        <v>5941</v>
      </c>
      <c r="F88" s="141" t="str">
        <f>E17</f>
        <v xml:space="preserve"> </v>
      </c>
      <c r="I88" s="142" t="s">
        <v>5946</v>
      </c>
      <c r="J88" s="141" t="str">
        <f>E23</f>
        <v xml:space="preserve"> </v>
      </c>
      <c r="L88" s="35"/>
    </row>
    <row r="89" spans="2:65" s="1" customFormat="1" ht="14.45" customHeight="1">
      <c r="B89" s="35"/>
      <c r="C89" s="57" t="s">
        <v>5944</v>
      </c>
      <c r="F89" s="141" t="str">
        <f>IF(E20="","",E20)</f>
        <v/>
      </c>
      <c r="L89" s="35"/>
    </row>
    <row r="90" spans="2:65" s="1" customFormat="1" ht="10.35" customHeight="1">
      <c r="B90" s="35"/>
      <c r="L90" s="35"/>
    </row>
    <row r="91" spans="2:65" s="10" customFormat="1" ht="29.25" customHeight="1">
      <c r="B91" s="143"/>
      <c r="C91" s="144" t="s">
        <v>3997</v>
      </c>
      <c r="D91" s="145" t="s">
        <v>5968</v>
      </c>
      <c r="E91" s="145" t="s">
        <v>5964</v>
      </c>
      <c r="F91" s="145" t="s">
        <v>3998</v>
      </c>
      <c r="G91" s="145" t="s">
        <v>3999</v>
      </c>
      <c r="H91" s="145" t="s">
        <v>4000</v>
      </c>
      <c r="I91" s="146" t="s">
        <v>4001</v>
      </c>
      <c r="J91" s="145" t="s">
        <v>3991</v>
      </c>
      <c r="K91" s="147" t="s">
        <v>4002</v>
      </c>
      <c r="L91" s="143"/>
      <c r="M91" s="67" t="s">
        <v>4003</v>
      </c>
      <c r="N91" s="68" t="s">
        <v>5953</v>
      </c>
      <c r="O91" s="68" t="s">
        <v>4004</v>
      </c>
      <c r="P91" s="68" t="s">
        <v>4005</v>
      </c>
      <c r="Q91" s="68" t="s">
        <v>4006</v>
      </c>
      <c r="R91" s="68" t="s">
        <v>4007</v>
      </c>
      <c r="S91" s="68" t="s">
        <v>4008</v>
      </c>
      <c r="T91" s="69" t="s">
        <v>4009</v>
      </c>
    </row>
    <row r="92" spans="2:65" s="1" customFormat="1" ht="29.25" customHeight="1">
      <c r="B92" s="35"/>
      <c r="C92" s="71" t="s">
        <v>3992</v>
      </c>
      <c r="J92" s="148">
        <f>BK92</f>
        <v>0</v>
      </c>
      <c r="L92" s="35"/>
      <c r="M92" s="70"/>
      <c r="N92" s="62"/>
      <c r="O92" s="62"/>
      <c r="P92" s="149">
        <f>P93+P151</f>
        <v>0</v>
      </c>
      <c r="Q92" s="62"/>
      <c r="R92" s="149">
        <f>R93+R151</f>
        <v>9.73602335</v>
      </c>
      <c r="S92" s="62"/>
      <c r="T92" s="150">
        <f>T93+T151</f>
        <v>17.091154200000002</v>
      </c>
      <c r="AT92" s="18" t="s">
        <v>5982</v>
      </c>
      <c r="AU92" s="18" t="s">
        <v>3993</v>
      </c>
      <c r="BK92" s="151">
        <f>BK93+BK151</f>
        <v>0</v>
      </c>
    </row>
    <row r="93" spans="2:65" s="11" customFormat="1" ht="37.35" customHeight="1">
      <c r="B93" s="152"/>
      <c r="D93" s="153" t="s">
        <v>5982</v>
      </c>
      <c r="E93" s="154" t="s">
        <v>2379</v>
      </c>
      <c r="F93" s="154" t="s">
        <v>2380</v>
      </c>
      <c r="I93" s="155"/>
      <c r="J93" s="156">
        <f>BK93</f>
        <v>0</v>
      </c>
      <c r="L93" s="152"/>
      <c r="M93" s="157"/>
      <c r="N93" s="158"/>
      <c r="O93" s="158"/>
      <c r="P93" s="159">
        <f>P94+P110+P112+P143</f>
        <v>0</v>
      </c>
      <c r="Q93" s="158"/>
      <c r="R93" s="159">
        <f>R94+R110+R112+R143</f>
        <v>8.5873953499999995</v>
      </c>
      <c r="S93" s="158"/>
      <c r="T93" s="160">
        <f>T94+T110+T112+T143</f>
        <v>16.17952</v>
      </c>
      <c r="AR93" s="153" t="s">
        <v>5934</v>
      </c>
      <c r="AT93" s="161" t="s">
        <v>5982</v>
      </c>
      <c r="AU93" s="161" t="s">
        <v>5983</v>
      </c>
      <c r="AY93" s="153" t="s">
        <v>4012</v>
      </c>
      <c r="BK93" s="162">
        <f>BK94+BK110+BK112+BK143</f>
        <v>0</v>
      </c>
    </row>
    <row r="94" spans="2:65" s="11" customFormat="1" ht="19.899999999999999" customHeight="1">
      <c r="B94" s="152"/>
      <c r="D94" s="163" t="s">
        <v>5982</v>
      </c>
      <c r="E94" s="164" t="s">
        <v>6009</v>
      </c>
      <c r="F94" s="164" t="s">
        <v>677</v>
      </c>
      <c r="I94" s="155"/>
      <c r="J94" s="165">
        <f>BK94</f>
        <v>0</v>
      </c>
      <c r="L94" s="152"/>
      <c r="M94" s="157"/>
      <c r="N94" s="158"/>
      <c r="O94" s="158"/>
      <c r="P94" s="159">
        <f>SUM(P95:P109)</f>
        <v>0</v>
      </c>
      <c r="Q94" s="158"/>
      <c r="R94" s="159">
        <f>SUM(R95:R109)</f>
        <v>8.4461019999999998</v>
      </c>
      <c r="S94" s="158"/>
      <c r="T94" s="160">
        <f>SUM(T95:T109)</f>
        <v>0</v>
      </c>
      <c r="AR94" s="153" t="s">
        <v>5934</v>
      </c>
      <c r="AT94" s="161" t="s">
        <v>5982</v>
      </c>
      <c r="AU94" s="161" t="s">
        <v>5934</v>
      </c>
      <c r="AY94" s="153" t="s">
        <v>4012</v>
      </c>
      <c r="BK94" s="162">
        <f>SUM(BK95:BK109)</f>
        <v>0</v>
      </c>
    </row>
    <row r="95" spans="2:65" s="1" customFormat="1" ht="22.5" customHeight="1">
      <c r="B95" s="166"/>
      <c r="C95" s="167" t="s">
        <v>5934</v>
      </c>
      <c r="D95" s="167" t="s">
        <v>4015</v>
      </c>
      <c r="E95" s="168" t="s">
        <v>2387</v>
      </c>
      <c r="F95" s="169" t="s">
        <v>2388</v>
      </c>
      <c r="G95" s="170" t="s">
        <v>426</v>
      </c>
      <c r="H95" s="171">
        <v>142.6</v>
      </c>
      <c r="I95" s="172"/>
      <c r="J95" s="173">
        <f>ROUND(I95*H95,2)</f>
        <v>0</v>
      </c>
      <c r="K95" s="169" t="s">
        <v>392</v>
      </c>
      <c r="L95" s="35"/>
      <c r="M95" s="174" t="s">
        <v>5915</v>
      </c>
      <c r="N95" s="175" t="s">
        <v>5954</v>
      </c>
      <c r="O95" s="36"/>
      <c r="P95" s="176">
        <f>O95*H95</f>
        <v>0</v>
      </c>
      <c r="Q95" s="176">
        <v>7.3499999999999998E-3</v>
      </c>
      <c r="R95" s="176">
        <f>Q95*H95</f>
        <v>1.0481099999999999</v>
      </c>
      <c r="S95" s="176">
        <v>0</v>
      </c>
      <c r="T95" s="177">
        <f>S95*H95</f>
        <v>0</v>
      </c>
      <c r="AR95" s="18" t="s">
        <v>6003</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6003</v>
      </c>
      <c r="BM95" s="18" t="s">
        <v>2389</v>
      </c>
    </row>
    <row r="96" spans="2:65" s="12" customFormat="1">
      <c r="B96" s="186"/>
      <c r="D96" s="195" t="s">
        <v>402</v>
      </c>
      <c r="E96" s="194" t="s">
        <v>5915</v>
      </c>
      <c r="F96" s="207" t="s">
        <v>2390</v>
      </c>
      <c r="H96" s="208">
        <v>122.7</v>
      </c>
      <c r="I96" s="190"/>
      <c r="L96" s="186"/>
      <c r="M96" s="191"/>
      <c r="N96" s="192"/>
      <c r="O96" s="192"/>
      <c r="P96" s="192"/>
      <c r="Q96" s="192"/>
      <c r="R96" s="192"/>
      <c r="S96" s="192"/>
      <c r="T96" s="193"/>
      <c r="AT96" s="194" t="s">
        <v>402</v>
      </c>
      <c r="AU96" s="194" t="s">
        <v>5990</v>
      </c>
      <c r="AV96" s="12" t="s">
        <v>5990</v>
      </c>
      <c r="AW96" s="12" t="s">
        <v>5947</v>
      </c>
      <c r="AX96" s="12" t="s">
        <v>5983</v>
      </c>
      <c r="AY96" s="194" t="s">
        <v>4012</v>
      </c>
    </row>
    <row r="97" spans="2:65" s="12" customFormat="1">
      <c r="B97" s="186"/>
      <c r="D97" s="195" t="s">
        <v>402</v>
      </c>
      <c r="E97" s="194" t="s">
        <v>5915</v>
      </c>
      <c r="F97" s="207" t="s">
        <v>2391</v>
      </c>
      <c r="H97" s="208">
        <v>19.899999999999999</v>
      </c>
      <c r="I97" s="190"/>
      <c r="L97" s="186"/>
      <c r="M97" s="191"/>
      <c r="N97" s="192"/>
      <c r="O97" s="192"/>
      <c r="P97" s="192"/>
      <c r="Q97" s="192"/>
      <c r="R97" s="192"/>
      <c r="S97" s="192"/>
      <c r="T97" s="193"/>
      <c r="AT97" s="194" t="s">
        <v>402</v>
      </c>
      <c r="AU97" s="194" t="s">
        <v>5990</v>
      </c>
      <c r="AV97" s="12" t="s">
        <v>5990</v>
      </c>
      <c r="AW97" s="12" t="s">
        <v>5947</v>
      </c>
      <c r="AX97" s="12" t="s">
        <v>5983</v>
      </c>
      <c r="AY97" s="194" t="s">
        <v>4012</v>
      </c>
    </row>
    <row r="98" spans="2:65" s="13" customFormat="1">
      <c r="B98" s="209"/>
      <c r="D98" s="179" t="s">
        <v>402</v>
      </c>
      <c r="E98" s="210" t="s">
        <v>5915</v>
      </c>
      <c r="F98" s="211" t="s">
        <v>476</v>
      </c>
      <c r="H98" s="212">
        <v>142.6</v>
      </c>
      <c r="I98" s="213"/>
      <c r="L98" s="209"/>
      <c r="M98" s="214"/>
      <c r="N98" s="215"/>
      <c r="O98" s="215"/>
      <c r="P98" s="215"/>
      <c r="Q98" s="215"/>
      <c r="R98" s="215"/>
      <c r="S98" s="215"/>
      <c r="T98" s="216"/>
      <c r="AT98" s="217" t="s">
        <v>402</v>
      </c>
      <c r="AU98" s="217" t="s">
        <v>5990</v>
      </c>
      <c r="AV98" s="13" t="s">
        <v>6003</v>
      </c>
      <c r="AW98" s="13" t="s">
        <v>5947</v>
      </c>
      <c r="AX98" s="13" t="s">
        <v>5934</v>
      </c>
      <c r="AY98" s="217" t="s">
        <v>4012</v>
      </c>
    </row>
    <row r="99" spans="2:65" s="1" customFormat="1" ht="22.5" customHeight="1">
      <c r="B99" s="166"/>
      <c r="C99" s="167" t="s">
        <v>5990</v>
      </c>
      <c r="D99" s="167" t="s">
        <v>4015</v>
      </c>
      <c r="E99" s="168" t="s">
        <v>1505</v>
      </c>
      <c r="F99" s="169" t="s">
        <v>1506</v>
      </c>
      <c r="G99" s="170" t="s">
        <v>426</v>
      </c>
      <c r="H99" s="171">
        <v>142.6</v>
      </c>
      <c r="I99" s="172"/>
      <c r="J99" s="173">
        <f>ROUND(I99*H99,2)</f>
        <v>0</v>
      </c>
      <c r="K99" s="169" t="s">
        <v>392</v>
      </c>
      <c r="L99" s="35"/>
      <c r="M99" s="174" t="s">
        <v>5915</v>
      </c>
      <c r="N99" s="175" t="s">
        <v>5954</v>
      </c>
      <c r="O99" s="36"/>
      <c r="P99" s="176">
        <f>O99*H99</f>
        <v>0</v>
      </c>
      <c r="Q99" s="176">
        <v>4.8900000000000002E-3</v>
      </c>
      <c r="R99" s="176">
        <f>Q99*H99</f>
        <v>0.69731399999999999</v>
      </c>
      <c r="S99" s="176">
        <v>0</v>
      </c>
      <c r="T99" s="177">
        <f>S99*H99</f>
        <v>0</v>
      </c>
      <c r="AR99" s="18" t="s">
        <v>6003</v>
      </c>
      <c r="AT99" s="18" t="s">
        <v>4015</v>
      </c>
      <c r="AU99" s="18" t="s">
        <v>5990</v>
      </c>
      <c r="AY99" s="18" t="s">
        <v>4012</v>
      </c>
      <c r="BE99" s="178">
        <f>IF(N99="základní",J99,0)</f>
        <v>0</v>
      </c>
      <c r="BF99" s="178">
        <f>IF(N99="snížená",J99,0)</f>
        <v>0</v>
      </c>
      <c r="BG99" s="178">
        <f>IF(N99="zákl. přenesená",J99,0)</f>
        <v>0</v>
      </c>
      <c r="BH99" s="178">
        <f>IF(N99="sníž. přenesená",J99,0)</f>
        <v>0</v>
      </c>
      <c r="BI99" s="178">
        <f>IF(N99="nulová",J99,0)</f>
        <v>0</v>
      </c>
      <c r="BJ99" s="18" t="s">
        <v>5934</v>
      </c>
      <c r="BK99" s="178">
        <f>ROUND(I99*H99,2)</f>
        <v>0</v>
      </c>
      <c r="BL99" s="18" t="s">
        <v>6003</v>
      </c>
      <c r="BM99" s="18" t="s">
        <v>2392</v>
      </c>
    </row>
    <row r="100" spans="2:65" s="1" customFormat="1" ht="22.5" customHeight="1">
      <c r="B100" s="166"/>
      <c r="C100" s="167" t="s">
        <v>6000</v>
      </c>
      <c r="D100" s="167" t="s">
        <v>4015</v>
      </c>
      <c r="E100" s="168" t="s">
        <v>2393</v>
      </c>
      <c r="F100" s="169" t="s">
        <v>2394</v>
      </c>
      <c r="G100" s="170" t="s">
        <v>426</v>
      </c>
      <c r="H100" s="171">
        <v>142.6</v>
      </c>
      <c r="I100" s="172"/>
      <c r="J100" s="173">
        <f>ROUND(I100*H100,2)</f>
        <v>0</v>
      </c>
      <c r="K100" s="169" t="s">
        <v>392</v>
      </c>
      <c r="L100" s="35"/>
      <c r="M100" s="174" t="s">
        <v>5915</v>
      </c>
      <c r="N100" s="175" t="s">
        <v>5954</v>
      </c>
      <c r="O100" s="36"/>
      <c r="P100" s="176">
        <f>O100*H100</f>
        <v>0</v>
      </c>
      <c r="Q100" s="176">
        <v>3.15E-2</v>
      </c>
      <c r="R100" s="176">
        <f>Q100*H100</f>
        <v>4.4919000000000002</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2395</v>
      </c>
    </row>
    <row r="101" spans="2:65" s="1" customFormat="1" ht="22.5" customHeight="1">
      <c r="B101" s="166"/>
      <c r="C101" s="167" t="s">
        <v>6003</v>
      </c>
      <c r="D101" s="167" t="s">
        <v>4015</v>
      </c>
      <c r="E101" s="168" t="s">
        <v>2396</v>
      </c>
      <c r="F101" s="169" t="s">
        <v>2397</v>
      </c>
      <c r="G101" s="170" t="s">
        <v>426</v>
      </c>
      <c r="H101" s="171">
        <v>142.6</v>
      </c>
      <c r="I101" s="172"/>
      <c r="J101" s="173">
        <f>ROUND(I101*H101,2)</f>
        <v>0</v>
      </c>
      <c r="K101" s="169" t="s">
        <v>392</v>
      </c>
      <c r="L101" s="35"/>
      <c r="M101" s="174" t="s">
        <v>5915</v>
      </c>
      <c r="N101" s="175" t="s">
        <v>5954</v>
      </c>
      <c r="O101" s="36"/>
      <c r="P101" s="176">
        <f>O101*H101</f>
        <v>0</v>
      </c>
      <c r="Q101" s="176">
        <v>1.0500000000000001E-2</v>
      </c>
      <c r="R101" s="176">
        <f>Q101*H101</f>
        <v>1.4973000000000001</v>
      </c>
      <c r="S101" s="176">
        <v>0</v>
      </c>
      <c r="T101" s="177">
        <f>S101*H101</f>
        <v>0</v>
      </c>
      <c r="AR101" s="18" t="s">
        <v>6003</v>
      </c>
      <c r="AT101" s="18" t="s">
        <v>4015</v>
      </c>
      <c r="AU101" s="18" t="s">
        <v>5990</v>
      </c>
      <c r="AY101" s="18" t="s">
        <v>4012</v>
      </c>
      <c r="BE101" s="178">
        <f>IF(N101="základní",J101,0)</f>
        <v>0</v>
      </c>
      <c r="BF101" s="178">
        <f>IF(N101="snížená",J101,0)</f>
        <v>0</v>
      </c>
      <c r="BG101" s="178">
        <f>IF(N101="zákl. přenesená",J101,0)</f>
        <v>0</v>
      </c>
      <c r="BH101" s="178">
        <f>IF(N101="sníž. přenesená",J101,0)</f>
        <v>0</v>
      </c>
      <c r="BI101" s="178">
        <f>IF(N101="nulová",J101,0)</f>
        <v>0</v>
      </c>
      <c r="BJ101" s="18" t="s">
        <v>5934</v>
      </c>
      <c r="BK101" s="178">
        <f>ROUND(I101*H101,2)</f>
        <v>0</v>
      </c>
      <c r="BL101" s="18" t="s">
        <v>6003</v>
      </c>
      <c r="BM101" s="18" t="s">
        <v>2398</v>
      </c>
    </row>
    <row r="102" spans="2:65" s="1" customFormat="1" ht="31.5" customHeight="1">
      <c r="B102" s="166"/>
      <c r="C102" s="167" t="s">
        <v>6006</v>
      </c>
      <c r="D102" s="167" t="s">
        <v>4015</v>
      </c>
      <c r="E102" s="168" t="s">
        <v>1537</v>
      </c>
      <c r="F102" s="169" t="s">
        <v>1538</v>
      </c>
      <c r="G102" s="170" t="s">
        <v>426</v>
      </c>
      <c r="H102" s="171">
        <v>19.899999999999999</v>
      </c>
      <c r="I102" s="172"/>
      <c r="J102" s="173">
        <f>ROUND(I102*H102,2)</f>
        <v>0</v>
      </c>
      <c r="K102" s="169" t="s">
        <v>392</v>
      </c>
      <c r="L102" s="35"/>
      <c r="M102" s="174" t="s">
        <v>5915</v>
      </c>
      <c r="N102" s="175" t="s">
        <v>5954</v>
      </c>
      <c r="O102" s="36"/>
      <c r="P102" s="176">
        <f>O102*H102</f>
        <v>0</v>
      </c>
      <c r="Q102" s="176">
        <v>6.28E-3</v>
      </c>
      <c r="R102" s="176">
        <f>Q102*H102</f>
        <v>0.12497199999999999</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2399</v>
      </c>
    </row>
    <row r="103" spans="2:65" s="12" customFormat="1">
      <c r="B103" s="186"/>
      <c r="D103" s="179" t="s">
        <v>402</v>
      </c>
      <c r="E103" s="187" t="s">
        <v>5915</v>
      </c>
      <c r="F103" s="188" t="s">
        <v>2400</v>
      </c>
      <c r="H103" s="189">
        <v>19.899999999999999</v>
      </c>
      <c r="I103" s="190"/>
      <c r="L103" s="186"/>
      <c r="M103" s="191"/>
      <c r="N103" s="192"/>
      <c r="O103" s="192"/>
      <c r="P103" s="192"/>
      <c r="Q103" s="192"/>
      <c r="R103" s="192"/>
      <c r="S103" s="192"/>
      <c r="T103" s="193"/>
      <c r="AT103" s="194" t="s">
        <v>402</v>
      </c>
      <c r="AU103" s="194" t="s">
        <v>5990</v>
      </c>
      <c r="AV103" s="12" t="s">
        <v>5990</v>
      </c>
      <c r="AW103" s="12" t="s">
        <v>5947</v>
      </c>
      <c r="AX103" s="12" t="s">
        <v>5934</v>
      </c>
      <c r="AY103" s="194" t="s">
        <v>4012</v>
      </c>
    </row>
    <row r="104" spans="2:65" s="1" customFormat="1" ht="22.5" customHeight="1">
      <c r="B104" s="166"/>
      <c r="C104" s="167" t="s">
        <v>6009</v>
      </c>
      <c r="D104" s="167" t="s">
        <v>4015</v>
      </c>
      <c r="E104" s="168" t="s">
        <v>1543</v>
      </c>
      <c r="F104" s="169" t="s">
        <v>1544</v>
      </c>
      <c r="G104" s="170" t="s">
        <v>426</v>
      </c>
      <c r="H104" s="171">
        <v>122.7</v>
      </c>
      <c r="I104" s="172"/>
      <c r="J104" s="173">
        <f>ROUND(I104*H104,2)</f>
        <v>0</v>
      </c>
      <c r="K104" s="169" t="s">
        <v>392</v>
      </c>
      <c r="L104" s="35"/>
      <c r="M104" s="174" t="s">
        <v>5915</v>
      </c>
      <c r="N104" s="175" t="s">
        <v>5954</v>
      </c>
      <c r="O104" s="36"/>
      <c r="P104" s="176">
        <f>O104*H104</f>
        <v>0</v>
      </c>
      <c r="Q104" s="176">
        <v>4.7800000000000004E-3</v>
      </c>
      <c r="R104" s="176">
        <f>Q104*H104</f>
        <v>0.58650600000000008</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2401</v>
      </c>
    </row>
    <row r="105" spans="2:65" s="1" customFormat="1" ht="27">
      <c r="B105" s="35"/>
      <c r="D105" s="195" t="s">
        <v>4021</v>
      </c>
      <c r="F105" s="196" t="s">
        <v>1546</v>
      </c>
      <c r="I105" s="181"/>
      <c r="L105" s="35"/>
      <c r="M105" s="64"/>
      <c r="N105" s="36"/>
      <c r="O105" s="36"/>
      <c r="P105" s="36"/>
      <c r="Q105" s="36"/>
      <c r="R105" s="36"/>
      <c r="S105" s="36"/>
      <c r="T105" s="65"/>
      <c r="AT105" s="18" t="s">
        <v>4021</v>
      </c>
      <c r="AU105" s="18" t="s">
        <v>5990</v>
      </c>
    </row>
    <row r="106" spans="2:65" s="12" customFormat="1">
      <c r="B106" s="186"/>
      <c r="D106" s="179" t="s">
        <v>402</v>
      </c>
      <c r="E106" s="187" t="s">
        <v>5915</v>
      </c>
      <c r="F106" s="188" t="s">
        <v>2390</v>
      </c>
      <c r="H106" s="189">
        <v>122.7</v>
      </c>
      <c r="I106" s="190"/>
      <c r="L106" s="186"/>
      <c r="M106" s="191"/>
      <c r="N106" s="192"/>
      <c r="O106" s="192"/>
      <c r="P106" s="192"/>
      <c r="Q106" s="192"/>
      <c r="R106" s="192"/>
      <c r="S106" s="192"/>
      <c r="T106" s="193"/>
      <c r="AT106" s="194" t="s">
        <v>402</v>
      </c>
      <c r="AU106" s="194" t="s">
        <v>5990</v>
      </c>
      <c r="AV106" s="12" t="s">
        <v>5990</v>
      </c>
      <c r="AW106" s="12" t="s">
        <v>5947</v>
      </c>
      <c r="AX106" s="12" t="s">
        <v>5934</v>
      </c>
      <c r="AY106" s="194" t="s">
        <v>4012</v>
      </c>
    </row>
    <row r="107" spans="2:65" s="1" customFormat="1" ht="22.5" customHeight="1">
      <c r="B107" s="166"/>
      <c r="C107" s="167" t="s">
        <v>6012</v>
      </c>
      <c r="D107" s="167" t="s">
        <v>4015</v>
      </c>
      <c r="E107" s="168" t="s">
        <v>1547</v>
      </c>
      <c r="F107" s="169" t="s">
        <v>1548</v>
      </c>
      <c r="G107" s="170" t="s">
        <v>426</v>
      </c>
      <c r="H107" s="171">
        <v>142.6</v>
      </c>
      <c r="I107" s="172"/>
      <c r="J107" s="173">
        <f>ROUND(I107*H107,2)</f>
        <v>0</v>
      </c>
      <c r="K107" s="169" t="s">
        <v>392</v>
      </c>
      <c r="L107" s="35"/>
      <c r="M107" s="174" t="s">
        <v>5915</v>
      </c>
      <c r="N107" s="175" t="s">
        <v>5954</v>
      </c>
      <c r="O107" s="36"/>
      <c r="P107" s="176">
        <f>O107*H107</f>
        <v>0</v>
      </c>
      <c r="Q107" s="176">
        <v>0</v>
      </c>
      <c r="R107" s="176">
        <f>Q107*H107</f>
        <v>0</v>
      </c>
      <c r="S107" s="176">
        <v>0</v>
      </c>
      <c r="T107" s="177">
        <f>S107*H107</f>
        <v>0</v>
      </c>
      <c r="AR107" s="18" t="s">
        <v>6003</v>
      </c>
      <c r="AT107" s="18" t="s">
        <v>4015</v>
      </c>
      <c r="AU107" s="18" t="s">
        <v>5990</v>
      </c>
      <c r="AY107" s="18" t="s">
        <v>4012</v>
      </c>
      <c r="BE107" s="178">
        <f>IF(N107="základní",J107,0)</f>
        <v>0</v>
      </c>
      <c r="BF107" s="178">
        <f>IF(N107="snížená",J107,0)</f>
        <v>0</v>
      </c>
      <c r="BG107" s="178">
        <f>IF(N107="zákl. přenesená",J107,0)</f>
        <v>0</v>
      </c>
      <c r="BH107" s="178">
        <f>IF(N107="sníž. přenesená",J107,0)</f>
        <v>0</v>
      </c>
      <c r="BI107" s="178">
        <f>IF(N107="nulová",J107,0)</f>
        <v>0</v>
      </c>
      <c r="BJ107" s="18" t="s">
        <v>5934</v>
      </c>
      <c r="BK107" s="178">
        <f>ROUND(I107*H107,2)</f>
        <v>0</v>
      </c>
      <c r="BL107" s="18" t="s">
        <v>6003</v>
      </c>
      <c r="BM107" s="18" t="s">
        <v>2402</v>
      </c>
    </row>
    <row r="108" spans="2:65" s="12" customFormat="1">
      <c r="B108" s="186"/>
      <c r="D108" s="179" t="s">
        <v>402</v>
      </c>
      <c r="E108" s="187" t="s">
        <v>5915</v>
      </c>
      <c r="F108" s="188" t="s">
        <v>2403</v>
      </c>
      <c r="H108" s="189">
        <v>142.6</v>
      </c>
      <c r="I108" s="190"/>
      <c r="L108" s="186"/>
      <c r="M108" s="191"/>
      <c r="N108" s="192"/>
      <c r="O108" s="192"/>
      <c r="P108" s="192"/>
      <c r="Q108" s="192"/>
      <c r="R108" s="192"/>
      <c r="S108" s="192"/>
      <c r="T108" s="193"/>
      <c r="AT108" s="194" t="s">
        <v>402</v>
      </c>
      <c r="AU108" s="194" t="s">
        <v>5990</v>
      </c>
      <c r="AV108" s="12" t="s">
        <v>5990</v>
      </c>
      <c r="AW108" s="12" t="s">
        <v>5947</v>
      </c>
      <c r="AX108" s="12" t="s">
        <v>5934</v>
      </c>
      <c r="AY108" s="194" t="s">
        <v>4012</v>
      </c>
    </row>
    <row r="109" spans="2:65" s="1" customFormat="1" ht="22.5" customHeight="1">
      <c r="B109" s="166"/>
      <c r="C109" s="167" t="s">
        <v>6015</v>
      </c>
      <c r="D109" s="167" t="s">
        <v>4015</v>
      </c>
      <c r="E109" s="168" t="s">
        <v>2404</v>
      </c>
      <c r="F109" s="169" t="s">
        <v>2405</v>
      </c>
      <c r="G109" s="170" t="s">
        <v>459</v>
      </c>
      <c r="H109" s="171">
        <v>13</v>
      </c>
      <c r="I109" s="172"/>
      <c r="J109" s="173">
        <f>ROUND(I109*H109,2)</f>
        <v>0</v>
      </c>
      <c r="K109" s="169" t="s">
        <v>5915</v>
      </c>
      <c r="L109" s="35"/>
      <c r="M109" s="174" t="s">
        <v>5915</v>
      </c>
      <c r="N109" s="175" t="s">
        <v>5954</v>
      </c>
      <c r="O109" s="36"/>
      <c r="P109" s="176">
        <f>O109*H109</f>
        <v>0</v>
      </c>
      <c r="Q109" s="176">
        <v>0</v>
      </c>
      <c r="R109" s="176">
        <f>Q109*H109</f>
        <v>0</v>
      </c>
      <c r="S109" s="176">
        <v>0</v>
      </c>
      <c r="T109" s="177">
        <f>S109*H109</f>
        <v>0</v>
      </c>
      <c r="AR109" s="18" t="s">
        <v>6003</v>
      </c>
      <c r="AT109" s="18" t="s">
        <v>4015</v>
      </c>
      <c r="AU109" s="18" t="s">
        <v>5990</v>
      </c>
      <c r="AY109" s="18" t="s">
        <v>4012</v>
      </c>
      <c r="BE109" s="178">
        <f>IF(N109="základní",J109,0)</f>
        <v>0</v>
      </c>
      <c r="BF109" s="178">
        <f>IF(N109="snížená",J109,0)</f>
        <v>0</v>
      </c>
      <c r="BG109" s="178">
        <f>IF(N109="zákl. přenesená",J109,0)</f>
        <v>0</v>
      </c>
      <c r="BH109" s="178">
        <f>IF(N109="sníž. přenesená",J109,0)</f>
        <v>0</v>
      </c>
      <c r="BI109" s="178">
        <f>IF(N109="nulová",J109,0)</f>
        <v>0</v>
      </c>
      <c r="BJ109" s="18" t="s">
        <v>5934</v>
      </c>
      <c r="BK109" s="178">
        <f>ROUND(I109*H109,2)</f>
        <v>0</v>
      </c>
      <c r="BL109" s="18" t="s">
        <v>6003</v>
      </c>
      <c r="BM109" s="18" t="s">
        <v>2406</v>
      </c>
    </row>
    <row r="110" spans="2:65" s="11" customFormat="1" ht="29.85" customHeight="1">
      <c r="B110" s="152"/>
      <c r="D110" s="163" t="s">
        <v>5982</v>
      </c>
      <c r="E110" s="164" t="s">
        <v>6015</v>
      </c>
      <c r="F110" s="164" t="s">
        <v>4766</v>
      </c>
      <c r="I110" s="155"/>
      <c r="J110" s="165">
        <f>BK110</f>
        <v>0</v>
      </c>
      <c r="L110" s="152"/>
      <c r="M110" s="157"/>
      <c r="N110" s="158"/>
      <c r="O110" s="158"/>
      <c r="P110" s="159">
        <f>P111</f>
        <v>0</v>
      </c>
      <c r="Q110" s="158"/>
      <c r="R110" s="159">
        <f>R111</f>
        <v>4.2900000000000001E-2</v>
      </c>
      <c r="S110" s="158"/>
      <c r="T110" s="160">
        <f>T111</f>
        <v>0</v>
      </c>
      <c r="AR110" s="153" t="s">
        <v>5934</v>
      </c>
      <c r="AT110" s="161" t="s">
        <v>5982</v>
      </c>
      <c r="AU110" s="161" t="s">
        <v>5934</v>
      </c>
      <c r="AY110" s="153" t="s">
        <v>4012</v>
      </c>
      <c r="BK110" s="162">
        <f>BK111</f>
        <v>0</v>
      </c>
    </row>
    <row r="111" spans="2:65" s="1" customFormat="1" ht="22.5" customHeight="1">
      <c r="B111" s="166"/>
      <c r="C111" s="167" t="s">
        <v>3973</v>
      </c>
      <c r="D111" s="167" t="s">
        <v>4015</v>
      </c>
      <c r="E111" s="168" t="s">
        <v>2407</v>
      </c>
      <c r="F111" s="169" t="s">
        <v>2408</v>
      </c>
      <c r="G111" s="170" t="s">
        <v>459</v>
      </c>
      <c r="H111" s="171">
        <v>13</v>
      </c>
      <c r="I111" s="172"/>
      <c r="J111" s="173">
        <f>ROUND(I111*H111,2)</f>
        <v>0</v>
      </c>
      <c r="K111" s="169" t="s">
        <v>392</v>
      </c>
      <c r="L111" s="35"/>
      <c r="M111" s="174" t="s">
        <v>5915</v>
      </c>
      <c r="N111" s="175" t="s">
        <v>5954</v>
      </c>
      <c r="O111" s="36"/>
      <c r="P111" s="176">
        <f>O111*H111</f>
        <v>0</v>
      </c>
      <c r="Q111" s="176">
        <v>3.3E-3</v>
      </c>
      <c r="R111" s="176">
        <f>Q111*H111</f>
        <v>4.2900000000000001E-2</v>
      </c>
      <c r="S111" s="176">
        <v>0</v>
      </c>
      <c r="T111" s="177">
        <f>S111*H111</f>
        <v>0</v>
      </c>
      <c r="AR111" s="18" t="s">
        <v>6003</v>
      </c>
      <c r="AT111" s="18" t="s">
        <v>4015</v>
      </c>
      <c r="AU111" s="18" t="s">
        <v>5990</v>
      </c>
      <c r="AY111" s="18" t="s">
        <v>4012</v>
      </c>
      <c r="BE111" s="178">
        <f>IF(N111="základní",J111,0)</f>
        <v>0</v>
      </c>
      <c r="BF111" s="178">
        <f>IF(N111="snížená",J111,0)</f>
        <v>0</v>
      </c>
      <c r="BG111" s="178">
        <f>IF(N111="zákl. přenesená",J111,0)</f>
        <v>0</v>
      </c>
      <c r="BH111" s="178">
        <f>IF(N111="sníž. přenesená",J111,0)</f>
        <v>0</v>
      </c>
      <c r="BI111" s="178">
        <f>IF(N111="nulová",J111,0)</f>
        <v>0</v>
      </c>
      <c r="BJ111" s="18" t="s">
        <v>5934</v>
      </c>
      <c r="BK111" s="178">
        <f>ROUND(I111*H111,2)</f>
        <v>0</v>
      </c>
      <c r="BL111" s="18" t="s">
        <v>6003</v>
      </c>
      <c r="BM111" s="18" t="s">
        <v>2409</v>
      </c>
    </row>
    <row r="112" spans="2:65" s="11" customFormat="1" ht="29.85" customHeight="1">
      <c r="B112" s="152"/>
      <c r="D112" s="163" t="s">
        <v>5982</v>
      </c>
      <c r="E112" s="164" t="s">
        <v>3973</v>
      </c>
      <c r="F112" s="164" t="s">
        <v>700</v>
      </c>
      <c r="I112" s="155"/>
      <c r="J112" s="165">
        <f>BK112</f>
        <v>0</v>
      </c>
      <c r="L112" s="152"/>
      <c r="M112" s="157"/>
      <c r="N112" s="158"/>
      <c r="O112" s="158"/>
      <c r="P112" s="159">
        <f>SUM(P113:P142)</f>
        <v>0</v>
      </c>
      <c r="Q112" s="158"/>
      <c r="R112" s="159">
        <f>SUM(R113:R142)</f>
        <v>9.8393350000000004E-2</v>
      </c>
      <c r="S112" s="158"/>
      <c r="T112" s="160">
        <f>SUM(T113:T142)</f>
        <v>16.17952</v>
      </c>
      <c r="AR112" s="153" t="s">
        <v>5934</v>
      </c>
      <c r="AT112" s="161" t="s">
        <v>5982</v>
      </c>
      <c r="AU112" s="161" t="s">
        <v>5934</v>
      </c>
      <c r="AY112" s="153" t="s">
        <v>4012</v>
      </c>
      <c r="BK112" s="162">
        <f>SUM(BK113:BK142)</f>
        <v>0</v>
      </c>
    </row>
    <row r="113" spans="2:65" s="1" customFormat="1" ht="31.5" customHeight="1">
      <c r="B113" s="166"/>
      <c r="C113" s="167" t="s">
        <v>5939</v>
      </c>
      <c r="D113" s="167" t="s">
        <v>4015</v>
      </c>
      <c r="E113" s="168" t="s">
        <v>1556</v>
      </c>
      <c r="F113" s="169" t="s">
        <v>1557</v>
      </c>
      <c r="G113" s="170" t="s">
        <v>426</v>
      </c>
      <c r="H113" s="171">
        <v>142.6</v>
      </c>
      <c r="I113" s="172"/>
      <c r="J113" s="173">
        <f>ROUND(I113*H113,2)</f>
        <v>0</v>
      </c>
      <c r="K113" s="169" t="s">
        <v>392</v>
      </c>
      <c r="L113" s="35"/>
      <c r="M113" s="174" t="s">
        <v>5915</v>
      </c>
      <c r="N113" s="175" t="s">
        <v>5954</v>
      </c>
      <c r="O113" s="36"/>
      <c r="P113" s="176">
        <f>O113*H113</f>
        <v>0</v>
      </c>
      <c r="Q113" s="176">
        <v>0</v>
      </c>
      <c r="R113" s="176">
        <f>Q113*H113</f>
        <v>0</v>
      </c>
      <c r="S113" s="176">
        <v>0</v>
      </c>
      <c r="T113" s="177">
        <f>S113*H113</f>
        <v>0</v>
      </c>
      <c r="AR113" s="18" t="s">
        <v>6003</v>
      </c>
      <c r="AT113" s="18" t="s">
        <v>4015</v>
      </c>
      <c r="AU113" s="18" t="s">
        <v>5990</v>
      </c>
      <c r="AY113" s="18" t="s">
        <v>4012</v>
      </c>
      <c r="BE113" s="178">
        <f>IF(N113="základní",J113,0)</f>
        <v>0</v>
      </c>
      <c r="BF113" s="178">
        <f>IF(N113="snížená",J113,0)</f>
        <v>0</v>
      </c>
      <c r="BG113" s="178">
        <f>IF(N113="zákl. přenesená",J113,0)</f>
        <v>0</v>
      </c>
      <c r="BH113" s="178">
        <f>IF(N113="sníž. přenesená",J113,0)</f>
        <v>0</v>
      </c>
      <c r="BI113" s="178">
        <f>IF(N113="nulová",J113,0)</f>
        <v>0</v>
      </c>
      <c r="BJ113" s="18" t="s">
        <v>5934</v>
      </c>
      <c r="BK113" s="178">
        <f>ROUND(I113*H113,2)</f>
        <v>0</v>
      </c>
      <c r="BL113" s="18" t="s">
        <v>6003</v>
      </c>
      <c r="BM113" s="18" t="s">
        <v>2410</v>
      </c>
    </row>
    <row r="114" spans="2:65" s="1" customFormat="1" ht="31.5" customHeight="1">
      <c r="B114" s="166"/>
      <c r="C114" s="167" t="s">
        <v>3978</v>
      </c>
      <c r="D114" s="167" t="s">
        <v>4015</v>
      </c>
      <c r="E114" s="168" t="s">
        <v>1561</v>
      </c>
      <c r="F114" s="169" t="s">
        <v>1562</v>
      </c>
      <c r="G114" s="170" t="s">
        <v>426</v>
      </c>
      <c r="H114" s="171">
        <v>2852</v>
      </c>
      <c r="I114" s="172"/>
      <c r="J114" s="173">
        <f>ROUND(I114*H114,2)</f>
        <v>0</v>
      </c>
      <c r="K114" s="169" t="s">
        <v>392</v>
      </c>
      <c r="L114" s="35"/>
      <c r="M114" s="174" t="s">
        <v>5915</v>
      </c>
      <c r="N114" s="175" t="s">
        <v>5954</v>
      </c>
      <c r="O114" s="36"/>
      <c r="P114" s="176">
        <f>O114*H114</f>
        <v>0</v>
      </c>
      <c r="Q114" s="176">
        <v>0</v>
      </c>
      <c r="R114" s="176">
        <f>Q114*H114</f>
        <v>0</v>
      </c>
      <c r="S114" s="176">
        <v>0</v>
      </c>
      <c r="T114" s="177">
        <f>S114*H114</f>
        <v>0</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2411</v>
      </c>
    </row>
    <row r="115" spans="2:65" s="12" customFormat="1">
      <c r="B115" s="186"/>
      <c r="D115" s="179" t="s">
        <v>402</v>
      </c>
      <c r="E115" s="187" t="s">
        <v>5915</v>
      </c>
      <c r="F115" s="188" t="s">
        <v>2412</v>
      </c>
      <c r="H115" s="189">
        <v>2852</v>
      </c>
      <c r="I115" s="190"/>
      <c r="L115" s="186"/>
      <c r="M115" s="191"/>
      <c r="N115" s="192"/>
      <c r="O115" s="192"/>
      <c r="P115" s="192"/>
      <c r="Q115" s="192"/>
      <c r="R115" s="192"/>
      <c r="S115" s="192"/>
      <c r="T115" s="193"/>
      <c r="AT115" s="194" t="s">
        <v>402</v>
      </c>
      <c r="AU115" s="194" t="s">
        <v>5990</v>
      </c>
      <c r="AV115" s="12" t="s">
        <v>5990</v>
      </c>
      <c r="AW115" s="12" t="s">
        <v>5947</v>
      </c>
      <c r="AX115" s="12" t="s">
        <v>5934</v>
      </c>
      <c r="AY115" s="194" t="s">
        <v>4012</v>
      </c>
    </row>
    <row r="116" spans="2:65" s="1" customFormat="1" ht="31.5" customHeight="1">
      <c r="B116" s="166"/>
      <c r="C116" s="167" t="s">
        <v>2327</v>
      </c>
      <c r="D116" s="167" t="s">
        <v>4015</v>
      </c>
      <c r="E116" s="168" t="s">
        <v>1565</v>
      </c>
      <c r="F116" s="169" t="s">
        <v>1566</v>
      </c>
      <c r="G116" s="170" t="s">
        <v>426</v>
      </c>
      <c r="H116" s="171">
        <v>142.6</v>
      </c>
      <c r="I116" s="172"/>
      <c r="J116" s="173">
        <f>ROUND(I116*H116,2)</f>
        <v>0</v>
      </c>
      <c r="K116" s="169" t="s">
        <v>392</v>
      </c>
      <c r="L116" s="35"/>
      <c r="M116" s="174" t="s">
        <v>5915</v>
      </c>
      <c r="N116" s="175" t="s">
        <v>5954</v>
      </c>
      <c r="O116" s="36"/>
      <c r="P116" s="176">
        <f>O116*H116</f>
        <v>0</v>
      </c>
      <c r="Q116" s="176">
        <v>0</v>
      </c>
      <c r="R116" s="176">
        <f>Q116*H116</f>
        <v>0</v>
      </c>
      <c r="S116" s="176">
        <v>0</v>
      </c>
      <c r="T116" s="177">
        <f>S116*H116</f>
        <v>0</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2413</v>
      </c>
    </row>
    <row r="117" spans="2:65" s="1" customFormat="1" ht="22.5" customHeight="1">
      <c r="B117" s="166"/>
      <c r="C117" s="167" t="s">
        <v>2329</v>
      </c>
      <c r="D117" s="167" t="s">
        <v>4015</v>
      </c>
      <c r="E117" s="168" t="s">
        <v>1572</v>
      </c>
      <c r="F117" s="169" t="s">
        <v>1573</v>
      </c>
      <c r="G117" s="170" t="s">
        <v>426</v>
      </c>
      <c r="H117" s="171">
        <v>610.55499999999995</v>
      </c>
      <c r="I117" s="172"/>
      <c r="J117" s="173">
        <f>ROUND(I117*H117,2)</f>
        <v>0</v>
      </c>
      <c r="K117" s="169" t="s">
        <v>5915</v>
      </c>
      <c r="L117" s="35"/>
      <c r="M117" s="174" t="s">
        <v>5915</v>
      </c>
      <c r="N117" s="175" t="s">
        <v>5954</v>
      </c>
      <c r="O117" s="36"/>
      <c r="P117" s="176">
        <f>O117*H117</f>
        <v>0</v>
      </c>
      <c r="Q117" s="176">
        <v>1.0000000000000001E-5</v>
      </c>
      <c r="R117" s="176">
        <f>Q117*H117</f>
        <v>6.1055500000000004E-3</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2414</v>
      </c>
    </row>
    <row r="118" spans="2:65" s="12" customFormat="1">
      <c r="B118" s="186"/>
      <c r="D118" s="179" t="s">
        <v>402</v>
      </c>
      <c r="E118" s="187" t="s">
        <v>5915</v>
      </c>
      <c r="F118" s="188" t="s">
        <v>2415</v>
      </c>
      <c r="H118" s="189">
        <v>610.55499999999995</v>
      </c>
      <c r="I118" s="190"/>
      <c r="L118" s="186"/>
      <c r="M118" s="191"/>
      <c r="N118" s="192"/>
      <c r="O118" s="192"/>
      <c r="P118" s="192"/>
      <c r="Q118" s="192"/>
      <c r="R118" s="192"/>
      <c r="S118" s="192"/>
      <c r="T118" s="193"/>
      <c r="AT118" s="194" t="s">
        <v>402</v>
      </c>
      <c r="AU118" s="194" t="s">
        <v>5990</v>
      </c>
      <c r="AV118" s="12" t="s">
        <v>5990</v>
      </c>
      <c r="AW118" s="12" t="s">
        <v>5947</v>
      </c>
      <c r="AX118" s="12" t="s">
        <v>5934</v>
      </c>
      <c r="AY118" s="194" t="s">
        <v>4012</v>
      </c>
    </row>
    <row r="119" spans="2:65" s="1" customFormat="1" ht="22.5" customHeight="1">
      <c r="B119" s="166"/>
      <c r="C119" s="167" t="s">
        <v>3959</v>
      </c>
      <c r="D119" s="167" t="s">
        <v>4015</v>
      </c>
      <c r="E119" s="168" t="s">
        <v>1602</v>
      </c>
      <c r="F119" s="169" t="s">
        <v>1603</v>
      </c>
      <c r="G119" s="170" t="s">
        <v>426</v>
      </c>
      <c r="H119" s="171">
        <v>9.24</v>
      </c>
      <c r="I119" s="172"/>
      <c r="J119" s="173">
        <f>ROUND(I119*H119,2)</f>
        <v>0</v>
      </c>
      <c r="K119" s="169" t="s">
        <v>392</v>
      </c>
      <c r="L119" s="35"/>
      <c r="M119" s="174" t="s">
        <v>5915</v>
      </c>
      <c r="N119" s="175" t="s">
        <v>5954</v>
      </c>
      <c r="O119" s="36"/>
      <c r="P119" s="176">
        <f>O119*H119</f>
        <v>0</v>
      </c>
      <c r="Q119" s="176">
        <v>0</v>
      </c>
      <c r="R119" s="176">
        <f>Q119*H119</f>
        <v>0</v>
      </c>
      <c r="S119" s="176">
        <v>8.2000000000000003E-2</v>
      </c>
      <c r="T119" s="177">
        <f>S119*H119</f>
        <v>0.75768000000000002</v>
      </c>
      <c r="AR119" s="18" t="s">
        <v>6003</v>
      </c>
      <c r="AT119" s="18" t="s">
        <v>4015</v>
      </c>
      <c r="AU119" s="18" t="s">
        <v>5990</v>
      </c>
      <c r="AY119" s="18" t="s">
        <v>4012</v>
      </c>
      <c r="BE119" s="178">
        <f>IF(N119="základní",J119,0)</f>
        <v>0</v>
      </c>
      <c r="BF119" s="178">
        <f>IF(N119="snížená",J119,0)</f>
        <v>0</v>
      </c>
      <c r="BG119" s="178">
        <f>IF(N119="zákl. přenesená",J119,0)</f>
        <v>0</v>
      </c>
      <c r="BH119" s="178">
        <f>IF(N119="sníž. přenesená",J119,0)</f>
        <v>0</v>
      </c>
      <c r="BI119" s="178">
        <f>IF(N119="nulová",J119,0)</f>
        <v>0</v>
      </c>
      <c r="BJ119" s="18" t="s">
        <v>5934</v>
      </c>
      <c r="BK119" s="178">
        <f>ROUND(I119*H119,2)</f>
        <v>0</v>
      </c>
      <c r="BL119" s="18" t="s">
        <v>6003</v>
      </c>
      <c r="BM119" s="18" t="s">
        <v>2416</v>
      </c>
    </row>
    <row r="120" spans="2:65" s="12" customFormat="1">
      <c r="B120" s="186"/>
      <c r="D120" s="179" t="s">
        <v>402</v>
      </c>
      <c r="E120" s="187" t="s">
        <v>5915</v>
      </c>
      <c r="F120" s="188" t="s">
        <v>2417</v>
      </c>
      <c r="H120" s="189">
        <v>9.24</v>
      </c>
      <c r="I120" s="190"/>
      <c r="L120" s="186"/>
      <c r="M120" s="191"/>
      <c r="N120" s="192"/>
      <c r="O120" s="192"/>
      <c r="P120" s="192"/>
      <c r="Q120" s="192"/>
      <c r="R120" s="192"/>
      <c r="S120" s="192"/>
      <c r="T120" s="193"/>
      <c r="AT120" s="194" t="s">
        <v>402</v>
      </c>
      <c r="AU120" s="194" t="s">
        <v>5990</v>
      </c>
      <c r="AV120" s="12" t="s">
        <v>5990</v>
      </c>
      <c r="AW120" s="12" t="s">
        <v>5947</v>
      </c>
      <c r="AX120" s="12" t="s">
        <v>5934</v>
      </c>
      <c r="AY120" s="194" t="s">
        <v>4012</v>
      </c>
    </row>
    <row r="121" spans="2:65" s="1" customFormat="1" ht="22.5" customHeight="1">
      <c r="B121" s="166"/>
      <c r="C121" s="167" t="s">
        <v>5921</v>
      </c>
      <c r="D121" s="167" t="s">
        <v>4015</v>
      </c>
      <c r="E121" s="168" t="s">
        <v>2418</v>
      </c>
      <c r="F121" s="169" t="s">
        <v>2419</v>
      </c>
      <c r="G121" s="170" t="s">
        <v>459</v>
      </c>
      <c r="H121" s="171">
        <v>0.46</v>
      </c>
      <c r="I121" s="172"/>
      <c r="J121" s="173">
        <f>ROUND(I121*H121,2)</f>
        <v>0</v>
      </c>
      <c r="K121" s="169" t="s">
        <v>392</v>
      </c>
      <c r="L121" s="35"/>
      <c r="M121" s="174" t="s">
        <v>5915</v>
      </c>
      <c r="N121" s="175" t="s">
        <v>5954</v>
      </c>
      <c r="O121" s="36"/>
      <c r="P121" s="176">
        <f>O121*H121</f>
        <v>0</v>
      </c>
      <c r="Q121" s="176">
        <v>3.3400000000000001E-3</v>
      </c>
      <c r="R121" s="176">
        <f>Q121*H121</f>
        <v>1.5364E-3</v>
      </c>
      <c r="S121" s="176">
        <v>0.159</v>
      </c>
      <c r="T121" s="177">
        <f>S121*H121</f>
        <v>7.3140000000000011E-2</v>
      </c>
      <c r="AR121" s="18" t="s">
        <v>6003</v>
      </c>
      <c r="AT121" s="18" t="s">
        <v>4015</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2420</v>
      </c>
    </row>
    <row r="122" spans="2:65" s="1" customFormat="1" ht="22.5" customHeight="1">
      <c r="B122" s="166"/>
      <c r="C122" s="167" t="s">
        <v>3964</v>
      </c>
      <c r="D122" s="167" t="s">
        <v>4015</v>
      </c>
      <c r="E122" s="168" t="s">
        <v>2421</v>
      </c>
      <c r="F122" s="169" t="s">
        <v>2422</v>
      </c>
      <c r="G122" s="170" t="s">
        <v>459</v>
      </c>
      <c r="H122" s="171">
        <v>0.5</v>
      </c>
      <c r="I122" s="172"/>
      <c r="J122" s="173">
        <f>ROUND(I122*H122,2)</f>
        <v>0</v>
      </c>
      <c r="K122" s="169" t="s">
        <v>392</v>
      </c>
      <c r="L122" s="35"/>
      <c r="M122" s="174" t="s">
        <v>5915</v>
      </c>
      <c r="N122" s="175" t="s">
        <v>5954</v>
      </c>
      <c r="O122" s="36"/>
      <c r="P122" s="176">
        <f>O122*H122</f>
        <v>0</v>
      </c>
      <c r="Q122" s="176">
        <v>8.9300000000000004E-3</v>
      </c>
      <c r="R122" s="176">
        <f>Q122*H122</f>
        <v>4.4650000000000002E-3</v>
      </c>
      <c r="S122" s="176">
        <v>0.78500000000000003</v>
      </c>
      <c r="T122" s="177">
        <f>S122*H122</f>
        <v>0.39250000000000002</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2423</v>
      </c>
    </row>
    <row r="123" spans="2:65" s="1" customFormat="1" ht="22.5" customHeight="1">
      <c r="B123" s="166"/>
      <c r="C123" s="167" t="s">
        <v>2338</v>
      </c>
      <c r="D123" s="167" t="s">
        <v>4015</v>
      </c>
      <c r="E123" s="168" t="s">
        <v>2424</v>
      </c>
      <c r="F123" s="169" t="s">
        <v>2425</v>
      </c>
      <c r="G123" s="170" t="s">
        <v>459</v>
      </c>
      <c r="H123" s="171">
        <v>0.4</v>
      </c>
      <c r="I123" s="172"/>
      <c r="J123" s="173">
        <f>ROUND(I123*H123,2)</f>
        <v>0</v>
      </c>
      <c r="K123" s="169" t="s">
        <v>392</v>
      </c>
      <c r="L123" s="35"/>
      <c r="M123" s="174" t="s">
        <v>5915</v>
      </c>
      <c r="N123" s="175" t="s">
        <v>5954</v>
      </c>
      <c r="O123" s="36"/>
      <c r="P123" s="176">
        <f>O123*H123</f>
        <v>0</v>
      </c>
      <c r="Q123" s="176">
        <v>6.43E-3</v>
      </c>
      <c r="R123" s="176">
        <f>Q123*H123</f>
        <v>2.5720000000000001E-3</v>
      </c>
      <c r="S123" s="176">
        <v>0.502</v>
      </c>
      <c r="T123" s="177">
        <f>S123*H123</f>
        <v>0.20080000000000001</v>
      </c>
      <c r="AR123" s="18" t="s">
        <v>6003</v>
      </c>
      <c r="AT123" s="18" t="s">
        <v>4015</v>
      </c>
      <c r="AU123" s="18" t="s">
        <v>5990</v>
      </c>
      <c r="AY123" s="18" t="s">
        <v>4012</v>
      </c>
      <c r="BE123" s="178">
        <f>IF(N123="základní",J123,0)</f>
        <v>0</v>
      </c>
      <c r="BF123" s="178">
        <f>IF(N123="snížená",J123,0)</f>
        <v>0</v>
      </c>
      <c r="BG123" s="178">
        <f>IF(N123="zákl. přenesená",J123,0)</f>
        <v>0</v>
      </c>
      <c r="BH123" s="178">
        <f>IF(N123="sníž. přenesená",J123,0)</f>
        <v>0</v>
      </c>
      <c r="BI123" s="178">
        <f>IF(N123="nulová",J123,0)</f>
        <v>0</v>
      </c>
      <c r="BJ123" s="18" t="s">
        <v>5934</v>
      </c>
      <c r="BK123" s="178">
        <f>ROUND(I123*H123,2)</f>
        <v>0</v>
      </c>
      <c r="BL123" s="18" t="s">
        <v>6003</v>
      </c>
      <c r="BM123" s="18" t="s">
        <v>2426</v>
      </c>
    </row>
    <row r="124" spans="2:65" s="1" customFormat="1" ht="27">
      <c r="B124" s="35"/>
      <c r="D124" s="179" t="s">
        <v>4021</v>
      </c>
      <c r="F124" s="180" t="s">
        <v>2427</v>
      </c>
      <c r="I124" s="181"/>
      <c r="L124" s="35"/>
      <c r="M124" s="64"/>
      <c r="N124" s="36"/>
      <c r="O124" s="36"/>
      <c r="P124" s="36"/>
      <c r="Q124" s="36"/>
      <c r="R124" s="36"/>
      <c r="S124" s="36"/>
      <c r="T124" s="65"/>
      <c r="AT124" s="18" t="s">
        <v>4021</v>
      </c>
      <c r="AU124" s="18" t="s">
        <v>5990</v>
      </c>
    </row>
    <row r="125" spans="2:65" s="1" customFormat="1" ht="31.5" customHeight="1">
      <c r="B125" s="166"/>
      <c r="C125" s="167" t="s">
        <v>2341</v>
      </c>
      <c r="D125" s="167" t="s">
        <v>4015</v>
      </c>
      <c r="E125" s="168" t="s">
        <v>2428</v>
      </c>
      <c r="F125" s="169" t="s">
        <v>2429</v>
      </c>
      <c r="G125" s="170" t="s">
        <v>426</v>
      </c>
      <c r="H125" s="171">
        <v>142.6</v>
      </c>
      <c r="I125" s="172"/>
      <c r="J125" s="173">
        <f>ROUND(I125*H125,2)</f>
        <v>0</v>
      </c>
      <c r="K125" s="169" t="s">
        <v>392</v>
      </c>
      <c r="L125" s="35"/>
      <c r="M125" s="174" t="s">
        <v>5915</v>
      </c>
      <c r="N125" s="175" t="s">
        <v>5954</v>
      </c>
      <c r="O125" s="36"/>
      <c r="P125" s="176">
        <f>O125*H125</f>
        <v>0</v>
      </c>
      <c r="Q125" s="176">
        <v>0</v>
      </c>
      <c r="R125" s="176">
        <f>Q125*H125</f>
        <v>0</v>
      </c>
      <c r="S125" s="176">
        <v>5.8999999999999997E-2</v>
      </c>
      <c r="T125" s="177">
        <f>S125*H125</f>
        <v>8.4133999999999993</v>
      </c>
      <c r="AR125" s="18" t="s">
        <v>6003</v>
      </c>
      <c r="AT125" s="18" t="s">
        <v>4015</v>
      </c>
      <c r="AU125" s="18" t="s">
        <v>5990</v>
      </c>
      <c r="AY125" s="18" t="s">
        <v>4012</v>
      </c>
      <c r="BE125" s="178">
        <f>IF(N125="základní",J125,0)</f>
        <v>0</v>
      </c>
      <c r="BF125" s="178">
        <f>IF(N125="snížená",J125,0)</f>
        <v>0</v>
      </c>
      <c r="BG125" s="178">
        <f>IF(N125="zákl. přenesená",J125,0)</f>
        <v>0</v>
      </c>
      <c r="BH125" s="178">
        <f>IF(N125="sníž. přenesená",J125,0)</f>
        <v>0</v>
      </c>
      <c r="BI125" s="178">
        <f>IF(N125="nulová",J125,0)</f>
        <v>0</v>
      </c>
      <c r="BJ125" s="18" t="s">
        <v>5934</v>
      </c>
      <c r="BK125" s="178">
        <f>ROUND(I125*H125,2)</f>
        <v>0</v>
      </c>
      <c r="BL125" s="18" t="s">
        <v>6003</v>
      </c>
      <c r="BM125" s="18" t="s">
        <v>2430</v>
      </c>
    </row>
    <row r="126" spans="2:65" s="1" customFormat="1" ht="22.5" customHeight="1">
      <c r="B126" s="166"/>
      <c r="C126" s="167" t="s">
        <v>2344</v>
      </c>
      <c r="D126" s="167" t="s">
        <v>4015</v>
      </c>
      <c r="E126" s="168" t="s">
        <v>2431</v>
      </c>
      <c r="F126" s="169" t="s">
        <v>2432</v>
      </c>
      <c r="G126" s="170" t="s">
        <v>426</v>
      </c>
      <c r="H126" s="171">
        <v>16.32</v>
      </c>
      <c r="I126" s="172"/>
      <c r="J126" s="173">
        <f>ROUND(I126*H126,2)</f>
        <v>0</v>
      </c>
      <c r="K126" s="169" t="s">
        <v>392</v>
      </c>
      <c r="L126" s="35"/>
      <c r="M126" s="174" t="s">
        <v>5915</v>
      </c>
      <c r="N126" s="175" t="s">
        <v>5954</v>
      </c>
      <c r="O126" s="36"/>
      <c r="P126" s="176">
        <f>O126*H126</f>
        <v>0</v>
      </c>
      <c r="Q126" s="176">
        <v>0</v>
      </c>
      <c r="R126" s="176">
        <f>Q126*H126</f>
        <v>0</v>
      </c>
      <c r="S126" s="176">
        <v>7.4999999999999997E-2</v>
      </c>
      <c r="T126" s="177">
        <f>S126*H126</f>
        <v>1.224</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2433</v>
      </c>
    </row>
    <row r="127" spans="2:65" s="12" customFormat="1">
      <c r="B127" s="186"/>
      <c r="D127" s="179" t="s">
        <v>402</v>
      </c>
      <c r="E127" s="187" t="s">
        <v>5915</v>
      </c>
      <c r="F127" s="188" t="s">
        <v>2434</v>
      </c>
      <c r="H127" s="189">
        <v>16.32</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 customFormat="1" ht="22.5" customHeight="1">
      <c r="B128" s="166"/>
      <c r="C128" s="167" t="s">
        <v>2347</v>
      </c>
      <c r="D128" s="167" t="s">
        <v>4015</v>
      </c>
      <c r="E128" s="168" t="s">
        <v>4581</v>
      </c>
      <c r="F128" s="169" t="s">
        <v>4582</v>
      </c>
      <c r="G128" s="170" t="s">
        <v>426</v>
      </c>
      <c r="H128" s="171">
        <v>68.239999999999995</v>
      </c>
      <c r="I128" s="172"/>
      <c r="J128" s="173">
        <f>ROUND(I128*H128,2)</f>
        <v>0</v>
      </c>
      <c r="K128" s="169" t="s">
        <v>593</v>
      </c>
      <c r="L128" s="35"/>
      <c r="M128" s="174" t="s">
        <v>5915</v>
      </c>
      <c r="N128" s="175" t="s">
        <v>5954</v>
      </c>
      <c r="O128" s="36"/>
      <c r="P128" s="176">
        <f>O128*H128</f>
        <v>0</v>
      </c>
      <c r="Q128" s="176">
        <v>0</v>
      </c>
      <c r="R128" s="176">
        <f>Q128*H128</f>
        <v>0</v>
      </c>
      <c r="S128" s="176">
        <v>7.4999999999999997E-2</v>
      </c>
      <c r="T128" s="177">
        <f>S128*H128</f>
        <v>5.1179999999999994</v>
      </c>
      <c r="AR128" s="18" t="s">
        <v>6003</v>
      </c>
      <c r="AT128" s="18" t="s">
        <v>4015</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2435</v>
      </c>
    </row>
    <row r="129" spans="2:65" s="12" customFormat="1">
      <c r="B129" s="186"/>
      <c r="D129" s="195" t="s">
        <v>402</v>
      </c>
      <c r="E129" s="194" t="s">
        <v>5915</v>
      </c>
      <c r="F129" s="207" t="s">
        <v>2436</v>
      </c>
      <c r="H129" s="208">
        <v>16.32</v>
      </c>
      <c r="I129" s="190"/>
      <c r="L129" s="186"/>
      <c r="M129" s="191"/>
      <c r="N129" s="192"/>
      <c r="O129" s="192"/>
      <c r="P129" s="192"/>
      <c r="Q129" s="192"/>
      <c r="R129" s="192"/>
      <c r="S129" s="192"/>
      <c r="T129" s="193"/>
      <c r="AT129" s="194" t="s">
        <v>402</v>
      </c>
      <c r="AU129" s="194" t="s">
        <v>5990</v>
      </c>
      <c r="AV129" s="12" t="s">
        <v>5990</v>
      </c>
      <c r="AW129" s="12" t="s">
        <v>5947</v>
      </c>
      <c r="AX129" s="12" t="s">
        <v>5983</v>
      </c>
      <c r="AY129" s="194" t="s">
        <v>4012</v>
      </c>
    </row>
    <row r="130" spans="2:65" s="12" customFormat="1">
      <c r="B130" s="186"/>
      <c r="D130" s="179" t="s">
        <v>402</v>
      </c>
      <c r="E130" s="187" t="s">
        <v>5915</v>
      </c>
      <c r="F130" s="188" t="s">
        <v>2437</v>
      </c>
      <c r="H130" s="189">
        <v>51.92</v>
      </c>
      <c r="I130" s="190"/>
      <c r="L130" s="186"/>
      <c r="M130" s="191"/>
      <c r="N130" s="192"/>
      <c r="O130" s="192"/>
      <c r="P130" s="192"/>
      <c r="Q130" s="192"/>
      <c r="R130" s="192"/>
      <c r="S130" s="192"/>
      <c r="T130" s="193"/>
      <c r="AT130" s="194" t="s">
        <v>402</v>
      </c>
      <c r="AU130" s="194" t="s">
        <v>5990</v>
      </c>
      <c r="AV130" s="12" t="s">
        <v>5990</v>
      </c>
      <c r="AW130" s="12" t="s">
        <v>5947</v>
      </c>
      <c r="AX130" s="12" t="s">
        <v>5983</v>
      </c>
      <c r="AY130" s="194" t="s">
        <v>4012</v>
      </c>
    </row>
    <row r="131" spans="2:65" s="1" customFormat="1" ht="22.5" customHeight="1">
      <c r="B131" s="166"/>
      <c r="C131" s="167" t="s">
        <v>5920</v>
      </c>
      <c r="D131" s="167" t="s">
        <v>4015</v>
      </c>
      <c r="E131" s="168" t="s">
        <v>4588</v>
      </c>
      <c r="F131" s="169" t="s">
        <v>4589</v>
      </c>
      <c r="G131" s="170" t="s">
        <v>426</v>
      </c>
      <c r="H131" s="171">
        <v>84.56</v>
      </c>
      <c r="I131" s="172"/>
      <c r="J131" s="173">
        <f>ROUND(I131*H131,2)</f>
        <v>0</v>
      </c>
      <c r="K131" s="169" t="s">
        <v>593</v>
      </c>
      <c r="L131" s="35"/>
      <c r="M131" s="174" t="s">
        <v>5915</v>
      </c>
      <c r="N131" s="175" t="s">
        <v>5954</v>
      </c>
      <c r="O131" s="36"/>
      <c r="P131" s="176">
        <f>O131*H131</f>
        <v>0</v>
      </c>
      <c r="Q131" s="176">
        <v>9.8999999999999999E-4</v>
      </c>
      <c r="R131" s="176">
        <f>Q131*H131</f>
        <v>8.3714400000000008E-2</v>
      </c>
      <c r="S131" s="176">
        <v>0</v>
      </c>
      <c r="T131" s="177">
        <f>S131*H131</f>
        <v>0</v>
      </c>
      <c r="AR131" s="18" t="s">
        <v>6003</v>
      </c>
      <c r="AT131" s="18" t="s">
        <v>4015</v>
      </c>
      <c r="AU131" s="18" t="s">
        <v>5990</v>
      </c>
      <c r="AY131" s="18" t="s">
        <v>4012</v>
      </c>
      <c r="BE131" s="178">
        <f>IF(N131="základní",J131,0)</f>
        <v>0</v>
      </c>
      <c r="BF131" s="178">
        <f>IF(N131="snížená",J131,0)</f>
        <v>0</v>
      </c>
      <c r="BG131" s="178">
        <f>IF(N131="zákl. přenesená",J131,0)</f>
        <v>0</v>
      </c>
      <c r="BH131" s="178">
        <f>IF(N131="sníž. přenesená",J131,0)</f>
        <v>0</v>
      </c>
      <c r="BI131" s="178">
        <f>IF(N131="nulová",J131,0)</f>
        <v>0</v>
      </c>
      <c r="BJ131" s="18" t="s">
        <v>5934</v>
      </c>
      <c r="BK131" s="178">
        <f>ROUND(I131*H131,2)</f>
        <v>0</v>
      </c>
      <c r="BL131" s="18" t="s">
        <v>6003</v>
      </c>
      <c r="BM131" s="18" t="s">
        <v>2438</v>
      </c>
    </row>
    <row r="132" spans="2:65" s="12" customFormat="1">
      <c r="B132" s="186"/>
      <c r="D132" s="179" t="s">
        <v>402</v>
      </c>
      <c r="E132" s="187" t="s">
        <v>5915</v>
      </c>
      <c r="F132" s="188" t="s">
        <v>2439</v>
      </c>
      <c r="H132" s="189">
        <v>84.56</v>
      </c>
      <c r="I132" s="190"/>
      <c r="L132" s="186"/>
      <c r="M132" s="191"/>
      <c r="N132" s="192"/>
      <c r="O132" s="192"/>
      <c r="P132" s="192"/>
      <c r="Q132" s="192"/>
      <c r="R132" s="192"/>
      <c r="S132" s="192"/>
      <c r="T132" s="193"/>
      <c r="AT132" s="194" t="s">
        <v>402</v>
      </c>
      <c r="AU132" s="194" t="s">
        <v>5990</v>
      </c>
      <c r="AV132" s="12" t="s">
        <v>5990</v>
      </c>
      <c r="AW132" s="12" t="s">
        <v>5947</v>
      </c>
      <c r="AX132" s="12" t="s">
        <v>5934</v>
      </c>
      <c r="AY132" s="194" t="s">
        <v>4012</v>
      </c>
    </row>
    <row r="133" spans="2:65" s="1" customFormat="1" ht="22.5" customHeight="1">
      <c r="B133" s="166"/>
      <c r="C133" s="167" t="s">
        <v>2352</v>
      </c>
      <c r="D133" s="167" t="s">
        <v>4015</v>
      </c>
      <c r="E133" s="168" t="s">
        <v>2440</v>
      </c>
      <c r="F133" s="169" t="s">
        <v>2441</v>
      </c>
      <c r="G133" s="170" t="s">
        <v>426</v>
      </c>
      <c r="H133" s="171">
        <v>68.239999999999995</v>
      </c>
      <c r="I133" s="172"/>
      <c r="J133" s="173">
        <f>ROUND(I133*H133,2)</f>
        <v>0</v>
      </c>
      <c r="K133" s="169" t="s">
        <v>5915</v>
      </c>
      <c r="L133" s="35"/>
      <c r="M133" s="174" t="s">
        <v>5915</v>
      </c>
      <c r="N133" s="175" t="s">
        <v>5954</v>
      </c>
      <c r="O133" s="36"/>
      <c r="P133" s="176">
        <f>O133*H133</f>
        <v>0</v>
      </c>
      <c r="Q133" s="176">
        <v>0</v>
      </c>
      <c r="R133" s="176">
        <f>Q133*H133</f>
        <v>0</v>
      </c>
      <c r="S133" s="176">
        <v>0</v>
      </c>
      <c r="T133" s="177">
        <f>S133*H133</f>
        <v>0</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2442</v>
      </c>
    </row>
    <row r="134" spans="2:65" s="1" customFormat="1" ht="27">
      <c r="B134" s="35"/>
      <c r="D134" s="179" t="s">
        <v>4021</v>
      </c>
      <c r="F134" s="180" t="s">
        <v>2443</v>
      </c>
      <c r="I134" s="181"/>
      <c r="L134" s="35"/>
      <c r="M134" s="64"/>
      <c r="N134" s="36"/>
      <c r="O134" s="36"/>
      <c r="P134" s="36"/>
      <c r="Q134" s="36"/>
      <c r="R134" s="36"/>
      <c r="S134" s="36"/>
      <c r="T134" s="65"/>
      <c r="AT134" s="18" t="s">
        <v>4021</v>
      </c>
      <c r="AU134" s="18" t="s">
        <v>5990</v>
      </c>
    </row>
    <row r="135" spans="2:65" s="1" customFormat="1" ht="31.5" customHeight="1">
      <c r="B135" s="166"/>
      <c r="C135" s="167" t="s">
        <v>2355</v>
      </c>
      <c r="D135" s="167" t="s">
        <v>4015</v>
      </c>
      <c r="E135" s="168" t="s">
        <v>2444</v>
      </c>
      <c r="F135" s="169" t="s">
        <v>2445</v>
      </c>
      <c r="G135" s="170" t="s">
        <v>426</v>
      </c>
      <c r="H135" s="171">
        <v>16.32</v>
      </c>
      <c r="I135" s="172"/>
      <c r="J135" s="173">
        <f>ROUND(I135*H135,2)</f>
        <v>0</v>
      </c>
      <c r="K135" s="169" t="s">
        <v>5915</v>
      </c>
      <c r="L135" s="35"/>
      <c r="M135" s="174" t="s">
        <v>5915</v>
      </c>
      <c r="N135" s="175" t="s">
        <v>5954</v>
      </c>
      <c r="O135" s="36"/>
      <c r="P135" s="176">
        <f>O135*H135</f>
        <v>0</v>
      </c>
      <c r="Q135" s="176">
        <v>0</v>
      </c>
      <c r="R135" s="176">
        <f>Q135*H135</f>
        <v>0</v>
      </c>
      <c r="S135" s="176">
        <v>0</v>
      </c>
      <c r="T135" s="177">
        <f>S135*H135</f>
        <v>0</v>
      </c>
      <c r="AR135" s="18" t="s">
        <v>6003</v>
      </c>
      <c r="AT135" s="18" t="s">
        <v>4015</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2446</v>
      </c>
    </row>
    <row r="136" spans="2:65" s="1" customFormat="1" ht="27">
      <c r="B136" s="35"/>
      <c r="D136" s="179" t="s">
        <v>4021</v>
      </c>
      <c r="F136" s="180" t="s">
        <v>2447</v>
      </c>
      <c r="I136" s="181"/>
      <c r="L136" s="35"/>
      <c r="M136" s="64"/>
      <c r="N136" s="36"/>
      <c r="O136" s="36"/>
      <c r="P136" s="36"/>
      <c r="Q136" s="36"/>
      <c r="R136" s="36"/>
      <c r="S136" s="36"/>
      <c r="T136" s="65"/>
      <c r="AT136" s="18" t="s">
        <v>4021</v>
      </c>
      <c r="AU136" s="18" t="s">
        <v>5990</v>
      </c>
    </row>
    <row r="137" spans="2:65" s="1" customFormat="1" ht="22.5" customHeight="1">
      <c r="B137" s="166"/>
      <c r="C137" s="167" t="s">
        <v>2358</v>
      </c>
      <c r="D137" s="167" t="s">
        <v>4015</v>
      </c>
      <c r="E137" s="168" t="s">
        <v>2448</v>
      </c>
      <c r="F137" s="169" t="s">
        <v>2449</v>
      </c>
      <c r="G137" s="170" t="s">
        <v>426</v>
      </c>
      <c r="H137" s="171">
        <v>84.56</v>
      </c>
      <c r="I137" s="172"/>
      <c r="J137" s="173">
        <f>ROUND(I137*H137,2)</f>
        <v>0</v>
      </c>
      <c r="K137" s="169" t="s">
        <v>5915</v>
      </c>
      <c r="L137" s="35"/>
      <c r="M137" s="174" t="s">
        <v>5915</v>
      </c>
      <c r="N137" s="175" t="s">
        <v>5954</v>
      </c>
      <c r="O137" s="36"/>
      <c r="P137" s="176">
        <f>O137*H137</f>
        <v>0</v>
      </c>
      <c r="Q137" s="176">
        <v>0</v>
      </c>
      <c r="R137" s="176">
        <f>Q137*H137</f>
        <v>0</v>
      </c>
      <c r="S137" s="176">
        <v>0</v>
      </c>
      <c r="T137" s="177">
        <f>S137*H137</f>
        <v>0</v>
      </c>
      <c r="AR137" s="18" t="s">
        <v>6003</v>
      </c>
      <c r="AT137" s="18" t="s">
        <v>4015</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6003</v>
      </c>
      <c r="BM137" s="18" t="s">
        <v>2450</v>
      </c>
    </row>
    <row r="138" spans="2:65" s="1" customFormat="1" ht="22.5" customHeight="1">
      <c r="B138" s="166"/>
      <c r="C138" s="167" t="s">
        <v>491</v>
      </c>
      <c r="D138" s="167" t="s">
        <v>4015</v>
      </c>
      <c r="E138" s="168" t="s">
        <v>2451</v>
      </c>
      <c r="F138" s="169" t="s">
        <v>1662</v>
      </c>
      <c r="G138" s="170" t="s">
        <v>426</v>
      </c>
      <c r="H138" s="171">
        <v>84.56</v>
      </c>
      <c r="I138" s="172"/>
      <c r="J138" s="173">
        <f>ROUND(I138*H138,2)</f>
        <v>0</v>
      </c>
      <c r="K138" s="169" t="s">
        <v>5915</v>
      </c>
      <c r="L138" s="35"/>
      <c r="M138" s="174" t="s">
        <v>5915</v>
      </c>
      <c r="N138" s="175" t="s">
        <v>5954</v>
      </c>
      <c r="O138" s="36"/>
      <c r="P138" s="176">
        <f>O138*H138</f>
        <v>0</v>
      </c>
      <c r="Q138" s="176">
        <v>0</v>
      </c>
      <c r="R138" s="176">
        <f>Q138*H138</f>
        <v>0</v>
      </c>
      <c r="S138" s="176">
        <v>0</v>
      </c>
      <c r="T138" s="177">
        <f>S138*H138</f>
        <v>0</v>
      </c>
      <c r="AR138" s="18" t="s">
        <v>6003</v>
      </c>
      <c r="AT138" s="18" t="s">
        <v>4015</v>
      </c>
      <c r="AU138" s="18" t="s">
        <v>5990</v>
      </c>
      <c r="AY138" s="18" t="s">
        <v>4012</v>
      </c>
      <c r="BE138" s="178">
        <f>IF(N138="základní",J138,0)</f>
        <v>0</v>
      </c>
      <c r="BF138" s="178">
        <f>IF(N138="snížená",J138,0)</f>
        <v>0</v>
      </c>
      <c r="BG138" s="178">
        <f>IF(N138="zákl. přenesená",J138,0)</f>
        <v>0</v>
      </c>
      <c r="BH138" s="178">
        <f>IF(N138="sníž. přenesená",J138,0)</f>
        <v>0</v>
      </c>
      <c r="BI138" s="178">
        <f>IF(N138="nulová",J138,0)</f>
        <v>0</v>
      </c>
      <c r="BJ138" s="18" t="s">
        <v>5934</v>
      </c>
      <c r="BK138" s="178">
        <f>ROUND(I138*H138,2)</f>
        <v>0</v>
      </c>
      <c r="BL138" s="18" t="s">
        <v>6003</v>
      </c>
      <c r="BM138" s="18" t="s">
        <v>2452</v>
      </c>
    </row>
    <row r="139" spans="2:65" s="1" customFormat="1" ht="27">
      <c r="B139" s="35"/>
      <c r="D139" s="179" t="s">
        <v>4021</v>
      </c>
      <c r="F139" s="180" t="s">
        <v>2868</v>
      </c>
      <c r="I139" s="181"/>
      <c r="L139" s="35"/>
      <c r="M139" s="64"/>
      <c r="N139" s="36"/>
      <c r="O139" s="36"/>
      <c r="P139" s="36"/>
      <c r="Q139" s="36"/>
      <c r="R139" s="36"/>
      <c r="S139" s="36"/>
      <c r="T139" s="65"/>
      <c r="AT139" s="18" t="s">
        <v>4021</v>
      </c>
      <c r="AU139" s="18" t="s">
        <v>5990</v>
      </c>
    </row>
    <row r="140" spans="2:65" s="1" customFormat="1" ht="22.5" customHeight="1">
      <c r="B140" s="166"/>
      <c r="C140" s="167" t="s">
        <v>495</v>
      </c>
      <c r="D140" s="167" t="s">
        <v>4015</v>
      </c>
      <c r="E140" s="168" t="s">
        <v>2453</v>
      </c>
      <c r="F140" s="169" t="s">
        <v>1665</v>
      </c>
      <c r="G140" s="170" t="s">
        <v>426</v>
      </c>
      <c r="H140" s="171">
        <v>84.56</v>
      </c>
      <c r="I140" s="172"/>
      <c r="J140" s="173">
        <f>ROUND(I140*H140,2)</f>
        <v>0</v>
      </c>
      <c r="K140" s="169" t="s">
        <v>5915</v>
      </c>
      <c r="L140" s="35"/>
      <c r="M140" s="174" t="s">
        <v>5915</v>
      </c>
      <c r="N140" s="175" t="s">
        <v>5954</v>
      </c>
      <c r="O140" s="36"/>
      <c r="P140" s="176">
        <f>O140*H140</f>
        <v>0</v>
      </c>
      <c r="Q140" s="176">
        <v>0</v>
      </c>
      <c r="R140" s="176">
        <f>Q140*H140</f>
        <v>0</v>
      </c>
      <c r="S140" s="176">
        <v>0</v>
      </c>
      <c r="T140" s="177">
        <f>S140*H140</f>
        <v>0</v>
      </c>
      <c r="AR140" s="18" t="s">
        <v>6003</v>
      </c>
      <c r="AT140" s="18" t="s">
        <v>4015</v>
      </c>
      <c r="AU140" s="18" t="s">
        <v>5990</v>
      </c>
      <c r="AY140" s="18" t="s">
        <v>4012</v>
      </c>
      <c r="BE140" s="178">
        <f>IF(N140="základní",J140,0)</f>
        <v>0</v>
      </c>
      <c r="BF140" s="178">
        <f>IF(N140="snížená",J140,0)</f>
        <v>0</v>
      </c>
      <c r="BG140" s="178">
        <f>IF(N140="zákl. přenesená",J140,0)</f>
        <v>0</v>
      </c>
      <c r="BH140" s="178">
        <f>IF(N140="sníž. přenesená",J140,0)</f>
        <v>0</v>
      </c>
      <c r="BI140" s="178">
        <f>IF(N140="nulová",J140,0)</f>
        <v>0</v>
      </c>
      <c r="BJ140" s="18" t="s">
        <v>5934</v>
      </c>
      <c r="BK140" s="178">
        <f>ROUND(I140*H140,2)</f>
        <v>0</v>
      </c>
      <c r="BL140" s="18" t="s">
        <v>6003</v>
      </c>
      <c r="BM140" s="18" t="s">
        <v>2454</v>
      </c>
    </row>
    <row r="141" spans="2:65" s="1" customFormat="1" ht="22.5" customHeight="1">
      <c r="B141" s="166"/>
      <c r="C141" s="167" t="s">
        <v>500</v>
      </c>
      <c r="D141" s="167" t="s">
        <v>4015</v>
      </c>
      <c r="E141" s="168" t="s">
        <v>2455</v>
      </c>
      <c r="F141" s="169" t="s">
        <v>2456</v>
      </c>
      <c r="G141" s="170" t="s">
        <v>4018</v>
      </c>
      <c r="H141" s="171">
        <v>1</v>
      </c>
      <c r="I141" s="172"/>
      <c r="J141" s="173">
        <f>ROUND(I141*H141,2)</f>
        <v>0</v>
      </c>
      <c r="K141" s="169" t="s">
        <v>5915</v>
      </c>
      <c r="L141" s="35"/>
      <c r="M141" s="174" t="s">
        <v>5915</v>
      </c>
      <c r="N141" s="175" t="s">
        <v>5954</v>
      </c>
      <c r="O141" s="36"/>
      <c r="P141" s="176">
        <f>O141*H141</f>
        <v>0</v>
      </c>
      <c r="Q141" s="176">
        <v>0</v>
      </c>
      <c r="R141" s="176">
        <f>Q141*H141</f>
        <v>0</v>
      </c>
      <c r="S141" s="176">
        <v>0</v>
      </c>
      <c r="T141" s="177">
        <f>S141*H141</f>
        <v>0</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2457</v>
      </c>
    </row>
    <row r="142" spans="2:65" s="1" customFormat="1" ht="22.5" customHeight="1">
      <c r="B142" s="166"/>
      <c r="C142" s="167" t="s">
        <v>505</v>
      </c>
      <c r="D142" s="167" t="s">
        <v>4015</v>
      </c>
      <c r="E142" s="168" t="s">
        <v>2458</v>
      </c>
      <c r="F142" s="169" t="s">
        <v>2459</v>
      </c>
      <c r="G142" s="170" t="s">
        <v>4018</v>
      </c>
      <c r="H142" s="171">
        <v>1</v>
      </c>
      <c r="I142" s="172"/>
      <c r="J142" s="173">
        <f>ROUND(I142*H142,2)</f>
        <v>0</v>
      </c>
      <c r="K142" s="169" t="s">
        <v>5915</v>
      </c>
      <c r="L142" s="35"/>
      <c r="M142" s="174" t="s">
        <v>5915</v>
      </c>
      <c r="N142" s="175" t="s">
        <v>5954</v>
      </c>
      <c r="O142" s="36"/>
      <c r="P142" s="176">
        <f>O142*H142</f>
        <v>0</v>
      </c>
      <c r="Q142" s="176">
        <v>0</v>
      </c>
      <c r="R142" s="176">
        <f>Q142*H142</f>
        <v>0</v>
      </c>
      <c r="S142" s="176">
        <v>0</v>
      </c>
      <c r="T142" s="177">
        <f>S142*H142</f>
        <v>0</v>
      </c>
      <c r="AR142" s="18" t="s">
        <v>6003</v>
      </c>
      <c r="AT142" s="18" t="s">
        <v>4015</v>
      </c>
      <c r="AU142" s="18" t="s">
        <v>5990</v>
      </c>
      <c r="AY142" s="18" t="s">
        <v>4012</v>
      </c>
      <c r="BE142" s="178">
        <f>IF(N142="základní",J142,0)</f>
        <v>0</v>
      </c>
      <c r="BF142" s="178">
        <f>IF(N142="snížená",J142,0)</f>
        <v>0</v>
      </c>
      <c r="BG142" s="178">
        <f>IF(N142="zákl. přenesená",J142,0)</f>
        <v>0</v>
      </c>
      <c r="BH142" s="178">
        <f>IF(N142="sníž. přenesená",J142,0)</f>
        <v>0</v>
      </c>
      <c r="BI142" s="178">
        <f>IF(N142="nulová",J142,0)</f>
        <v>0</v>
      </c>
      <c r="BJ142" s="18" t="s">
        <v>5934</v>
      </c>
      <c r="BK142" s="178">
        <f>ROUND(I142*H142,2)</f>
        <v>0</v>
      </c>
      <c r="BL142" s="18" t="s">
        <v>6003</v>
      </c>
      <c r="BM142" s="18" t="s">
        <v>2460</v>
      </c>
    </row>
    <row r="143" spans="2:65" s="11" customFormat="1" ht="29.85" customHeight="1">
      <c r="B143" s="152"/>
      <c r="D143" s="163" t="s">
        <v>5982</v>
      </c>
      <c r="E143" s="164" t="s">
        <v>4617</v>
      </c>
      <c r="F143" s="164" t="s">
        <v>4618</v>
      </c>
      <c r="I143" s="155"/>
      <c r="J143" s="165">
        <f>BK143</f>
        <v>0</v>
      </c>
      <c r="L143" s="152"/>
      <c r="M143" s="157"/>
      <c r="N143" s="158"/>
      <c r="O143" s="158"/>
      <c r="P143" s="159">
        <f>SUM(P144:P150)</f>
        <v>0</v>
      </c>
      <c r="Q143" s="158"/>
      <c r="R143" s="159">
        <f>SUM(R144:R150)</f>
        <v>0</v>
      </c>
      <c r="S143" s="158"/>
      <c r="T143" s="160">
        <f>SUM(T144:T150)</f>
        <v>0</v>
      </c>
      <c r="AR143" s="153" t="s">
        <v>5934</v>
      </c>
      <c r="AT143" s="161" t="s">
        <v>5982</v>
      </c>
      <c r="AU143" s="161" t="s">
        <v>5934</v>
      </c>
      <c r="AY143" s="153" t="s">
        <v>4012</v>
      </c>
      <c r="BK143" s="162">
        <f>SUM(BK144:BK150)</f>
        <v>0</v>
      </c>
    </row>
    <row r="144" spans="2:65" s="1" customFormat="1" ht="22.5" customHeight="1">
      <c r="B144" s="166"/>
      <c r="C144" s="167" t="s">
        <v>511</v>
      </c>
      <c r="D144" s="167" t="s">
        <v>4015</v>
      </c>
      <c r="E144" s="168" t="s">
        <v>4619</v>
      </c>
      <c r="F144" s="169" t="s">
        <v>4620</v>
      </c>
      <c r="G144" s="170" t="s">
        <v>450</v>
      </c>
      <c r="H144" s="171">
        <v>17.091000000000001</v>
      </c>
      <c r="I144" s="172"/>
      <c r="J144" s="173">
        <f>ROUND(I144*H144,2)</f>
        <v>0</v>
      </c>
      <c r="K144" s="169" t="s">
        <v>392</v>
      </c>
      <c r="L144" s="35"/>
      <c r="M144" s="174" t="s">
        <v>5915</v>
      </c>
      <c r="N144" s="175" t="s">
        <v>5954</v>
      </c>
      <c r="O144" s="36"/>
      <c r="P144" s="176">
        <f>O144*H144</f>
        <v>0</v>
      </c>
      <c r="Q144" s="176">
        <v>0</v>
      </c>
      <c r="R144" s="176">
        <f>Q144*H144</f>
        <v>0</v>
      </c>
      <c r="S144" s="176">
        <v>0</v>
      </c>
      <c r="T144" s="177">
        <f>S144*H144</f>
        <v>0</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2461</v>
      </c>
    </row>
    <row r="145" spans="2:65" s="1" customFormat="1" ht="22.5" customHeight="1">
      <c r="B145" s="166"/>
      <c r="C145" s="167" t="s">
        <v>516</v>
      </c>
      <c r="D145" s="167" t="s">
        <v>4015</v>
      </c>
      <c r="E145" s="168" t="s">
        <v>4627</v>
      </c>
      <c r="F145" s="169" t="s">
        <v>4628</v>
      </c>
      <c r="G145" s="170" t="s">
        <v>450</v>
      </c>
      <c r="H145" s="171">
        <v>17.091000000000001</v>
      </c>
      <c r="I145" s="172"/>
      <c r="J145" s="173">
        <f>ROUND(I145*H145,2)</f>
        <v>0</v>
      </c>
      <c r="K145" s="169" t="s">
        <v>392</v>
      </c>
      <c r="L145" s="35"/>
      <c r="M145" s="174" t="s">
        <v>5915</v>
      </c>
      <c r="N145" s="175" t="s">
        <v>5954</v>
      </c>
      <c r="O145" s="36"/>
      <c r="P145" s="176">
        <f>O145*H145</f>
        <v>0</v>
      </c>
      <c r="Q145" s="176">
        <v>0</v>
      </c>
      <c r="R145" s="176">
        <f>Q145*H145</f>
        <v>0</v>
      </c>
      <c r="S145" s="176">
        <v>0</v>
      </c>
      <c r="T145" s="177">
        <f>S145*H145</f>
        <v>0</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2462</v>
      </c>
    </row>
    <row r="146" spans="2:65" s="1" customFormat="1" ht="22.5" customHeight="1">
      <c r="B146" s="166"/>
      <c r="C146" s="167" t="s">
        <v>521</v>
      </c>
      <c r="D146" s="167" t="s">
        <v>4015</v>
      </c>
      <c r="E146" s="168" t="s">
        <v>4633</v>
      </c>
      <c r="F146" s="169" t="s">
        <v>4634</v>
      </c>
      <c r="G146" s="170" t="s">
        <v>450</v>
      </c>
      <c r="H146" s="171">
        <v>581.09400000000005</v>
      </c>
      <c r="I146" s="172"/>
      <c r="J146" s="173">
        <f>ROUND(I146*H146,2)</f>
        <v>0</v>
      </c>
      <c r="K146" s="169" t="s">
        <v>392</v>
      </c>
      <c r="L146" s="35"/>
      <c r="M146" s="174" t="s">
        <v>5915</v>
      </c>
      <c r="N146" s="175" t="s">
        <v>5954</v>
      </c>
      <c r="O146" s="36"/>
      <c r="P146" s="176">
        <f>O146*H146</f>
        <v>0</v>
      </c>
      <c r="Q146" s="176">
        <v>0</v>
      </c>
      <c r="R146" s="176">
        <f>Q146*H146</f>
        <v>0</v>
      </c>
      <c r="S146" s="176">
        <v>0</v>
      </c>
      <c r="T146" s="177">
        <f>S146*H146</f>
        <v>0</v>
      </c>
      <c r="AR146" s="18" t="s">
        <v>6003</v>
      </c>
      <c r="AT146" s="18" t="s">
        <v>4015</v>
      </c>
      <c r="AU146" s="18" t="s">
        <v>5990</v>
      </c>
      <c r="AY146" s="18" t="s">
        <v>4012</v>
      </c>
      <c r="BE146" s="178">
        <f>IF(N146="základní",J146,0)</f>
        <v>0</v>
      </c>
      <c r="BF146" s="178">
        <f>IF(N146="snížená",J146,0)</f>
        <v>0</v>
      </c>
      <c r="BG146" s="178">
        <f>IF(N146="zákl. přenesená",J146,0)</f>
        <v>0</v>
      </c>
      <c r="BH146" s="178">
        <f>IF(N146="sníž. přenesená",J146,0)</f>
        <v>0</v>
      </c>
      <c r="BI146" s="178">
        <f>IF(N146="nulová",J146,0)</f>
        <v>0</v>
      </c>
      <c r="BJ146" s="18" t="s">
        <v>5934</v>
      </c>
      <c r="BK146" s="178">
        <f>ROUND(I146*H146,2)</f>
        <v>0</v>
      </c>
      <c r="BL146" s="18" t="s">
        <v>6003</v>
      </c>
      <c r="BM146" s="18" t="s">
        <v>2463</v>
      </c>
    </row>
    <row r="147" spans="2:65" s="12" customFormat="1">
      <c r="B147" s="186"/>
      <c r="D147" s="179" t="s">
        <v>402</v>
      </c>
      <c r="F147" s="188" t="s">
        <v>2464</v>
      </c>
      <c r="H147" s="189">
        <v>581.09400000000005</v>
      </c>
      <c r="I147" s="190"/>
      <c r="L147" s="186"/>
      <c r="M147" s="191"/>
      <c r="N147" s="192"/>
      <c r="O147" s="192"/>
      <c r="P147" s="192"/>
      <c r="Q147" s="192"/>
      <c r="R147" s="192"/>
      <c r="S147" s="192"/>
      <c r="T147" s="193"/>
      <c r="AT147" s="194" t="s">
        <v>402</v>
      </c>
      <c r="AU147" s="194" t="s">
        <v>5990</v>
      </c>
      <c r="AV147" s="12" t="s">
        <v>5990</v>
      </c>
      <c r="AW147" s="12" t="s">
        <v>5916</v>
      </c>
      <c r="AX147" s="12" t="s">
        <v>5934</v>
      </c>
      <c r="AY147" s="194" t="s">
        <v>4012</v>
      </c>
    </row>
    <row r="148" spans="2:65" s="1" customFormat="1" ht="22.5" customHeight="1">
      <c r="B148" s="166"/>
      <c r="C148" s="167" t="s">
        <v>526</v>
      </c>
      <c r="D148" s="167" t="s">
        <v>4015</v>
      </c>
      <c r="E148" s="168" t="s">
        <v>2465</v>
      </c>
      <c r="F148" s="169" t="s">
        <v>2466</v>
      </c>
      <c r="G148" s="170" t="s">
        <v>450</v>
      </c>
      <c r="H148" s="171">
        <v>7.6459999999999999</v>
      </c>
      <c r="I148" s="172"/>
      <c r="J148" s="173">
        <f>ROUND(I148*H148,2)</f>
        <v>0</v>
      </c>
      <c r="K148" s="169" t="s">
        <v>392</v>
      </c>
      <c r="L148" s="35"/>
      <c r="M148" s="174" t="s">
        <v>5915</v>
      </c>
      <c r="N148" s="175" t="s">
        <v>5954</v>
      </c>
      <c r="O148" s="36"/>
      <c r="P148" s="176">
        <f>O148*H148</f>
        <v>0</v>
      </c>
      <c r="Q148" s="176">
        <v>0</v>
      </c>
      <c r="R148" s="176">
        <f>Q148*H148</f>
        <v>0</v>
      </c>
      <c r="S148" s="176">
        <v>0</v>
      </c>
      <c r="T148" s="177">
        <f>S148*H148</f>
        <v>0</v>
      </c>
      <c r="AR148" s="18" t="s">
        <v>6003</v>
      </c>
      <c r="AT148" s="18" t="s">
        <v>4015</v>
      </c>
      <c r="AU148" s="18" t="s">
        <v>5990</v>
      </c>
      <c r="AY148" s="18" t="s">
        <v>4012</v>
      </c>
      <c r="BE148" s="178">
        <f>IF(N148="základní",J148,0)</f>
        <v>0</v>
      </c>
      <c r="BF148" s="178">
        <f>IF(N148="snížená",J148,0)</f>
        <v>0</v>
      </c>
      <c r="BG148" s="178">
        <f>IF(N148="zákl. přenesená",J148,0)</f>
        <v>0</v>
      </c>
      <c r="BH148" s="178">
        <f>IF(N148="sníž. přenesená",J148,0)</f>
        <v>0</v>
      </c>
      <c r="BI148" s="178">
        <f>IF(N148="nulová",J148,0)</f>
        <v>0</v>
      </c>
      <c r="BJ148" s="18" t="s">
        <v>5934</v>
      </c>
      <c r="BK148" s="178">
        <f>ROUND(I148*H148,2)</f>
        <v>0</v>
      </c>
      <c r="BL148" s="18" t="s">
        <v>6003</v>
      </c>
      <c r="BM148" s="18" t="s">
        <v>2467</v>
      </c>
    </row>
    <row r="149" spans="2:65" s="12" customFormat="1">
      <c r="B149" s="186"/>
      <c r="D149" s="179" t="s">
        <v>402</v>
      </c>
      <c r="E149" s="187" t="s">
        <v>5915</v>
      </c>
      <c r="F149" s="188" t="s">
        <v>2468</v>
      </c>
      <c r="H149" s="189">
        <v>7.6459999999999999</v>
      </c>
      <c r="I149" s="190"/>
      <c r="L149" s="186"/>
      <c r="M149" s="191"/>
      <c r="N149" s="192"/>
      <c r="O149" s="192"/>
      <c r="P149" s="192"/>
      <c r="Q149" s="192"/>
      <c r="R149" s="192"/>
      <c r="S149" s="192"/>
      <c r="T149" s="193"/>
      <c r="AT149" s="194" t="s">
        <v>402</v>
      </c>
      <c r="AU149" s="194" t="s">
        <v>5990</v>
      </c>
      <c r="AV149" s="12" t="s">
        <v>5990</v>
      </c>
      <c r="AW149" s="12" t="s">
        <v>5947</v>
      </c>
      <c r="AX149" s="12" t="s">
        <v>5934</v>
      </c>
      <c r="AY149" s="194" t="s">
        <v>4012</v>
      </c>
    </row>
    <row r="150" spans="2:65" s="1" customFormat="1" ht="22.5" customHeight="1">
      <c r="B150" s="166"/>
      <c r="C150" s="167" t="s">
        <v>532</v>
      </c>
      <c r="D150" s="167" t="s">
        <v>4015</v>
      </c>
      <c r="E150" s="168" t="s">
        <v>2469</v>
      </c>
      <c r="F150" s="169" t="s">
        <v>2470</v>
      </c>
      <c r="G150" s="170" t="s">
        <v>450</v>
      </c>
      <c r="H150" s="171">
        <v>0.75800000000000001</v>
      </c>
      <c r="I150" s="172"/>
      <c r="J150" s="173">
        <f>ROUND(I150*H150,2)</f>
        <v>0</v>
      </c>
      <c r="K150" s="169" t="s">
        <v>392</v>
      </c>
      <c r="L150" s="35"/>
      <c r="M150" s="174" t="s">
        <v>5915</v>
      </c>
      <c r="N150" s="175" t="s">
        <v>5954</v>
      </c>
      <c r="O150" s="36"/>
      <c r="P150" s="176">
        <f>O150*H150</f>
        <v>0</v>
      </c>
      <c r="Q150" s="176">
        <v>0</v>
      </c>
      <c r="R150" s="176">
        <f>Q150*H150</f>
        <v>0</v>
      </c>
      <c r="S150" s="176">
        <v>0</v>
      </c>
      <c r="T150" s="177">
        <f>S150*H150</f>
        <v>0</v>
      </c>
      <c r="AR150" s="18" t="s">
        <v>6003</v>
      </c>
      <c r="AT150" s="18" t="s">
        <v>4015</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2471</v>
      </c>
    </row>
    <row r="151" spans="2:65" s="11" customFormat="1" ht="37.35" customHeight="1">
      <c r="B151" s="152"/>
      <c r="D151" s="153" t="s">
        <v>5982</v>
      </c>
      <c r="E151" s="154" t="s">
        <v>743</v>
      </c>
      <c r="F151" s="154" t="s">
        <v>744</v>
      </c>
      <c r="I151" s="155"/>
      <c r="J151" s="156">
        <f>BK151</f>
        <v>0</v>
      </c>
      <c r="L151" s="152"/>
      <c r="M151" s="157"/>
      <c r="N151" s="158"/>
      <c r="O151" s="158"/>
      <c r="P151" s="159">
        <f>P152+P169+P175+P183</f>
        <v>0</v>
      </c>
      <c r="Q151" s="158"/>
      <c r="R151" s="159">
        <f>R152+R169+R175+R183</f>
        <v>1.1486280000000002</v>
      </c>
      <c r="S151" s="158"/>
      <c r="T151" s="160">
        <f>T152+T169+T175+T183</f>
        <v>0.91163420000000006</v>
      </c>
      <c r="AR151" s="153" t="s">
        <v>5990</v>
      </c>
      <c r="AT151" s="161" t="s">
        <v>5982</v>
      </c>
      <c r="AU151" s="161" t="s">
        <v>5983</v>
      </c>
      <c r="AY151" s="153" t="s">
        <v>4012</v>
      </c>
      <c r="BK151" s="162">
        <f>BK152+BK169+BK175+BK183</f>
        <v>0</v>
      </c>
    </row>
    <row r="152" spans="2:65" s="11" customFormat="1" ht="19.899999999999999" customHeight="1">
      <c r="B152" s="152"/>
      <c r="D152" s="163" t="s">
        <v>5982</v>
      </c>
      <c r="E152" s="164" t="s">
        <v>2781</v>
      </c>
      <c r="F152" s="164" t="s">
        <v>2782</v>
      </c>
      <c r="I152" s="155"/>
      <c r="J152" s="165">
        <f>BK152</f>
        <v>0</v>
      </c>
      <c r="L152" s="152"/>
      <c r="M152" s="157"/>
      <c r="N152" s="158"/>
      <c r="O152" s="158"/>
      <c r="P152" s="159">
        <f>SUM(P153:P168)</f>
        <v>0</v>
      </c>
      <c r="Q152" s="158"/>
      <c r="R152" s="159">
        <f>SUM(R153:R168)</f>
        <v>0.88358000000000014</v>
      </c>
      <c r="S152" s="158"/>
      <c r="T152" s="160">
        <f>SUM(T153:T168)</f>
        <v>0.67163420000000007</v>
      </c>
      <c r="AR152" s="153" t="s">
        <v>5990</v>
      </c>
      <c r="AT152" s="161" t="s">
        <v>5982</v>
      </c>
      <c r="AU152" s="161" t="s">
        <v>5934</v>
      </c>
      <c r="AY152" s="153" t="s">
        <v>4012</v>
      </c>
      <c r="BK152" s="162">
        <f>SUM(BK153:BK168)</f>
        <v>0</v>
      </c>
    </row>
    <row r="153" spans="2:65" s="1" customFormat="1" ht="22.5" customHeight="1">
      <c r="B153" s="166"/>
      <c r="C153" s="167" t="s">
        <v>538</v>
      </c>
      <c r="D153" s="167" t="s">
        <v>4015</v>
      </c>
      <c r="E153" s="168" t="s">
        <v>3712</v>
      </c>
      <c r="F153" s="169" t="s">
        <v>3713</v>
      </c>
      <c r="G153" s="170" t="s">
        <v>426</v>
      </c>
      <c r="H153" s="171">
        <v>93.93</v>
      </c>
      <c r="I153" s="172"/>
      <c r="J153" s="173">
        <f>ROUND(I153*H153,2)</f>
        <v>0</v>
      </c>
      <c r="K153" s="169" t="s">
        <v>392</v>
      </c>
      <c r="L153" s="35"/>
      <c r="M153" s="174" t="s">
        <v>5915</v>
      </c>
      <c r="N153" s="175" t="s">
        <v>5954</v>
      </c>
      <c r="O153" s="36"/>
      <c r="P153" s="176">
        <f>O153*H153</f>
        <v>0</v>
      </c>
      <c r="Q153" s="176">
        <v>0</v>
      </c>
      <c r="R153" s="176">
        <f>Q153*H153</f>
        <v>0</v>
      </c>
      <c r="S153" s="176">
        <v>5.94E-3</v>
      </c>
      <c r="T153" s="177">
        <f>S153*H153</f>
        <v>0.5579442</v>
      </c>
      <c r="AR153" s="18" t="s">
        <v>3964</v>
      </c>
      <c r="AT153" s="18" t="s">
        <v>4015</v>
      </c>
      <c r="AU153" s="18" t="s">
        <v>5990</v>
      </c>
      <c r="AY153" s="18" t="s">
        <v>4012</v>
      </c>
      <c r="BE153" s="178">
        <f>IF(N153="základní",J153,0)</f>
        <v>0</v>
      </c>
      <c r="BF153" s="178">
        <f>IF(N153="snížená",J153,0)</f>
        <v>0</v>
      </c>
      <c r="BG153" s="178">
        <f>IF(N153="zákl. přenesená",J153,0)</f>
        <v>0</v>
      </c>
      <c r="BH153" s="178">
        <f>IF(N153="sníž. přenesená",J153,0)</f>
        <v>0</v>
      </c>
      <c r="BI153" s="178">
        <f>IF(N153="nulová",J153,0)</f>
        <v>0</v>
      </c>
      <c r="BJ153" s="18" t="s">
        <v>5934</v>
      </c>
      <c r="BK153" s="178">
        <f>ROUND(I153*H153,2)</f>
        <v>0</v>
      </c>
      <c r="BL153" s="18" t="s">
        <v>3964</v>
      </c>
      <c r="BM153" s="18" t="s">
        <v>2472</v>
      </c>
    </row>
    <row r="154" spans="2:65" s="12" customFormat="1">
      <c r="B154" s="186"/>
      <c r="D154" s="179" t="s">
        <v>402</v>
      </c>
      <c r="E154" s="187" t="s">
        <v>5915</v>
      </c>
      <c r="F154" s="188" t="s">
        <v>2473</v>
      </c>
      <c r="H154" s="189">
        <v>93.93</v>
      </c>
      <c r="I154" s="190"/>
      <c r="L154" s="186"/>
      <c r="M154" s="191"/>
      <c r="N154" s="192"/>
      <c r="O154" s="192"/>
      <c r="P154" s="192"/>
      <c r="Q154" s="192"/>
      <c r="R154" s="192"/>
      <c r="S154" s="192"/>
      <c r="T154" s="193"/>
      <c r="AT154" s="194" t="s">
        <v>402</v>
      </c>
      <c r="AU154" s="194" t="s">
        <v>5990</v>
      </c>
      <c r="AV154" s="12" t="s">
        <v>5990</v>
      </c>
      <c r="AW154" s="12" t="s">
        <v>5947</v>
      </c>
      <c r="AX154" s="12" t="s">
        <v>5934</v>
      </c>
      <c r="AY154" s="194" t="s">
        <v>4012</v>
      </c>
    </row>
    <row r="155" spans="2:65" s="1" customFormat="1" ht="22.5" customHeight="1">
      <c r="B155" s="166"/>
      <c r="C155" s="167" t="s">
        <v>542</v>
      </c>
      <c r="D155" s="167" t="s">
        <v>4015</v>
      </c>
      <c r="E155" s="168" t="s">
        <v>2474</v>
      </c>
      <c r="F155" s="169" t="s">
        <v>2475</v>
      </c>
      <c r="G155" s="170" t="s">
        <v>459</v>
      </c>
      <c r="H155" s="171">
        <v>27.4</v>
      </c>
      <c r="I155" s="172"/>
      <c r="J155" s="173">
        <f>ROUND(I155*H155,2)</f>
        <v>0</v>
      </c>
      <c r="K155" s="169" t="s">
        <v>392</v>
      </c>
      <c r="L155" s="35"/>
      <c r="M155" s="174" t="s">
        <v>5915</v>
      </c>
      <c r="N155" s="175" t="s">
        <v>5954</v>
      </c>
      <c r="O155" s="36"/>
      <c r="P155" s="176">
        <f>O155*H155</f>
        <v>0</v>
      </c>
      <c r="Q155" s="176">
        <v>0</v>
      </c>
      <c r="R155" s="176">
        <f>Q155*H155</f>
        <v>0</v>
      </c>
      <c r="S155" s="176">
        <v>2.2300000000000002E-3</v>
      </c>
      <c r="T155" s="177">
        <f>S155*H155</f>
        <v>6.1102000000000004E-2</v>
      </c>
      <c r="AR155" s="18" t="s">
        <v>3964</v>
      </c>
      <c r="AT155" s="18" t="s">
        <v>4015</v>
      </c>
      <c r="AU155" s="18" t="s">
        <v>5990</v>
      </c>
      <c r="AY155" s="18" t="s">
        <v>4012</v>
      </c>
      <c r="BE155" s="178">
        <f>IF(N155="základní",J155,0)</f>
        <v>0</v>
      </c>
      <c r="BF155" s="178">
        <f>IF(N155="snížená",J155,0)</f>
        <v>0</v>
      </c>
      <c r="BG155" s="178">
        <f>IF(N155="zákl. přenesená",J155,0)</f>
        <v>0</v>
      </c>
      <c r="BH155" s="178">
        <f>IF(N155="sníž. přenesená",J155,0)</f>
        <v>0</v>
      </c>
      <c r="BI155" s="178">
        <f>IF(N155="nulová",J155,0)</f>
        <v>0</v>
      </c>
      <c r="BJ155" s="18" t="s">
        <v>5934</v>
      </c>
      <c r="BK155" s="178">
        <f>ROUND(I155*H155,2)</f>
        <v>0</v>
      </c>
      <c r="BL155" s="18" t="s">
        <v>3964</v>
      </c>
      <c r="BM155" s="18" t="s">
        <v>2476</v>
      </c>
    </row>
    <row r="156" spans="2:65" s="1" customFormat="1" ht="22.5" customHeight="1">
      <c r="B156" s="166"/>
      <c r="C156" s="167" t="s">
        <v>548</v>
      </c>
      <c r="D156" s="167" t="s">
        <v>4015</v>
      </c>
      <c r="E156" s="168" t="s">
        <v>5594</v>
      </c>
      <c r="F156" s="169" t="s">
        <v>5595</v>
      </c>
      <c r="G156" s="170" t="s">
        <v>459</v>
      </c>
      <c r="H156" s="171">
        <v>8.4</v>
      </c>
      <c r="I156" s="172"/>
      <c r="J156" s="173">
        <f>ROUND(I156*H156,2)</f>
        <v>0</v>
      </c>
      <c r="K156" s="169" t="s">
        <v>392</v>
      </c>
      <c r="L156" s="35"/>
      <c r="M156" s="174" t="s">
        <v>5915</v>
      </c>
      <c r="N156" s="175" t="s">
        <v>5954</v>
      </c>
      <c r="O156" s="36"/>
      <c r="P156" s="176">
        <f>O156*H156</f>
        <v>0</v>
      </c>
      <c r="Q156" s="176">
        <v>0</v>
      </c>
      <c r="R156" s="176">
        <f>Q156*H156</f>
        <v>0</v>
      </c>
      <c r="S156" s="176">
        <v>1.67E-3</v>
      </c>
      <c r="T156" s="177">
        <f>S156*H156</f>
        <v>1.4028000000000001E-2</v>
      </c>
      <c r="AR156" s="18" t="s">
        <v>3964</v>
      </c>
      <c r="AT156" s="18" t="s">
        <v>4015</v>
      </c>
      <c r="AU156" s="18" t="s">
        <v>5990</v>
      </c>
      <c r="AY156" s="18" t="s">
        <v>4012</v>
      </c>
      <c r="BE156" s="178">
        <f>IF(N156="základní",J156,0)</f>
        <v>0</v>
      </c>
      <c r="BF156" s="178">
        <f>IF(N156="snížená",J156,0)</f>
        <v>0</v>
      </c>
      <c r="BG156" s="178">
        <f>IF(N156="zákl. přenesená",J156,0)</f>
        <v>0</v>
      </c>
      <c r="BH156" s="178">
        <f>IF(N156="sníž. přenesená",J156,0)</f>
        <v>0</v>
      </c>
      <c r="BI156" s="178">
        <f>IF(N156="nulová",J156,0)</f>
        <v>0</v>
      </c>
      <c r="BJ156" s="18" t="s">
        <v>5934</v>
      </c>
      <c r="BK156" s="178">
        <f>ROUND(I156*H156,2)</f>
        <v>0</v>
      </c>
      <c r="BL156" s="18" t="s">
        <v>3964</v>
      </c>
      <c r="BM156" s="18" t="s">
        <v>2477</v>
      </c>
    </row>
    <row r="157" spans="2:65" s="12" customFormat="1">
      <c r="B157" s="186"/>
      <c r="D157" s="179" t="s">
        <v>402</v>
      </c>
      <c r="E157" s="187" t="s">
        <v>5915</v>
      </c>
      <c r="F157" s="188" t="s">
        <v>2478</v>
      </c>
      <c r="H157" s="189">
        <v>8.4</v>
      </c>
      <c r="I157" s="190"/>
      <c r="L157" s="186"/>
      <c r="M157" s="191"/>
      <c r="N157" s="192"/>
      <c r="O157" s="192"/>
      <c r="P157" s="192"/>
      <c r="Q157" s="192"/>
      <c r="R157" s="192"/>
      <c r="S157" s="192"/>
      <c r="T157" s="193"/>
      <c r="AT157" s="194" t="s">
        <v>402</v>
      </c>
      <c r="AU157" s="194" t="s">
        <v>5990</v>
      </c>
      <c r="AV157" s="12" t="s">
        <v>5990</v>
      </c>
      <c r="AW157" s="12" t="s">
        <v>5947</v>
      </c>
      <c r="AX157" s="12" t="s">
        <v>5934</v>
      </c>
      <c r="AY157" s="194" t="s">
        <v>4012</v>
      </c>
    </row>
    <row r="158" spans="2:65" s="1" customFormat="1" ht="22.5" customHeight="1">
      <c r="B158" s="166"/>
      <c r="C158" s="167" t="s">
        <v>553</v>
      </c>
      <c r="D158" s="167" t="s">
        <v>4015</v>
      </c>
      <c r="E158" s="168" t="s">
        <v>5602</v>
      </c>
      <c r="F158" s="169" t="s">
        <v>5603</v>
      </c>
      <c r="G158" s="170" t="s">
        <v>459</v>
      </c>
      <c r="H158" s="171">
        <v>11.8</v>
      </c>
      <c r="I158" s="172"/>
      <c r="J158" s="173">
        <f>ROUND(I158*H158,2)</f>
        <v>0</v>
      </c>
      <c r="K158" s="169" t="s">
        <v>392</v>
      </c>
      <c r="L158" s="35"/>
      <c r="M158" s="174" t="s">
        <v>5915</v>
      </c>
      <c r="N158" s="175" t="s">
        <v>5954</v>
      </c>
      <c r="O158" s="36"/>
      <c r="P158" s="176">
        <f>O158*H158</f>
        <v>0</v>
      </c>
      <c r="Q158" s="176">
        <v>0</v>
      </c>
      <c r="R158" s="176">
        <f>Q158*H158</f>
        <v>0</v>
      </c>
      <c r="S158" s="176">
        <v>2.5999999999999999E-3</v>
      </c>
      <c r="T158" s="177">
        <f>S158*H158</f>
        <v>3.0679999999999999E-2</v>
      </c>
      <c r="AR158" s="18" t="s">
        <v>3964</v>
      </c>
      <c r="AT158" s="18" t="s">
        <v>4015</v>
      </c>
      <c r="AU158" s="18" t="s">
        <v>5990</v>
      </c>
      <c r="AY158" s="18" t="s">
        <v>4012</v>
      </c>
      <c r="BE158" s="178">
        <f>IF(N158="základní",J158,0)</f>
        <v>0</v>
      </c>
      <c r="BF158" s="178">
        <f>IF(N158="snížená",J158,0)</f>
        <v>0</v>
      </c>
      <c r="BG158" s="178">
        <f>IF(N158="zákl. přenesená",J158,0)</f>
        <v>0</v>
      </c>
      <c r="BH158" s="178">
        <f>IF(N158="sníž. přenesená",J158,0)</f>
        <v>0</v>
      </c>
      <c r="BI158" s="178">
        <f>IF(N158="nulová",J158,0)</f>
        <v>0</v>
      </c>
      <c r="BJ158" s="18" t="s">
        <v>5934</v>
      </c>
      <c r="BK158" s="178">
        <f>ROUND(I158*H158,2)</f>
        <v>0</v>
      </c>
      <c r="BL158" s="18" t="s">
        <v>3964</v>
      </c>
      <c r="BM158" s="18" t="s">
        <v>2479</v>
      </c>
    </row>
    <row r="159" spans="2:65" s="1" customFormat="1" ht="22.5" customHeight="1">
      <c r="B159" s="166"/>
      <c r="C159" s="167" t="s">
        <v>559</v>
      </c>
      <c r="D159" s="167" t="s">
        <v>4015</v>
      </c>
      <c r="E159" s="168" t="s">
        <v>5607</v>
      </c>
      <c r="F159" s="169" t="s">
        <v>5608</v>
      </c>
      <c r="G159" s="170" t="s">
        <v>459</v>
      </c>
      <c r="H159" s="171">
        <v>2</v>
      </c>
      <c r="I159" s="172"/>
      <c r="J159" s="173">
        <f>ROUND(I159*H159,2)</f>
        <v>0</v>
      </c>
      <c r="K159" s="169" t="s">
        <v>392</v>
      </c>
      <c r="L159" s="35"/>
      <c r="M159" s="174" t="s">
        <v>5915</v>
      </c>
      <c r="N159" s="175" t="s">
        <v>5954</v>
      </c>
      <c r="O159" s="36"/>
      <c r="P159" s="176">
        <f>O159*H159</f>
        <v>0</v>
      </c>
      <c r="Q159" s="176">
        <v>0</v>
      </c>
      <c r="R159" s="176">
        <f>Q159*H159</f>
        <v>0</v>
      </c>
      <c r="S159" s="176">
        <v>3.9399999999999999E-3</v>
      </c>
      <c r="T159" s="177">
        <f>S159*H159</f>
        <v>7.8799999999999999E-3</v>
      </c>
      <c r="AR159" s="18" t="s">
        <v>3964</v>
      </c>
      <c r="AT159" s="18" t="s">
        <v>4015</v>
      </c>
      <c r="AU159" s="18" t="s">
        <v>5990</v>
      </c>
      <c r="AY159" s="18" t="s">
        <v>4012</v>
      </c>
      <c r="BE159" s="178">
        <f>IF(N159="základní",J159,0)</f>
        <v>0</v>
      </c>
      <c r="BF159" s="178">
        <f>IF(N159="snížená",J159,0)</f>
        <v>0</v>
      </c>
      <c r="BG159" s="178">
        <f>IF(N159="zákl. přenesená",J159,0)</f>
        <v>0</v>
      </c>
      <c r="BH159" s="178">
        <f>IF(N159="sníž. přenesená",J159,0)</f>
        <v>0</v>
      </c>
      <c r="BI159" s="178">
        <f>IF(N159="nulová",J159,0)</f>
        <v>0</v>
      </c>
      <c r="BJ159" s="18" t="s">
        <v>5934</v>
      </c>
      <c r="BK159" s="178">
        <f>ROUND(I159*H159,2)</f>
        <v>0</v>
      </c>
      <c r="BL159" s="18" t="s">
        <v>3964</v>
      </c>
      <c r="BM159" s="18" t="s">
        <v>2480</v>
      </c>
    </row>
    <row r="160" spans="2:65" s="1" customFormat="1" ht="31.5" customHeight="1">
      <c r="B160" s="166"/>
      <c r="C160" s="167" t="s">
        <v>565</v>
      </c>
      <c r="D160" s="167" t="s">
        <v>4015</v>
      </c>
      <c r="E160" s="168" t="s">
        <v>2481</v>
      </c>
      <c r="F160" s="169" t="s">
        <v>2482</v>
      </c>
      <c r="G160" s="170" t="s">
        <v>426</v>
      </c>
      <c r="H160" s="171">
        <v>93.93</v>
      </c>
      <c r="I160" s="172"/>
      <c r="J160" s="173">
        <f>ROUND(I160*H160,2)</f>
        <v>0</v>
      </c>
      <c r="K160" s="169" t="s">
        <v>392</v>
      </c>
      <c r="L160" s="35"/>
      <c r="M160" s="174" t="s">
        <v>5915</v>
      </c>
      <c r="N160" s="175" t="s">
        <v>5954</v>
      </c>
      <c r="O160" s="36"/>
      <c r="P160" s="176">
        <f>O160*H160</f>
        <v>0</v>
      </c>
      <c r="Q160" s="176">
        <v>7.6E-3</v>
      </c>
      <c r="R160" s="176">
        <f>Q160*H160</f>
        <v>0.71386800000000006</v>
      </c>
      <c r="S160" s="176">
        <v>0</v>
      </c>
      <c r="T160" s="177">
        <f>S160*H160</f>
        <v>0</v>
      </c>
      <c r="AR160" s="18" t="s">
        <v>3964</v>
      </c>
      <c r="AT160" s="18" t="s">
        <v>4015</v>
      </c>
      <c r="AU160" s="18" t="s">
        <v>5990</v>
      </c>
      <c r="AY160" s="18" t="s">
        <v>4012</v>
      </c>
      <c r="BE160" s="178">
        <f>IF(N160="základní",J160,0)</f>
        <v>0</v>
      </c>
      <c r="BF160" s="178">
        <f>IF(N160="snížená",J160,0)</f>
        <v>0</v>
      </c>
      <c r="BG160" s="178">
        <f>IF(N160="zákl. přenesená",J160,0)</f>
        <v>0</v>
      </c>
      <c r="BH160" s="178">
        <f>IF(N160="sníž. přenesená",J160,0)</f>
        <v>0</v>
      </c>
      <c r="BI160" s="178">
        <f>IF(N160="nulová",J160,0)</f>
        <v>0</v>
      </c>
      <c r="BJ160" s="18" t="s">
        <v>5934</v>
      </c>
      <c r="BK160" s="178">
        <f>ROUND(I160*H160,2)</f>
        <v>0</v>
      </c>
      <c r="BL160" s="18" t="s">
        <v>3964</v>
      </c>
      <c r="BM160" s="18" t="s">
        <v>2483</v>
      </c>
    </row>
    <row r="161" spans="2:65" s="12" customFormat="1">
      <c r="B161" s="186"/>
      <c r="D161" s="179" t="s">
        <v>402</v>
      </c>
      <c r="F161" s="188" t="s">
        <v>2484</v>
      </c>
      <c r="H161" s="189">
        <v>93.93</v>
      </c>
      <c r="I161" s="190"/>
      <c r="L161" s="186"/>
      <c r="M161" s="191"/>
      <c r="N161" s="192"/>
      <c r="O161" s="192"/>
      <c r="P161" s="192"/>
      <c r="Q161" s="192"/>
      <c r="R161" s="192"/>
      <c r="S161" s="192"/>
      <c r="T161" s="193"/>
      <c r="AT161" s="194" t="s">
        <v>402</v>
      </c>
      <c r="AU161" s="194" t="s">
        <v>5990</v>
      </c>
      <c r="AV161" s="12" t="s">
        <v>5990</v>
      </c>
      <c r="AW161" s="12" t="s">
        <v>5916</v>
      </c>
      <c r="AX161" s="12" t="s">
        <v>5934</v>
      </c>
      <c r="AY161" s="194" t="s">
        <v>4012</v>
      </c>
    </row>
    <row r="162" spans="2:65" s="1" customFormat="1" ht="31.5" customHeight="1">
      <c r="B162" s="166"/>
      <c r="C162" s="167" t="s">
        <v>570</v>
      </c>
      <c r="D162" s="167" t="s">
        <v>4015</v>
      </c>
      <c r="E162" s="168" t="s">
        <v>2485</v>
      </c>
      <c r="F162" s="169" t="s">
        <v>2486</v>
      </c>
      <c r="G162" s="170" t="s">
        <v>459</v>
      </c>
      <c r="H162" s="171">
        <v>27.4</v>
      </c>
      <c r="I162" s="172"/>
      <c r="J162" s="173">
        <f>ROUND(I162*H162,2)</f>
        <v>0</v>
      </c>
      <c r="K162" s="169" t="s">
        <v>392</v>
      </c>
      <c r="L162" s="35"/>
      <c r="M162" s="174" t="s">
        <v>5915</v>
      </c>
      <c r="N162" s="175" t="s">
        <v>5954</v>
      </c>
      <c r="O162" s="36"/>
      <c r="P162" s="176">
        <f>O162*H162</f>
        <v>0</v>
      </c>
      <c r="Q162" s="176">
        <v>4.3699999999999998E-3</v>
      </c>
      <c r="R162" s="176">
        <f>Q162*H162</f>
        <v>0.11973799999999998</v>
      </c>
      <c r="S162" s="176">
        <v>0</v>
      </c>
      <c r="T162" s="177">
        <f>S162*H162</f>
        <v>0</v>
      </c>
      <c r="AR162" s="18" t="s">
        <v>3964</v>
      </c>
      <c r="AT162" s="18" t="s">
        <v>4015</v>
      </c>
      <c r="AU162" s="18" t="s">
        <v>5990</v>
      </c>
      <c r="AY162" s="18" t="s">
        <v>4012</v>
      </c>
      <c r="BE162" s="178">
        <f>IF(N162="základní",J162,0)</f>
        <v>0</v>
      </c>
      <c r="BF162" s="178">
        <f>IF(N162="snížená",J162,0)</f>
        <v>0</v>
      </c>
      <c r="BG162" s="178">
        <f>IF(N162="zákl. přenesená",J162,0)</f>
        <v>0</v>
      </c>
      <c r="BH162" s="178">
        <f>IF(N162="sníž. přenesená",J162,0)</f>
        <v>0</v>
      </c>
      <c r="BI162" s="178">
        <f>IF(N162="nulová",J162,0)</f>
        <v>0</v>
      </c>
      <c r="BJ162" s="18" t="s">
        <v>5934</v>
      </c>
      <c r="BK162" s="178">
        <f>ROUND(I162*H162,2)</f>
        <v>0</v>
      </c>
      <c r="BL162" s="18" t="s">
        <v>3964</v>
      </c>
      <c r="BM162" s="18" t="s">
        <v>2487</v>
      </c>
    </row>
    <row r="163" spans="2:65" s="12" customFormat="1">
      <c r="B163" s="186"/>
      <c r="D163" s="179" t="s">
        <v>402</v>
      </c>
      <c r="E163" s="187" t="s">
        <v>5915</v>
      </c>
      <c r="F163" s="188" t="s">
        <v>2488</v>
      </c>
      <c r="H163" s="189">
        <v>27.4</v>
      </c>
      <c r="I163" s="190"/>
      <c r="L163" s="186"/>
      <c r="M163" s="191"/>
      <c r="N163" s="192"/>
      <c r="O163" s="192"/>
      <c r="P163" s="192"/>
      <c r="Q163" s="192"/>
      <c r="R163" s="192"/>
      <c r="S163" s="192"/>
      <c r="T163" s="193"/>
      <c r="AT163" s="194" t="s">
        <v>402</v>
      </c>
      <c r="AU163" s="194" t="s">
        <v>5990</v>
      </c>
      <c r="AV163" s="12" t="s">
        <v>5990</v>
      </c>
      <c r="AW163" s="12" t="s">
        <v>5947</v>
      </c>
      <c r="AX163" s="12" t="s">
        <v>5934</v>
      </c>
      <c r="AY163" s="194" t="s">
        <v>4012</v>
      </c>
    </row>
    <row r="164" spans="2:65" s="1" customFormat="1" ht="31.5" customHeight="1">
      <c r="B164" s="166"/>
      <c r="C164" s="167" t="s">
        <v>574</v>
      </c>
      <c r="D164" s="167" t="s">
        <v>4015</v>
      </c>
      <c r="E164" s="168" t="s">
        <v>5621</v>
      </c>
      <c r="F164" s="169" t="s">
        <v>5622</v>
      </c>
      <c r="G164" s="170" t="s">
        <v>459</v>
      </c>
      <c r="H164" s="171">
        <v>8.4</v>
      </c>
      <c r="I164" s="172"/>
      <c r="J164" s="173">
        <f>ROUND(I164*H164,2)</f>
        <v>0</v>
      </c>
      <c r="K164" s="169" t="s">
        <v>392</v>
      </c>
      <c r="L164" s="35"/>
      <c r="M164" s="174" t="s">
        <v>5915</v>
      </c>
      <c r="N164" s="175" t="s">
        <v>5954</v>
      </c>
      <c r="O164" s="36"/>
      <c r="P164" s="176">
        <f>O164*H164</f>
        <v>0</v>
      </c>
      <c r="Q164" s="176">
        <v>3.5200000000000001E-3</v>
      </c>
      <c r="R164" s="176">
        <f>Q164*H164</f>
        <v>2.9568000000000004E-2</v>
      </c>
      <c r="S164" s="176">
        <v>0</v>
      </c>
      <c r="T164" s="177">
        <f>S164*H164</f>
        <v>0</v>
      </c>
      <c r="AR164" s="18" t="s">
        <v>3964</v>
      </c>
      <c r="AT164" s="18" t="s">
        <v>4015</v>
      </c>
      <c r="AU164" s="18" t="s">
        <v>5990</v>
      </c>
      <c r="AY164" s="18" t="s">
        <v>4012</v>
      </c>
      <c r="BE164" s="178">
        <f>IF(N164="základní",J164,0)</f>
        <v>0</v>
      </c>
      <c r="BF164" s="178">
        <f>IF(N164="snížená",J164,0)</f>
        <v>0</v>
      </c>
      <c r="BG164" s="178">
        <f>IF(N164="zákl. přenesená",J164,0)</f>
        <v>0</v>
      </c>
      <c r="BH164" s="178">
        <f>IF(N164="sníž. přenesená",J164,0)</f>
        <v>0</v>
      </c>
      <c r="BI164" s="178">
        <f>IF(N164="nulová",J164,0)</f>
        <v>0</v>
      </c>
      <c r="BJ164" s="18" t="s">
        <v>5934</v>
      </c>
      <c r="BK164" s="178">
        <f>ROUND(I164*H164,2)</f>
        <v>0</v>
      </c>
      <c r="BL164" s="18" t="s">
        <v>3964</v>
      </c>
      <c r="BM164" s="18" t="s">
        <v>2489</v>
      </c>
    </row>
    <row r="165" spans="2:65" s="12" customFormat="1">
      <c r="B165" s="186"/>
      <c r="D165" s="179" t="s">
        <v>402</v>
      </c>
      <c r="E165" s="187" t="s">
        <v>5915</v>
      </c>
      <c r="F165" s="188" t="s">
        <v>2478</v>
      </c>
      <c r="H165" s="189">
        <v>8.4</v>
      </c>
      <c r="I165" s="190"/>
      <c r="L165" s="186"/>
      <c r="M165" s="191"/>
      <c r="N165" s="192"/>
      <c r="O165" s="192"/>
      <c r="P165" s="192"/>
      <c r="Q165" s="192"/>
      <c r="R165" s="192"/>
      <c r="S165" s="192"/>
      <c r="T165" s="193"/>
      <c r="AT165" s="194" t="s">
        <v>402</v>
      </c>
      <c r="AU165" s="194" t="s">
        <v>5990</v>
      </c>
      <c r="AV165" s="12" t="s">
        <v>5990</v>
      </c>
      <c r="AW165" s="12" t="s">
        <v>5947</v>
      </c>
      <c r="AX165" s="12" t="s">
        <v>5934</v>
      </c>
      <c r="AY165" s="194" t="s">
        <v>4012</v>
      </c>
    </row>
    <row r="166" spans="2:65" s="1" customFormat="1" ht="22.5" customHeight="1">
      <c r="B166" s="166"/>
      <c r="C166" s="167" t="s">
        <v>579</v>
      </c>
      <c r="D166" s="167" t="s">
        <v>4015</v>
      </c>
      <c r="E166" s="168" t="s">
        <v>5626</v>
      </c>
      <c r="F166" s="169" t="s">
        <v>5627</v>
      </c>
      <c r="G166" s="170" t="s">
        <v>459</v>
      </c>
      <c r="H166" s="171">
        <v>11.8</v>
      </c>
      <c r="I166" s="172"/>
      <c r="J166" s="173">
        <f>ROUND(I166*H166,2)</f>
        <v>0</v>
      </c>
      <c r="K166" s="169" t="s">
        <v>392</v>
      </c>
      <c r="L166" s="35"/>
      <c r="M166" s="174" t="s">
        <v>5915</v>
      </c>
      <c r="N166" s="175" t="s">
        <v>5954</v>
      </c>
      <c r="O166" s="36"/>
      <c r="P166" s="176">
        <f>O166*H166</f>
        <v>0</v>
      </c>
      <c r="Q166" s="176">
        <v>1.3699999999999999E-3</v>
      </c>
      <c r="R166" s="176">
        <f>Q166*H166</f>
        <v>1.6166E-2</v>
      </c>
      <c r="S166" s="176">
        <v>0</v>
      </c>
      <c r="T166" s="177">
        <f>S166*H166</f>
        <v>0</v>
      </c>
      <c r="AR166" s="18" t="s">
        <v>3964</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3964</v>
      </c>
      <c r="BM166" s="18" t="s">
        <v>2490</v>
      </c>
    </row>
    <row r="167" spans="2:65" s="1" customFormat="1" ht="31.5" customHeight="1">
      <c r="B167" s="166"/>
      <c r="C167" s="167" t="s">
        <v>590</v>
      </c>
      <c r="D167" s="167" t="s">
        <v>4015</v>
      </c>
      <c r="E167" s="168" t="s">
        <v>2788</v>
      </c>
      <c r="F167" s="169" t="s">
        <v>2789</v>
      </c>
      <c r="G167" s="170" t="s">
        <v>459</v>
      </c>
      <c r="H167" s="171">
        <v>2</v>
      </c>
      <c r="I167" s="172"/>
      <c r="J167" s="173">
        <f>ROUND(I167*H167,2)</f>
        <v>0</v>
      </c>
      <c r="K167" s="169" t="s">
        <v>392</v>
      </c>
      <c r="L167" s="35"/>
      <c r="M167" s="174" t="s">
        <v>5915</v>
      </c>
      <c r="N167" s="175" t="s">
        <v>5954</v>
      </c>
      <c r="O167" s="36"/>
      <c r="P167" s="176">
        <f>O167*H167</f>
        <v>0</v>
      </c>
      <c r="Q167" s="176">
        <v>2.1199999999999999E-3</v>
      </c>
      <c r="R167" s="176">
        <f>Q167*H167</f>
        <v>4.2399999999999998E-3</v>
      </c>
      <c r="S167" s="176">
        <v>0</v>
      </c>
      <c r="T167" s="177">
        <f>S167*H167</f>
        <v>0</v>
      </c>
      <c r="AR167" s="18" t="s">
        <v>3964</v>
      </c>
      <c r="AT167" s="18" t="s">
        <v>4015</v>
      </c>
      <c r="AU167" s="18" t="s">
        <v>5990</v>
      </c>
      <c r="AY167" s="18" t="s">
        <v>4012</v>
      </c>
      <c r="BE167" s="178">
        <f>IF(N167="základní",J167,0)</f>
        <v>0</v>
      </c>
      <c r="BF167" s="178">
        <f>IF(N167="snížená",J167,0)</f>
        <v>0</v>
      </c>
      <c r="BG167" s="178">
        <f>IF(N167="zákl. přenesená",J167,0)</f>
        <v>0</v>
      </c>
      <c r="BH167" s="178">
        <f>IF(N167="sníž. přenesená",J167,0)</f>
        <v>0</v>
      </c>
      <c r="BI167" s="178">
        <f>IF(N167="nulová",J167,0)</f>
        <v>0</v>
      </c>
      <c r="BJ167" s="18" t="s">
        <v>5934</v>
      </c>
      <c r="BK167" s="178">
        <f>ROUND(I167*H167,2)</f>
        <v>0</v>
      </c>
      <c r="BL167" s="18" t="s">
        <v>3964</v>
      </c>
      <c r="BM167" s="18" t="s">
        <v>2491</v>
      </c>
    </row>
    <row r="168" spans="2:65" s="1" customFormat="1" ht="22.5" customHeight="1">
      <c r="B168" s="166"/>
      <c r="C168" s="167" t="s">
        <v>601</v>
      </c>
      <c r="D168" s="167" t="s">
        <v>4015</v>
      </c>
      <c r="E168" s="168" t="s">
        <v>2492</v>
      </c>
      <c r="F168" s="169" t="s">
        <v>2493</v>
      </c>
      <c r="G168" s="170" t="s">
        <v>450</v>
      </c>
      <c r="H168" s="171">
        <v>0.88400000000000001</v>
      </c>
      <c r="I168" s="172"/>
      <c r="J168" s="173">
        <f>ROUND(I168*H168,2)</f>
        <v>0</v>
      </c>
      <c r="K168" s="169" t="s">
        <v>392</v>
      </c>
      <c r="L168" s="35"/>
      <c r="M168" s="174" t="s">
        <v>5915</v>
      </c>
      <c r="N168" s="175" t="s">
        <v>5954</v>
      </c>
      <c r="O168" s="36"/>
      <c r="P168" s="176">
        <f>O168*H168</f>
        <v>0</v>
      </c>
      <c r="Q168" s="176">
        <v>0</v>
      </c>
      <c r="R168" s="176">
        <f>Q168*H168</f>
        <v>0</v>
      </c>
      <c r="S168" s="176">
        <v>0</v>
      </c>
      <c r="T168" s="177">
        <f>S168*H168</f>
        <v>0</v>
      </c>
      <c r="AR168" s="18" t="s">
        <v>3964</v>
      </c>
      <c r="AT168" s="18" t="s">
        <v>4015</v>
      </c>
      <c r="AU168" s="18" t="s">
        <v>5990</v>
      </c>
      <c r="AY168" s="18" t="s">
        <v>4012</v>
      </c>
      <c r="BE168" s="178">
        <f>IF(N168="základní",J168,0)</f>
        <v>0</v>
      </c>
      <c r="BF168" s="178">
        <f>IF(N168="snížená",J168,0)</f>
        <v>0</v>
      </c>
      <c r="BG168" s="178">
        <f>IF(N168="zákl. přenesená",J168,0)</f>
        <v>0</v>
      </c>
      <c r="BH168" s="178">
        <f>IF(N168="sníž. přenesená",J168,0)</f>
        <v>0</v>
      </c>
      <c r="BI168" s="178">
        <f>IF(N168="nulová",J168,0)</f>
        <v>0</v>
      </c>
      <c r="BJ168" s="18" t="s">
        <v>5934</v>
      </c>
      <c r="BK168" s="178">
        <f>ROUND(I168*H168,2)</f>
        <v>0</v>
      </c>
      <c r="BL168" s="18" t="s">
        <v>3964</v>
      </c>
      <c r="BM168" s="18" t="s">
        <v>2494</v>
      </c>
    </row>
    <row r="169" spans="2:65" s="11" customFormat="1" ht="29.85" customHeight="1">
      <c r="B169" s="152"/>
      <c r="D169" s="163" t="s">
        <v>5982</v>
      </c>
      <c r="E169" s="164" t="s">
        <v>5633</v>
      </c>
      <c r="F169" s="164" t="s">
        <v>5634</v>
      </c>
      <c r="I169" s="155"/>
      <c r="J169" s="165">
        <f>BK169</f>
        <v>0</v>
      </c>
      <c r="L169" s="152"/>
      <c r="M169" s="157"/>
      <c r="N169" s="158"/>
      <c r="O169" s="158"/>
      <c r="P169" s="159">
        <f>SUM(P170:P174)</f>
        <v>0</v>
      </c>
      <c r="Q169" s="158"/>
      <c r="R169" s="159">
        <f>SUM(R170:R174)</f>
        <v>0.21990999999999999</v>
      </c>
      <c r="S169" s="158"/>
      <c r="T169" s="160">
        <f>SUM(T170:T174)</f>
        <v>0.24</v>
      </c>
      <c r="AR169" s="153" t="s">
        <v>5990</v>
      </c>
      <c r="AT169" s="161" t="s">
        <v>5982</v>
      </c>
      <c r="AU169" s="161" t="s">
        <v>5934</v>
      </c>
      <c r="AY169" s="153" t="s">
        <v>4012</v>
      </c>
      <c r="BK169" s="162">
        <f>SUM(BK170:BK174)</f>
        <v>0</v>
      </c>
    </row>
    <row r="170" spans="2:65" s="1" customFormat="1" ht="22.5" customHeight="1">
      <c r="B170" s="166"/>
      <c r="C170" s="167" t="s">
        <v>605</v>
      </c>
      <c r="D170" s="167" t="s">
        <v>4015</v>
      </c>
      <c r="E170" s="168" t="s">
        <v>2495</v>
      </c>
      <c r="F170" s="169" t="s">
        <v>2496</v>
      </c>
      <c r="G170" s="170" t="s">
        <v>426</v>
      </c>
      <c r="H170" s="171">
        <v>9.24</v>
      </c>
      <c r="I170" s="172"/>
      <c r="J170" s="173">
        <f>ROUND(I170*H170,2)</f>
        <v>0</v>
      </c>
      <c r="K170" s="169" t="s">
        <v>392</v>
      </c>
      <c r="L170" s="35"/>
      <c r="M170" s="174" t="s">
        <v>5915</v>
      </c>
      <c r="N170" s="175" t="s">
        <v>5954</v>
      </c>
      <c r="O170" s="36"/>
      <c r="P170" s="176">
        <f>O170*H170</f>
        <v>0</v>
      </c>
      <c r="Q170" s="176">
        <v>2.5000000000000001E-4</v>
      </c>
      <c r="R170" s="176">
        <f>Q170*H170</f>
        <v>2.31E-3</v>
      </c>
      <c r="S170" s="176">
        <v>0</v>
      </c>
      <c r="T170" s="177">
        <f>S170*H170</f>
        <v>0</v>
      </c>
      <c r="AR170" s="18" t="s">
        <v>3964</v>
      </c>
      <c r="AT170" s="18" t="s">
        <v>4015</v>
      </c>
      <c r="AU170" s="18" t="s">
        <v>5990</v>
      </c>
      <c r="AY170" s="18" t="s">
        <v>4012</v>
      </c>
      <c r="BE170" s="178">
        <f>IF(N170="základní",J170,0)</f>
        <v>0</v>
      </c>
      <c r="BF170" s="178">
        <f>IF(N170="snížená",J170,0)</f>
        <v>0</v>
      </c>
      <c r="BG170" s="178">
        <f>IF(N170="zákl. přenesená",J170,0)</f>
        <v>0</v>
      </c>
      <c r="BH170" s="178">
        <f>IF(N170="sníž. přenesená",J170,0)</f>
        <v>0</v>
      </c>
      <c r="BI170" s="178">
        <f>IF(N170="nulová",J170,0)</f>
        <v>0</v>
      </c>
      <c r="BJ170" s="18" t="s">
        <v>5934</v>
      </c>
      <c r="BK170" s="178">
        <f>ROUND(I170*H170,2)</f>
        <v>0</v>
      </c>
      <c r="BL170" s="18" t="s">
        <v>3964</v>
      </c>
      <c r="BM170" s="18" t="s">
        <v>2497</v>
      </c>
    </row>
    <row r="171" spans="2:65" s="12" customFormat="1">
      <c r="B171" s="186"/>
      <c r="D171" s="179" t="s">
        <v>402</v>
      </c>
      <c r="E171" s="187" t="s">
        <v>5915</v>
      </c>
      <c r="F171" s="188" t="s">
        <v>2498</v>
      </c>
      <c r="H171" s="189">
        <v>9.24</v>
      </c>
      <c r="I171" s="190"/>
      <c r="L171" s="186"/>
      <c r="M171" s="191"/>
      <c r="N171" s="192"/>
      <c r="O171" s="192"/>
      <c r="P171" s="192"/>
      <c r="Q171" s="192"/>
      <c r="R171" s="192"/>
      <c r="S171" s="192"/>
      <c r="T171" s="193"/>
      <c r="AT171" s="194" t="s">
        <v>402</v>
      </c>
      <c r="AU171" s="194" t="s">
        <v>5990</v>
      </c>
      <c r="AV171" s="12" t="s">
        <v>5990</v>
      </c>
      <c r="AW171" s="12" t="s">
        <v>5947</v>
      </c>
      <c r="AX171" s="12" t="s">
        <v>5934</v>
      </c>
      <c r="AY171" s="194" t="s">
        <v>4012</v>
      </c>
    </row>
    <row r="172" spans="2:65" s="1" customFormat="1" ht="31.5" customHeight="1">
      <c r="B172" s="166"/>
      <c r="C172" s="197" t="s">
        <v>611</v>
      </c>
      <c r="D172" s="197" t="s">
        <v>447</v>
      </c>
      <c r="E172" s="198" t="s">
        <v>2499</v>
      </c>
      <c r="F172" s="199" t="s">
        <v>2500</v>
      </c>
      <c r="G172" s="200" t="s">
        <v>568</v>
      </c>
      <c r="H172" s="201">
        <v>4</v>
      </c>
      <c r="I172" s="202"/>
      <c r="J172" s="203">
        <f>ROUND(I172*H172,2)</f>
        <v>0</v>
      </c>
      <c r="K172" s="199" t="s">
        <v>5915</v>
      </c>
      <c r="L172" s="204"/>
      <c r="M172" s="205" t="s">
        <v>5915</v>
      </c>
      <c r="N172" s="206" t="s">
        <v>5954</v>
      </c>
      <c r="O172" s="36"/>
      <c r="P172" s="176">
        <f>O172*H172</f>
        <v>0</v>
      </c>
      <c r="Q172" s="176">
        <v>5.4399999999999997E-2</v>
      </c>
      <c r="R172" s="176">
        <f>Q172*H172</f>
        <v>0.21759999999999999</v>
      </c>
      <c r="S172" s="176">
        <v>0</v>
      </c>
      <c r="T172" s="177">
        <f>S172*H172</f>
        <v>0</v>
      </c>
      <c r="AR172" s="18" t="s">
        <v>526</v>
      </c>
      <c r="AT172" s="18" t="s">
        <v>447</v>
      </c>
      <c r="AU172" s="18" t="s">
        <v>5990</v>
      </c>
      <c r="AY172" s="18" t="s">
        <v>4012</v>
      </c>
      <c r="BE172" s="178">
        <f>IF(N172="základní",J172,0)</f>
        <v>0</v>
      </c>
      <c r="BF172" s="178">
        <f>IF(N172="snížená",J172,0)</f>
        <v>0</v>
      </c>
      <c r="BG172" s="178">
        <f>IF(N172="zákl. přenesená",J172,0)</f>
        <v>0</v>
      </c>
      <c r="BH172" s="178">
        <f>IF(N172="sníž. přenesená",J172,0)</f>
        <v>0</v>
      </c>
      <c r="BI172" s="178">
        <f>IF(N172="nulová",J172,0)</f>
        <v>0</v>
      </c>
      <c r="BJ172" s="18" t="s">
        <v>5934</v>
      </c>
      <c r="BK172" s="178">
        <f>ROUND(I172*H172,2)</f>
        <v>0</v>
      </c>
      <c r="BL172" s="18" t="s">
        <v>3964</v>
      </c>
      <c r="BM172" s="18" t="s">
        <v>2501</v>
      </c>
    </row>
    <row r="173" spans="2:65" s="1" customFormat="1" ht="22.5" customHeight="1">
      <c r="B173" s="166"/>
      <c r="C173" s="167" t="s">
        <v>616</v>
      </c>
      <c r="D173" s="167" t="s">
        <v>4015</v>
      </c>
      <c r="E173" s="168" t="s">
        <v>5704</v>
      </c>
      <c r="F173" s="169" t="s">
        <v>5705</v>
      </c>
      <c r="G173" s="170" t="s">
        <v>568</v>
      </c>
      <c r="H173" s="171">
        <v>16</v>
      </c>
      <c r="I173" s="172"/>
      <c r="J173" s="173">
        <f>ROUND(I173*H173,2)</f>
        <v>0</v>
      </c>
      <c r="K173" s="169" t="s">
        <v>392</v>
      </c>
      <c r="L173" s="35"/>
      <c r="M173" s="174" t="s">
        <v>5915</v>
      </c>
      <c r="N173" s="175" t="s">
        <v>5954</v>
      </c>
      <c r="O173" s="36"/>
      <c r="P173" s="176">
        <f>O173*H173</f>
        <v>0</v>
      </c>
      <c r="Q173" s="176">
        <v>0</v>
      </c>
      <c r="R173" s="176">
        <f>Q173*H173</f>
        <v>0</v>
      </c>
      <c r="S173" s="176">
        <v>1.4999999999999999E-2</v>
      </c>
      <c r="T173" s="177">
        <f>S173*H173</f>
        <v>0.24</v>
      </c>
      <c r="AR173" s="18" t="s">
        <v>3964</v>
      </c>
      <c r="AT173" s="18" t="s">
        <v>4015</v>
      </c>
      <c r="AU173" s="18" t="s">
        <v>5990</v>
      </c>
      <c r="AY173" s="18" t="s">
        <v>4012</v>
      </c>
      <c r="BE173" s="178">
        <f>IF(N173="základní",J173,0)</f>
        <v>0</v>
      </c>
      <c r="BF173" s="178">
        <f>IF(N173="snížená",J173,0)</f>
        <v>0</v>
      </c>
      <c r="BG173" s="178">
        <f>IF(N173="zákl. přenesená",J173,0)</f>
        <v>0</v>
      </c>
      <c r="BH173" s="178">
        <f>IF(N173="sníž. přenesená",J173,0)</f>
        <v>0</v>
      </c>
      <c r="BI173" s="178">
        <f>IF(N173="nulová",J173,0)</f>
        <v>0</v>
      </c>
      <c r="BJ173" s="18" t="s">
        <v>5934</v>
      </c>
      <c r="BK173" s="178">
        <f>ROUND(I173*H173,2)</f>
        <v>0</v>
      </c>
      <c r="BL173" s="18" t="s">
        <v>3964</v>
      </c>
      <c r="BM173" s="18" t="s">
        <v>2502</v>
      </c>
    </row>
    <row r="174" spans="2:65" s="1" customFormat="1" ht="22.5" customHeight="1">
      <c r="B174" s="166"/>
      <c r="C174" s="167" t="s">
        <v>622</v>
      </c>
      <c r="D174" s="167" t="s">
        <v>4015</v>
      </c>
      <c r="E174" s="168" t="s">
        <v>2503</v>
      </c>
      <c r="F174" s="169" t="s">
        <v>2504</v>
      </c>
      <c r="G174" s="170" t="s">
        <v>450</v>
      </c>
      <c r="H174" s="171">
        <v>0.22</v>
      </c>
      <c r="I174" s="172"/>
      <c r="J174" s="173">
        <f>ROUND(I174*H174,2)</f>
        <v>0</v>
      </c>
      <c r="K174" s="169" t="s">
        <v>392</v>
      </c>
      <c r="L174" s="35"/>
      <c r="M174" s="174" t="s">
        <v>5915</v>
      </c>
      <c r="N174" s="175" t="s">
        <v>5954</v>
      </c>
      <c r="O174" s="36"/>
      <c r="P174" s="176">
        <f>O174*H174</f>
        <v>0</v>
      </c>
      <c r="Q174" s="176">
        <v>0</v>
      </c>
      <c r="R174" s="176">
        <f>Q174*H174</f>
        <v>0</v>
      </c>
      <c r="S174" s="176">
        <v>0</v>
      </c>
      <c r="T174" s="177">
        <f>S174*H174</f>
        <v>0</v>
      </c>
      <c r="AR174" s="18" t="s">
        <v>3964</v>
      </c>
      <c r="AT174" s="18" t="s">
        <v>4015</v>
      </c>
      <c r="AU174" s="18" t="s">
        <v>5990</v>
      </c>
      <c r="AY174" s="18" t="s">
        <v>4012</v>
      </c>
      <c r="BE174" s="178">
        <f>IF(N174="základní",J174,0)</f>
        <v>0</v>
      </c>
      <c r="BF174" s="178">
        <f>IF(N174="snížená",J174,0)</f>
        <v>0</v>
      </c>
      <c r="BG174" s="178">
        <f>IF(N174="zákl. přenesená",J174,0)</f>
        <v>0</v>
      </c>
      <c r="BH174" s="178">
        <f>IF(N174="sníž. přenesená",J174,0)</f>
        <v>0</v>
      </c>
      <c r="BI174" s="178">
        <f>IF(N174="nulová",J174,0)</f>
        <v>0</v>
      </c>
      <c r="BJ174" s="18" t="s">
        <v>5934</v>
      </c>
      <c r="BK174" s="178">
        <f>ROUND(I174*H174,2)</f>
        <v>0</v>
      </c>
      <c r="BL174" s="18" t="s">
        <v>3964</v>
      </c>
      <c r="BM174" s="18" t="s">
        <v>2505</v>
      </c>
    </row>
    <row r="175" spans="2:65" s="11" customFormat="1" ht="29.85" customHeight="1">
      <c r="B175" s="152"/>
      <c r="D175" s="163" t="s">
        <v>5982</v>
      </c>
      <c r="E175" s="164" t="s">
        <v>2791</v>
      </c>
      <c r="F175" s="164" t="s">
        <v>2792</v>
      </c>
      <c r="I175" s="155"/>
      <c r="J175" s="165">
        <f>BK175</f>
        <v>0</v>
      </c>
      <c r="L175" s="152"/>
      <c r="M175" s="157"/>
      <c r="N175" s="158"/>
      <c r="O175" s="158"/>
      <c r="P175" s="159">
        <f>SUM(P176:P182)</f>
        <v>0</v>
      </c>
      <c r="Q175" s="158"/>
      <c r="R175" s="159">
        <f>SUM(R176:R182)</f>
        <v>3.7869999999999994E-2</v>
      </c>
      <c r="S175" s="158"/>
      <c r="T175" s="160">
        <f>SUM(T176:T182)</f>
        <v>0</v>
      </c>
      <c r="AR175" s="153" t="s">
        <v>5990</v>
      </c>
      <c r="AT175" s="161" t="s">
        <v>5982</v>
      </c>
      <c r="AU175" s="161" t="s">
        <v>5934</v>
      </c>
      <c r="AY175" s="153" t="s">
        <v>4012</v>
      </c>
      <c r="BK175" s="162">
        <f>SUM(BK176:BK182)</f>
        <v>0</v>
      </c>
    </row>
    <row r="176" spans="2:65" s="1" customFormat="1" ht="22.5" customHeight="1">
      <c r="B176" s="166"/>
      <c r="C176" s="167" t="s">
        <v>629</v>
      </c>
      <c r="D176" s="167" t="s">
        <v>4015</v>
      </c>
      <c r="E176" s="168" t="s">
        <v>2506</v>
      </c>
      <c r="F176" s="169" t="s">
        <v>2507</v>
      </c>
      <c r="G176" s="170" t="s">
        <v>777</v>
      </c>
      <c r="H176" s="171">
        <v>365</v>
      </c>
      <c r="I176" s="172"/>
      <c r="J176" s="173">
        <f>ROUND(I176*H176,2)</f>
        <v>0</v>
      </c>
      <c r="K176" s="169" t="s">
        <v>392</v>
      </c>
      <c r="L176" s="35"/>
      <c r="M176" s="174" t="s">
        <v>5915</v>
      </c>
      <c r="N176" s="175" t="s">
        <v>5954</v>
      </c>
      <c r="O176" s="36"/>
      <c r="P176" s="176">
        <f>O176*H176</f>
        <v>0</v>
      </c>
      <c r="Q176" s="176">
        <v>6.9999999999999994E-5</v>
      </c>
      <c r="R176" s="176">
        <f>Q176*H176</f>
        <v>2.5549999999999996E-2</v>
      </c>
      <c r="S176" s="176">
        <v>0</v>
      </c>
      <c r="T176" s="177">
        <f>S176*H176</f>
        <v>0</v>
      </c>
      <c r="AR176" s="18" t="s">
        <v>3964</v>
      </c>
      <c r="AT176" s="18" t="s">
        <v>4015</v>
      </c>
      <c r="AU176" s="18" t="s">
        <v>5990</v>
      </c>
      <c r="AY176" s="18" t="s">
        <v>4012</v>
      </c>
      <c r="BE176" s="178">
        <f>IF(N176="základní",J176,0)</f>
        <v>0</v>
      </c>
      <c r="BF176" s="178">
        <f>IF(N176="snížená",J176,0)</f>
        <v>0</v>
      </c>
      <c r="BG176" s="178">
        <f>IF(N176="zákl. přenesená",J176,0)</f>
        <v>0</v>
      </c>
      <c r="BH176" s="178">
        <f>IF(N176="sníž. přenesená",J176,0)</f>
        <v>0</v>
      </c>
      <c r="BI176" s="178">
        <f>IF(N176="nulová",J176,0)</f>
        <v>0</v>
      </c>
      <c r="BJ176" s="18" t="s">
        <v>5934</v>
      </c>
      <c r="BK176" s="178">
        <f>ROUND(I176*H176,2)</f>
        <v>0</v>
      </c>
      <c r="BL176" s="18" t="s">
        <v>3964</v>
      </c>
      <c r="BM176" s="18" t="s">
        <v>2508</v>
      </c>
    </row>
    <row r="177" spans="2:65" s="12" customFormat="1">
      <c r="B177" s="186"/>
      <c r="D177" s="179" t="s">
        <v>402</v>
      </c>
      <c r="E177" s="187" t="s">
        <v>5915</v>
      </c>
      <c r="F177" s="188" t="s">
        <v>2509</v>
      </c>
      <c r="H177" s="189">
        <v>365</v>
      </c>
      <c r="I177" s="190"/>
      <c r="L177" s="186"/>
      <c r="M177" s="191"/>
      <c r="N177" s="192"/>
      <c r="O177" s="192"/>
      <c r="P177" s="192"/>
      <c r="Q177" s="192"/>
      <c r="R177" s="192"/>
      <c r="S177" s="192"/>
      <c r="T177" s="193"/>
      <c r="AT177" s="194" t="s">
        <v>402</v>
      </c>
      <c r="AU177" s="194" t="s">
        <v>5990</v>
      </c>
      <c r="AV177" s="12" t="s">
        <v>5990</v>
      </c>
      <c r="AW177" s="12" t="s">
        <v>5947</v>
      </c>
      <c r="AX177" s="12" t="s">
        <v>5934</v>
      </c>
      <c r="AY177" s="194" t="s">
        <v>4012</v>
      </c>
    </row>
    <row r="178" spans="2:65" s="1" customFormat="1" ht="22.5" customHeight="1">
      <c r="B178" s="166"/>
      <c r="C178" s="197" t="s">
        <v>635</v>
      </c>
      <c r="D178" s="197" t="s">
        <v>447</v>
      </c>
      <c r="E178" s="198" t="s">
        <v>2510</v>
      </c>
      <c r="F178" s="199" t="s">
        <v>2511</v>
      </c>
      <c r="G178" s="200" t="s">
        <v>568</v>
      </c>
      <c r="H178" s="201">
        <v>2</v>
      </c>
      <c r="I178" s="202"/>
      <c r="J178" s="203">
        <f>ROUND(I178*H178,2)</f>
        <v>0</v>
      </c>
      <c r="K178" s="199" t="s">
        <v>5915</v>
      </c>
      <c r="L178" s="204"/>
      <c r="M178" s="205" t="s">
        <v>5915</v>
      </c>
      <c r="N178" s="206" t="s">
        <v>5954</v>
      </c>
      <c r="O178" s="36"/>
      <c r="P178" s="176">
        <f>O178*H178</f>
        <v>0</v>
      </c>
      <c r="Q178" s="176">
        <v>0</v>
      </c>
      <c r="R178" s="176">
        <f>Q178*H178</f>
        <v>0</v>
      </c>
      <c r="S178" s="176">
        <v>0</v>
      </c>
      <c r="T178" s="177">
        <f>S178*H178</f>
        <v>0</v>
      </c>
      <c r="AR178" s="18" t="s">
        <v>526</v>
      </c>
      <c r="AT178" s="18" t="s">
        <v>447</v>
      </c>
      <c r="AU178" s="18" t="s">
        <v>5990</v>
      </c>
      <c r="AY178" s="18" t="s">
        <v>4012</v>
      </c>
      <c r="BE178" s="178">
        <f>IF(N178="základní",J178,0)</f>
        <v>0</v>
      </c>
      <c r="BF178" s="178">
        <f>IF(N178="snížená",J178,0)</f>
        <v>0</v>
      </c>
      <c r="BG178" s="178">
        <f>IF(N178="zákl. přenesená",J178,0)</f>
        <v>0</v>
      </c>
      <c r="BH178" s="178">
        <f>IF(N178="sníž. přenesená",J178,0)</f>
        <v>0</v>
      </c>
      <c r="BI178" s="178">
        <f>IF(N178="nulová",J178,0)</f>
        <v>0</v>
      </c>
      <c r="BJ178" s="18" t="s">
        <v>5934</v>
      </c>
      <c r="BK178" s="178">
        <f>ROUND(I178*H178,2)</f>
        <v>0</v>
      </c>
      <c r="BL178" s="18" t="s">
        <v>3964</v>
      </c>
      <c r="BM178" s="18" t="s">
        <v>2512</v>
      </c>
    </row>
    <row r="179" spans="2:65" s="1" customFormat="1" ht="27">
      <c r="B179" s="35"/>
      <c r="D179" s="179" t="s">
        <v>4021</v>
      </c>
      <c r="F179" s="180" t="s">
        <v>2513</v>
      </c>
      <c r="I179" s="181"/>
      <c r="L179" s="35"/>
      <c r="M179" s="64"/>
      <c r="N179" s="36"/>
      <c r="O179" s="36"/>
      <c r="P179" s="36"/>
      <c r="Q179" s="36"/>
      <c r="R179" s="36"/>
      <c r="S179" s="36"/>
      <c r="T179" s="65"/>
      <c r="AT179" s="18" t="s">
        <v>4021</v>
      </c>
      <c r="AU179" s="18" t="s">
        <v>5990</v>
      </c>
    </row>
    <row r="180" spans="2:65" s="1" customFormat="1" ht="22.5" customHeight="1">
      <c r="B180" s="166"/>
      <c r="C180" s="167" t="s">
        <v>640</v>
      </c>
      <c r="D180" s="167" t="s">
        <v>4015</v>
      </c>
      <c r="E180" s="168" t="s">
        <v>2506</v>
      </c>
      <c r="F180" s="169" t="s">
        <v>2507</v>
      </c>
      <c r="G180" s="170" t="s">
        <v>777</v>
      </c>
      <c r="H180" s="171">
        <v>16</v>
      </c>
      <c r="I180" s="172"/>
      <c r="J180" s="173">
        <f>ROUND(I180*H180,2)</f>
        <v>0</v>
      </c>
      <c r="K180" s="169" t="s">
        <v>392</v>
      </c>
      <c r="L180" s="35"/>
      <c r="M180" s="174" t="s">
        <v>5915</v>
      </c>
      <c r="N180" s="175" t="s">
        <v>5954</v>
      </c>
      <c r="O180" s="36"/>
      <c r="P180" s="176">
        <f>O180*H180</f>
        <v>0</v>
      </c>
      <c r="Q180" s="176">
        <v>6.9999999999999994E-5</v>
      </c>
      <c r="R180" s="176">
        <f>Q180*H180</f>
        <v>1.1199999999999999E-3</v>
      </c>
      <c r="S180" s="176">
        <v>0</v>
      </c>
      <c r="T180" s="177">
        <f>S180*H180</f>
        <v>0</v>
      </c>
      <c r="AR180" s="18" t="s">
        <v>3964</v>
      </c>
      <c r="AT180" s="18" t="s">
        <v>4015</v>
      </c>
      <c r="AU180" s="18" t="s">
        <v>5990</v>
      </c>
      <c r="AY180" s="18" t="s">
        <v>4012</v>
      </c>
      <c r="BE180" s="178">
        <f>IF(N180="základní",J180,0)</f>
        <v>0</v>
      </c>
      <c r="BF180" s="178">
        <f>IF(N180="snížená",J180,0)</f>
        <v>0</v>
      </c>
      <c r="BG180" s="178">
        <f>IF(N180="zákl. přenesená",J180,0)</f>
        <v>0</v>
      </c>
      <c r="BH180" s="178">
        <f>IF(N180="sníž. přenesená",J180,0)</f>
        <v>0</v>
      </c>
      <c r="BI180" s="178">
        <f>IF(N180="nulová",J180,0)</f>
        <v>0</v>
      </c>
      <c r="BJ180" s="18" t="s">
        <v>5934</v>
      </c>
      <c r="BK180" s="178">
        <f>ROUND(I180*H180,2)</f>
        <v>0</v>
      </c>
      <c r="BL180" s="18" t="s">
        <v>3964</v>
      </c>
      <c r="BM180" s="18" t="s">
        <v>2514</v>
      </c>
    </row>
    <row r="181" spans="2:65" s="1" customFormat="1" ht="22.5" customHeight="1">
      <c r="B181" s="166"/>
      <c r="C181" s="197" t="s">
        <v>645</v>
      </c>
      <c r="D181" s="197" t="s">
        <v>447</v>
      </c>
      <c r="E181" s="198" t="s">
        <v>2515</v>
      </c>
      <c r="F181" s="199" t="s">
        <v>2516</v>
      </c>
      <c r="G181" s="200" t="s">
        <v>568</v>
      </c>
      <c r="H181" s="201">
        <v>2</v>
      </c>
      <c r="I181" s="202"/>
      <c r="J181" s="203">
        <f>ROUND(I181*H181,2)</f>
        <v>0</v>
      </c>
      <c r="K181" s="199" t="s">
        <v>392</v>
      </c>
      <c r="L181" s="204"/>
      <c r="M181" s="205" t="s">
        <v>5915</v>
      </c>
      <c r="N181" s="206" t="s">
        <v>5954</v>
      </c>
      <c r="O181" s="36"/>
      <c r="P181" s="176">
        <f>O181*H181</f>
        <v>0</v>
      </c>
      <c r="Q181" s="176">
        <v>5.5999999999999999E-3</v>
      </c>
      <c r="R181" s="176">
        <f>Q181*H181</f>
        <v>1.12E-2</v>
      </c>
      <c r="S181" s="176">
        <v>0</v>
      </c>
      <c r="T181" s="177">
        <f>S181*H181</f>
        <v>0</v>
      </c>
      <c r="AR181" s="18" t="s">
        <v>526</v>
      </c>
      <c r="AT181" s="18" t="s">
        <v>447</v>
      </c>
      <c r="AU181" s="18" t="s">
        <v>5990</v>
      </c>
      <c r="AY181" s="18" t="s">
        <v>4012</v>
      </c>
      <c r="BE181" s="178">
        <f>IF(N181="základní",J181,0)</f>
        <v>0</v>
      </c>
      <c r="BF181" s="178">
        <f>IF(N181="snížená",J181,0)</f>
        <v>0</v>
      </c>
      <c r="BG181" s="178">
        <f>IF(N181="zákl. přenesená",J181,0)</f>
        <v>0</v>
      </c>
      <c r="BH181" s="178">
        <f>IF(N181="sníž. přenesená",J181,0)</f>
        <v>0</v>
      </c>
      <c r="BI181" s="178">
        <f>IF(N181="nulová",J181,0)</f>
        <v>0</v>
      </c>
      <c r="BJ181" s="18" t="s">
        <v>5934</v>
      </c>
      <c r="BK181" s="178">
        <f>ROUND(I181*H181,2)</f>
        <v>0</v>
      </c>
      <c r="BL181" s="18" t="s">
        <v>3964</v>
      </c>
      <c r="BM181" s="18" t="s">
        <v>2517</v>
      </c>
    </row>
    <row r="182" spans="2:65" s="1" customFormat="1" ht="22.5" customHeight="1">
      <c r="B182" s="166"/>
      <c r="C182" s="167" t="s">
        <v>649</v>
      </c>
      <c r="D182" s="167" t="s">
        <v>4015</v>
      </c>
      <c r="E182" s="168" t="s">
        <v>4652</v>
      </c>
      <c r="F182" s="169" t="s">
        <v>4653</v>
      </c>
      <c r="G182" s="170" t="s">
        <v>450</v>
      </c>
      <c r="H182" s="171">
        <v>3.7999999999999999E-2</v>
      </c>
      <c r="I182" s="172"/>
      <c r="J182" s="173">
        <f>ROUND(I182*H182,2)</f>
        <v>0</v>
      </c>
      <c r="K182" s="169" t="s">
        <v>392</v>
      </c>
      <c r="L182" s="35"/>
      <c r="M182" s="174" t="s">
        <v>5915</v>
      </c>
      <c r="N182" s="175" t="s">
        <v>5954</v>
      </c>
      <c r="O182" s="36"/>
      <c r="P182" s="176">
        <f>O182*H182</f>
        <v>0</v>
      </c>
      <c r="Q182" s="176">
        <v>0</v>
      </c>
      <c r="R182" s="176">
        <f>Q182*H182</f>
        <v>0</v>
      </c>
      <c r="S182" s="176">
        <v>0</v>
      </c>
      <c r="T182" s="177">
        <f>S182*H182</f>
        <v>0</v>
      </c>
      <c r="AR182" s="18" t="s">
        <v>3964</v>
      </c>
      <c r="AT182" s="18" t="s">
        <v>4015</v>
      </c>
      <c r="AU182" s="18" t="s">
        <v>5990</v>
      </c>
      <c r="AY182" s="18" t="s">
        <v>4012</v>
      </c>
      <c r="BE182" s="178">
        <f>IF(N182="základní",J182,0)</f>
        <v>0</v>
      </c>
      <c r="BF182" s="178">
        <f>IF(N182="snížená",J182,0)</f>
        <v>0</v>
      </c>
      <c r="BG182" s="178">
        <f>IF(N182="zákl. přenesená",J182,0)</f>
        <v>0</v>
      </c>
      <c r="BH182" s="178">
        <f>IF(N182="sníž. přenesená",J182,0)</f>
        <v>0</v>
      </c>
      <c r="BI182" s="178">
        <f>IF(N182="nulová",J182,0)</f>
        <v>0</v>
      </c>
      <c r="BJ182" s="18" t="s">
        <v>5934</v>
      </c>
      <c r="BK182" s="178">
        <f>ROUND(I182*H182,2)</f>
        <v>0</v>
      </c>
      <c r="BL182" s="18" t="s">
        <v>3964</v>
      </c>
      <c r="BM182" s="18" t="s">
        <v>2518</v>
      </c>
    </row>
    <row r="183" spans="2:65" s="11" customFormat="1" ht="29.85" customHeight="1">
      <c r="B183" s="152"/>
      <c r="D183" s="163" t="s">
        <v>5982</v>
      </c>
      <c r="E183" s="164" t="s">
        <v>6058</v>
      </c>
      <c r="F183" s="164" t="s">
        <v>6059</v>
      </c>
      <c r="I183" s="155"/>
      <c r="J183" s="165">
        <f>BK183</f>
        <v>0</v>
      </c>
      <c r="L183" s="152"/>
      <c r="M183" s="157"/>
      <c r="N183" s="158"/>
      <c r="O183" s="158"/>
      <c r="P183" s="159">
        <f>SUM(P184:P196)</f>
        <v>0</v>
      </c>
      <c r="Q183" s="158"/>
      <c r="R183" s="159">
        <f>SUM(R184:R196)</f>
        <v>7.2680000000000002E-3</v>
      </c>
      <c r="S183" s="158"/>
      <c r="T183" s="160">
        <f>SUM(T184:T196)</f>
        <v>0</v>
      </c>
      <c r="AR183" s="153" t="s">
        <v>5990</v>
      </c>
      <c r="AT183" s="161" t="s">
        <v>5982</v>
      </c>
      <c r="AU183" s="161" t="s">
        <v>5934</v>
      </c>
      <c r="AY183" s="153" t="s">
        <v>4012</v>
      </c>
      <c r="BK183" s="162">
        <f>SUM(BK184:BK196)</f>
        <v>0</v>
      </c>
    </row>
    <row r="184" spans="2:65" s="1" customFormat="1" ht="22.5" customHeight="1">
      <c r="B184" s="166"/>
      <c r="C184" s="167" t="s">
        <v>654</v>
      </c>
      <c r="D184" s="167" t="s">
        <v>4015</v>
      </c>
      <c r="E184" s="168" t="s">
        <v>6061</v>
      </c>
      <c r="F184" s="169" t="s">
        <v>6062</v>
      </c>
      <c r="G184" s="170" t="s">
        <v>426</v>
      </c>
      <c r="H184" s="171">
        <v>14.536</v>
      </c>
      <c r="I184" s="172"/>
      <c r="J184" s="173">
        <f>ROUND(I184*H184,2)</f>
        <v>0</v>
      </c>
      <c r="K184" s="169" t="s">
        <v>593</v>
      </c>
      <c r="L184" s="35"/>
      <c r="M184" s="174" t="s">
        <v>5915</v>
      </c>
      <c r="N184" s="175" t="s">
        <v>5954</v>
      </c>
      <c r="O184" s="36"/>
      <c r="P184" s="176">
        <f>O184*H184</f>
        <v>0</v>
      </c>
      <c r="Q184" s="176">
        <v>0</v>
      </c>
      <c r="R184" s="176">
        <f>Q184*H184</f>
        <v>0</v>
      </c>
      <c r="S184" s="176">
        <v>0</v>
      </c>
      <c r="T184" s="177">
        <f>S184*H184</f>
        <v>0</v>
      </c>
      <c r="AR184" s="18" t="s">
        <v>3964</v>
      </c>
      <c r="AT184" s="18" t="s">
        <v>4015</v>
      </c>
      <c r="AU184" s="18" t="s">
        <v>5990</v>
      </c>
      <c r="AY184" s="18" t="s">
        <v>4012</v>
      </c>
      <c r="BE184" s="178">
        <f>IF(N184="základní",J184,0)</f>
        <v>0</v>
      </c>
      <c r="BF184" s="178">
        <f>IF(N184="snížená",J184,0)</f>
        <v>0</v>
      </c>
      <c r="BG184" s="178">
        <f>IF(N184="zákl. přenesená",J184,0)</f>
        <v>0</v>
      </c>
      <c r="BH184" s="178">
        <f>IF(N184="sníž. přenesená",J184,0)</f>
        <v>0</v>
      </c>
      <c r="BI184" s="178">
        <f>IF(N184="nulová",J184,0)</f>
        <v>0</v>
      </c>
      <c r="BJ184" s="18" t="s">
        <v>5934</v>
      </c>
      <c r="BK184" s="178">
        <f>ROUND(I184*H184,2)</f>
        <v>0</v>
      </c>
      <c r="BL184" s="18" t="s">
        <v>3964</v>
      </c>
      <c r="BM184" s="18" t="s">
        <v>2519</v>
      </c>
    </row>
    <row r="185" spans="2:65" s="12" customFormat="1">
      <c r="B185" s="186"/>
      <c r="D185" s="195" t="s">
        <v>402</v>
      </c>
      <c r="E185" s="194" t="s">
        <v>5915</v>
      </c>
      <c r="F185" s="207" t="s">
        <v>2520</v>
      </c>
      <c r="H185" s="208">
        <v>9.3840000000000003</v>
      </c>
      <c r="I185" s="190"/>
      <c r="L185" s="186"/>
      <c r="M185" s="191"/>
      <c r="N185" s="192"/>
      <c r="O185" s="192"/>
      <c r="P185" s="192"/>
      <c r="Q185" s="192"/>
      <c r="R185" s="192"/>
      <c r="S185" s="192"/>
      <c r="T185" s="193"/>
      <c r="AT185" s="194" t="s">
        <v>402</v>
      </c>
      <c r="AU185" s="194" t="s">
        <v>5990</v>
      </c>
      <c r="AV185" s="12" t="s">
        <v>5990</v>
      </c>
      <c r="AW185" s="12" t="s">
        <v>5947</v>
      </c>
      <c r="AX185" s="12" t="s">
        <v>5983</v>
      </c>
      <c r="AY185" s="194" t="s">
        <v>4012</v>
      </c>
    </row>
    <row r="186" spans="2:65" s="12" customFormat="1">
      <c r="B186" s="186"/>
      <c r="D186" s="179" t="s">
        <v>402</v>
      </c>
      <c r="E186" s="187" t="s">
        <v>5915</v>
      </c>
      <c r="F186" s="188" t="s">
        <v>2521</v>
      </c>
      <c r="H186" s="189">
        <v>5.1520000000000001</v>
      </c>
      <c r="I186" s="190"/>
      <c r="L186" s="186"/>
      <c r="M186" s="191"/>
      <c r="N186" s="192"/>
      <c r="O186" s="192"/>
      <c r="P186" s="192"/>
      <c r="Q186" s="192"/>
      <c r="R186" s="192"/>
      <c r="S186" s="192"/>
      <c r="T186" s="193"/>
      <c r="AT186" s="194" t="s">
        <v>402</v>
      </c>
      <c r="AU186" s="194" t="s">
        <v>5990</v>
      </c>
      <c r="AV186" s="12" t="s">
        <v>5990</v>
      </c>
      <c r="AW186" s="12" t="s">
        <v>5947</v>
      </c>
      <c r="AX186" s="12" t="s">
        <v>5983</v>
      </c>
      <c r="AY186" s="194" t="s">
        <v>4012</v>
      </c>
    </row>
    <row r="187" spans="2:65" s="1" customFormat="1" ht="31.5" customHeight="1">
      <c r="B187" s="166"/>
      <c r="C187" s="167" t="s">
        <v>658</v>
      </c>
      <c r="D187" s="167" t="s">
        <v>4015</v>
      </c>
      <c r="E187" s="168" t="s">
        <v>6066</v>
      </c>
      <c r="F187" s="169" t="s">
        <v>6067</v>
      </c>
      <c r="G187" s="170" t="s">
        <v>426</v>
      </c>
      <c r="H187" s="171">
        <v>29.071999999999999</v>
      </c>
      <c r="I187" s="172"/>
      <c r="J187" s="173">
        <f>ROUND(I187*H187,2)</f>
        <v>0</v>
      </c>
      <c r="K187" s="169" t="s">
        <v>593</v>
      </c>
      <c r="L187" s="35"/>
      <c r="M187" s="174" t="s">
        <v>5915</v>
      </c>
      <c r="N187" s="175" t="s">
        <v>5954</v>
      </c>
      <c r="O187" s="36"/>
      <c r="P187" s="176">
        <f>O187*H187</f>
        <v>0</v>
      </c>
      <c r="Q187" s="176">
        <v>0</v>
      </c>
      <c r="R187" s="176">
        <f>Q187*H187</f>
        <v>0</v>
      </c>
      <c r="S187" s="176">
        <v>0</v>
      </c>
      <c r="T187" s="177">
        <f>S187*H187</f>
        <v>0</v>
      </c>
      <c r="AR187" s="18" t="s">
        <v>3964</v>
      </c>
      <c r="AT187" s="18" t="s">
        <v>4015</v>
      </c>
      <c r="AU187" s="18" t="s">
        <v>5990</v>
      </c>
      <c r="AY187" s="18" t="s">
        <v>4012</v>
      </c>
      <c r="BE187" s="178">
        <f>IF(N187="základní",J187,0)</f>
        <v>0</v>
      </c>
      <c r="BF187" s="178">
        <f>IF(N187="snížená",J187,0)</f>
        <v>0</v>
      </c>
      <c r="BG187" s="178">
        <f>IF(N187="zákl. přenesená",J187,0)</f>
        <v>0</v>
      </c>
      <c r="BH187" s="178">
        <f>IF(N187="sníž. přenesená",J187,0)</f>
        <v>0</v>
      </c>
      <c r="BI187" s="178">
        <f>IF(N187="nulová",J187,0)</f>
        <v>0</v>
      </c>
      <c r="BJ187" s="18" t="s">
        <v>5934</v>
      </c>
      <c r="BK187" s="178">
        <f>ROUND(I187*H187,2)</f>
        <v>0</v>
      </c>
      <c r="BL187" s="18" t="s">
        <v>3964</v>
      </c>
      <c r="BM187" s="18" t="s">
        <v>2522</v>
      </c>
    </row>
    <row r="188" spans="2:65" s="12" customFormat="1">
      <c r="B188" s="186"/>
      <c r="D188" s="179" t="s">
        <v>402</v>
      </c>
      <c r="E188" s="187" t="s">
        <v>5915</v>
      </c>
      <c r="F188" s="188" t="s">
        <v>2523</v>
      </c>
      <c r="H188" s="189">
        <v>29.071999999999999</v>
      </c>
      <c r="I188" s="190"/>
      <c r="L188" s="186"/>
      <c r="M188" s="191"/>
      <c r="N188" s="192"/>
      <c r="O188" s="192"/>
      <c r="P188" s="192"/>
      <c r="Q188" s="192"/>
      <c r="R188" s="192"/>
      <c r="S188" s="192"/>
      <c r="T188" s="193"/>
      <c r="AT188" s="194" t="s">
        <v>402</v>
      </c>
      <c r="AU188" s="194" t="s">
        <v>5990</v>
      </c>
      <c r="AV188" s="12" t="s">
        <v>5990</v>
      </c>
      <c r="AW188" s="12" t="s">
        <v>5947</v>
      </c>
      <c r="AX188" s="12" t="s">
        <v>5934</v>
      </c>
      <c r="AY188" s="194" t="s">
        <v>4012</v>
      </c>
    </row>
    <row r="189" spans="2:65" s="1" customFormat="1" ht="22.5" customHeight="1">
      <c r="B189" s="166"/>
      <c r="C189" s="197" t="s">
        <v>663</v>
      </c>
      <c r="D189" s="197" t="s">
        <v>447</v>
      </c>
      <c r="E189" s="198" t="s">
        <v>6070</v>
      </c>
      <c r="F189" s="199" t="s">
        <v>6071</v>
      </c>
      <c r="G189" s="200" t="s">
        <v>777</v>
      </c>
      <c r="H189" s="201">
        <v>2.907</v>
      </c>
      <c r="I189" s="202"/>
      <c r="J189" s="203">
        <f>ROUND(I189*H189,2)</f>
        <v>0</v>
      </c>
      <c r="K189" s="199" t="s">
        <v>593</v>
      </c>
      <c r="L189" s="204"/>
      <c r="M189" s="205" t="s">
        <v>5915</v>
      </c>
      <c r="N189" s="206" t="s">
        <v>5954</v>
      </c>
      <c r="O189" s="36"/>
      <c r="P189" s="176">
        <f>O189*H189</f>
        <v>0</v>
      </c>
      <c r="Q189" s="176">
        <v>1E-3</v>
      </c>
      <c r="R189" s="176">
        <f>Q189*H189</f>
        <v>2.9070000000000003E-3</v>
      </c>
      <c r="S189" s="176">
        <v>0</v>
      </c>
      <c r="T189" s="177">
        <f>S189*H189</f>
        <v>0</v>
      </c>
      <c r="AR189" s="18" t="s">
        <v>526</v>
      </c>
      <c r="AT189" s="18" t="s">
        <v>447</v>
      </c>
      <c r="AU189" s="18" t="s">
        <v>5990</v>
      </c>
      <c r="AY189" s="18" t="s">
        <v>4012</v>
      </c>
      <c r="BE189" s="178">
        <f>IF(N189="základní",J189,0)</f>
        <v>0</v>
      </c>
      <c r="BF189" s="178">
        <f>IF(N189="snížená",J189,0)</f>
        <v>0</v>
      </c>
      <c r="BG189" s="178">
        <f>IF(N189="zákl. přenesená",J189,0)</f>
        <v>0</v>
      </c>
      <c r="BH189" s="178">
        <f>IF(N189="sníž. přenesená",J189,0)</f>
        <v>0</v>
      </c>
      <c r="BI189" s="178">
        <f>IF(N189="nulová",J189,0)</f>
        <v>0</v>
      </c>
      <c r="BJ189" s="18" t="s">
        <v>5934</v>
      </c>
      <c r="BK189" s="178">
        <f>ROUND(I189*H189,2)</f>
        <v>0</v>
      </c>
      <c r="BL189" s="18" t="s">
        <v>3964</v>
      </c>
      <c r="BM189" s="18" t="s">
        <v>2524</v>
      </c>
    </row>
    <row r="190" spans="2:65" s="1" customFormat="1" ht="27">
      <c r="B190" s="35"/>
      <c r="D190" s="195" t="s">
        <v>4021</v>
      </c>
      <c r="F190" s="196" t="s">
        <v>2525</v>
      </c>
      <c r="I190" s="181"/>
      <c r="L190" s="35"/>
      <c r="M190" s="64"/>
      <c r="N190" s="36"/>
      <c r="O190" s="36"/>
      <c r="P190" s="36"/>
      <c r="Q190" s="36"/>
      <c r="R190" s="36"/>
      <c r="S190" s="36"/>
      <c r="T190" s="65"/>
      <c r="AT190" s="18" t="s">
        <v>4021</v>
      </c>
      <c r="AU190" s="18" t="s">
        <v>5990</v>
      </c>
    </row>
    <row r="191" spans="2:65" s="12" customFormat="1">
      <c r="B191" s="186"/>
      <c r="D191" s="179" t="s">
        <v>402</v>
      </c>
      <c r="E191" s="187" t="s">
        <v>5915</v>
      </c>
      <c r="F191" s="188" t="s">
        <v>2526</v>
      </c>
      <c r="H191" s="189">
        <v>2.907</v>
      </c>
      <c r="I191" s="190"/>
      <c r="L191" s="186"/>
      <c r="M191" s="191"/>
      <c r="N191" s="192"/>
      <c r="O191" s="192"/>
      <c r="P191" s="192"/>
      <c r="Q191" s="192"/>
      <c r="R191" s="192"/>
      <c r="S191" s="192"/>
      <c r="T191" s="193"/>
      <c r="AT191" s="194" t="s">
        <v>402</v>
      </c>
      <c r="AU191" s="194" t="s">
        <v>5990</v>
      </c>
      <c r="AV191" s="12" t="s">
        <v>5990</v>
      </c>
      <c r="AW191" s="12" t="s">
        <v>5947</v>
      </c>
      <c r="AX191" s="12" t="s">
        <v>5934</v>
      </c>
      <c r="AY191" s="194" t="s">
        <v>4012</v>
      </c>
    </row>
    <row r="192" spans="2:65" s="1" customFormat="1" ht="22.5" customHeight="1">
      <c r="B192" s="166"/>
      <c r="C192" s="167" t="s">
        <v>668</v>
      </c>
      <c r="D192" s="167" t="s">
        <v>4015</v>
      </c>
      <c r="E192" s="168" t="s">
        <v>6075</v>
      </c>
      <c r="F192" s="169" t="s">
        <v>6076</v>
      </c>
      <c r="G192" s="170" t="s">
        <v>426</v>
      </c>
      <c r="H192" s="171">
        <v>43.607999999999997</v>
      </c>
      <c r="I192" s="172"/>
      <c r="J192" s="173">
        <f>ROUND(I192*H192,2)</f>
        <v>0</v>
      </c>
      <c r="K192" s="169" t="s">
        <v>392</v>
      </c>
      <c r="L192" s="35"/>
      <c r="M192" s="174" t="s">
        <v>5915</v>
      </c>
      <c r="N192" s="175" t="s">
        <v>5954</v>
      </c>
      <c r="O192" s="36"/>
      <c r="P192" s="176">
        <f>O192*H192</f>
        <v>0</v>
      </c>
      <c r="Q192" s="176">
        <v>0</v>
      </c>
      <c r="R192" s="176">
        <f>Q192*H192</f>
        <v>0</v>
      </c>
      <c r="S192" s="176">
        <v>0</v>
      </c>
      <c r="T192" s="177">
        <f>S192*H192</f>
        <v>0</v>
      </c>
      <c r="AR192" s="18" t="s">
        <v>3964</v>
      </c>
      <c r="AT192" s="18" t="s">
        <v>4015</v>
      </c>
      <c r="AU192" s="18" t="s">
        <v>5990</v>
      </c>
      <c r="AY192" s="18" t="s">
        <v>4012</v>
      </c>
      <c r="BE192" s="178">
        <f>IF(N192="základní",J192,0)</f>
        <v>0</v>
      </c>
      <c r="BF192" s="178">
        <f>IF(N192="snížená",J192,0)</f>
        <v>0</v>
      </c>
      <c r="BG192" s="178">
        <f>IF(N192="zákl. přenesená",J192,0)</f>
        <v>0</v>
      </c>
      <c r="BH192" s="178">
        <f>IF(N192="sníž. přenesená",J192,0)</f>
        <v>0</v>
      </c>
      <c r="BI192" s="178">
        <f>IF(N192="nulová",J192,0)</f>
        <v>0</v>
      </c>
      <c r="BJ192" s="18" t="s">
        <v>5934</v>
      </c>
      <c r="BK192" s="178">
        <f>ROUND(I192*H192,2)</f>
        <v>0</v>
      </c>
      <c r="BL192" s="18" t="s">
        <v>3964</v>
      </c>
      <c r="BM192" s="18" t="s">
        <v>2527</v>
      </c>
    </row>
    <row r="193" spans="2:65" s="12" customFormat="1">
      <c r="B193" s="186"/>
      <c r="D193" s="179" t="s">
        <v>402</v>
      </c>
      <c r="E193" s="187" t="s">
        <v>5915</v>
      </c>
      <c r="F193" s="188" t="s">
        <v>2528</v>
      </c>
      <c r="H193" s="189">
        <v>43.607999999999997</v>
      </c>
      <c r="I193" s="190"/>
      <c r="L193" s="186"/>
      <c r="M193" s="191"/>
      <c r="N193" s="192"/>
      <c r="O193" s="192"/>
      <c r="P193" s="192"/>
      <c r="Q193" s="192"/>
      <c r="R193" s="192"/>
      <c r="S193" s="192"/>
      <c r="T193" s="193"/>
      <c r="AT193" s="194" t="s">
        <v>402</v>
      </c>
      <c r="AU193" s="194" t="s">
        <v>5990</v>
      </c>
      <c r="AV193" s="12" t="s">
        <v>5990</v>
      </c>
      <c r="AW193" s="12" t="s">
        <v>5947</v>
      </c>
      <c r="AX193" s="12" t="s">
        <v>5934</v>
      </c>
      <c r="AY193" s="194" t="s">
        <v>4012</v>
      </c>
    </row>
    <row r="194" spans="2:65" s="1" customFormat="1" ht="22.5" customHeight="1">
      <c r="B194" s="166"/>
      <c r="C194" s="197" t="s">
        <v>673</v>
      </c>
      <c r="D194" s="197" t="s">
        <v>447</v>
      </c>
      <c r="E194" s="198" t="s">
        <v>6080</v>
      </c>
      <c r="F194" s="199" t="s">
        <v>6081</v>
      </c>
      <c r="G194" s="200" t="s">
        <v>777</v>
      </c>
      <c r="H194" s="201">
        <v>4.3609999999999998</v>
      </c>
      <c r="I194" s="202"/>
      <c r="J194" s="203">
        <f>ROUND(I194*H194,2)</f>
        <v>0</v>
      </c>
      <c r="K194" s="199" t="s">
        <v>5915</v>
      </c>
      <c r="L194" s="204"/>
      <c r="M194" s="205" t="s">
        <v>5915</v>
      </c>
      <c r="N194" s="206" t="s">
        <v>5954</v>
      </c>
      <c r="O194" s="36"/>
      <c r="P194" s="176">
        <f>O194*H194</f>
        <v>0</v>
      </c>
      <c r="Q194" s="176">
        <v>1E-3</v>
      </c>
      <c r="R194" s="176">
        <f>Q194*H194</f>
        <v>4.3609999999999994E-3</v>
      </c>
      <c r="S194" s="176">
        <v>0</v>
      </c>
      <c r="T194" s="177">
        <f>S194*H194</f>
        <v>0</v>
      </c>
      <c r="AR194" s="18" t="s">
        <v>526</v>
      </c>
      <c r="AT194" s="18" t="s">
        <v>447</v>
      </c>
      <c r="AU194" s="18" t="s">
        <v>5990</v>
      </c>
      <c r="AY194" s="18" t="s">
        <v>4012</v>
      </c>
      <c r="BE194" s="178">
        <f>IF(N194="základní",J194,0)</f>
        <v>0</v>
      </c>
      <c r="BF194" s="178">
        <f>IF(N194="snížená",J194,0)</f>
        <v>0</v>
      </c>
      <c r="BG194" s="178">
        <f>IF(N194="zákl. přenesená",J194,0)</f>
        <v>0</v>
      </c>
      <c r="BH194" s="178">
        <f>IF(N194="sníž. přenesená",J194,0)</f>
        <v>0</v>
      </c>
      <c r="BI194" s="178">
        <f>IF(N194="nulová",J194,0)</f>
        <v>0</v>
      </c>
      <c r="BJ194" s="18" t="s">
        <v>5934</v>
      </c>
      <c r="BK194" s="178">
        <f>ROUND(I194*H194,2)</f>
        <v>0</v>
      </c>
      <c r="BL194" s="18" t="s">
        <v>3964</v>
      </c>
      <c r="BM194" s="18" t="s">
        <v>2529</v>
      </c>
    </row>
    <row r="195" spans="2:65" s="1" customFormat="1" ht="27">
      <c r="B195" s="35"/>
      <c r="D195" s="195" t="s">
        <v>4021</v>
      </c>
      <c r="F195" s="196" t="s">
        <v>2525</v>
      </c>
      <c r="I195" s="181"/>
      <c r="L195" s="35"/>
      <c r="M195" s="64"/>
      <c r="N195" s="36"/>
      <c r="O195" s="36"/>
      <c r="P195" s="36"/>
      <c r="Q195" s="36"/>
      <c r="R195" s="36"/>
      <c r="S195" s="36"/>
      <c r="T195" s="65"/>
      <c r="AT195" s="18" t="s">
        <v>4021</v>
      </c>
      <c r="AU195" s="18" t="s">
        <v>5990</v>
      </c>
    </row>
    <row r="196" spans="2:65" s="12" customFormat="1">
      <c r="B196" s="186"/>
      <c r="D196" s="195" t="s">
        <v>402</v>
      </c>
      <c r="E196" s="194" t="s">
        <v>5915</v>
      </c>
      <c r="F196" s="207" t="s">
        <v>2530</v>
      </c>
      <c r="H196" s="208">
        <v>4.3609999999999998</v>
      </c>
      <c r="I196" s="190"/>
      <c r="L196" s="186"/>
      <c r="M196" s="231"/>
      <c r="N196" s="232"/>
      <c r="O196" s="232"/>
      <c r="P196" s="232"/>
      <c r="Q196" s="232"/>
      <c r="R196" s="232"/>
      <c r="S196" s="232"/>
      <c r="T196" s="233"/>
      <c r="AT196" s="194" t="s">
        <v>402</v>
      </c>
      <c r="AU196" s="194" t="s">
        <v>5990</v>
      </c>
      <c r="AV196" s="12" t="s">
        <v>5990</v>
      </c>
      <c r="AW196" s="12" t="s">
        <v>5947</v>
      </c>
      <c r="AX196" s="12" t="s">
        <v>5934</v>
      </c>
      <c r="AY196" s="194" t="s">
        <v>4012</v>
      </c>
    </row>
    <row r="197" spans="2:65" s="1" customFormat="1" ht="6.95" customHeight="1">
      <c r="B197" s="50"/>
      <c r="C197" s="51"/>
      <c r="D197" s="51"/>
      <c r="E197" s="51"/>
      <c r="F197" s="51"/>
      <c r="G197" s="51"/>
      <c r="H197" s="51"/>
      <c r="I197" s="120"/>
      <c r="J197" s="51"/>
      <c r="K197" s="51"/>
      <c r="L197" s="35"/>
    </row>
  </sheetData>
  <autoFilter ref="C91:K91"/>
  <mergeCells count="12">
    <mergeCell ref="E47:H47"/>
    <mergeCell ref="E80:H80"/>
    <mergeCell ref="G1:H1"/>
    <mergeCell ref="L2:V2"/>
    <mergeCell ref="E49:H49"/>
    <mergeCell ref="E51:H51"/>
    <mergeCell ref="E82:H82"/>
    <mergeCell ref="E84:H84"/>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BR27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3954</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s="1" customFormat="1" ht="15">
      <c r="B8" s="35"/>
      <c r="C8" s="36"/>
      <c r="D8" s="31" t="s">
        <v>3987</v>
      </c>
      <c r="E8" s="36"/>
      <c r="F8" s="36"/>
      <c r="G8" s="36"/>
      <c r="H8" s="36"/>
      <c r="I8" s="102"/>
      <c r="J8" s="36"/>
      <c r="K8" s="39"/>
    </row>
    <row r="9" spans="1:70" s="1" customFormat="1" ht="36.950000000000003" customHeight="1">
      <c r="B9" s="35"/>
      <c r="C9" s="36"/>
      <c r="D9" s="36"/>
      <c r="E9" s="1614" t="s">
        <v>2531</v>
      </c>
      <c r="F9" s="1574"/>
      <c r="G9" s="1574"/>
      <c r="H9" s="1574"/>
      <c r="I9" s="102"/>
      <c r="J9" s="36"/>
      <c r="K9" s="39"/>
    </row>
    <row r="10" spans="1:70" s="1" customFormat="1">
      <c r="B10" s="35"/>
      <c r="C10" s="36"/>
      <c r="D10" s="36"/>
      <c r="E10" s="36"/>
      <c r="F10" s="36"/>
      <c r="G10" s="36"/>
      <c r="H10" s="36"/>
      <c r="I10" s="102"/>
      <c r="J10" s="36"/>
      <c r="K10" s="39"/>
    </row>
    <row r="11" spans="1:70" s="1" customFormat="1" ht="14.45" customHeight="1">
      <c r="B11" s="35"/>
      <c r="C11" s="36"/>
      <c r="D11" s="31" t="s">
        <v>5932</v>
      </c>
      <c r="E11" s="36"/>
      <c r="F11" s="29" t="s">
        <v>5915</v>
      </c>
      <c r="G11" s="36"/>
      <c r="H11" s="36"/>
      <c r="I11" s="103" t="s">
        <v>5933</v>
      </c>
      <c r="J11" s="29" t="s">
        <v>5915</v>
      </c>
      <c r="K11" s="39"/>
    </row>
    <row r="12" spans="1:70" s="1" customFormat="1" ht="14.45" customHeight="1">
      <c r="B12" s="35"/>
      <c r="C12" s="36"/>
      <c r="D12" s="31" t="s">
        <v>5935</v>
      </c>
      <c r="E12" s="36"/>
      <c r="F12" s="29" t="s">
        <v>5936</v>
      </c>
      <c r="G12" s="36"/>
      <c r="H12" s="36"/>
      <c r="I12" s="103" t="s">
        <v>5937</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5941</v>
      </c>
      <c r="E14" s="36"/>
      <c r="F14" s="36"/>
      <c r="G14" s="36"/>
      <c r="H14" s="36"/>
      <c r="I14" s="103" t="s">
        <v>5942</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5943</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5944</v>
      </c>
      <c r="E17" s="36"/>
      <c r="F17" s="36"/>
      <c r="G17" s="36"/>
      <c r="H17" s="36"/>
      <c r="I17" s="103" t="s">
        <v>5942</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5943</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5946</v>
      </c>
      <c r="E20" s="36"/>
      <c r="F20" s="36"/>
      <c r="G20" s="36"/>
      <c r="H20" s="36"/>
      <c r="I20" s="103" t="s">
        <v>5942</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5943</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5948</v>
      </c>
      <c r="E23" s="36"/>
      <c r="F23" s="36"/>
      <c r="G23" s="36"/>
      <c r="H23" s="36"/>
      <c r="I23" s="102"/>
      <c r="J23" s="36"/>
      <c r="K23" s="39"/>
    </row>
    <row r="24" spans="2:11" s="7" customFormat="1" ht="22.5" customHeight="1">
      <c r="B24" s="105"/>
      <c r="C24" s="106"/>
      <c r="D24" s="106"/>
      <c r="E24" s="1592" t="s">
        <v>5915</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5949</v>
      </c>
      <c r="E27" s="36"/>
      <c r="F27" s="36"/>
      <c r="G27" s="36"/>
      <c r="H27" s="36"/>
      <c r="I27" s="102"/>
      <c r="J27" s="112">
        <f>ROUND(J91,2)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5951</v>
      </c>
      <c r="G29" s="36"/>
      <c r="H29" s="36"/>
      <c r="I29" s="113" t="s">
        <v>5950</v>
      </c>
      <c r="J29" s="40" t="s">
        <v>5952</v>
      </c>
      <c r="K29" s="39"/>
    </row>
    <row r="30" spans="2:11" s="1" customFormat="1" ht="14.45" customHeight="1">
      <c r="B30" s="35"/>
      <c r="C30" s="36"/>
      <c r="D30" s="43" t="s">
        <v>5953</v>
      </c>
      <c r="E30" s="43" t="s">
        <v>5954</v>
      </c>
      <c r="F30" s="114">
        <f>ROUND(SUM(BE91:BE278), 2)</f>
        <v>0</v>
      </c>
      <c r="G30" s="36"/>
      <c r="H30" s="36"/>
      <c r="I30" s="115">
        <v>0.21</v>
      </c>
      <c r="J30" s="114">
        <f>ROUND(ROUND((SUM(BE91:BE278)), 2)*I30, 2)</f>
        <v>0</v>
      </c>
      <c r="K30" s="39"/>
    </row>
    <row r="31" spans="2:11" s="1" customFormat="1" ht="14.45" customHeight="1">
      <c r="B31" s="35"/>
      <c r="C31" s="36"/>
      <c r="D31" s="36"/>
      <c r="E31" s="43" t="s">
        <v>5955</v>
      </c>
      <c r="F31" s="114">
        <f>ROUND(SUM(BF91:BF278), 2)</f>
        <v>0</v>
      </c>
      <c r="G31" s="36"/>
      <c r="H31" s="36"/>
      <c r="I31" s="115">
        <v>0.15</v>
      </c>
      <c r="J31" s="114">
        <f>ROUND(ROUND((SUM(BF91:BF278)), 2)*I31, 2)</f>
        <v>0</v>
      </c>
      <c r="K31" s="39"/>
    </row>
    <row r="32" spans="2:11" s="1" customFormat="1" ht="14.45" hidden="1" customHeight="1">
      <c r="B32" s="35"/>
      <c r="C32" s="36"/>
      <c r="D32" s="36"/>
      <c r="E32" s="43" t="s">
        <v>5956</v>
      </c>
      <c r="F32" s="114">
        <f>ROUND(SUM(BG91:BG278), 2)</f>
        <v>0</v>
      </c>
      <c r="G32" s="36"/>
      <c r="H32" s="36"/>
      <c r="I32" s="115">
        <v>0.21</v>
      </c>
      <c r="J32" s="114">
        <v>0</v>
      </c>
      <c r="K32" s="39"/>
    </row>
    <row r="33" spans="2:11" s="1" customFormat="1" ht="14.45" hidden="1" customHeight="1">
      <c r="B33" s="35"/>
      <c r="C33" s="36"/>
      <c r="D33" s="36"/>
      <c r="E33" s="43" t="s">
        <v>5957</v>
      </c>
      <c r="F33" s="114">
        <f>ROUND(SUM(BH91:BH278), 2)</f>
        <v>0</v>
      </c>
      <c r="G33" s="36"/>
      <c r="H33" s="36"/>
      <c r="I33" s="115">
        <v>0.15</v>
      </c>
      <c r="J33" s="114">
        <v>0</v>
      </c>
      <c r="K33" s="39"/>
    </row>
    <row r="34" spans="2:11" s="1" customFormat="1" ht="14.45" hidden="1" customHeight="1">
      <c r="B34" s="35"/>
      <c r="C34" s="36"/>
      <c r="D34" s="36"/>
      <c r="E34" s="43" t="s">
        <v>5958</v>
      </c>
      <c r="F34" s="114">
        <f>ROUND(SUM(BI91:BI278),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5959</v>
      </c>
      <c r="E36" s="47"/>
      <c r="F36" s="47"/>
      <c r="G36" s="116" t="s">
        <v>5960</v>
      </c>
      <c r="H36" s="48" t="s">
        <v>5961</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3989</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5929</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74"/>
      <c r="G45" s="1574"/>
      <c r="H45" s="1574"/>
      <c r="I45" s="102"/>
      <c r="J45" s="36"/>
      <c r="K45" s="39"/>
    </row>
    <row r="46" spans="2:11" s="1" customFormat="1" ht="14.45" customHeight="1">
      <c r="B46" s="35"/>
      <c r="C46" s="31" t="s">
        <v>3987</v>
      </c>
      <c r="D46" s="36"/>
      <c r="E46" s="36"/>
      <c r="F46" s="36"/>
      <c r="G46" s="36"/>
      <c r="H46" s="36"/>
      <c r="I46" s="102"/>
      <c r="J46" s="36"/>
      <c r="K46" s="39"/>
    </row>
    <row r="47" spans="2:11" s="1" customFormat="1" ht="23.25" customHeight="1">
      <c r="B47" s="35"/>
      <c r="C47" s="36"/>
      <c r="D47" s="36"/>
      <c r="E47" s="1614" t="str">
        <f>E9</f>
        <v>4 - SO_04 Stavební úpravy na vrtu V3 - Brloh</v>
      </c>
      <c r="F47" s="1574"/>
      <c r="G47" s="1574"/>
      <c r="H47" s="1574"/>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5935</v>
      </c>
      <c r="D49" s="36"/>
      <c r="E49" s="36"/>
      <c r="F49" s="29" t="str">
        <f>F12</f>
        <v xml:space="preserve"> </v>
      </c>
      <c r="G49" s="36"/>
      <c r="H49" s="36"/>
      <c r="I49" s="103" t="s">
        <v>5937</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5941</v>
      </c>
      <c r="D51" s="36"/>
      <c r="E51" s="36"/>
      <c r="F51" s="29" t="str">
        <f>E15</f>
        <v xml:space="preserve"> </v>
      </c>
      <c r="G51" s="36"/>
      <c r="H51" s="36"/>
      <c r="I51" s="103" t="s">
        <v>5946</v>
      </c>
      <c r="J51" s="29" t="str">
        <f>E21</f>
        <v xml:space="preserve"> </v>
      </c>
      <c r="K51" s="39"/>
    </row>
    <row r="52" spans="2:47" s="1" customFormat="1" ht="14.45" customHeight="1">
      <c r="B52" s="35"/>
      <c r="C52" s="31" t="s">
        <v>5944</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3990</v>
      </c>
      <c r="D54" s="45"/>
      <c r="E54" s="45"/>
      <c r="F54" s="45"/>
      <c r="G54" s="45"/>
      <c r="H54" s="45"/>
      <c r="I54" s="124"/>
      <c r="J54" s="125" t="s">
        <v>3991</v>
      </c>
      <c r="K54" s="49"/>
    </row>
    <row r="55" spans="2:47" s="1" customFormat="1" ht="10.35" customHeight="1">
      <c r="B55" s="35"/>
      <c r="C55" s="36"/>
      <c r="D55" s="36"/>
      <c r="E55" s="36"/>
      <c r="F55" s="36"/>
      <c r="G55" s="36"/>
      <c r="H55" s="36"/>
      <c r="I55" s="102"/>
      <c r="J55" s="36"/>
      <c r="K55" s="39"/>
    </row>
    <row r="56" spans="2:47" s="1" customFormat="1" ht="29.25" customHeight="1">
      <c r="B56" s="35"/>
      <c r="C56" s="126" t="s">
        <v>3992</v>
      </c>
      <c r="D56" s="36"/>
      <c r="E56" s="36"/>
      <c r="F56" s="36"/>
      <c r="G56" s="36"/>
      <c r="H56" s="36"/>
      <c r="I56" s="102"/>
      <c r="J56" s="112">
        <f>J91</f>
        <v>0</v>
      </c>
      <c r="K56" s="39"/>
      <c r="AU56" s="18" t="s">
        <v>3993</v>
      </c>
    </row>
    <row r="57" spans="2:47" s="8" customFormat="1" ht="24.95" customHeight="1">
      <c r="B57" s="127"/>
      <c r="C57" s="128"/>
      <c r="D57" s="129" t="s">
        <v>2364</v>
      </c>
      <c r="E57" s="130"/>
      <c r="F57" s="130"/>
      <c r="G57" s="130"/>
      <c r="H57" s="130"/>
      <c r="I57" s="131"/>
      <c r="J57" s="132">
        <f>J92</f>
        <v>0</v>
      </c>
      <c r="K57" s="133"/>
    </row>
    <row r="58" spans="2:47" s="9" customFormat="1" ht="19.899999999999999" customHeight="1">
      <c r="B58" s="134"/>
      <c r="C58" s="135"/>
      <c r="D58" s="136" t="s">
        <v>2370</v>
      </c>
      <c r="E58" s="137"/>
      <c r="F58" s="137"/>
      <c r="G58" s="137"/>
      <c r="H58" s="137"/>
      <c r="I58" s="138"/>
      <c r="J58" s="139">
        <f>J93</f>
        <v>0</v>
      </c>
      <c r="K58" s="140"/>
    </row>
    <row r="59" spans="2:47" s="9" customFormat="1" ht="19.899999999999999" customHeight="1">
      <c r="B59" s="134"/>
      <c r="C59" s="135"/>
      <c r="D59" s="136" t="s">
        <v>4657</v>
      </c>
      <c r="E59" s="137"/>
      <c r="F59" s="137"/>
      <c r="G59" s="137"/>
      <c r="H59" s="137"/>
      <c r="I59" s="138"/>
      <c r="J59" s="139">
        <f>J115</f>
        <v>0</v>
      </c>
      <c r="K59" s="140"/>
    </row>
    <row r="60" spans="2:47" s="9" customFormat="1" ht="19.899999999999999" customHeight="1">
      <c r="B60" s="134"/>
      <c r="C60" s="135"/>
      <c r="D60" s="136" t="s">
        <v>2371</v>
      </c>
      <c r="E60" s="137"/>
      <c r="F60" s="137"/>
      <c r="G60" s="137"/>
      <c r="H60" s="137"/>
      <c r="I60" s="138"/>
      <c r="J60" s="139">
        <f>J119</f>
        <v>0</v>
      </c>
      <c r="K60" s="140"/>
    </row>
    <row r="61" spans="2:47" s="9" customFormat="1" ht="19.899999999999999" customHeight="1">
      <c r="B61" s="134"/>
      <c r="C61" s="135"/>
      <c r="D61" s="136" t="s">
        <v>2824</v>
      </c>
      <c r="E61" s="137"/>
      <c r="F61" s="137"/>
      <c r="G61" s="137"/>
      <c r="H61" s="137"/>
      <c r="I61" s="138"/>
      <c r="J61" s="139">
        <f>J198</f>
        <v>0</v>
      </c>
      <c r="K61" s="140"/>
    </row>
    <row r="62" spans="2:47" s="8" customFormat="1" ht="24.95" customHeight="1">
      <c r="B62" s="127"/>
      <c r="C62" s="128"/>
      <c r="D62" s="129" t="s">
        <v>2373</v>
      </c>
      <c r="E62" s="130"/>
      <c r="F62" s="130"/>
      <c r="G62" s="130"/>
      <c r="H62" s="130"/>
      <c r="I62" s="131"/>
      <c r="J62" s="132">
        <f>J204</f>
        <v>0</v>
      </c>
      <c r="K62" s="133"/>
    </row>
    <row r="63" spans="2:47" s="9" customFormat="1" ht="19.899999999999999" customHeight="1">
      <c r="B63" s="134"/>
      <c r="C63" s="135"/>
      <c r="D63" s="136" t="s">
        <v>2377</v>
      </c>
      <c r="E63" s="137"/>
      <c r="F63" s="137"/>
      <c r="G63" s="137"/>
      <c r="H63" s="137"/>
      <c r="I63" s="138"/>
      <c r="J63" s="139">
        <f>J205</f>
        <v>0</v>
      </c>
      <c r="K63" s="140"/>
    </row>
    <row r="64" spans="2:47" s="9" customFormat="1" ht="19.899999999999999" customHeight="1">
      <c r="B64" s="134"/>
      <c r="C64" s="135"/>
      <c r="D64" s="136" t="s">
        <v>1447</v>
      </c>
      <c r="E64" s="137"/>
      <c r="F64" s="137"/>
      <c r="G64" s="137"/>
      <c r="H64" s="137"/>
      <c r="I64" s="138"/>
      <c r="J64" s="139">
        <f>J221</f>
        <v>0</v>
      </c>
      <c r="K64" s="140"/>
    </row>
    <row r="65" spans="2:12" s="9" customFormat="1" ht="19.899999999999999" customHeight="1">
      <c r="B65" s="134"/>
      <c r="C65" s="135"/>
      <c r="D65" s="136" t="s">
        <v>2378</v>
      </c>
      <c r="E65" s="137"/>
      <c r="F65" s="137"/>
      <c r="G65" s="137"/>
      <c r="H65" s="137"/>
      <c r="I65" s="138"/>
      <c r="J65" s="139">
        <f>J229</f>
        <v>0</v>
      </c>
      <c r="K65" s="140"/>
    </row>
    <row r="66" spans="2:12" s="9" customFormat="1" ht="19.899999999999999" customHeight="1">
      <c r="B66" s="134"/>
      <c r="C66" s="135"/>
      <c r="D66" s="136" t="s">
        <v>1448</v>
      </c>
      <c r="E66" s="137"/>
      <c r="F66" s="137"/>
      <c r="G66" s="137"/>
      <c r="H66" s="137"/>
      <c r="I66" s="138"/>
      <c r="J66" s="139">
        <f>J238</f>
        <v>0</v>
      </c>
      <c r="K66" s="140"/>
    </row>
    <row r="67" spans="2:12" s="9" customFormat="1" ht="19.899999999999999" customHeight="1">
      <c r="B67" s="134"/>
      <c r="C67" s="135"/>
      <c r="D67" s="136" t="s">
        <v>1452</v>
      </c>
      <c r="E67" s="137"/>
      <c r="F67" s="137"/>
      <c r="G67" s="137"/>
      <c r="H67" s="137"/>
      <c r="I67" s="138"/>
      <c r="J67" s="139">
        <f>J251</f>
        <v>0</v>
      </c>
      <c r="K67" s="140"/>
    </row>
    <row r="68" spans="2:12" s="9" customFormat="1" ht="19.899999999999999" customHeight="1">
      <c r="B68" s="134"/>
      <c r="C68" s="135"/>
      <c r="D68" s="136" t="s">
        <v>1453</v>
      </c>
      <c r="E68" s="137"/>
      <c r="F68" s="137"/>
      <c r="G68" s="137"/>
      <c r="H68" s="137"/>
      <c r="I68" s="138"/>
      <c r="J68" s="139">
        <f>J255</f>
        <v>0</v>
      </c>
      <c r="K68" s="140"/>
    </row>
    <row r="69" spans="2:12" s="9" customFormat="1" ht="19.899999999999999" customHeight="1">
      <c r="B69" s="134"/>
      <c r="C69" s="135"/>
      <c r="D69" s="136" t="s">
        <v>1454</v>
      </c>
      <c r="E69" s="137"/>
      <c r="F69" s="137"/>
      <c r="G69" s="137"/>
      <c r="H69" s="137"/>
      <c r="I69" s="138"/>
      <c r="J69" s="139">
        <f>J259</f>
        <v>0</v>
      </c>
      <c r="K69" s="140"/>
    </row>
    <row r="70" spans="2:12" s="8" customFormat="1" ht="24.95" customHeight="1">
      <c r="B70" s="127"/>
      <c r="C70" s="128"/>
      <c r="D70" s="129" t="s">
        <v>1382</v>
      </c>
      <c r="E70" s="130"/>
      <c r="F70" s="130"/>
      <c r="G70" s="130"/>
      <c r="H70" s="130"/>
      <c r="I70" s="131"/>
      <c r="J70" s="132">
        <f>J275</f>
        <v>0</v>
      </c>
      <c r="K70" s="133"/>
    </row>
    <row r="71" spans="2:12" s="9" customFormat="1" ht="19.899999999999999" customHeight="1">
      <c r="B71" s="134"/>
      <c r="C71" s="135"/>
      <c r="D71" s="136" t="s">
        <v>2532</v>
      </c>
      <c r="E71" s="137"/>
      <c r="F71" s="137"/>
      <c r="G71" s="137"/>
      <c r="H71" s="137"/>
      <c r="I71" s="138"/>
      <c r="J71" s="139">
        <f>J276</f>
        <v>0</v>
      </c>
      <c r="K71" s="140"/>
    </row>
    <row r="72" spans="2:12" s="1" customFormat="1" ht="21.75" customHeight="1">
      <c r="B72" s="35"/>
      <c r="C72" s="36"/>
      <c r="D72" s="36"/>
      <c r="E72" s="36"/>
      <c r="F72" s="36"/>
      <c r="G72" s="36"/>
      <c r="H72" s="36"/>
      <c r="I72" s="102"/>
      <c r="J72" s="36"/>
      <c r="K72" s="39"/>
    </row>
    <row r="73" spans="2:12" s="1" customFormat="1" ht="6.95" customHeight="1">
      <c r="B73" s="50"/>
      <c r="C73" s="51"/>
      <c r="D73" s="51"/>
      <c r="E73" s="51"/>
      <c r="F73" s="51"/>
      <c r="G73" s="51"/>
      <c r="H73" s="51"/>
      <c r="I73" s="120"/>
      <c r="J73" s="51"/>
      <c r="K73" s="52"/>
    </row>
    <row r="77" spans="2:12" s="1" customFormat="1" ht="6.95" customHeight="1">
      <c r="B77" s="53"/>
      <c r="C77" s="54"/>
      <c r="D77" s="54"/>
      <c r="E77" s="54"/>
      <c r="F77" s="54"/>
      <c r="G77" s="54"/>
      <c r="H77" s="54"/>
      <c r="I77" s="121"/>
      <c r="J77" s="54"/>
      <c r="K77" s="54"/>
      <c r="L77" s="35"/>
    </row>
    <row r="78" spans="2:12" s="1" customFormat="1" ht="36.950000000000003" customHeight="1">
      <c r="B78" s="35"/>
      <c r="C78" s="55" t="s">
        <v>3996</v>
      </c>
      <c r="L78" s="35"/>
    </row>
    <row r="79" spans="2:12" s="1" customFormat="1" ht="6.95" customHeight="1">
      <c r="B79" s="35"/>
      <c r="L79" s="35"/>
    </row>
    <row r="80" spans="2:12" s="1" customFormat="1" ht="14.45" customHeight="1">
      <c r="B80" s="35"/>
      <c r="C80" s="57" t="s">
        <v>5929</v>
      </c>
      <c r="L80" s="35"/>
    </row>
    <row r="81" spans="2:65" s="1" customFormat="1" ht="22.5" customHeight="1">
      <c r="B81" s="35"/>
      <c r="E81" s="1611" t="str">
        <f>E7</f>
        <v>Zajištění kvality vody pro skupinový vodovod Přelouč</v>
      </c>
      <c r="F81" s="1576"/>
      <c r="G81" s="1576"/>
      <c r="H81" s="1576"/>
      <c r="L81" s="35"/>
    </row>
    <row r="82" spans="2:65" s="1" customFormat="1" ht="14.45" customHeight="1">
      <c r="B82" s="35"/>
      <c r="C82" s="57" t="s">
        <v>3987</v>
      </c>
      <c r="L82" s="35"/>
    </row>
    <row r="83" spans="2:65" s="1" customFormat="1" ht="23.25" customHeight="1">
      <c r="B83" s="35"/>
      <c r="E83" s="1595" t="str">
        <f>E9</f>
        <v>4 - SO_04 Stavební úpravy na vrtu V3 - Brloh</v>
      </c>
      <c r="F83" s="1576"/>
      <c r="G83" s="1576"/>
      <c r="H83" s="1576"/>
      <c r="L83" s="35"/>
    </row>
    <row r="84" spans="2:65" s="1" customFormat="1" ht="6.95" customHeight="1">
      <c r="B84" s="35"/>
      <c r="L84" s="35"/>
    </row>
    <row r="85" spans="2:65" s="1" customFormat="1" ht="18" customHeight="1">
      <c r="B85" s="35"/>
      <c r="C85" s="57" t="s">
        <v>5935</v>
      </c>
      <c r="F85" s="141" t="str">
        <f>F12</f>
        <v xml:space="preserve"> </v>
      </c>
      <c r="I85" s="142" t="s">
        <v>5937</v>
      </c>
      <c r="J85" s="61" t="str">
        <f>IF(J12="","",J12)</f>
        <v>27.10.2015</v>
      </c>
      <c r="L85" s="35"/>
    </row>
    <row r="86" spans="2:65" s="1" customFormat="1" ht="6.95" customHeight="1">
      <c r="B86" s="35"/>
      <c r="L86" s="35"/>
    </row>
    <row r="87" spans="2:65" s="1" customFormat="1" ht="15">
      <c r="B87" s="35"/>
      <c r="C87" s="57" t="s">
        <v>5941</v>
      </c>
      <c r="F87" s="141" t="str">
        <f>E15</f>
        <v xml:space="preserve"> </v>
      </c>
      <c r="I87" s="142" t="s">
        <v>5946</v>
      </c>
      <c r="J87" s="141" t="str">
        <f>E21</f>
        <v xml:space="preserve"> </v>
      </c>
      <c r="L87" s="35"/>
    </row>
    <row r="88" spans="2:65" s="1" customFormat="1" ht="14.45" customHeight="1">
      <c r="B88" s="35"/>
      <c r="C88" s="57" t="s">
        <v>5944</v>
      </c>
      <c r="F88" s="141" t="str">
        <f>IF(E18="","",E18)</f>
        <v/>
      </c>
      <c r="L88" s="35"/>
    </row>
    <row r="89" spans="2:65" s="1" customFormat="1" ht="10.35" customHeight="1">
      <c r="B89" s="35"/>
      <c r="L89" s="35"/>
    </row>
    <row r="90" spans="2:65" s="10" customFormat="1" ht="29.25" customHeight="1">
      <c r="B90" s="143"/>
      <c r="C90" s="144" t="s">
        <v>3997</v>
      </c>
      <c r="D90" s="145" t="s">
        <v>5968</v>
      </c>
      <c r="E90" s="145" t="s">
        <v>5964</v>
      </c>
      <c r="F90" s="145" t="s">
        <v>3998</v>
      </c>
      <c r="G90" s="145" t="s">
        <v>3999</v>
      </c>
      <c r="H90" s="145" t="s">
        <v>4000</v>
      </c>
      <c r="I90" s="146" t="s">
        <v>4001</v>
      </c>
      <c r="J90" s="145" t="s">
        <v>3991</v>
      </c>
      <c r="K90" s="147" t="s">
        <v>4002</v>
      </c>
      <c r="L90" s="143"/>
      <c r="M90" s="67" t="s">
        <v>4003</v>
      </c>
      <c r="N90" s="68" t="s">
        <v>5953</v>
      </c>
      <c r="O90" s="68" t="s">
        <v>4004</v>
      </c>
      <c r="P90" s="68" t="s">
        <v>4005</v>
      </c>
      <c r="Q90" s="68" t="s">
        <v>4006</v>
      </c>
      <c r="R90" s="68" t="s">
        <v>4007</v>
      </c>
      <c r="S90" s="68" t="s">
        <v>4008</v>
      </c>
      <c r="T90" s="69" t="s">
        <v>4009</v>
      </c>
    </row>
    <row r="91" spans="2:65" s="1" customFormat="1" ht="29.25" customHeight="1">
      <c r="B91" s="35"/>
      <c r="C91" s="71" t="s">
        <v>3992</v>
      </c>
      <c r="J91" s="148">
        <f>BK91</f>
        <v>0</v>
      </c>
      <c r="L91" s="35"/>
      <c r="M91" s="70"/>
      <c r="N91" s="62"/>
      <c r="O91" s="62"/>
      <c r="P91" s="149">
        <f>P92+P204+P275</f>
        <v>0</v>
      </c>
      <c r="Q91" s="62"/>
      <c r="R91" s="149">
        <f>R92+R204+R275</f>
        <v>3.8087544199999996</v>
      </c>
      <c r="S91" s="62"/>
      <c r="T91" s="150">
        <f>T92+T204+T275</f>
        <v>10.698621199999998</v>
      </c>
      <c r="AT91" s="18" t="s">
        <v>5982</v>
      </c>
      <c r="AU91" s="18" t="s">
        <v>3993</v>
      </c>
      <c r="BK91" s="151">
        <f>BK92+BK204+BK275</f>
        <v>0</v>
      </c>
    </row>
    <row r="92" spans="2:65" s="11" customFormat="1" ht="37.35" customHeight="1">
      <c r="B92" s="152"/>
      <c r="D92" s="153" t="s">
        <v>5982</v>
      </c>
      <c r="E92" s="154" t="s">
        <v>2379</v>
      </c>
      <c r="F92" s="154" t="s">
        <v>2380</v>
      </c>
      <c r="I92" s="155"/>
      <c r="J92" s="156">
        <f>BK92</f>
        <v>0</v>
      </c>
      <c r="L92" s="152"/>
      <c r="M92" s="157"/>
      <c r="N92" s="158"/>
      <c r="O92" s="158"/>
      <c r="P92" s="159">
        <f>P93+P115+P119+P198</f>
        <v>0</v>
      </c>
      <c r="Q92" s="158"/>
      <c r="R92" s="159">
        <f>R93+R115+R119+R198</f>
        <v>3.3662519999999998</v>
      </c>
      <c r="S92" s="158"/>
      <c r="T92" s="160">
        <f>T93+T115+T119+T198</f>
        <v>10.552469999999998</v>
      </c>
      <c r="AR92" s="153" t="s">
        <v>5934</v>
      </c>
      <c r="AT92" s="161" t="s">
        <v>5982</v>
      </c>
      <c r="AU92" s="161" t="s">
        <v>5983</v>
      </c>
      <c r="AY92" s="153" t="s">
        <v>4012</v>
      </c>
      <c r="BK92" s="162">
        <f>BK93+BK115+BK119+BK198</f>
        <v>0</v>
      </c>
    </row>
    <row r="93" spans="2:65" s="11" customFormat="1" ht="19.899999999999999" customHeight="1">
      <c r="B93" s="152"/>
      <c r="D93" s="163" t="s">
        <v>5982</v>
      </c>
      <c r="E93" s="164" t="s">
        <v>6009</v>
      </c>
      <c r="F93" s="164" t="s">
        <v>677</v>
      </c>
      <c r="I93" s="155"/>
      <c r="J93" s="165">
        <f>BK93</f>
        <v>0</v>
      </c>
      <c r="L93" s="152"/>
      <c r="M93" s="157"/>
      <c r="N93" s="158"/>
      <c r="O93" s="158"/>
      <c r="P93" s="159">
        <f>SUM(P94:P114)</f>
        <v>0</v>
      </c>
      <c r="Q93" s="158"/>
      <c r="R93" s="159">
        <f>SUM(R94:R114)</f>
        <v>3.2837505999999999</v>
      </c>
      <c r="S93" s="158"/>
      <c r="T93" s="160">
        <f>SUM(T94:T114)</f>
        <v>0</v>
      </c>
      <c r="AR93" s="153" t="s">
        <v>5934</v>
      </c>
      <c r="AT93" s="161" t="s">
        <v>5982</v>
      </c>
      <c r="AU93" s="161" t="s">
        <v>5934</v>
      </c>
      <c r="AY93" s="153" t="s">
        <v>4012</v>
      </c>
      <c r="BK93" s="162">
        <f>SUM(BK94:BK114)</f>
        <v>0</v>
      </c>
    </row>
    <row r="94" spans="2:65" s="1" customFormat="1" ht="22.5" customHeight="1">
      <c r="B94" s="166"/>
      <c r="C94" s="167" t="s">
        <v>5934</v>
      </c>
      <c r="D94" s="167" t="s">
        <v>4015</v>
      </c>
      <c r="E94" s="168" t="s">
        <v>1483</v>
      </c>
      <c r="F94" s="169" t="s">
        <v>1484</v>
      </c>
      <c r="G94" s="170" t="s">
        <v>426</v>
      </c>
      <c r="H94" s="171">
        <v>4.25</v>
      </c>
      <c r="I94" s="172"/>
      <c r="J94" s="173">
        <f>ROUND(I94*H94,2)</f>
        <v>0</v>
      </c>
      <c r="K94" s="169" t="s">
        <v>392</v>
      </c>
      <c r="L94" s="35"/>
      <c r="M94" s="174" t="s">
        <v>5915</v>
      </c>
      <c r="N94" s="175" t="s">
        <v>5954</v>
      </c>
      <c r="O94" s="36"/>
      <c r="P94" s="176">
        <f>O94*H94</f>
        <v>0</v>
      </c>
      <c r="Q94" s="176">
        <v>1.8380000000000001E-2</v>
      </c>
      <c r="R94" s="176">
        <f>Q94*H94</f>
        <v>7.8115000000000004E-2</v>
      </c>
      <c r="S94" s="176">
        <v>0</v>
      </c>
      <c r="T94" s="177">
        <f>S94*H94</f>
        <v>0</v>
      </c>
      <c r="AR94" s="18" t="s">
        <v>6003</v>
      </c>
      <c r="AT94" s="18" t="s">
        <v>4015</v>
      </c>
      <c r="AU94" s="18" t="s">
        <v>5990</v>
      </c>
      <c r="AY94" s="18" t="s">
        <v>4012</v>
      </c>
      <c r="BE94" s="178">
        <f>IF(N94="základní",J94,0)</f>
        <v>0</v>
      </c>
      <c r="BF94" s="178">
        <f>IF(N94="snížená",J94,0)</f>
        <v>0</v>
      </c>
      <c r="BG94" s="178">
        <f>IF(N94="zákl. přenesená",J94,0)</f>
        <v>0</v>
      </c>
      <c r="BH94" s="178">
        <f>IF(N94="sníž. přenesená",J94,0)</f>
        <v>0</v>
      </c>
      <c r="BI94" s="178">
        <f>IF(N94="nulová",J94,0)</f>
        <v>0</v>
      </c>
      <c r="BJ94" s="18" t="s">
        <v>5934</v>
      </c>
      <c r="BK94" s="178">
        <f>ROUND(I94*H94,2)</f>
        <v>0</v>
      </c>
      <c r="BL94" s="18" t="s">
        <v>6003</v>
      </c>
      <c r="BM94" s="18" t="s">
        <v>2533</v>
      </c>
    </row>
    <row r="95" spans="2:65" s="12" customFormat="1">
      <c r="B95" s="186"/>
      <c r="D95" s="179" t="s">
        <v>402</v>
      </c>
      <c r="E95" s="187" t="s">
        <v>5915</v>
      </c>
      <c r="F95" s="188" t="s">
        <v>2534</v>
      </c>
      <c r="H95" s="189">
        <v>4.25</v>
      </c>
      <c r="I95" s="190"/>
      <c r="L95" s="186"/>
      <c r="M95" s="191"/>
      <c r="N95" s="192"/>
      <c r="O95" s="192"/>
      <c r="P95" s="192"/>
      <c r="Q95" s="192"/>
      <c r="R95" s="192"/>
      <c r="S95" s="192"/>
      <c r="T95" s="193"/>
      <c r="AT95" s="194" t="s">
        <v>402</v>
      </c>
      <c r="AU95" s="194" t="s">
        <v>5990</v>
      </c>
      <c r="AV95" s="12" t="s">
        <v>5990</v>
      </c>
      <c r="AW95" s="12" t="s">
        <v>5947</v>
      </c>
      <c r="AX95" s="12" t="s">
        <v>5934</v>
      </c>
      <c r="AY95" s="194" t="s">
        <v>4012</v>
      </c>
    </row>
    <row r="96" spans="2:65" s="1" customFormat="1" ht="22.5" customHeight="1">
      <c r="B96" s="166"/>
      <c r="C96" s="167" t="s">
        <v>5990</v>
      </c>
      <c r="D96" s="167" t="s">
        <v>4015</v>
      </c>
      <c r="E96" s="168" t="s">
        <v>1486</v>
      </c>
      <c r="F96" s="169" t="s">
        <v>1487</v>
      </c>
      <c r="G96" s="170" t="s">
        <v>426</v>
      </c>
      <c r="H96" s="171">
        <v>22.68</v>
      </c>
      <c r="I96" s="172"/>
      <c r="J96" s="173">
        <f>ROUND(I96*H96,2)</f>
        <v>0</v>
      </c>
      <c r="K96" s="169" t="s">
        <v>392</v>
      </c>
      <c r="L96" s="35"/>
      <c r="M96" s="174" t="s">
        <v>5915</v>
      </c>
      <c r="N96" s="175" t="s">
        <v>5954</v>
      </c>
      <c r="O96" s="36"/>
      <c r="P96" s="176">
        <f>O96*H96</f>
        <v>0</v>
      </c>
      <c r="Q96" s="176">
        <v>1.8380000000000001E-2</v>
      </c>
      <c r="R96" s="176">
        <f>Q96*H96</f>
        <v>0.41685840000000002</v>
      </c>
      <c r="S96" s="176">
        <v>0</v>
      </c>
      <c r="T96" s="177">
        <f>S96*H96</f>
        <v>0</v>
      </c>
      <c r="AR96" s="18" t="s">
        <v>6003</v>
      </c>
      <c r="AT96" s="18" t="s">
        <v>4015</v>
      </c>
      <c r="AU96" s="18" t="s">
        <v>5990</v>
      </c>
      <c r="AY96" s="18" t="s">
        <v>4012</v>
      </c>
      <c r="BE96" s="178">
        <f>IF(N96="základní",J96,0)</f>
        <v>0</v>
      </c>
      <c r="BF96" s="178">
        <f>IF(N96="snížená",J96,0)</f>
        <v>0</v>
      </c>
      <c r="BG96" s="178">
        <f>IF(N96="zákl. přenesená",J96,0)</f>
        <v>0</v>
      </c>
      <c r="BH96" s="178">
        <f>IF(N96="sníž. přenesená",J96,0)</f>
        <v>0</v>
      </c>
      <c r="BI96" s="178">
        <f>IF(N96="nulová",J96,0)</f>
        <v>0</v>
      </c>
      <c r="BJ96" s="18" t="s">
        <v>5934</v>
      </c>
      <c r="BK96" s="178">
        <f>ROUND(I96*H96,2)</f>
        <v>0</v>
      </c>
      <c r="BL96" s="18" t="s">
        <v>6003</v>
      </c>
      <c r="BM96" s="18" t="s">
        <v>2535</v>
      </c>
    </row>
    <row r="97" spans="2:65" s="12" customFormat="1">
      <c r="B97" s="186"/>
      <c r="D97" s="179" t="s">
        <v>402</v>
      </c>
      <c r="E97" s="187" t="s">
        <v>5915</v>
      </c>
      <c r="F97" s="188" t="s">
        <v>2536</v>
      </c>
      <c r="H97" s="189">
        <v>22.68</v>
      </c>
      <c r="I97" s="190"/>
      <c r="L97" s="186"/>
      <c r="M97" s="191"/>
      <c r="N97" s="192"/>
      <c r="O97" s="192"/>
      <c r="P97" s="192"/>
      <c r="Q97" s="192"/>
      <c r="R97" s="192"/>
      <c r="S97" s="192"/>
      <c r="T97" s="193"/>
      <c r="AT97" s="194" t="s">
        <v>402</v>
      </c>
      <c r="AU97" s="194" t="s">
        <v>5990</v>
      </c>
      <c r="AV97" s="12" t="s">
        <v>5990</v>
      </c>
      <c r="AW97" s="12" t="s">
        <v>5947</v>
      </c>
      <c r="AX97" s="12" t="s">
        <v>5934</v>
      </c>
      <c r="AY97" s="194" t="s">
        <v>4012</v>
      </c>
    </row>
    <row r="98" spans="2:65" s="1" customFormat="1" ht="22.5" customHeight="1">
      <c r="B98" s="166"/>
      <c r="C98" s="167" t="s">
        <v>6000</v>
      </c>
      <c r="D98" s="167" t="s">
        <v>4015</v>
      </c>
      <c r="E98" s="168" t="s">
        <v>2387</v>
      </c>
      <c r="F98" s="169" t="s">
        <v>2388</v>
      </c>
      <c r="G98" s="170" t="s">
        <v>426</v>
      </c>
      <c r="H98" s="171">
        <v>45.36</v>
      </c>
      <c r="I98" s="172"/>
      <c r="J98" s="173">
        <f>ROUND(I98*H98,2)</f>
        <v>0</v>
      </c>
      <c r="K98" s="169" t="s">
        <v>392</v>
      </c>
      <c r="L98" s="35"/>
      <c r="M98" s="174" t="s">
        <v>5915</v>
      </c>
      <c r="N98" s="175" t="s">
        <v>5954</v>
      </c>
      <c r="O98" s="36"/>
      <c r="P98" s="176">
        <f>O98*H98</f>
        <v>0</v>
      </c>
      <c r="Q98" s="176">
        <v>7.3499999999999998E-3</v>
      </c>
      <c r="R98" s="176">
        <f>Q98*H98</f>
        <v>0.33339599999999997</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2537</v>
      </c>
    </row>
    <row r="99" spans="2:65" s="12" customFormat="1">
      <c r="B99" s="186"/>
      <c r="D99" s="195" t="s">
        <v>402</v>
      </c>
      <c r="E99" s="194" t="s">
        <v>5915</v>
      </c>
      <c r="F99" s="207" t="s">
        <v>2538</v>
      </c>
      <c r="H99" s="208">
        <v>37.26</v>
      </c>
      <c r="I99" s="190"/>
      <c r="L99" s="186"/>
      <c r="M99" s="191"/>
      <c r="N99" s="192"/>
      <c r="O99" s="192"/>
      <c r="P99" s="192"/>
      <c r="Q99" s="192"/>
      <c r="R99" s="192"/>
      <c r="S99" s="192"/>
      <c r="T99" s="193"/>
      <c r="AT99" s="194" t="s">
        <v>402</v>
      </c>
      <c r="AU99" s="194" t="s">
        <v>5990</v>
      </c>
      <c r="AV99" s="12" t="s">
        <v>5990</v>
      </c>
      <c r="AW99" s="12" t="s">
        <v>5947</v>
      </c>
      <c r="AX99" s="12" t="s">
        <v>5983</v>
      </c>
      <c r="AY99" s="194" t="s">
        <v>4012</v>
      </c>
    </row>
    <row r="100" spans="2:65" s="12" customFormat="1">
      <c r="B100" s="186"/>
      <c r="D100" s="195" t="s">
        <v>402</v>
      </c>
      <c r="E100" s="194" t="s">
        <v>5915</v>
      </c>
      <c r="F100" s="207" t="s">
        <v>2539</v>
      </c>
      <c r="H100" s="208">
        <v>8.1</v>
      </c>
      <c r="I100" s="190"/>
      <c r="L100" s="186"/>
      <c r="M100" s="191"/>
      <c r="N100" s="192"/>
      <c r="O100" s="192"/>
      <c r="P100" s="192"/>
      <c r="Q100" s="192"/>
      <c r="R100" s="192"/>
      <c r="S100" s="192"/>
      <c r="T100" s="193"/>
      <c r="AT100" s="194" t="s">
        <v>402</v>
      </c>
      <c r="AU100" s="194" t="s">
        <v>5990</v>
      </c>
      <c r="AV100" s="12" t="s">
        <v>5990</v>
      </c>
      <c r="AW100" s="12" t="s">
        <v>5947</v>
      </c>
      <c r="AX100" s="12" t="s">
        <v>5983</v>
      </c>
      <c r="AY100" s="194" t="s">
        <v>4012</v>
      </c>
    </row>
    <row r="101" spans="2:65" s="13" customFormat="1">
      <c r="B101" s="209"/>
      <c r="D101" s="179" t="s">
        <v>402</v>
      </c>
      <c r="E101" s="210" t="s">
        <v>5915</v>
      </c>
      <c r="F101" s="211" t="s">
        <v>476</v>
      </c>
      <c r="H101" s="212">
        <v>45.36</v>
      </c>
      <c r="I101" s="213"/>
      <c r="L101" s="209"/>
      <c r="M101" s="214"/>
      <c r="N101" s="215"/>
      <c r="O101" s="215"/>
      <c r="P101" s="215"/>
      <c r="Q101" s="215"/>
      <c r="R101" s="215"/>
      <c r="S101" s="215"/>
      <c r="T101" s="216"/>
      <c r="AT101" s="217" t="s">
        <v>402</v>
      </c>
      <c r="AU101" s="217" t="s">
        <v>5990</v>
      </c>
      <c r="AV101" s="13" t="s">
        <v>6003</v>
      </c>
      <c r="AW101" s="13" t="s">
        <v>5947</v>
      </c>
      <c r="AX101" s="13" t="s">
        <v>5934</v>
      </c>
      <c r="AY101" s="217" t="s">
        <v>4012</v>
      </c>
    </row>
    <row r="102" spans="2:65" s="1" customFormat="1" ht="22.5" customHeight="1">
      <c r="B102" s="166"/>
      <c r="C102" s="167" t="s">
        <v>6003</v>
      </c>
      <c r="D102" s="167" t="s">
        <v>4015</v>
      </c>
      <c r="E102" s="168" t="s">
        <v>1505</v>
      </c>
      <c r="F102" s="169" t="s">
        <v>1506</v>
      </c>
      <c r="G102" s="170" t="s">
        <v>426</v>
      </c>
      <c r="H102" s="171">
        <v>45.36</v>
      </c>
      <c r="I102" s="172"/>
      <c r="J102" s="173">
        <f>ROUND(I102*H102,2)</f>
        <v>0</v>
      </c>
      <c r="K102" s="169" t="s">
        <v>392</v>
      </c>
      <c r="L102" s="35"/>
      <c r="M102" s="174" t="s">
        <v>5915</v>
      </c>
      <c r="N102" s="175" t="s">
        <v>5954</v>
      </c>
      <c r="O102" s="36"/>
      <c r="P102" s="176">
        <f>O102*H102</f>
        <v>0</v>
      </c>
      <c r="Q102" s="176">
        <v>4.8900000000000002E-3</v>
      </c>
      <c r="R102" s="176">
        <f>Q102*H102</f>
        <v>0.22181040000000002</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2540</v>
      </c>
    </row>
    <row r="103" spans="2:65" s="1" customFormat="1" ht="22.5" customHeight="1">
      <c r="B103" s="166"/>
      <c r="C103" s="167" t="s">
        <v>6006</v>
      </c>
      <c r="D103" s="167" t="s">
        <v>4015</v>
      </c>
      <c r="E103" s="168" t="s">
        <v>2393</v>
      </c>
      <c r="F103" s="169" t="s">
        <v>2394</v>
      </c>
      <c r="G103" s="170" t="s">
        <v>426</v>
      </c>
      <c r="H103" s="171">
        <v>45.36</v>
      </c>
      <c r="I103" s="172"/>
      <c r="J103" s="173">
        <f>ROUND(I103*H103,2)</f>
        <v>0</v>
      </c>
      <c r="K103" s="169" t="s">
        <v>392</v>
      </c>
      <c r="L103" s="35"/>
      <c r="M103" s="174" t="s">
        <v>5915</v>
      </c>
      <c r="N103" s="175" t="s">
        <v>5954</v>
      </c>
      <c r="O103" s="36"/>
      <c r="P103" s="176">
        <f>O103*H103</f>
        <v>0</v>
      </c>
      <c r="Q103" s="176">
        <v>3.15E-2</v>
      </c>
      <c r="R103" s="176">
        <f>Q103*H103</f>
        <v>1.4288399999999999</v>
      </c>
      <c r="S103" s="176">
        <v>0</v>
      </c>
      <c r="T103" s="177">
        <f>S103*H103</f>
        <v>0</v>
      </c>
      <c r="AR103" s="18" t="s">
        <v>6003</v>
      </c>
      <c r="AT103" s="18" t="s">
        <v>4015</v>
      </c>
      <c r="AU103" s="18" t="s">
        <v>5990</v>
      </c>
      <c r="AY103" s="18" t="s">
        <v>4012</v>
      </c>
      <c r="BE103" s="178">
        <f>IF(N103="základní",J103,0)</f>
        <v>0</v>
      </c>
      <c r="BF103" s="178">
        <f>IF(N103="snížená",J103,0)</f>
        <v>0</v>
      </c>
      <c r="BG103" s="178">
        <f>IF(N103="zákl. přenesená",J103,0)</f>
        <v>0</v>
      </c>
      <c r="BH103" s="178">
        <f>IF(N103="sníž. přenesená",J103,0)</f>
        <v>0</v>
      </c>
      <c r="BI103" s="178">
        <f>IF(N103="nulová",J103,0)</f>
        <v>0</v>
      </c>
      <c r="BJ103" s="18" t="s">
        <v>5934</v>
      </c>
      <c r="BK103" s="178">
        <f>ROUND(I103*H103,2)</f>
        <v>0</v>
      </c>
      <c r="BL103" s="18" t="s">
        <v>6003</v>
      </c>
      <c r="BM103" s="18" t="s">
        <v>2541</v>
      </c>
    </row>
    <row r="104" spans="2:65" s="1" customFormat="1" ht="22.5" customHeight="1">
      <c r="B104" s="166"/>
      <c r="C104" s="167" t="s">
        <v>6009</v>
      </c>
      <c r="D104" s="167" t="s">
        <v>4015</v>
      </c>
      <c r="E104" s="168" t="s">
        <v>2396</v>
      </c>
      <c r="F104" s="169" t="s">
        <v>2397</v>
      </c>
      <c r="G104" s="170" t="s">
        <v>426</v>
      </c>
      <c r="H104" s="171">
        <v>45.36</v>
      </c>
      <c r="I104" s="172"/>
      <c r="J104" s="173">
        <f>ROUND(I104*H104,2)</f>
        <v>0</v>
      </c>
      <c r="K104" s="169" t="s">
        <v>392</v>
      </c>
      <c r="L104" s="35"/>
      <c r="M104" s="174" t="s">
        <v>5915</v>
      </c>
      <c r="N104" s="175" t="s">
        <v>5954</v>
      </c>
      <c r="O104" s="36"/>
      <c r="P104" s="176">
        <f>O104*H104</f>
        <v>0</v>
      </c>
      <c r="Q104" s="176">
        <v>1.0500000000000001E-2</v>
      </c>
      <c r="R104" s="176">
        <f>Q104*H104</f>
        <v>0.47628000000000004</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2542</v>
      </c>
    </row>
    <row r="105" spans="2:65" s="1" customFormat="1" ht="31.5" customHeight="1">
      <c r="B105" s="166"/>
      <c r="C105" s="167" t="s">
        <v>6012</v>
      </c>
      <c r="D105" s="167" t="s">
        <v>4015</v>
      </c>
      <c r="E105" s="168" t="s">
        <v>1537</v>
      </c>
      <c r="F105" s="169" t="s">
        <v>1538</v>
      </c>
      <c r="G105" s="170" t="s">
        <v>426</v>
      </c>
      <c r="H105" s="171">
        <v>8.1</v>
      </c>
      <c r="I105" s="172"/>
      <c r="J105" s="173">
        <f>ROUND(I105*H105,2)</f>
        <v>0</v>
      </c>
      <c r="K105" s="169" t="s">
        <v>392</v>
      </c>
      <c r="L105" s="35"/>
      <c r="M105" s="174" t="s">
        <v>5915</v>
      </c>
      <c r="N105" s="175" t="s">
        <v>5954</v>
      </c>
      <c r="O105" s="36"/>
      <c r="P105" s="176">
        <f>O105*H105</f>
        <v>0</v>
      </c>
      <c r="Q105" s="176">
        <v>6.28E-3</v>
      </c>
      <c r="R105" s="176">
        <f>Q105*H105</f>
        <v>5.0867999999999997E-2</v>
      </c>
      <c r="S105" s="176">
        <v>0</v>
      </c>
      <c r="T105" s="177">
        <f>S105*H105</f>
        <v>0</v>
      </c>
      <c r="AR105" s="18" t="s">
        <v>6003</v>
      </c>
      <c r="AT105" s="18" t="s">
        <v>4015</v>
      </c>
      <c r="AU105" s="18" t="s">
        <v>5990</v>
      </c>
      <c r="AY105" s="18" t="s">
        <v>4012</v>
      </c>
      <c r="BE105" s="178">
        <f>IF(N105="základní",J105,0)</f>
        <v>0</v>
      </c>
      <c r="BF105" s="178">
        <f>IF(N105="snížená",J105,0)</f>
        <v>0</v>
      </c>
      <c r="BG105" s="178">
        <f>IF(N105="zákl. přenesená",J105,0)</f>
        <v>0</v>
      </c>
      <c r="BH105" s="178">
        <f>IF(N105="sníž. přenesená",J105,0)</f>
        <v>0</v>
      </c>
      <c r="BI105" s="178">
        <f>IF(N105="nulová",J105,0)</f>
        <v>0</v>
      </c>
      <c r="BJ105" s="18" t="s">
        <v>5934</v>
      </c>
      <c r="BK105" s="178">
        <f>ROUND(I105*H105,2)</f>
        <v>0</v>
      </c>
      <c r="BL105" s="18" t="s">
        <v>6003</v>
      </c>
      <c r="BM105" s="18" t="s">
        <v>2399</v>
      </c>
    </row>
    <row r="106" spans="2:65" s="12" customFormat="1">
      <c r="B106" s="186"/>
      <c r="D106" s="179" t="s">
        <v>402</v>
      </c>
      <c r="E106" s="187" t="s">
        <v>5915</v>
      </c>
      <c r="F106" s="188" t="s">
        <v>2543</v>
      </c>
      <c r="H106" s="189">
        <v>8.1</v>
      </c>
      <c r="I106" s="190"/>
      <c r="L106" s="186"/>
      <c r="M106" s="191"/>
      <c r="N106" s="192"/>
      <c r="O106" s="192"/>
      <c r="P106" s="192"/>
      <c r="Q106" s="192"/>
      <c r="R106" s="192"/>
      <c r="S106" s="192"/>
      <c r="T106" s="193"/>
      <c r="AT106" s="194" t="s">
        <v>402</v>
      </c>
      <c r="AU106" s="194" t="s">
        <v>5990</v>
      </c>
      <c r="AV106" s="12" t="s">
        <v>5990</v>
      </c>
      <c r="AW106" s="12" t="s">
        <v>5947</v>
      </c>
      <c r="AX106" s="12" t="s">
        <v>5934</v>
      </c>
      <c r="AY106" s="194" t="s">
        <v>4012</v>
      </c>
    </row>
    <row r="107" spans="2:65" s="1" customFormat="1" ht="22.5" customHeight="1">
      <c r="B107" s="166"/>
      <c r="C107" s="167" t="s">
        <v>6015</v>
      </c>
      <c r="D107" s="167" t="s">
        <v>4015</v>
      </c>
      <c r="E107" s="168" t="s">
        <v>1543</v>
      </c>
      <c r="F107" s="169" t="s">
        <v>1544</v>
      </c>
      <c r="G107" s="170" t="s">
        <v>426</v>
      </c>
      <c r="H107" s="171">
        <v>37.26</v>
      </c>
      <c r="I107" s="172"/>
      <c r="J107" s="173">
        <f>ROUND(I107*H107,2)</f>
        <v>0</v>
      </c>
      <c r="K107" s="169" t="s">
        <v>392</v>
      </c>
      <c r="L107" s="35"/>
      <c r="M107" s="174" t="s">
        <v>5915</v>
      </c>
      <c r="N107" s="175" t="s">
        <v>5954</v>
      </c>
      <c r="O107" s="36"/>
      <c r="P107" s="176">
        <f>O107*H107</f>
        <v>0</v>
      </c>
      <c r="Q107" s="176">
        <v>4.7800000000000004E-3</v>
      </c>
      <c r="R107" s="176">
        <f>Q107*H107</f>
        <v>0.17810280000000001</v>
      </c>
      <c r="S107" s="176">
        <v>0</v>
      </c>
      <c r="T107" s="177">
        <f>S107*H107</f>
        <v>0</v>
      </c>
      <c r="AR107" s="18" t="s">
        <v>6003</v>
      </c>
      <c r="AT107" s="18" t="s">
        <v>4015</v>
      </c>
      <c r="AU107" s="18" t="s">
        <v>5990</v>
      </c>
      <c r="AY107" s="18" t="s">
        <v>4012</v>
      </c>
      <c r="BE107" s="178">
        <f>IF(N107="základní",J107,0)</f>
        <v>0</v>
      </c>
      <c r="BF107" s="178">
        <f>IF(N107="snížená",J107,0)</f>
        <v>0</v>
      </c>
      <c r="BG107" s="178">
        <f>IF(N107="zákl. přenesená",J107,0)</f>
        <v>0</v>
      </c>
      <c r="BH107" s="178">
        <f>IF(N107="sníž. přenesená",J107,0)</f>
        <v>0</v>
      </c>
      <c r="BI107" s="178">
        <f>IF(N107="nulová",J107,0)</f>
        <v>0</v>
      </c>
      <c r="BJ107" s="18" t="s">
        <v>5934</v>
      </c>
      <c r="BK107" s="178">
        <f>ROUND(I107*H107,2)</f>
        <v>0</v>
      </c>
      <c r="BL107" s="18" t="s">
        <v>6003</v>
      </c>
      <c r="BM107" s="18" t="s">
        <v>2544</v>
      </c>
    </row>
    <row r="108" spans="2:65" s="1" customFormat="1" ht="27">
      <c r="B108" s="35"/>
      <c r="D108" s="195" t="s">
        <v>4021</v>
      </c>
      <c r="F108" s="196" t="s">
        <v>1546</v>
      </c>
      <c r="I108" s="181"/>
      <c r="L108" s="35"/>
      <c r="M108" s="64"/>
      <c r="N108" s="36"/>
      <c r="O108" s="36"/>
      <c r="P108" s="36"/>
      <c r="Q108" s="36"/>
      <c r="R108" s="36"/>
      <c r="S108" s="36"/>
      <c r="T108" s="65"/>
      <c r="AT108" s="18" t="s">
        <v>4021</v>
      </c>
      <c r="AU108" s="18" t="s">
        <v>5990</v>
      </c>
    </row>
    <row r="109" spans="2:65" s="12" customFormat="1">
      <c r="B109" s="186"/>
      <c r="D109" s="179" t="s">
        <v>402</v>
      </c>
      <c r="E109" s="187" t="s">
        <v>5915</v>
      </c>
      <c r="F109" s="188" t="s">
        <v>2538</v>
      </c>
      <c r="H109" s="189">
        <v>37.26</v>
      </c>
      <c r="I109" s="190"/>
      <c r="L109" s="186"/>
      <c r="M109" s="191"/>
      <c r="N109" s="192"/>
      <c r="O109" s="192"/>
      <c r="P109" s="192"/>
      <c r="Q109" s="192"/>
      <c r="R109" s="192"/>
      <c r="S109" s="192"/>
      <c r="T109" s="193"/>
      <c r="AT109" s="194" t="s">
        <v>402</v>
      </c>
      <c r="AU109" s="194" t="s">
        <v>5990</v>
      </c>
      <c r="AV109" s="12" t="s">
        <v>5990</v>
      </c>
      <c r="AW109" s="12" t="s">
        <v>5947</v>
      </c>
      <c r="AX109" s="12" t="s">
        <v>5934</v>
      </c>
      <c r="AY109" s="194" t="s">
        <v>4012</v>
      </c>
    </row>
    <row r="110" spans="2:65" s="1" customFormat="1" ht="22.5" customHeight="1">
      <c r="B110" s="166"/>
      <c r="C110" s="167" t="s">
        <v>3973</v>
      </c>
      <c r="D110" s="167" t="s">
        <v>4015</v>
      </c>
      <c r="E110" s="168" t="s">
        <v>1547</v>
      </c>
      <c r="F110" s="169" t="s">
        <v>1548</v>
      </c>
      <c r="G110" s="170" t="s">
        <v>426</v>
      </c>
      <c r="H110" s="171">
        <v>45.36</v>
      </c>
      <c r="I110" s="172"/>
      <c r="J110" s="173">
        <f>ROUND(I110*H110,2)</f>
        <v>0</v>
      </c>
      <c r="K110" s="169" t="s">
        <v>392</v>
      </c>
      <c r="L110" s="35"/>
      <c r="M110" s="174" t="s">
        <v>5915</v>
      </c>
      <c r="N110" s="175" t="s">
        <v>5954</v>
      </c>
      <c r="O110" s="36"/>
      <c r="P110" s="176">
        <f>O110*H110</f>
        <v>0</v>
      </c>
      <c r="Q110" s="176">
        <v>0</v>
      </c>
      <c r="R110" s="176">
        <f>Q110*H110</f>
        <v>0</v>
      </c>
      <c r="S110" s="176">
        <v>0</v>
      </c>
      <c r="T110" s="177">
        <f>S110*H110</f>
        <v>0</v>
      </c>
      <c r="AR110" s="18" t="s">
        <v>6003</v>
      </c>
      <c r="AT110" s="18" t="s">
        <v>4015</v>
      </c>
      <c r="AU110" s="18" t="s">
        <v>5990</v>
      </c>
      <c r="AY110" s="18" t="s">
        <v>4012</v>
      </c>
      <c r="BE110" s="178">
        <f>IF(N110="základní",J110,0)</f>
        <v>0</v>
      </c>
      <c r="BF110" s="178">
        <f>IF(N110="snížená",J110,0)</f>
        <v>0</v>
      </c>
      <c r="BG110" s="178">
        <f>IF(N110="zákl. přenesená",J110,0)</f>
        <v>0</v>
      </c>
      <c r="BH110" s="178">
        <f>IF(N110="sníž. přenesená",J110,0)</f>
        <v>0</v>
      </c>
      <c r="BI110" s="178">
        <f>IF(N110="nulová",J110,0)</f>
        <v>0</v>
      </c>
      <c r="BJ110" s="18" t="s">
        <v>5934</v>
      </c>
      <c r="BK110" s="178">
        <f>ROUND(I110*H110,2)</f>
        <v>0</v>
      </c>
      <c r="BL110" s="18" t="s">
        <v>6003</v>
      </c>
      <c r="BM110" s="18" t="s">
        <v>2402</v>
      </c>
    </row>
    <row r="111" spans="2:65" s="12" customFormat="1">
      <c r="B111" s="186"/>
      <c r="D111" s="179" t="s">
        <v>402</v>
      </c>
      <c r="E111" s="187" t="s">
        <v>5915</v>
      </c>
      <c r="F111" s="188" t="s">
        <v>2545</v>
      </c>
      <c r="H111" s="189">
        <v>45.36</v>
      </c>
      <c r="I111" s="190"/>
      <c r="L111" s="186"/>
      <c r="M111" s="191"/>
      <c r="N111" s="192"/>
      <c r="O111" s="192"/>
      <c r="P111" s="192"/>
      <c r="Q111" s="192"/>
      <c r="R111" s="192"/>
      <c r="S111" s="192"/>
      <c r="T111" s="193"/>
      <c r="AT111" s="194" t="s">
        <v>402</v>
      </c>
      <c r="AU111" s="194" t="s">
        <v>5990</v>
      </c>
      <c r="AV111" s="12" t="s">
        <v>5990</v>
      </c>
      <c r="AW111" s="12" t="s">
        <v>5947</v>
      </c>
      <c r="AX111" s="12" t="s">
        <v>5934</v>
      </c>
      <c r="AY111" s="194" t="s">
        <v>4012</v>
      </c>
    </row>
    <row r="112" spans="2:65" s="1" customFormat="1" ht="22.5" customHeight="1">
      <c r="B112" s="166"/>
      <c r="C112" s="167" t="s">
        <v>5939</v>
      </c>
      <c r="D112" s="167" t="s">
        <v>4015</v>
      </c>
      <c r="E112" s="168" t="s">
        <v>2546</v>
      </c>
      <c r="F112" s="169" t="s">
        <v>2547</v>
      </c>
      <c r="G112" s="170" t="s">
        <v>568</v>
      </c>
      <c r="H112" s="171">
        <v>1</v>
      </c>
      <c r="I112" s="172"/>
      <c r="J112" s="173">
        <f>ROUND(I112*H112,2)</f>
        <v>0</v>
      </c>
      <c r="K112" s="169" t="s">
        <v>5915</v>
      </c>
      <c r="L112" s="35"/>
      <c r="M112" s="174" t="s">
        <v>5915</v>
      </c>
      <c r="N112" s="175" t="s">
        <v>5954</v>
      </c>
      <c r="O112" s="36"/>
      <c r="P112" s="176">
        <f>O112*H112</f>
        <v>0</v>
      </c>
      <c r="Q112" s="176">
        <v>1.6979999999999999E-2</v>
      </c>
      <c r="R112" s="176">
        <f>Q112*H112</f>
        <v>1.6979999999999999E-2</v>
      </c>
      <c r="S112" s="176">
        <v>0</v>
      </c>
      <c r="T112" s="177">
        <f>S112*H112</f>
        <v>0</v>
      </c>
      <c r="AR112" s="18" t="s">
        <v>6003</v>
      </c>
      <c r="AT112" s="18" t="s">
        <v>4015</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2548</v>
      </c>
    </row>
    <row r="113" spans="2:65" s="1" customFormat="1" ht="22.5" customHeight="1">
      <c r="B113" s="166"/>
      <c r="C113" s="197" t="s">
        <v>3978</v>
      </c>
      <c r="D113" s="197" t="s">
        <v>447</v>
      </c>
      <c r="E113" s="198" t="s">
        <v>2549</v>
      </c>
      <c r="F113" s="199" t="s">
        <v>2550</v>
      </c>
      <c r="G113" s="200" t="s">
        <v>568</v>
      </c>
      <c r="H113" s="201">
        <v>1</v>
      </c>
      <c r="I113" s="202"/>
      <c r="J113" s="203">
        <f>ROUND(I113*H113,2)</f>
        <v>0</v>
      </c>
      <c r="K113" s="199" t="s">
        <v>5915</v>
      </c>
      <c r="L113" s="204"/>
      <c r="M113" s="205" t="s">
        <v>5915</v>
      </c>
      <c r="N113" s="206" t="s">
        <v>5954</v>
      </c>
      <c r="O113" s="36"/>
      <c r="P113" s="176">
        <f>O113*H113</f>
        <v>0</v>
      </c>
      <c r="Q113" s="176">
        <v>8.5000000000000006E-3</v>
      </c>
      <c r="R113" s="176">
        <f>Q113*H113</f>
        <v>8.5000000000000006E-3</v>
      </c>
      <c r="S113" s="176">
        <v>0</v>
      </c>
      <c r="T113" s="177">
        <f>S113*H113</f>
        <v>0</v>
      </c>
      <c r="AR113" s="18" t="s">
        <v>6015</v>
      </c>
      <c r="AT113" s="18" t="s">
        <v>447</v>
      </c>
      <c r="AU113" s="18" t="s">
        <v>5990</v>
      </c>
      <c r="AY113" s="18" t="s">
        <v>4012</v>
      </c>
      <c r="BE113" s="178">
        <f>IF(N113="základní",J113,0)</f>
        <v>0</v>
      </c>
      <c r="BF113" s="178">
        <f>IF(N113="snížená",J113,0)</f>
        <v>0</v>
      </c>
      <c r="BG113" s="178">
        <f>IF(N113="zákl. přenesená",J113,0)</f>
        <v>0</v>
      </c>
      <c r="BH113" s="178">
        <f>IF(N113="sníž. přenesená",J113,0)</f>
        <v>0</v>
      </c>
      <c r="BI113" s="178">
        <f>IF(N113="nulová",J113,0)</f>
        <v>0</v>
      </c>
      <c r="BJ113" s="18" t="s">
        <v>5934</v>
      </c>
      <c r="BK113" s="178">
        <f>ROUND(I113*H113,2)</f>
        <v>0</v>
      </c>
      <c r="BL113" s="18" t="s">
        <v>6003</v>
      </c>
      <c r="BM113" s="18" t="s">
        <v>2551</v>
      </c>
    </row>
    <row r="114" spans="2:65" s="1" customFormat="1" ht="22.5" customHeight="1">
      <c r="B114" s="166"/>
      <c r="C114" s="197" t="s">
        <v>2327</v>
      </c>
      <c r="D114" s="197" t="s">
        <v>447</v>
      </c>
      <c r="E114" s="198" t="s">
        <v>2552</v>
      </c>
      <c r="F114" s="199" t="s">
        <v>2553</v>
      </c>
      <c r="G114" s="200" t="s">
        <v>568</v>
      </c>
      <c r="H114" s="201">
        <v>1</v>
      </c>
      <c r="I114" s="202"/>
      <c r="J114" s="203">
        <f>ROUND(I114*H114,2)</f>
        <v>0</v>
      </c>
      <c r="K114" s="199" t="s">
        <v>5915</v>
      </c>
      <c r="L114" s="204"/>
      <c r="M114" s="205" t="s">
        <v>5915</v>
      </c>
      <c r="N114" s="206" t="s">
        <v>5954</v>
      </c>
      <c r="O114" s="36"/>
      <c r="P114" s="176">
        <f>O114*H114</f>
        <v>0</v>
      </c>
      <c r="Q114" s="176">
        <v>7.3999999999999996E-2</v>
      </c>
      <c r="R114" s="176">
        <f>Q114*H114</f>
        <v>7.3999999999999996E-2</v>
      </c>
      <c r="S114" s="176">
        <v>0</v>
      </c>
      <c r="T114" s="177">
        <f>S114*H114</f>
        <v>0</v>
      </c>
      <c r="AR114" s="18" t="s">
        <v>6015</v>
      </c>
      <c r="AT114" s="18" t="s">
        <v>447</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2554</v>
      </c>
    </row>
    <row r="115" spans="2:65" s="11" customFormat="1" ht="29.85" customHeight="1">
      <c r="B115" s="152"/>
      <c r="D115" s="163" t="s">
        <v>5982</v>
      </c>
      <c r="E115" s="164" t="s">
        <v>6015</v>
      </c>
      <c r="F115" s="164" t="s">
        <v>4766</v>
      </c>
      <c r="I115" s="155"/>
      <c r="J115" s="165">
        <f>BK115</f>
        <v>0</v>
      </c>
      <c r="L115" s="152"/>
      <c r="M115" s="157"/>
      <c r="N115" s="158"/>
      <c r="O115" s="158"/>
      <c r="P115" s="159">
        <f>SUM(P116:P118)</f>
        <v>0</v>
      </c>
      <c r="Q115" s="158"/>
      <c r="R115" s="159">
        <f>SUM(R116:R118)</f>
        <v>9.3600000000000003E-3</v>
      </c>
      <c r="S115" s="158"/>
      <c r="T115" s="160">
        <f>SUM(T116:T118)</f>
        <v>0.1</v>
      </c>
      <c r="AR115" s="153" t="s">
        <v>5934</v>
      </c>
      <c r="AT115" s="161" t="s">
        <v>5982</v>
      </c>
      <c r="AU115" s="161" t="s">
        <v>5934</v>
      </c>
      <c r="AY115" s="153" t="s">
        <v>4012</v>
      </c>
      <c r="BK115" s="162">
        <f>SUM(BK116:BK118)</f>
        <v>0</v>
      </c>
    </row>
    <row r="116" spans="2:65" s="1" customFormat="1" ht="22.5" customHeight="1">
      <c r="B116" s="166"/>
      <c r="C116" s="167" t="s">
        <v>2329</v>
      </c>
      <c r="D116" s="167" t="s">
        <v>4015</v>
      </c>
      <c r="E116" s="168" t="s">
        <v>2555</v>
      </c>
      <c r="F116" s="169" t="s">
        <v>2556</v>
      </c>
      <c r="G116" s="170" t="s">
        <v>568</v>
      </c>
      <c r="H116" s="171">
        <v>2</v>
      </c>
      <c r="I116" s="172"/>
      <c r="J116" s="173">
        <f>ROUND(I116*H116,2)</f>
        <v>0</v>
      </c>
      <c r="K116" s="169" t="s">
        <v>392</v>
      </c>
      <c r="L116" s="35"/>
      <c r="M116" s="174" t="s">
        <v>5915</v>
      </c>
      <c r="N116" s="175" t="s">
        <v>5954</v>
      </c>
      <c r="O116" s="36"/>
      <c r="P116" s="176">
        <f>O116*H116</f>
        <v>0</v>
      </c>
      <c r="Q116" s="176">
        <v>0</v>
      </c>
      <c r="R116" s="176">
        <f>Q116*H116</f>
        <v>0</v>
      </c>
      <c r="S116" s="176">
        <v>0.05</v>
      </c>
      <c r="T116" s="177">
        <f>S116*H116</f>
        <v>0.1</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2557</v>
      </c>
    </row>
    <row r="117" spans="2:65" s="1" customFormat="1" ht="22.5" customHeight="1">
      <c r="B117" s="166"/>
      <c r="C117" s="167" t="s">
        <v>3959</v>
      </c>
      <c r="D117" s="167" t="s">
        <v>4015</v>
      </c>
      <c r="E117" s="168" t="s">
        <v>2558</v>
      </c>
      <c r="F117" s="169" t="s">
        <v>2559</v>
      </c>
      <c r="G117" s="170" t="s">
        <v>568</v>
      </c>
      <c r="H117" s="171">
        <v>2</v>
      </c>
      <c r="I117" s="172"/>
      <c r="J117" s="173">
        <f>ROUND(I117*H117,2)</f>
        <v>0</v>
      </c>
      <c r="K117" s="169" t="s">
        <v>392</v>
      </c>
      <c r="L117" s="35"/>
      <c r="M117" s="174" t="s">
        <v>5915</v>
      </c>
      <c r="N117" s="175" t="s">
        <v>5954</v>
      </c>
      <c r="O117" s="36"/>
      <c r="P117" s="176">
        <f>O117*H117</f>
        <v>0</v>
      </c>
      <c r="Q117" s="176">
        <v>4.6800000000000001E-3</v>
      </c>
      <c r="R117" s="176">
        <f>Q117*H117</f>
        <v>9.3600000000000003E-3</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2560</v>
      </c>
    </row>
    <row r="118" spans="2:65" s="1" customFormat="1" ht="22.5" customHeight="1">
      <c r="B118" s="166"/>
      <c r="C118" s="197" t="s">
        <v>5921</v>
      </c>
      <c r="D118" s="197" t="s">
        <v>447</v>
      </c>
      <c r="E118" s="198" t="s">
        <v>2561</v>
      </c>
      <c r="F118" s="199" t="s">
        <v>2562</v>
      </c>
      <c r="G118" s="200" t="s">
        <v>568</v>
      </c>
      <c r="H118" s="201">
        <v>2</v>
      </c>
      <c r="I118" s="202"/>
      <c r="J118" s="203">
        <f>ROUND(I118*H118,2)</f>
        <v>0</v>
      </c>
      <c r="K118" s="199" t="s">
        <v>5915</v>
      </c>
      <c r="L118" s="204"/>
      <c r="M118" s="205" t="s">
        <v>5915</v>
      </c>
      <c r="N118" s="206" t="s">
        <v>5954</v>
      </c>
      <c r="O118" s="36"/>
      <c r="P118" s="176">
        <f>O118*H118</f>
        <v>0</v>
      </c>
      <c r="Q118" s="176">
        <v>0</v>
      </c>
      <c r="R118" s="176">
        <f>Q118*H118</f>
        <v>0</v>
      </c>
      <c r="S118" s="176">
        <v>0</v>
      </c>
      <c r="T118" s="177">
        <f>S118*H118</f>
        <v>0</v>
      </c>
      <c r="AR118" s="18" t="s">
        <v>6015</v>
      </c>
      <c r="AT118" s="18" t="s">
        <v>447</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2563</v>
      </c>
    </row>
    <row r="119" spans="2:65" s="11" customFormat="1" ht="29.85" customHeight="1">
      <c r="B119" s="152"/>
      <c r="D119" s="163" t="s">
        <v>5982</v>
      </c>
      <c r="E119" s="164" t="s">
        <v>3973</v>
      </c>
      <c r="F119" s="164" t="s">
        <v>700</v>
      </c>
      <c r="I119" s="155"/>
      <c r="J119" s="165">
        <f>BK119</f>
        <v>0</v>
      </c>
      <c r="L119" s="152"/>
      <c r="M119" s="157"/>
      <c r="N119" s="158"/>
      <c r="O119" s="158"/>
      <c r="P119" s="159">
        <f>SUM(P120:P197)</f>
        <v>0</v>
      </c>
      <c r="Q119" s="158"/>
      <c r="R119" s="159">
        <f>SUM(R120:R197)</f>
        <v>7.3141399999999995E-2</v>
      </c>
      <c r="S119" s="158"/>
      <c r="T119" s="160">
        <f>SUM(T120:T197)</f>
        <v>10.452469999999998</v>
      </c>
      <c r="AR119" s="153" t="s">
        <v>5934</v>
      </c>
      <c r="AT119" s="161" t="s">
        <v>5982</v>
      </c>
      <c r="AU119" s="161" t="s">
        <v>5934</v>
      </c>
      <c r="AY119" s="153" t="s">
        <v>4012</v>
      </c>
      <c r="BK119" s="162">
        <f>SUM(BK120:BK197)</f>
        <v>0</v>
      </c>
    </row>
    <row r="120" spans="2:65" s="1" customFormat="1" ht="31.5" customHeight="1">
      <c r="B120" s="166"/>
      <c r="C120" s="167" t="s">
        <v>3964</v>
      </c>
      <c r="D120" s="167" t="s">
        <v>4015</v>
      </c>
      <c r="E120" s="168" t="s">
        <v>1556</v>
      </c>
      <c r="F120" s="169" t="s">
        <v>1557</v>
      </c>
      <c r="G120" s="170" t="s">
        <v>426</v>
      </c>
      <c r="H120" s="171">
        <v>45</v>
      </c>
      <c r="I120" s="172"/>
      <c r="J120" s="173">
        <f>ROUND(I120*H120,2)</f>
        <v>0</v>
      </c>
      <c r="K120" s="169" t="s">
        <v>392</v>
      </c>
      <c r="L120" s="35"/>
      <c r="M120" s="174" t="s">
        <v>5915</v>
      </c>
      <c r="N120" s="175" t="s">
        <v>5954</v>
      </c>
      <c r="O120" s="36"/>
      <c r="P120" s="176">
        <f>O120*H120</f>
        <v>0</v>
      </c>
      <c r="Q120" s="176">
        <v>0</v>
      </c>
      <c r="R120" s="176">
        <f>Q120*H120</f>
        <v>0</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2564</v>
      </c>
    </row>
    <row r="121" spans="2:65" s="1" customFormat="1" ht="31.5" customHeight="1">
      <c r="B121" s="166"/>
      <c r="C121" s="167" t="s">
        <v>2338</v>
      </c>
      <c r="D121" s="167" t="s">
        <v>4015</v>
      </c>
      <c r="E121" s="168" t="s">
        <v>1561</v>
      </c>
      <c r="F121" s="169" t="s">
        <v>1562</v>
      </c>
      <c r="G121" s="170" t="s">
        <v>426</v>
      </c>
      <c r="H121" s="171">
        <v>900</v>
      </c>
      <c r="I121" s="172"/>
      <c r="J121" s="173">
        <f>ROUND(I121*H121,2)</f>
        <v>0</v>
      </c>
      <c r="K121" s="169" t="s">
        <v>392</v>
      </c>
      <c r="L121" s="35"/>
      <c r="M121" s="174" t="s">
        <v>5915</v>
      </c>
      <c r="N121" s="175" t="s">
        <v>5954</v>
      </c>
      <c r="O121" s="36"/>
      <c r="P121" s="176">
        <f>O121*H121</f>
        <v>0</v>
      </c>
      <c r="Q121" s="176">
        <v>0</v>
      </c>
      <c r="R121" s="176">
        <f>Q121*H121</f>
        <v>0</v>
      </c>
      <c r="S121" s="176">
        <v>0</v>
      </c>
      <c r="T121" s="177">
        <f>S121*H121</f>
        <v>0</v>
      </c>
      <c r="AR121" s="18" t="s">
        <v>6003</v>
      </c>
      <c r="AT121" s="18" t="s">
        <v>4015</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2565</v>
      </c>
    </row>
    <row r="122" spans="2:65" s="12" customFormat="1">
      <c r="B122" s="186"/>
      <c r="D122" s="179" t="s">
        <v>402</v>
      </c>
      <c r="E122" s="187" t="s">
        <v>5915</v>
      </c>
      <c r="F122" s="188" t="s">
        <v>2566</v>
      </c>
      <c r="H122" s="189">
        <v>900</v>
      </c>
      <c r="I122" s="190"/>
      <c r="L122" s="186"/>
      <c r="M122" s="191"/>
      <c r="N122" s="192"/>
      <c r="O122" s="192"/>
      <c r="P122" s="192"/>
      <c r="Q122" s="192"/>
      <c r="R122" s="192"/>
      <c r="S122" s="192"/>
      <c r="T122" s="193"/>
      <c r="AT122" s="194" t="s">
        <v>402</v>
      </c>
      <c r="AU122" s="194" t="s">
        <v>5990</v>
      </c>
      <c r="AV122" s="12" t="s">
        <v>5990</v>
      </c>
      <c r="AW122" s="12" t="s">
        <v>5947</v>
      </c>
      <c r="AX122" s="12" t="s">
        <v>5934</v>
      </c>
      <c r="AY122" s="194" t="s">
        <v>4012</v>
      </c>
    </row>
    <row r="123" spans="2:65" s="1" customFormat="1" ht="31.5" customHeight="1">
      <c r="B123" s="166"/>
      <c r="C123" s="167" t="s">
        <v>2341</v>
      </c>
      <c r="D123" s="167" t="s">
        <v>4015</v>
      </c>
      <c r="E123" s="168" t="s">
        <v>1565</v>
      </c>
      <c r="F123" s="169" t="s">
        <v>1566</v>
      </c>
      <c r="G123" s="170" t="s">
        <v>426</v>
      </c>
      <c r="H123" s="171">
        <v>45</v>
      </c>
      <c r="I123" s="172"/>
      <c r="J123" s="173">
        <f>ROUND(I123*H123,2)</f>
        <v>0</v>
      </c>
      <c r="K123" s="169" t="s">
        <v>392</v>
      </c>
      <c r="L123" s="35"/>
      <c r="M123" s="174" t="s">
        <v>5915</v>
      </c>
      <c r="N123" s="175" t="s">
        <v>5954</v>
      </c>
      <c r="O123" s="36"/>
      <c r="P123" s="176">
        <f>O123*H123</f>
        <v>0</v>
      </c>
      <c r="Q123" s="176">
        <v>0</v>
      </c>
      <c r="R123" s="176">
        <f>Q123*H123</f>
        <v>0</v>
      </c>
      <c r="S123" s="176">
        <v>0</v>
      </c>
      <c r="T123" s="177">
        <f>S123*H123</f>
        <v>0</v>
      </c>
      <c r="AR123" s="18" t="s">
        <v>6003</v>
      </c>
      <c r="AT123" s="18" t="s">
        <v>4015</v>
      </c>
      <c r="AU123" s="18" t="s">
        <v>5990</v>
      </c>
      <c r="AY123" s="18" t="s">
        <v>4012</v>
      </c>
      <c r="BE123" s="178">
        <f>IF(N123="základní",J123,0)</f>
        <v>0</v>
      </c>
      <c r="BF123" s="178">
        <f>IF(N123="snížená",J123,0)</f>
        <v>0</v>
      </c>
      <c r="BG123" s="178">
        <f>IF(N123="zákl. přenesená",J123,0)</f>
        <v>0</v>
      </c>
      <c r="BH123" s="178">
        <f>IF(N123="sníž. přenesená",J123,0)</f>
        <v>0</v>
      </c>
      <c r="BI123" s="178">
        <f>IF(N123="nulová",J123,0)</f>
        <v>0</v>
      </c>
      <c r="BJ123" s="18" t="s">
        <v>5934</v>
      </c>
      <c r="BK123" s="178">
        <f>ROUND(I123*H123,2)</f>
        <v>0</v>
      </c>
      <c r="BL123" s="18" t="s">
        <v>6003</v>
      </c>
      <c r="BM123" s="18" t="s">
        <v>2567</v>
      </c>
    </row>
    <row r="124" spans="2:65" s="1" customFormat="1" ht="22.5" customHeight="1">
      <c r="B124" s="166"/>
      <c r="C124" s="167" t="s">
        <v>2344</v>
      </c>
      <c r="D124" s="167" t="s">
        <v>4015</v>
      </c>
      <c r="E124" s="168" t="s">
        <v>1572</v>
      </c>
      <c r="F124" s="169" t="s">
        <v>1573</v>
      </c>
      <c r="G124" s="170" t="s">
        <v>426</v>
      </c>
      <c r="H124" s="171">
        <v>11.9</v>
      </c>
      <c r="I124" s="172"/>
      <c r="J124" s="173">
        <f>ROUND(I124*H124,2)</f>
        <v>0</v>
      </c>
      <c r="K124" s="169" t="s">
        <v>5915</v>
      </c>
      <c r="L124" s="35"/>
      <c r="M124" s="174" t="s">
        <v>5915</v>
      </c>
      <c r="N124" s="175" t="s">
        <v>5954</v>
      </c>
      <c r="O124" s="36"/>
      <c r="P124" s="176">
        <f>O124*H124</f>
        <v>0</v>
      </c>
      <c r="Q124" s="176">
        <v>1.0000000000000001E-5</v>
      </c>
      <c r="R124" s="176">
        <f>Q124*H124</f>
        <v>1.1900000000000002E-4</v>
      </c>
      <c r="S124" s="176">
        <v>0</v>
      </c>
      <c r="T124" s="177">
        <f>S124*H124</f>
        <v>0</v>
      </c>
      <c r="AR124" s="18" t="s">
        <v>6003</v>
      </c>
      <c r="AT124" s="18" t="s">
        <v>4015</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2414</v>
      </c>
    </row>
    <row r="125" spans="2:65" s="12" customFormat="1">
      <c r="B125" s="186"/>
      <c r="D125" s="179" t="s">
        <v>402</v>
      </c>
      <c r="E125" s="187" t="s">
        <v>5915</v>
      </c>
      <c r="F125" s="188" t="s">
        <v>2568</v>
      </c>
      <c r="H125" s="189">
        <v>11.9</v>
      </c>
      <c r="I125" s="190"/>
      <c r="L125" s="186"/>
      <c r="M125" s="191"/>
      <c r="N125" s="192"/>
      <c r="O125" s="192"/>
      <c r="P125" s="192"/>
      <c r="Q125" s="192"/>
      <c r="R125" s="192"/>
      <c r="S125" s="192"/>
      <c r="T125" s="193"/>
      <c r="AT125" s="194" t="s">
        <v>402</v>
      </c>
      <c r="AU125" s="194" t="s">
        <v>5990</v>
      </c>
      <c r="AV125" s="12" t="s">
        <v>5990</v>
      </c>
      <c r="AW125" s="12" t="s">
        <v>5947</v>
      </c>
      <c r="AX125" s="12" t="s">
        <v>5934</v>
      </c>
      <c r="AY125" s="194" t="s">
        <v>4012</v>
      </c>
    </row>
    <row r="126" spans="2:65" s="1" customFormat="1" ht="22.5" customHeight="1">
      <c r="B126" s="166"/>
      <c r="C126" s="167" t="s">
        <v>2347</v>
      </c>
      <c r="D126" s="167" t="s">
        <v>4015</v>
      </c>
      <c r="E126" s="168" t="s">
        <v>1602</v>
      </c>
      <c r="F126" s="169" t="s">
        <v>1603</v>
      </c>
      <c r="G126" s="170" t="s">
        <v>426</v>
      </c>
      <c r="H126" s="171">
        <v>1.35</v>
      </c>
      <c r="I126" s="172"/>
      <c r="J126" s="173">
        <f>ROUND(I126*H126,2)</f>
        <v>0</v>
      </c>
      <c r="K126" s="169" t="s">
        <v>392</v>
      </c>
      <c r="L126" s="35"/>
      <c r="M126" s="174" t="s">
        <v>5915</v>
      </c>
      <c r="N126" s="175" t="s">
        <v>5954</v>
      </c>
      <c r="O126" s="36"/>
      <c r="P126" s="176">
        <f>O126*H126</f>
        <v>0</v>
      </c>
      <c r="Q126" s="176">
        <v>0</v>
      </c>
      <c r="R126" s="176">
        <f>Q126*H126</f>
        <v>0</v>
      </c>
      <c r="S126" s="176">
        <v>8.2000000000000003E-2</v>
      </c>
      <c r="T126" s="177">
        <f>S126*H126</f>
        <v>0.11070000000000001</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2569</v>
      </c>
    </row>
    <row r="127" spans="2:65" s="12" customFormat="1">
      <c r="B127" s="186"/>
      <c r="D127" s="179" t="s">
        <v>402</v>
      </c>
      <c r="E127" s="187" t="s">
        <v>5915</v>
      </c>
      <c r="F127" s="188" t="s">
        <v>2570</v>
      </c>
      <c r="H127" s="189">
        <v>1.35</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 customFormat="1" ht="22.5" customHeight="1">
      <c r="B128" s="166"/>
      <c r="C128" s="167" t="s">
        <v>5920</v>
      </c>
      <c r="D128" s="167" t="s">
        <v>4015</v>
      </c>
      <c r="E128" s="168" t="s">
        <v>1614</v>
      </c>
      <c r="F128" s="169" t="s">
        <v>1615</v>
      </c>
      <c r="G128" s="170" t="s">
        <v>426</v>
      </c>
      <c r="H128" s="171">
        <v>4</v>
      </c>
      <c r="I128" s="172"/>
      <c r="J128" s="173">
        <f>ROUND(I128*H128,2)</f>
        <v>0</v>
      </c>
      <c r="K128" s="169" t="s">
        <v>392</v>
      </c>
      <c r="L128" s="35"/>
      <c r="M128" s="174" t="s">
        <v>5915</v>
      </c>
      <c r="N128" s="175" t="s">
        <v>5954</v>
      </c>
      <c r="O128" s="36"/>
      <c r="P128" s="176">
        <f>O128*H128</f>
        <v>0</v>
      </c>
      <c r="Q128" s="176">
        <v>0</v>
      </c>
      <c r="R128" s="176">
        <f>Q128*H128</f>
        <v>0</v>
      </c>
      <c r="S128" s="176">
        <v>7.5999999999999998E-2</v>
      </c>
      <c r="T128" s="177">
        <f>S128*H128</f>
        <v>0.30399999999999999</v>
      </c>
      <c r="AR128" s="18" t="s">
        <v>6003</v>
      </c>
      <c r="AT128" s="18" t="s">
        <v>4015</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2571</v>
      </c>
    </row>
    <row r="129" spans="2:65" s="1" customFormat="1" ht="22.5" customHeight="1">
      <c r="B129" s="166"/>
      <c r="C129" s="167" t="s">
        <v>2352</v>
      </c>
      <c r="D129" s="167" t="s">
        <v>4015</v>
      </c>
      <c r="E129" s="168" t="s">
        <v>2572</v>
      </c>
      <c r="F129" s="169" t="s">
        <v>2573</v>
      </c>
      <c r="G129" s="170" t="s">
        <v>426</v>
      </c>
      <c r="H129" s="171">
        <v>4.25</v>
      </c>
      <c r="I129" s="172"/>
      <c r="J129" s="173">
        <f>ROUND(I129*H129,2)</f>
        <v>0</v>
      </c>
      <c r="K129" s="169" t="s">
        <v>392</v>
      </c>
      <c r="L129" s="35"/>
      <c r="M129" s="174" t="s">
        <v>5915</v>
      </c>
      <c r="N129" s="175" t="s">
        <v>5954</v>
      </c>
      <c r="O129" s="36"/>
      <c r="P129" s="176">
        <f>O129*H129</f>
        <v>0</v>
      </c>
      <c r="Q129" s="176">
        <v>0</v>
      </c>
      <c r="R129" s="176">
        <f>Q129*H129</f>
        <v>0</v>
      </c>
      <c r="S129" s="176">
        <v>0.05</v>
      </c>
      <c r="T129" s="177">
        <f>S129*H129</f>
        <v>0.21250000000000002</v>
      </c>
      <c r="AR129" s="18" t="s">
        <v>6003</v>
      </c>
      <c r="AT129" s="18" t="s">
        <v>4015</v>
      </c>
      <c r="AU129" s="18" t="s">
        <v>5990</v>
      </c>
      <c r="AY129" s="18" t="s">
        <v>4012</v>
      </c>
      <c r="BE129" s="178">
        <f>IF(N129="základní",J129,0)</f>
        <v>0</v>
      </c>
      <c r="BF129" s="178">
        <f>IF(N129="snížená",J129,0)</f>
        <v>0</v>
      </c>
      <c r="BG129" s="178">
        <f>IF(N129="zákl. přenesená",J129,0)</f>
        <v>0</v>
      </c>
      <c r="BH129" s="178">
        <f>IF(N129="sníž. přenesená",J129,0)</f>
        <v>0</v>
      </c>
      <c r="BI129" s="178">
        <f>IF(N129="nulová",J129,0)</f>
        <v>0</v>
      </c>
      <c r="BJ129" s="18" t="s">
        <v>5934</v>
      </c>
      <c r="BK129" s="178">
        <f>ROUND(I129*H129,2)</f>
        <v>0</v>
      </c>
      <c r="BL129" s="18" t="s">
        <v>6003</v>
      </c>
      <c r="BM129" s="18" t="s">
        <v>2574</v>
      </c>
    </row>
    <row r="130" spans="2:65" s="12" customFormat="1">
      <c r="B130" s="186"/>
      <c r="D130" s="179" t="s">
        <v>402</v>
      </c>
      <c r="E130" s="187" t="s">
        <v>5915</v>
      </c>
      <c r="F130" s="188" t="s">
        <v>2534</v>
      </c>
      <c r="H130" s="189">
        <v>4.25</v>
      </c>
      <c r="I130" s="190"/>
      <c r="L130" s="186"/>
      <c r="M130" s="191"/>
      <c r="N130" s="192"/>
      <c r="O130" s="192"/>
      <c r="P130" s="192"/>
      <c r="Q130" s="192"/>
      <c r="R130" s="192"/>
      <c r="S130" s="192"/>
      <c r="T130" s="193"/>
      <c r="AT130" s="194" t="s">
        <v>402</v>
      </c>
      <c r="AU130" s="194" t="s">
        <v>5990</v>
      </c>
      <c r="AV130" s="12" t="s">
        <v>5990</v>
      </c>
      <c r="AW130" s="12" t="s">
        <v>5947</v>
      </c>
      <c r="AX130" s="12" t="s">
        <v>5934</v>
      </c>
      <c r="AY130" s="194" t="s">
        <v>4012</v>
      </c>
    </row>
    <row r="131" spans="2:65" s="1" customFormat="1" ht="22.5" customHeight="1">
      <c r="B131" s="166"/>
      <c r="C131" s="167" t="s">
        <v>2355</v>
      </c>
      <c r="D131" s="167" t="s">
        <v>4015</v>
      </c>
      <c r="E131" s="168" t="s">
        <v>1618</v>
      </c>
      <c r="F131" s="169" t="s">
        <v>1619</v>
      </c>
      <c r="G131" s="170" t="s">
        <v>426</v>
      </c>
      <c r="H131" s="171">
        <v>22.68</v>
      </c>
      <c r="I131" s="172"/>
      <c r="J131" s="173">
        <f>ROUND(I131*H131,2)</f>
        <v>0</v>
      </c>
      <c r="K131" s="169" t="s">
        <v>392</v>
      </c>
      <c r="L131" s="35"/>
      <c r="M131" s="174" t="s">
        <v>5915</v>
      </c>
      <c r="N131" s="175" t="s">
        <v>5954</v>
      </c>
      <c r="O131" s="36"/>
      <c r="P131" s="176">
        <f>O131*H131</f>
        <v>0</v>
      </c>
      <c r="Q131" s="176">
        <v>0</v>
      </c>
      <c r="R131" s="176">
        <f>Q131*H131</f>
        <v>0</v>
      </c>
      <c r="S131" s="176">
        <v>4.5999999999999999E-2</v>
      </c>
      <c r="T131" s="177">
        <f>S131*H131</f>
        <v>1.04328</v>
      </c>
      <c r="AR131" s="18" t="s">
        <v>6003</v>
      </c>
      <c r="AT131" s="18" t="s">
        <v>4015</v>
      </c>
      <c r="AU131" s="18" t="s">
        <v>5990</v>
      </c>
      <c r="AY131" s="18" t="s">
        <v>4012</v>
      </c>
      <c r="BE131" s="178">
        <f>IF(N131="základní",J131,0)</f>
        <v>0</v>
      </c>
      <c r="BF131" s="178">
        <f>IF(N131="snížená",J131,0)</f>
        <v>0</v>
      </c>
      <c r="BG131" s="178">
        <f>IF(N131="zákl. přenesená",J131,0)</f>
        <v>0</v>
      </c>
      <c r="BH131" s="178">
        <f>IF(N131="sníž. přenesená",J131,0)</f>
        <v>0</v>
      </c>
      <c r="BI131" s="178">
        <f>IF(N131="nulová",J131,0)</f>
        <v>0</v>
      </c>
      <c r="BJ131" s="18" t="s">
        <v>5934</v>
      </c>
      <c r="BK131" s="178">
        <f>ROUND(I131*H131,2)</f>
        <v>0</v>
      </c>
      <c r="BL131" s="18" t="s">
        <v>6003</v>
      </c>
      <c r="BM131" s="18" t="s">
        <v>2575</v>
      </c>
    </row>
    <row r="132" spans="2:65" s="12" customFormat="1">
      <c r="B132" s="186"/>
      <c r="D132" s="179" t="s">
        <v>402</v>
      </c>
      <c r="E132" s="187" t="s">
        <v>5915</v>
      </c>
      <c r="F132" s="188" t="s">
        <v>2536</v>
      </c>
      <c r="H132" s="189">
        <v>22.68</v>
      </c>
      <c r="I132" s="190"/>
      <c r="L132" s="186"/>
      <c r="M132" s="191"/>
      <c r="N132" s="192"/>
      <c r="O132" s="192"/>
      <c r="P132" s="192"/>
      <c r="Q132" s="192"/>
      <c r="R132" s="192"/>
      <c r="S132" s="192"/>
      <c r="T132" s="193"/>
      <c r="AT132" s="194" t="s">
        <v>402</v>
      </c>
      <c r="AU132" s="194" t="s">
        <v>5990</v>
      </c>
      <c r="AV132" s="12" t="s">
        <v>5990</v>
      </c>
      <c r="AW132" s="12" t="s">
        <v>5947</v>
      </c>
      <c r="AX132" s="12" t="s">
        <v>5934</v>
      </c>
      <c r="AY132" s="194" t="s">
        <v>4012</v>
      </c>
    </row>
    <row r="133" spans="2:65" s="1" customFormat="1" ht="31.5" customHeight="1">
      <c r="B133" s="166"/>
      <c r="C133" s="167" t="s">
        <v>2358</v>
      </c>
      <c r="D133" s="167" t="s">
        <v>4015</v>
      </c>
      <c r="E133" s="168" t="s">
        <v>2428</v>
      </c>
      <c r="F133" s="169" t="s">
        <v>2429</v>
      </c>
      <c r="G133" s="170" t="s">
        <v>426</v>
      </c>
      <c r="H133" s="171">
        <v>45.36</v>
      </c>
      <c r="I133" s="172"/>
      <c r="J133" s="173">
        <f>ROUND(I133*H133,2)</f>
        <v>0</v>
      </c>
      <c r="K133" s="169" t="s">
        <v>392</v>
      </c>
      <c r="L133" s="35"/>
      <c r="M133" s="174" t="s">
        <v>5915</v>
      </c>
      <c r="N133" s="175" t="s">
        <v>5954</v>
      </c>
      <c r="O133" s="36"/>
      <c r="P133" s="176">
        <f>O133*H133</f>
        <v>0</v>
      </c>
      <c r="Q133" s="176">
        <v>0</v>
      </c>
      <c r="R133" s="176">
        <f>Q133*H133</f>
        <v>0</v>
      </c>
      <c r="S133" s="176">
        <v>5.8999999999999997E-2</v>
      </c>
      <c r="T133" s="177">
        <f>S133*H133</f>
        <v>2.67624</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2576</v>
      </c>
    </row>
    <row r="134" spans="2:65" s="1" customFormat="1" ht="22.5" customHeight="1">
      <c r="B134" s="166"/>
      <c r="C134" s="167" t="s">
        <v>491</v>
      </c>
      <c r="D134" s="167" t="s">
        <v>4015</v>
      </c>
      <c r="E134" s="168" t="s">
        <v>4581</v>
      </c>
      <c r="F134" s="169" t="s">
        <v>4582</v>
      </c>
      <c r="G134" s="170" t="s">
        <v>426</v>
      </c>
      <c r="H134" s="171">
        <v>66.11</v>
      </c>
      <c r="I134" s="172"/>
      <c r="J134" s="173">
        <f>ROUND(I134*H134,2)</f>
        <v>0</v>
      </c>
      <c r="K134" s="169" t="s">
        <v>593</v>
      </c>
      <c r="L134" s="35"/>
      <c r="M134" s="174" t="s">
        <v>5915</v>
      </c>
      <c r="N134" s="175" t="s">
        <v>5954</v>
      </c>
      <c r="O134" s="36"/>
      <c r="P134" s="176">
        <f>O134*H134</f>
        <v>0</v>
      </c>
      <c r="Q134" s="176">
        <v>0</v>
      </c>
      <c r="R134" s="176">
        <f>Q134*H134</f>
        <v>0</v>
      </c>
      <c r="S134" s="176">
        <v>7.4999999999999997E-2</v>
      </c>
      <c r="T134" s="177">
        <f>S134*H134</f>
        <v>4.9582499999999996</v>
      </c>
      <c r="AR134" s="18" t="s">
        <v>6003</v>
      </c>
      <c r="AT134" s="18" t="s">
        <v>4015</v>
      </c>
      <c r="AU134" s="18" t="s">
        <v>5990</v>
      </c>
      <c r="AY134" s="18" t="s">
        <v>4012</v>
      </c>
      <c r="BE134" s="178">
        <f>IF(N134="základní",J134,0)</f>
        <v>0</v>
      </c>
      <c r="BF134" s="178">
        <f>IF(N134="snížená",J134,0)</f>
        <v>0</v>
      </c>
      <c r="BG134" s="178">
        <f>IF(N134="zákl. přenesená",J134,0)</f>
        <v>0</v>
      </c>
      <c r="BH134" s="178">
        <f>IF(N134="sníž. přenesená",J134,0)</f>
        <v>0</v>
      </c>
      <c r="BI134" s="178">
        <f>IF(N134="nulová",J134,0)</f>
        <v>0</v>
      </c>
      <c r="BJ134" s="18" t="s">
        <v>5934</v>
      </c>
      <c r="BK134" s="178">
        <f>ROUND(I134*H134,2)</f>
        <v>0</v>
      </c>
      <c r="BL134" s="18" t="s">
        <v>6003</v>
      </c>
      <c r="BM134" s="18" t="s">
        <v>2577</v>
      </c>
    </row>
    <row r="135" spans="2:65" s="12" customFormat="1">
      <c r="B135" s="186"/>
      <c r="D135" s="195" t="s">
        <v>402</v>
      </c>
      <c r="E135" s="194" t="s">
        <v>5915</v>
      </c>
      <c r="F135" s="207" t="s">
        <v>2578</v>
      </c>
      <c r="H135" s="208">
        <v>29.04</v>
      </c>
      <c r="I135" s="190"/>
      <c r="L135" s="186"/>
      <c r="M135" s="191"/>
      <c r="N135" s="192"/>
      <c r="O135" s="192"/>
      <c r="P135" s="192"/>
      <c r="Q135" s="192"/>
      <c r="R135" s="192"/>
      <c r="S135" s="192"/>
      <c r="T135" s="193"/>
      <c r="AT135" s="194" t="s">
        <v>402</v>
      </c>
      <c r="AU135" s="194" t="s">
        <v>5990</v>
      </c>
      <c r="AV135" s="12" t="s">
        <v>5990</v>
      </c>
      <c r="AW135" s="12" t="s">
        <v>5947</v>
      </c>
      <c r="AX135" s="12" t="s">
        <v>5983</v>
      </c>
      <c r="AY135" s="194" t="s">
        <v>4012</v>
      </c>
    </row>
    <row r="136" spans="2:65" s="12" customFormat="1">
      <c r="B136" s="186"/>
      <c r="D136" s="195" t="s">
        <v>402</v>
      </c>
      <c r="E136" s="194" t="s">
        <v>5915</v>
      </c>
      <c r="F136" s="207" t="s">
        <v>2579</v>
      </c>
      <c r="H136" s="208">
        <v>7.65</v>
      </c>
      <c r="I136" s="190"/>
      <c r="L136" s="186"/>
      <c r="M136" s="191"/>
      <c r="N136" s="192"/>
      <c r="O136" s="192"/>
      <c r="P136" s="192"/>
      <c r="Q136" s="192"/>
      <c r="R136" s="192"/>
      <c r="S136" s="192"/>
      <c r="T136" s="193"/>
      <c r="AT136" s="194" t="s">
        <v>402</v>
      </c>
      <c r="AU136" s="194" t="s">
        <v>5990</v>
      </c>
      <c r="AV136" s="12" t="s">
        <v>5990</v>
      </c>
      <c r="AW136" s="12" t="s">
        <v>5947</v>
      </c>
      <c r="AX136" s="12" t="s">
        <v>5983</v>
      </c>
      <c r="AY136" s="194" t="s">
        <v>4012</v>
      </c>
    </row>
    <row r="137" spans="2:65" s="12" customFormat="1">
      <c r="B137" s="186"/>
      <c r="D137" s="195" t="s">
        <v>402</v>
      </c>
      <c r="E137" s="194" t="s">
        <v>5915</v>
      </c>
      <c r="F137" s="207" t="s">
        <v>2580</v>
      </c>
      <c r="H137" s="208">
        <v>11.64</v>
      </c>
      <c r="I137" s="190"/>
      <c r="L137" s="186"/>
      <c r="M137" s="191"/>
      <c r="N137" s="192"/>
      <c r="O137" s="192"/>
      <c r="P137" s="192"/>
      <c r="Q137" s="192"/>
      <c r="R137" s="192"/>
      <c r="S137" s="192"/>
      <c r="T137" s="193"/>
      <c r="AT137" s="194" t="s">
        <v>402</v>
      </c>
      <c r="AU137" s="194" t="s">
        <v>5990</v>
      </c>
      <c r="AV137" s="12" t="s">
        <v>5990</v>
      </c>
      <c r="AW137" s="12" t="s">
        <v>5947</v>
      </c>
      <c r="AX137" s="12" t="s">
        <v>5983</v>
      </c>
      <c r="AY137" s="194" t="s">
        <v>4012</v>
      </c>
    </row>
    <row r="138" spans="2:65" s="12" customFormat="1">
      <c r="B138" s="186"/>
      <c r="D138" s="195" t="s">
        <v>402</v>
      </c>
      <c r="E138" s="194" t="s">
        <v>5915</v>
      </c>
      <c r="F138" s="207" t="s">
        <v>2581</v>
      </c>
      <c r="H138" s="208">
        <v>1.56</v>
      </c>
      <c r="I138" s="190"/>
      <c r="L138" s="186"/>
      <c r="M138" s="191"/>
      <c r="N138" s="192"/>
      <c r="O138" s="192"/>
      <c r="P138" s="192"/>
      <c r="Q138" s="192"/>
      <c r="R138" s="192"/>
      <c r="S138" s="192"/>
      <c r="T138" s="193"/>
      <c r="AT138" s="194" t="s">
        <v>402</v>
      </c>
      <c r="AU138" s="194" t="s">
        <v>5990</v>
      </c>
      <c r="AV138" s="12" t="s">
        <v>5990</v>
      </c>
      <c r="AW138" s="12" t="s">
        <v>5947</v>
      </c>
      <c r="AX138" s="12" t="s">
        <v>5983</v>
      </c>
      <c r="AY138" s="194" t="s">
        <v>4012</v>
      </c>
    </row>
    <row r="139" spans="2:65" s="12" customFormat="1">
      <c r="B139" s="186"/>
      <c r="D139" s="179" t="s">
        <v>402</v>
      </c>
      <c r="E139" s="187" t="s">
        <v>5915</v>
      </c>
      <c r="F139" s="188" t="s">
        <v>2582</v>
      </c>
      <c r="H139" s="189">
        <v>16.22</v>
      </c>
      <c r="I139" s="190"/>
      <c r="L139" s="186"/>
      <c r="M139" s="191"/>
      <c r="N139" s="192"/>
      <c r="O139" s="192"/>
      <c r="P139" s="192"/>
      <c r="Q139" s="192"/>
      <c r="R139" s="192"/>
      <c r="S139" s="192"/>
      <c r="T139" s="193"/>
      <c r="AT139" s="194" t="s">
        <v>402</v>
      </c>
      <c r="AU139" s="194" t="s">
        <v>5990</v>
      </c>
      <c r="AV139" s="12" t="s">
        <v>5990</v>
      </c>
      <c r="AW139" s="12" t="s">
        <v>5947</v>
      </c>
      <c r="AX139" s="12" t="s">
        <v>5983</v>
      </c>
      <c r="AY139" s="194" t="s">
        <v>4012</v>
      </c>
    </row>
    <row r="140" spans="2:65" s="1" customFormat="1" ht="22.5" customHeight="1">
      <c r="B140" s="166"/>
      <c r="C140" s="167" t="s">
        <v>495</v>
      </c>
      <c r="D140" s="167" t="s">
        <v>4015</v>
      </c>
      <c r="E140" s="168" t="s">
        <v>2431</v>
      </c>
      <c r="F140" s="169" t="s">
        <v>2432</v>
      </c>
      <c r="G140" s="170" t="s">
        <v>426</v>
      </c>
      <c r="H140" s="171">
        <v>15.3</v>
      </c>
      <c r="I140" s="172"/>
      <c r="J140" s="173">
        <f>ROUND(I140*H140,2)</f>
        <v>0</v>
      </c>
      <c r="K140" s="169" t="s">
        <v>392</v>
      </c>
      <c r="L140" s="35"/>
      <c r="M140" s="174" t="s">
        <v>5915</v>
      </c>
      <c r="N140" s="175" t="s">
        <v>5954</v>
      </c>
      <c r="O140" s="36"/>
      <c r="P140" s="176">
        <f>O140*H140</f>
        <v>0</v>
      </c>
      <c r="Q140" s="176">
        <v>0</v>
      </c>
      <c r="R140" s="176">
        <f>Q140*H140</f>
        <v>0</v>
      </c>
      <c r="S140" s="176">
        <v>7.4999999999999997E-2</v>
      </c>
      <c r="T140" s="177">
        <f>S140*H140</f>
        <v>1.1475</v>
      </c>
      <c r="AR140" s="18" t="s">
        <v>6003</v>
      </c>
      <c r="AT140" s="18" t="s">
        <v>4015</v>
      </c>
      <c r="AU140" s="18" t="s">
        <v>5990</v>
      </c>
      <c r="AY140" s="18" t="s">
        <v>4012</v>
      </c>
      <c r="BE140" s="178">
        <f>IF(N140="základní",J140,0)</f>
        <v>0</v>
      </c>
      <c r="BF140" s="178">
        <f>IF(N140="snížená",J140,0)</f>
        <v>0</v>
      </c>
      <c r="BG140" s="178">
        <f>IF(N140="zákl. přenesená",J140,0)</f>
        <v>0</v>
      </c>
      <c r="BH140" s="178">
        <f>IF(N140="sníž. přenesená",J140,0)</f>
        <v>0</v>
      </c>
      <c r="BI140" s="178">
        <f>IF(N140="nulová",J140,0)</f>
        <v>0</v>
      </c>
      <c r="BJ140" s="18" t="s">
        <v>5934</v>
      </c>
      <c r="BK140" s="178">
        <f>ROUND(I140*H140,2)</f>
        <v>0</v>
      </c>
      <c r="BL140" s="18" t="s">
        <v>6003</v>
      </c>
      <c r="BM140" s="18" t="s">
        <v>2583</v>
      </c>
    </row>
    <row r="141" spans="2:65" s="1" customFormat="1" ht="27">
      <c r="B141" s="35"/>
      <c r="D141" s="195" t="s">
        <v>4021</v>
      </c>
      <c r="F141" s="196" t="s">
        <v>2447</v>
      </c>
      <c r="I141" s="181"/>
      <c r="L141" s="35"/>
      <c r="M141" s="64"/>
      <c r="N141" s="36"/>
      <c r="O141" s="36"/>
      <c r="P141" s="36"/>
      <c r="Q141" s="36"/>
      <c r="R141" s="36"/>
      <c r="S141" s="36"/>
      <c r="T141" s="65"/>
      <c r="AT141" s="18" t="s">
        <v>4021</v>
      </c>
      <c r="AU141" s="18" t="s">
        <v>5990</v>
      </c>
    </row>
    <row r="142" spans="2:65" s="12" customFormat="1">
      <c r="B142" s="186"/>
      <c r="D142" s="179" t="s">
        <v>402</v>
      </c>
      <c r="E142" s="187" t="s">
        <v>5915</v>
      </c>
      <c r="F142" s="188" t="s">
        <v>2584</v>
      </c>
      <c r="H142" s="189">
        <v>15.3</v>
      </c>
      <c r="I142" s="190"/>
      <c r="L142" s="186"/>
      <c r="M142" s="191"/>
      <c r="N142" s="192"/>
      <c r="O142" s="192"/>
      <c r="P142" s="192"/>
      <c r="Q142" s="192"/>
      <c r="R142" s="192"/>
      <c r="S142" s="192"/>
      <c r="T142" s="193"/>
      <c r="AT142" s="194" t="s">
        <v>402</v>
      </c>
      <c r="AU142" s="194" t="s">
        <v>5990</v>
      </c>
      <c r="AV142" s="12" t="s">
        <v>5990</v>
      </c>
      <c r="AW142" s="12" t="s">
        <v>5947</v>
      </c>
      <c r="AX142" s="12" t="s">
        <v>5934</v>
      </c>
      <c r="AY142" s="194" t="s">
        <v>4012</v>
      </c>
    </row>
    <row r="143" spans="2:65" s="1" customFormat="1" ht="22.5" customHeight="1">
      <c r="B143" s="166"/>
      <c r="C143" s="167" t="s">
        <v>500</v>
      </c>
      <c r="D143" s="167" t="s">
        <v>4015</v>
      </c>
      <c r="E143" s="168" t="s">
        <v>4588</v>
      </c>
      <c r="F143" s="169" t="s">
        <v>4589</v>
      </c>
      <c r="G143" s="170" t="s">
        <v>426</v>
      </c>
      <c r="H143" s="171">
        <v>73.760000000000005</v>
      </c>
      <c r="I143" s="172"/>
      <c r="J143" s="173">
        <f>ROUND(I143*H143,2)</f>
        <v>0</v>
      </c>
      <c r="K143" s="169" t="s">
        <v>593</v>
      </c>
      <c r="L143" s="35"/>
      <c r="M143" s="174" t="s">
        <v>5915</v>
      </c>
      <c r="N143" s="175" t="s">
        <v>5954</v>
      </c>
      <c r="O143" s="36"/>
      <c r="P143" s="176">
        <f>O143*H143</f>
        <v>0</v>
      </c>
      <c r="Q143" s="176">
        <v>9.8999999999999999E-4</v>
      </c>
      <c r="R143" s="176">
        <f>Q143*H143</f>
        <v>7.3022400000000001E-2</v>
      </c>
      <c r="S143" s="176">
        <v>0</v>
      </c>
      <c r="T143" s="177">
        <f>S143*H143</f>
        <v>0</v>
      </c>
      <c r="AR143" s="18" t="s">
        <v>6003</v>
      </c>
      <c r="AT143" s="18" t="s">
        <v>4015</v>
      </c>
      <c r="AU143" s="18" t="s">
        <v>5990</v>
      </c>
      <c r="AY143" s="18" t="s">
        <v>4012</v>
      </c>
      <c r="BE143" s="178">
        <f>IF(N143="základní",J143,0)</f>
        <v>0</v>
      </c>
      <c r="BF143" s="178">
        <f>IF(N143="snížená",J143,0)</f>
        <v>0</v>
      </c>
      <c r="BG143" s="178">
        <f>IF(N143="zákl. přenesená",J143,0)</f>
        <v>0</v>
      </c>
      <c r="BH143" s="178">
        <f>IF(N143="sníž. přenesená",J143,0)</f>
        <v>0</v>
      </c>
      <c r="BI143" s="178">
        <f>IF(N143="nulová",J143,0)</f>
        <v>0</v>
      </c>
      <c r="BJ143" s="18" t="s">
        <v>5934</v>
      </c>
      <c r="BK143" s="178">
        <f>ROUND(I143*H143,2)</f>
        <v>0</v>
      </c>
      <c r="BL143" s="18" t="s">
        <v>6003</v>
      </c>
      <c r="BM143" s="18" t="s">
        <v>2585</v>
      </c>
    </row>
    <row r="144" spans="2:65" s="12" customFormat="1">
      <c r="B144" s="186"/>
      <c r="D144" s="195" t="s">
        <v>402</v>
      </c>
      <c r="E144" s="194" t="s">
        <v>5915</v>
      </c>
      <c r="F144" s="207" t="s">
        <v>2578</v>
      </c>
      <c r="H144" s="208">
        <v>29.04</v>
      </c>
      <c r="I144" s="190"/>
      <c r="L144" s="186"/>
      <c r="M144" s="191"/>
      <c r="N144" s="192"/>
      <c r="O144" s="192"/>
      <c r="P144" s="192"/>
      <c r="Q144" s="192"/>
      <c r="R144" s="192"/>
      <c r="S144" s="192"/>
      <c r="T144" s="193"/>
      <c r="AT144" s="194" t="s">
        <v>402</v>
      </c>
      <c r="AU144" s="194" t="s">
        <v>5990</v>
      </c>
      <c r="AV144" s="12" t="s">
        <v>5990</v>
      </c>
      <c r="AW144" s="12" t="s">
        <v>5947</v>
      </c>
      <c r="AX144" s="12" t="s">
        <v>5983</v>
      </c>
      <c r="AY144" s="194" t="s">
        <v>4012</v>
      </c>
    </row>
    <row r="145" spans="2:65" s="12" customFormat="1">
      <c r="B145" s="186"/>
      <c r="D145" s="195" t="s">
        <v>402</v>
      </c>
      <c r="E145" s="194" t="s">
        <v>5915</v>
      </c>
      <c r="F145" s="207" t="s">
        <v>2579</v>
      </c>
      <c r="H145" s="208">
        <v>7.65</v>
      </c>
      <c r="I145" s="190"/>
      <c r="L145" s="186"/>
      <c r="M145" s="191"/>
      <c r="N145" s="192"/>
      <c r="O145" s="192"/>
      <c r="P145" s="192"/>
      <c r="Q145" s="192"/>
      <c r="R145" s="192"/>
      <c r="S145" s="192"/>
      <c r="T145" s="193"/>
      <c r="AT145" s="194" t="s">
        <v>402</v>
      </c>
      <c r="AU145" s="194" t="s">
        <v>5990</v>
      </c>
      <c r="AV145" s="12" t="s">
        <v>5990</v>
      </c>
      <c r="AW145" s="12" t="s">
        <v>5947</v>
      </c>
      <c r="AX145" s="12" t="s">
        <v>5983</v>
      </c>
      <c r="AY145" s="194" t="s">
        <v>4012</v>
      </c>
    </row>
    <row r="146" spans="2:65" s="12" customFormat="1">
      <c r="B146" s="186"/>
      <c r="D146" s="195" t="s">
        <v>402</v>
      </c>
      <c r="E146" s="194" t="s">
        <v>5915</v>
      </c>
      <c r="F146" s="207" t="s">
        <v>2580</v>
      </c>
      <c r="H146" s="208">
        <v>11.64</v>
      </c>
      <c r="I146" s="190"/>
      <c r="L146" s="186"/>
      <c r="M146" s="191"/>
      <c r="N146" s="192"/>
      <c r="O146" s="192"/>
      <c r="P146" s="192"/>
      <c r="Q146" s="192"/>
      <c r="R146" s="192"/>
      <c r="S146" s="192"/>
      <c r="T146" s="193"/>
      <c r="AT146" s="194" t="s">
        <v>402</v>
      </c>
      <c r="AU146" s="194" t="s">
        <v>5990</v>
      </c>
      <c r="AV146" s="12" t="s">
        <v>5990</v>
      </c>
      <c r="AW146" s="12" t="s">
        <v>5947</v>
      </c>
      <c r="AX146" s="12" t="s">
        <v>5983</v>
      </c>
      <c r="AY146" s="194" t="s">
        <v>4012</v>
      </c>
    </row>
    <row r="147" spans="2:65" s="12" customFormat="1">
      <c r="B147" s="186"/>
      <c r="D147" s="195" t="s">
        <v>402</v>
      </c>
      <c r="E147" s="194" t="s">
        <v>5915</v>
      </c>
      <c r="F147" s="207" t="s">
        <v>2581</v>
      </c>
      <c r="H147" s="208">
        <v>1.56</v>
      </c>
      <c r="I147" s="190"/>
      <c r="L147" s="186"/>
      <c r="M147" s="191"/>
      <c r="N147" s="192"/>
      <c r="O147" s="192"/>
      <c r="P147" s="192"/>
      <c r="Q147" s="192"/>
      <c r="R147" s="192"/>
      <c r="S147" s="192"/>
      <c r="T147" s="193"/>
      <c r="AT147" s="194" t="s">
        <v>402</v>
      </c>
      <c r="AU147" s="194" t="s">
        <v>5990</v>
      </c>
      <c r="AV147" s="12" t="s">
        <v>5990</v>
      </c>
      <c r="AW147" s="12" t="s">
        <v>5947</v>
      </c>
      <c r="AX147" s="12" t="s">
        <v>5983</v>
      </c>
      <c r="AY147" s="194" t="s">
        <v>4012</v>
      </c>
    </row>
    <row r="148" spans="2:65" s="12" customFormat="1">
      <c r="B148" s="186"/>
      <c r="D148" s="195" t="s">
        <v>402</v>
      </c>
      <c r="E148" s="194" t="s">
        <v>5915</v>
      </c>
      <c r="F148" s="207" t="s">
        <v>2582</v>
      </c>
      <c r="H148" s="208">
        <v>16.22</v>
      </c>
      <c r="I148" s="190"/>
      <c r="L148" s="186"/>
      <c r="M148" s="191"/>
      <c r="N148" s="192"/>
      <c r="O148" s="192"/>
      <c r="P148" s="192"/>
      <c r="Q148" s="192"/>
      <c r="R148" s="192"/>
      <c r="S148" s="192"/>
      <c r="T148" s="193"/>
      <c r="AT148" s="194" t="s">
        <v>402</v>
      </c>
      <c r="AU148" s="194" t="s">
        <v>5990</v>
      </c>
      <c r="AV148" s="12" t="s">
        <v>5990</v>
      </c>
      <c r="AW148" s="12" t="s">
        <v>5947</v>
      </c>
      <c r="AX148" s="12" t="s">
        <v>5983</v>
      </c>
      <c r="AY148" s="194" t="s">
        <v>4012</v>
      </c>
    </row>
    <row r="149" spans="2:65" s="12" customFormat="1">
      <c r="B149" s="186"/>
      <c r="D149" s="179" t="s">
        <v>402</v>
      </c>
      <c r="E149" s="187" t="s">
        <v>5915</v>
      </c>
      <c r="F149" s="188" t="s">
        <v>2586</v>
      </c>
      <c r="H149" s="189">
        <v>7.65</v>
      </c>
      <c r="I149" s="190"/>
      <c r="L149" s="186"/>
      <c r="M149" s="191"/>
      <c r="N149" s="192"/>
      <c r="O149" s="192"/>
      <c r="P149" s="192"/>
      <c r="Q149" s="192"/>
      <c r="R149" s="192"/>
      <c r="S149" s="192"/>
      <c r="T149" s="193"/>
      <c r="AT149" s="194" t="s">
        <v>402</v>
      </c>
      <c r="AU149" s="194" t="s">
        <v>5990</v>
      </c>
      <c r="AV149" s="12" t="s">
        <v>5990</v>
      </c>
      <c r="AW149" s="12" t="s">
        <v>5947</v>
      </c>
      <c r="AX149" s="12" t="s">
        <v>5983</v>
      </c>
      <c r="AY149" s="194" t="s">
        <v>4012</v>
      </c>
    </row>
    <row r="150" spans="2:65" s="1" customFormat="1" ht="22.5" customHeight="1">
      <c r="B150" s="166"/>
      <c r="C150" s="167" t="s">
        <v>505</v>
      </c>
      <c r="D150" s="167" t="s">
        <v>4015</v>
      </c>
      <c r="E150" s="168" t="s">
        <v>2587</v>
      </c>
      <c r="F150" s="169" t="s">
        <v>2441</v>
      </c>
      <c r="G150" s="170" t="s">
        <v>426</v>
      </c>
      <c r="H150" s="171">
        <v>51.99</v>
      </c>
      <c r="I150" s="172"/>
      <c r="J150" s="173">
        <f>ROUND(I150*H150,2)</f>
        <v>0</v>
      </c>
      <c r="K150" s="169" t="s">
        <v>5915</v>
      </c>
      <c r="L150" s="35"/>
      <c r="M150" s="174" t="s">
        <v>5915</v>
      </c>
      <c r="N150" s="175" t="s">
        <v>5954</v>
      </c>
      <c r="O150" s="36"/>
      <c r="P150" s="176">
        <f>O150*H150</f>
        <v>0</v>
      </c>
      <c r="Q150" s="176">
        <v>0</v>
      </c>
      <c r="R150" s="176">
        <f>Q150*H150</f>
        <v>0</v>
      </c>
      <c r="S150" s="176">
        <v>0</v>
      </c>
      <c r="T150" s="177">
        <f>S150*H150</f>
        <v>0</v>
      </c>
      <c r="AR150" s="18" t="s">
        <v>6003</v>
      </c>
      <c r="AT150" s="18" t="s">
        <v>4015</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2588</v>
      </c>
    </row>
    <row r="151" spans="2:65" s="1" customFormat="1" ht="27">
      <c r="B151" s="35"/>
      <c r="D151" s="195" t="s">
        <v>4021</v>
      </c>
      <c r="F151" s="196" t="s">
        <v>2443</v>
      </c>
      <c r="I151" s="181"/>
      <c r="L151" s="35"/>
      <c r="M151" s="64"/>
      <c r="N151" s="36"/>
      <c r="O151" s="36"/>
      <c r="P151" s="36"/>
      <c r="Q151" s="36"/>
      <c r="R151" s="36"/>
      <c r="S151" s="36"/>
      <c r="T151" s="65"/>
      <c r="AT151" s="18" t="s">
        <v>4021</v>
      </c>
      <c r="AU151" s="18" t="s">
        <v>5990</v>
      </c>
    </row>
    <row r="152" spans="2:65" s="12" customFormat="1">
      <c r="B152" s="186"/>
      <c r="D152" s="195" t="s">
        <v>402</v>
      </c>
      <c r="E152" s="194" t="s">
        <v>5915</v>
      </c>
      <c r="F152" s="207" t="s">
        <v>2578</v>
      </c>
      <c r="H152" s="208">
        <v>29.04</v>
      </c>
      <c r="I152" s="190"/>
      <c r="L152" s="186"/>
      <c r="M152" s="191"/>
      <c r="N152" s="192"/>
      <c r="O152" s="192"/>
      <c r="P152" s="192"/>
      <c r="Q152" s="192"/>
      <c r="R152" s="192"/>
      <c r="S152" s="192"/>
      <c r="T152" s="193"/>
      <c r="AT152" s="194" t="s">
        <v>402</v>
      </c>
      <c r="AU152" s="194" t="s">
        <v>5990</v>
      </c>
      <c r="AV152" s="12" t="s">
        <v>5990</v>
      </c>
      <c r="AW152" s="12" t="s">
        <v>5947</v>
      </c>
      <c r="AX152" s="12" t="s">
        <v>5983</v>
      </c>
      <c r="AY152" s="194" t="s">
        <v>4012</v>
      </c>
    </row>
    <row r="153" spans="2:65" s="12" customFormat="1">
      <c r="B153" s="186"/>
      <c r="D153" s="195" t="s">
        <v>402</v>
      </c>
      <c r="E153" s="194" t="s">
        <v>5915</v>
      </c>
      <c r="F153" s="207" t="s">
        <v>2579</v>
      </c>
      <c r="H153" s="208">
        <v>7.65</v>
      </c>
      <c r="I153" s="190"/>
      <c r="L153" s="186"/>
      <c r="M153" s="191"/>
      <c r="N153" s="192"/>
      <c r="O153" s="192"/>
      <c r="P153" s="192"/>
      <c r="Q153" s="192"/>
      <c r="R153" s="192"/>
      <c r="S153" s="192"/>
      <c r="T153" s="193"/>
      <c r="AT153" s="194" t="s">
        <v>402</v>
      </c>
      <c r="AU153" s="194" t="s">
        <v>5990</v>
      </c>
      <c r="AV153" s="12" t="s">
        <v>5990</v>
      </c>
      <c r="AW153" s="12" t="s">
        <v>5947</v>
      </c>
      <c r="AX153" s="12" t="s">
        <v>5983</v>
      </c>
      <c r="AY153" s="194" t="s">
        <v>4012</v>
      </c>
    </row>
    <row r="154" spans="2:65" s="12" customFormat="1">
      <c r="B154" s="186"/>
      <c r="D154" s="179" t="s">
        <v>402</v>
      </c>
      <c r="E154" s="187" t="s">
        <v>5915</v>
      </c>
      <c r="F154" s="188" t="s">
        <v>2589</v>
      </c>
      <c r="H154" s="189">
        <v>15.3</v>
      </c>
      <c r="I154" s="190"/>
      <c r="L154" s="186"/>
      <c r="M154" s="191"/>
      <c r="N154" s="192"/>
      <c r="O154" s="192"/>
      <c r="P154" s="192"/>
      <c r="Q154" s="192"/>
      <c r="R154" s="192"/>
      <c r="S154" s="192"/>
      <c r="T154" s="193"/>
      <c r="AT154" s="194" t="s">
        <v>402</v>
      </c>
      <c r="AU154" s="194" t="s">
        <v>5990</v>
      </c>
      <c r="AV154" s="12" t="s">
        <v>5990</v>
      </c>
      <c r="AW154" s="12" t="s">
        <v>5947</v>
      </c>
      <c r="AX154" s="12" t="s">
        <v>5983</v>
      </c>
      <c r="AY154" s="194" t="s">
        <v>4012</v>
      </c>
    </row>
    <row r="155" spans="2:65" s="1" customFormat="1" ht="31.5" customHeight="1">
      <c r="B155" s="166"/>
      <c r="C155" s="167" t="s">
        <v>511</v>
      </c>
      <c r="D155" s="167" t="s">
        <v>4015</v>
      </c>
      <c r="E155" s="168" t="s">
        <v>2590</v>
      </c>
      <c r="F155" s="169" t="s">
        <v>2445</v>
      </c>
      <c r="G155" s="170" t="s">
        <v>426</v>
      </c>
      <c r="H155" s="171">
        <v>51.99</v>
      </c>
      <c r="I155" s="172"/>
      <c r="J155" s="173">
        <f>ROUND(I155*H155,2)</f>
        <v>0</v>
      </c>
      <c r="K155" s="169" t="s">
        <v>5915</v>
      </c>
      <c r="L155" s="35"/>
      <c r="M155" s="174" t="s">
        <v>5915</v>
      </c>
      <c r="N155" s="175" t="s">
        <v>5954</v>
      </c>
      <c r="O155" s="36"/>
      <c r="P155" s="176">
        <f>O155*H155</f>
        <v>0</v>
      </c>
      <c r="Q155" s="176">
        <v>0</v>
      </c>
      <c r="R155" s="176">
        <f>Q155*H155</f>
        <v>0</v>
      </c>
      <c r="S155" s="176">
        <v>0</v>
      </c>
      <c r="T155" s="177">
        <f>S155*H155</f>
        <v>0</v>
      </c>
      <c r="AR155" s="18" t="s">
        <v>6003</v>
      </c>
      <c r="AT155" s="18" t="s">
        <v>4015</v>
      </c>
      <c r="AU155" s="18" t="s">
        <v>5990</v>
      </c>
      <c r="AY155" s="18" t="s">
        <v>4012</v>
      </c>
      <c r="BE155" s="178">
        <f>IF(N155="základní",J155,0)</f>
        <v>0</v>
      </c>
      <c r="BF155" s="178">
        <f>IF(N155="snížená",J155,0)</f>
        <v>0</v>
      </c>
      <c r="BG155" s="178">
        <f>IF(N155="zákl. přenesená",J155,0)</f>
        <v>0</v>
      </c>
      <c r="BH155" s="178">
        <f>IF(N155="sníž. přenesená",J155,0)</f>
        <v>0</v>
      </c>
      <c r="BI155" s="178">
        <f>IF(N155="nulová",J155,0)</f>
        <v>0</v>
      </c>
      <c r="BJ155" s="18" t="s">
        <v>5934</v>
      </c>
      <c r="BK155" s="178">
        <f>ROUND(I155*H155,2)</f>
        <v>0</v>
      </c>
      <c r="BL155" s="18" t="s">
        <v>6003</v>
      </c>
      <c r="BM155" s="18" t="s">
        <v>2591</v>
      </c>
    </row>
    <row r="156" spans="2:65" s="1" customFormat="1" ht="27">
      <c r="B156" s="35"/>
      <c r="D156" s="195" t="s">
        <v>4021</v>
      </c>
      <c r="F156" s="196" t="s">
        <v>2447</v>
      </c>
      <c r="I156" s="181"/>
      <c r="L156" s="35"/>
      <c r="M156" s="64"/>
      <c r="N156" s="36"/>
      <c r="O156" s="36"/>
      <c r="P156" s="36"/>
      <c r="Q156" s="36"/>
      <c r="R156" s="36"/>
      <c r="S156" s="36"/>
      <c r="T156" s="65"/>
      <c r="AT156" s="18" t="s">
        <v>4021</v>
      </c>
      <c r="AU156" s="18" t="s">
        <v>5990</v>
      </c>
    </row>
    <row r="157" spans="2:65" s="12" customFormat="1">
      <c r="B157" s="186"/>
      <c r="D157" s="195" t="s">
        <v>402</v>
      </c>
      <c r="E157" s="194" t="s">
        <v>5915</v>
      </c>
      <c r="F157" s="207" t="s">
        <v>2578</v>
      </c>
      <c r="H157" s="208">
        <v>29.04</v>
      </c>
      <c r="I157" s="190"/>
      <c r="L157" s="186"/>
      <c r="M157" s="191"/>
      <c r="N157" s="192"/>
      <c r="O157" s="192"/>
      <c r="P157" s="192"/>
      <c r="Q157" s="192"/>
      <c r="R157" s="192"/>
      <c r="S157" s="192"/>
      <c r="T157" s="193"/>
      <c r="AT157" s="194" t="s">
        <v>402</v>
      </c>
      <c r="AU157" s="194" t="s">
        <v>5990</v>
      </c>
      <c r="AV157" s="12" t="s">
        <v>5990</v>
      </c>
      <c r="AW157" s="12" t="s">
        <v>5947</v>
      </c>
      <c r="AX157" s="12" t="s">
        <v>5983</v>
      </c>
      <c r="AY157" s="194" t="s">
        <v>4012</v>
      </c>
    </row>
    <row r="158" spans="2:65" s="12" customFormat="1">
      <c r="B158" s="186"/>
      <c r="D158" s="195" t="s">
        <v>402</v>
      </c>
      <c r="E158" s="194" t="s">
        <v>5915</v>
      </c>
      <c r="F158" s="207" t="s">
        <v>2579</v>
      </c>
      <c r="H158" s="208">
        <v>7.65</v>
      </c>
      <c r="I158" s="190"/>
      <c r="L158" s="186"/>
      <c r="M158" s="191"/>
      <c r="N158" s="192"/>
      <c r="O158" s="192"/>
      <c r="P158" s="192"/>
      <c r="Q158" s="192"/>
      <c r="R158" s="192"/>
      <c r="S158" s="192"/>
      <c r="T158" s="193"/>
      <c r="AT158" s="194" t="s">
        <v>402</v>
      </c>
      <c r="AU158" s="194" t="s">
        <v>5990</v>
      </c>
      <c r="AV158" s="12" t="s">
        <v>5990</v>
      </c>
      <c r="AW158" s="12" t="s">
        <v>5947</v>
      </c>
      <c r="AX158" s="12" t="s">
        <v>5983</v>
      </c>
      <c r="AY158" s="194" t="s">
        <v>4012</v>
      </c>
    </row>
    <row r="159" spans="2:65" s="12" customFormat="1">
      <c r="B159" s="186"/>
      <c r="D159" s="195" t="s">
        <v>402</v>
      </c>
      <c r="E159" s="194" t="s">
        <v>5915</v>
      </c>
      <c r="F159" s="207" t="s">
        <v>2589</v>
      </c>
      <c r="H159" s="208">
        <v>15.3</v>
      </c>
      <c r="I159" s="190"/>
      <c r="L159" s="186"/>
      <c r="M159" s="191"/>
      <c r="N159" s="192"/>
      <c r="O159" s="192"/>
      <c r="P159" s="192"/>
      <c r="Q159" s="192"/>
      <c r="R159" s="192"/>
      <c r="S159" s="192"/>
      <c r="T159" s="193"/>
      <c r="AT159" s="194" t="s">
        <v>402</v>
      </c>
      <c r="AU159" s="194" t="s">
        <v>5990</v>
      </c>
      <c r="AV159" s="12" t="s">
        <v>5990</v>
      </c>
      <c r="AW159" s="12" t="s">
        <v>5947</v>
      </c>
      <c r="AX159" s="12" t="s">
        <v>5983</v>
      </c>
      <c r="AY159" s="194" t="s">
        <v>4012</v>
      </c>
    </row>
    <row r="160" spans="2:65" s="13" customFormat="1">
      <c r="B160" s="209"/>
      <c r="D160" s="179" t="s">
        <v>402</v>
      </c>
      <c r="E160" s="210" t="s">
        <v>5915</v>
      </c>
      <c r="F160" s="211" t="s">
        <v>476</v>
      </c>
      <c r="H160" s="212">
        <v>51.99</v>
      </c>
      <c r="I160" s="213"/>
      <c r="L160" s="209"/>
      <c r="M160" s="214"/>
      <c r="N160" s="215"/>
      <c r="O160" s="215"/>
      <c r="P160" s="215"/>
      <c r="Q160" s="215"/>
      <c r="R160" s="215"/>
      <c r="S160" s="215"/>
      <c r="T160" s="216"/>
      <c r="AT160" s="217" t="s">
        <v>402</v>
      </c>
      <c r="AU160" s="217" t="s">
        <v>5990</v>
      </c>
      <c r="AV160" s="13" t="s">
        <v>6003</v>
      </c>
      <c r="AW160" s="13" t="s">
        <v>5916</v>
      </c>
      <c r="AX160" s="13" t="s">
        <v>5934</v>
      </c>
      <c r="AY160" s="217" t="s">
        <v>4012</v>
      </c>
    </row>
    <row r="161" spans="2:65" s="1" customFormat="1" ht="22.5" customHeight="1">
      <c r="B161" s="166"/>
      <c r="C161" s="167" t="s">
        <v>516</v>
      </c>
      <c r="D161" s="167" t="s">
        <v>4015</v>
      </c>
      <c r="E161" s="168" t="s">
        <v>1658</v>
      </c>
      <c r="F161" s="169" t="s">
        <v>2592</v>
      </c>
      <c r="G161" s="170" t="s">
        <v>426</v>
      </c>
      <c r="H161" s="171">
        <v>81.41</v>
      </c>
      <c r="I161" s="172"/>
      <c r="J161" s="173">
        <f>ROUND(I161*H161,2)</f>
        <v>0</v>
      </c>
      <c r="K161" s="169" t="s">
        <v>5915</v>
      </c>
      <c r="L161" s="35"/>
      <c r="M161" s="174" t="s">
        <v>5915</v>
      </c>
      <c r="N161" s="175" t="s">
        <v>5954</v>
      </c>
      <c r="O161" s="36"/>
      <c r="P161" s="176">
        <f>O161*H161</f>
        <v>0</v>
      </c>
      <c r="Q161" s="176">
        <v>0</v>
      </c>
      <c r="R161" s="176">
        <f>Q161*H161</f>
        <v>0</v>
      </c>
      <c r="S161" s="176">
        <v>0</v>
      </c>
      <c r="T161" s="177">
        <f>S161*H161</f>
        <v>0</v>
      </c>
      <c r="AR161" s="18" t="s">
        <v>6003</v>
      </c>
      <c r="AT161" s="18" t="s">
        <v>4015</v>
      </c>
      <c r="AU161" s="18" t="s">
        <v>5990</v>
      </c>
      <c r="AY161" s="18" t="s">
        <v>4012</v>
      </c>
      <c r="BE161" s="178">
        <f>IF(N161="základní",J161,0)</f>
        <v>0</v>
      </c>
      <c r="BF161" s="178">
        <f>IF(N161="snížená",J161,0)</f>
        <v>0</v>
      </c>
      <c r="BG161" s="178">
        <f>IF(N161="zákl. přenesená",J161,0)</f>
        <v>0</v>
      </c>
      <c r="BH161" s="178">
        <f>IF(N161="sníž. přenesená",J161,0)</f>
        <v>0</v>
      </c>
      <c r="BI161" s="178">
        <f>IF(N161="nulová",J161,0)</f>
        <v>0</v>
      </c>
      <c r="BJ161" s="18" t="s">
        <v>5934</v>
      </c>
      <c r="BK161" s="178">
        <f>ROUND(I161*H161,2)</f>
        <v>0</v>
      </c>
      <c r="BL161" s="18" t="s">
        <v>6003</v>
      </c>
      <c r="BM161" s="18" t="s">
        <v>2593</v>
      </c>
    </row>
    <row r="162" spans="2:65" s="12" customFormat="1">
      <c r="B162" s="186"/>
      <c r="D162" s="195" t="s">
        <v>402</v>
      </c>
      <c r="E162" s="194" t="s">
        <v>5915</v>
      </c>
      <c r="F162" s="207" t="s">
        <v>2578</v>
      </c>
      <c r="H162" s="208">
        <v>29.04</v>
      </c>
      <c r="I162" s="190"/>
      <c r="L162" s="186"/>
      <c r="M162" s="191"/>
      <c r="N162" s="192"/>
      <c r="O162" s="192"/>
      <c r="P162" s="192"/>
      <c r="Q162" s="192"/>
      <c r="R162" s="192"/>
      <c r="S162" s="192"/>
      <c r="T162" s="193"/>
      <c r="AT162" s="194" t="s">
        <v>402</v>
      </c>
      <c r="AU162" s="194" t="s">
        <v>5990</v>
      </c>
      <c r="AV162" s="12" t="s">
        <v>5990</v>
      </c>
      <c r="AW162" s="12" t="s">
        <v>5947</v>
      </c>
      <c r="AX162" s="12" t="s">
        <v>5983</v>
      </c>
      <c r="AY162" s="194" t="s">
        <v>4012</v>
      </c>
    </row>
    <row r="163" spans="2:65" s="12" customFormat="1">
      <c r="B163" s="186"/>
      <c r="D163" s="195" t="s">
        <v>402</v>
      </c>
      <c r="E163" s="194" t="s">
        <v>5915</v>
      </c>
      <c r="F163" s="207" t="s">
        <v>2579</v>
      </c>
      <c r="H163" s="208">
        <v>7.65</v>
      </c>
      <c r="I163" s="190"/>
      <c r="L163" s="186"/>
      <c r="M163" s="191"/>
      <c r="N163" s="192"/>
      <c r="O163" s="192"/>
      <c r="P163" s="192"/>
      <c r="Q163" s="192"/>
      <c r="R163" s="192"/>
      <c r="S163" s="192"/>
      <c r="T163" s="193"/>
      <c r="AT163" s="194" t="s">
        <v>402</v>
      </c>
      <c r="AU163" s="194" t="s">
        <v>5990</v>
      </c>
      <c r="AV163" s="12" t="s">
        <v>5990</v>
      </c>
      <c r="AW163" s="12" t="s">
        <v>5947</v>
      </c>
      <c r="AX163" s="12" t="s">
        <v>5983</v>
      </c>
      <c r="AY163" s="194" t="s">
        <v>4012</v>
      </c>
    </row>
    <row r="164" spans="2:65" s="12" customFormat="1">
      <c r="B164" s="186"/>
      <c r="D164" s="195" t="s">
        <v>402</v>
      </c>
      <c r="E164" s="194" t="s">
        <v>5915</v>
      </c>
      <c r="F164" s="207" t="s">
        <v>2580</v>
      </c>
      <c r="H164" s="208">
        <v>11.64</v>
      </c>
      <c r="I164" s="190"/>
      <c r="L164" s="186"/>
      <c r="M164" s="191"/>
      <c r="N164" s="192"/>
      <c r="O164" s="192"/>
      <c r="P164" s="192"/>
      <c r="Q164" s="192"/>
      <c r="R164" s="192"/>
      <c r="S164" s="192"/>
      <c r="T164" s="193"/>
      <c r="AT164" s="194" t="s">
        <v>402</v>
      </c>
      <c r="AU164" s="194" t="s">
        <v>5990</v>
      </c>
      <c r="AV164" s="12" t="s">
        <v>5990</v>
      </c>
      <c r="AW164" s="12" t="s">
        <v>5947</v>
      </c>
      <c r="AX164" s="12" t="s">
        <v>5983</v>
      </c>
      <c r="AY164" s="194" t="s">
        <v>4012</v>
      </c>
    </row>
    <row r="165" spans="2:65" s="12" customFormat="1">
      <c r="B165" s="186"/>
      <c r="D165" s="195" t="s">
        <v>402</v>
      </c>
      <c r="E165" s="194" t="s">
        <v>5915</v>
      </c>
      <c r="F165" s="207" t="s">
        <v>2581</v>
      </c>
      <c r="H165" s="208">
        <v>1.56</v>
      </c>
      <c r="I165" s="190"/>
      <c r="L165" s="186"/>
      <c r="M165" s="191"/>
      <c r="N165" s="192"/>
      <c r="O165" s="192"/>
      <c r="P165" s="192"/>
      <c r="Q165" s="192"/>
      <c r="R165" s="192"/>
      <c r="S165" s="192"/>
      <c r="T165" s="193"/>
      <c r="AT165" s="194" t="s">
        <v>402</v>
      </c>
      <c r="AU165" s="194" t="s">
        <v>5990</v>
      </c>
      <c r="AV165" s="12" t="s">
        <v>5990</v>
      </c>
      <c r="AW165" s="12" t="s">
        <v>5947</v>
      </c>
      <c r="AX165" s="12" t="s">
        <v>5983</v>
      </c>
      <c r="AY165" s="194" t="s">
        <v>4012</v>
      </c>
    </row>
    <row r="166" spans="2:65" s="12" customFormat="1">
      <c r="B166" s="186"/>
      <c r="D166" s="195" t="s">
        <v>402</v>
      </c>
      <c r="E166" s="194" t="s">
        <v>5915</v>
      </c>
      <c r="F166" s="207" t="s">
        <v>2582</v>
      </c>
      <c r="H166" s="208">
        <v>16.22</v>
      </c>
      <c r="I166" s="190"/>
      <c r="L166" s="186"/>
      <c r="M166" s="191"/>
      <c r="N166" s="192"/>
      <c r="O166" s="192"/>
      <c r="P166" s="192"/>
      <c r="Q166" s="192"/>
      <c r="R166" s="192"/>
      <c r="S166" s="192"/>
      <c r="T166" s="193"/>
      <c r="AT166" s="194" t="s">
        <v>402</v>
      </c>
      <c r="AU166" s="194" t="s">
        <v>5990</v>
      </c>
      <c r="AV166" s="12" t="s">
        <v>5990</v>
      </c>
      <c r="AW166" s="12" t="s">
        <v>5947</v>
      </c>
      <c r="AX166" s="12" t="s">
        <v>5983</v>
      </c>
      <c r="AY166" s="194" t="s">
        <v>4012</v>
      </c>
    </row>
    <row r="167" spans="2:65" s="12" customFormat="1">
      <c r="B167" s="186"/>
      <c r="D167" s="195" t="s">
        <v>402</v>
      </c>
      <c r="E167" s="194" t="s">
        <v>5915</v>
      </c>
      <c r="F167" s="207" t="s">
        <v>2589</v>
      </c>
      <c r="H167" s="208">
        <v>15.3</v>
      </c>
      <c r="I167" s="190"/>
      <c r="L167" s="186"/>
      <c r="M167" s="191"/>
      <c r="N167" s="192"/>
      <c r="O167" s="192"/>
      <c r="P167" s="192"/>
      <c r="Q167" s="192"/>
      <c r="R167" s="192"/>
      <c r="S167" s="192"/>
      <c r="T167" s="193"/>
      <c r="AT167" s="194" t="s">
        <v>402</v>
      </c>
      <c r="AU167" s="194" t="s">
        <v>5990</v>
      </c>
      <c r="AV167" s="12" t="s">
        <v>5990</v>
      </c>
      <c r="AW167" s="12" t="s">
        <v>5947</v>
      </c>
      <c r="AX167" s="12" t="s">
        <v>5983</v>
      </c>
      <c r="AY167" s="194" t="s">
        <v>4012</v>
      </c>
    </row>
    <row r="168" spans="2:65" s="13" customFormat="1">
      <c r="B168" s="209"/>
      <c r="D168" s="179" t="s">
        <v>402</v>
      </c>
      <c r="E168" s="210" t="s">
        <v>5915</v>
      </c>
      <c r="F168" s="211" t="s">
        <v>476</v>
      </c>
      <c r="H168" s="212">
        <v>81.41</v>
      </c>
      <c r="I168" s="213"/>
      <c r="L168" s="209"/>
      <c r="M168" s="214"/>
      <c r="N168" s="215"/>
      <c r="O168" s="215"/>
      <c r="P168" s="215"/>
      <c r="Q168" s="215"/>
      <c r="R168" s="215"/>
      <c r="S168" s="215"/>
      <c r="T168" s="216"/>
      <c r="AT168" s="217" t="s">
        <v>402</v>
      </c>
      <c r="AU168" s="217" t="s">
        <v>5990</v>
      </c>
      <c r="AV168" s="13" t="s">
        <v>6003</v>
      </c>
      <c r="AW168" s="13" t="s">
        <v>5916</v>
      </c>
      <c r="AX168" s="13" t="s">
        <v>5934</v>
      </c>
      <c r="AY168" s="217" t="s">
        <v>4012</v>
      </c>
    </row>
    <row r="169" spans="2:65" s="1" customFormat="1" ht="22.5" customHeight="1">
      <c r="B169" s="166"/>
      <c r="C169" s="167" t="s">
        <v>521</v>
      </c>
      <c r="D169" s="167" t="s">
        <v>4015</v>
      </c>
      <c r="E169" s="168" t="s">
        <v>1661</v>
      </c>
      <c r="F169" s="169" t="s">
        <v>1662</v>
      </c>
      <c r="G169" s="170" t="s">
        <v>426</v>
      </c>
      <c r="H169" s="171">
        <v>81.41</v>
      </c>
      <c r="I169" s="172"/>
      <c r="J169" s="173">
        <f>ROUND(I169*H169,2)</f>
        <v>0</v>
      </c>
      <c r="K169" s="169" t="s">
        <v>5915</v>
      </c>
      <c r="L169" s="35"/>
      <c r="M169" s="174" t="s">
        <v>5915</v>
      </c>
      <c r="N169" s="175" t="s">
        <v>5954</v>
      </c>
      <c r="O169" s="36"/>
      <c r="P169" s="176">
        <f>O169*H169</f>
        <v>0</v>
      </c>
      <c r="Q169" s="176">
        <v>0</v>
      </c>
      <c r="R169" s="176">
        <f>Q169*H169</f>
        <v>0</v>
      </c>
      <c r="S169" s="176">
        <v>0</v>
      </c>
      <c r="T169" s="177">
        <f>S169*H169</f>
        <v>0</v>
      </c>
      <c r="AR169" s="18" t="s">
        <v>6003</v>
      </c>
      <c r="AT169" s="18" t="s">
        <v>4015</v>
      </c>
      <c r="AU169" s="18" t="s">
        <v>5990</v>
      </c>
      <c r="AY169" s="18" t="s">
        <v>4012</v>
      </c>
      <c r="BE169" s="178">
        <f>IF(N169="základní",J169,0)</f>
        <v>0</v>
      </c>
      <c r="BF169" s="178">
        <f>IF(N169="snížená",J169,0)</f>
        <v>0</v>
      </c>
      <c r="BG169" s="178">
        <f>IF(N169="zákl. přenesená",J169,0)</f>
        <v>0</v>
      </c>
      <c r="BH169" s="178">
        <f>IF(N169="sníž. přenesená",J169,0)</f>
        <v>0</v>
      </c>
      <c r="BI169" s="178">
        <f>IF(N169="nulová",J169,0)</f>
        <v>0</v>
      </c>
      <c r="BJ169" s="18" t="s">
        <v>5934</v>
      </c>
      <c r="BK169" s="178">
        <f>ROUND(I169*H169,2)</f>
        <v>0</v>
      </c>
      <c r="BL169" s="18" t="s">
        <v>6003</v>
      </c>
      <c r="BM169" s="18" t="s">
        <v>2594</v>
      </c>
    </row>
    <row r="170" spans="2:65" s="1" customFormat="1" ht="27">
      <c r="B170" s="35"/>
      <c r="D170" s="195" t="s">
        <v>4021</v>
      </c>
      <c r="F170" s="196" t="s">
        <v>2868</v>
      </c>
      <c r="I170" s="181"/>
      <c r="L170" s="35"/>
      <c r="M170" s="64"/>
      <c r="N170" s="36"/>
      <c r="O170" s="36"/>
      <c r="P170" s="36"/>
      <c r="Q170" s="36"/>
      <c r="R170" s="36"/>
      <c r="S170" s="36"/>
      <c r="T170" s="65"/>
      <c r="AT170" s="18" t="s">
        <v>4021</v>
      </c>
      <c r="AU170" s="18" t="s">
        <v>5990</v>
      </c>
    </row>
    <row r="171" spans="2:65" s="12" customFormat="1">
      <c r="B171" s="186"/>
      <c r="D171" s="195" t="s">
        <v>402</v>
      </c>
      <c r="E171" s="194" t="s">
        <v>5915</v>
      </c>
      <c r="F171" s="207" t="s">
        <v>2578</v>
      </c>
      <c r="H171" s="208">
        <v>29.04</v>
      </c>
      <c r="I171" s="190"/>
      <c r="L171" s="186"/>
      <c r="M171" s="191"/>
      <c r="N171" s="192"/>
      <c r="O171" s="192"/>
      <c r="P171" s="192"/>
      <c r="Q171" s="192"/>
      <c r="R171" s="192"/>
      <c r="S171" s="192"/>
      <c r="T171" s="193"/>
      <c r="AT171" s="194" t="s">
        <v>402</v>
      </c>
      <c r="AU171" s="194" t="s">
        <v>5990</v>
      </c>
      <c r="AV171" s="12" t="s">
        <v>5990</v>
      </c>
      <c r="AW171" s="12" t="s">
        <v>5947</v>
      </c>
      <c r="AX171" s="12" t="s">
        <v>5983</v>
      </c>
      <c r="AY171" s="194" t="s">
        <v>4012</v>
      </c>
    </row>
    <row r="172" spans="2:65" s="12" customFormat="1">
      <c r="B172" s="186"/>
      <c r="D172" s="195" t="s">
        <v>402</v>
      </c>
      <c r="E172" s="194" t="s">
        <v>5915</v>
      </c>
      <c r="F172" s="207" t="s">
        <v>2579</v>
      </c>
      <c r="H172" s="208">
        <v>7.65</v>
      </c>
      <c r="I172" s="190"/>
      <c r="L172" s="186"/>
      <c r="M172" s="191"/>
      <c r="N172" s="192"/>
      <c r="O172" s="192"/>
      <c r="P172" s="192"/>
      <c r="Q172" s="192"/>
      <c r="R172" s="192"/>
      <c r="S172" s="192"/>
      <c r="T172" s="193"/>
      <c r="AT172" s="194" t="s">
        <v>402</v>
      </c>
      <c r="AU172" s="194" t="s">
        <v>5990</v>
      </c>
      <c r="AV172" s="12" t="s">
        <v>5990</v>
      </c>
      <c r="AW172" s="12" t="s">
        <v>5947</v>
      </c>
      <c r="AX172" s="12" t="s">
        <v>5983</v>
      </c>
      <c r="AY172" s="194" t="s">
        <v>4012</v>
      </c>
    </row>
    <row r="173" spans="2:65" s="12" customFormat="1">
      <c r="B173" s="186"/>
      <c r="D173" s="195" t="s">
        <v>402</v>
      </c>
      <c r="E173" s="194" t="s">
        <v>5915</v>
      </c>
      <c r="F173" s="207" t="s">
        <v>2580</v>
      </c>
      <c r="H173" s="208">
        <v>11.64</v>
      </c>
      <c r="I173" s="190"/>
      <c r="L173" s="186"/>
      <c r="M173" s="191"/>
      <c r="N173" s="192"/>
      <c r="O173" s="192"/>
      <c r="P173" s="192"/>
      <c r="Q173" s="192"/>
      <c r="R173" s="192"/>
      <c r="S173" s="192"/>
      <c r="T173" s="193"/>
      <c r="AT173" s="194" t="s">
        <v>402</v>
      </c>
      <c r="AU173" s="194" t="s">
        <v>5990</v>
      </c>
      <c r="AV173" s="12" t="s">
        <v>5990</v>
      </c>
      <c r="AW173" s="12" t="s">
        <v>5947</v>
      </c>
      <c r="AX173" s="12" t="s">
        <v>5983</v>
      </c>
      <c r="AY173" s="194" t="s">
        <v>4012</v>
      </c>
    </row>
    <row r="174" spans="2:65" s="12" customFormat="1">
      <c r="B174" s="186"/>
      <c r="D174" s="195" t="s">
        <v>402</v>
      </c>
      <c r="E174" s="194" t="s">
        <v>5915</v>
      </c>
      <c r="F174" s="207" t="s">
        <v>2581</v>
      </c>
      <c r="H174" s="208">
        <v>1.56</v>
      </c>
      <c r="I174" s="190"/>
      <c r="L174" s="186"/>
      <c r="M174" s="191"/>
      <c r="N174" s="192"/>
      <c r="O174" s="192"/>
      <c r="P174" s="192"/>
      <c r="Q174" s="192"/>
      <c r="R174" s="192"/>
      <c r="S174" s="192"/>
      <c r="T174" s="193"/>
      <c r="AT174" s="194" t="s">
        <v>402</v>
      </c>
      <c r="AU174" s="194" t="s">
        <v>5990</v>
      </c>
      <c r="AV174" s="12" t="s">
        <v>5990</v>
      </c>
      <c r="AW174" s="12" t="s">
        <v>5947</v>
      </c>
      <c r="AX174" s="12" t="s">
        <v>5983</v>
      </c>
      <c r="AY174" s="194" t="s">
        <v>4012</v>
      </c>
    </row>
    <row r="175" spans="2:65" s="12" customFormat="1">
      <c r="B175" s="186"/>
      <c r="D175" s="195" t="s">
        <v>402</v>
      </c>
      <c r="E175" s="194" t="s">
        <v>5915</v>
      </c>
      <c r="F175" s="207" t="s">
        <v>2582</v>
      </c>
      <c r="H175" s="208">
        <v>16.22</v>
      </c>
      <c r="I175" s="190"/>
      <c r="L175" s="186"/>
      <c r="M175" s="191"/>
      <c r="N175" s="192"/>
      <c r="O175" s="192"/>
      <c r="P175" s="192"/>
      <c r="Q175" s="192"/>
      <c r="R175" s="192"/>
      <c r="S175" s="192"/>
      <c r="T175" s="193"/>
      <c r="AT175" s="194" t="s">
        <v>402</v>
      </c>
      <c r="AU175" s="194" t="s">
        <v>5990</v>
      </c>
      <c r="AV175" s="12" t="s">
        <v>5990</v>
      </c>
      <c r="AW175" s="12" t="s">
        <v>5947</v>
      </c>
      <c r="AX175" s="12" t="s">
        <v>5983</v>
      </c>
      <c r="AY175" s="194" t="s">
        <v>4012</v>
      </c>
    </row>
    <row r="176" spans="2:65" s="12" customFormat="1">
      <c r="B176" s="186"/>
      <c r="D176" s="195" t="s">
        <v>402</v>
      </c>
      <c r="E176" s="194" t="s">
        <v>5915</v>
      </c>
      <c r="F176" s="207" t="s">
        <v>2589</v>
      </c>
      <c r="H176" s="208">
        <v>15.3</v>
      </c>
      <c r="I176" s="190"/>
      <c r="L176" s="186"/>
      <c r="M176" s="191"/>
      <c r="N176" s="192"/>
      <c r="O176" s="192"/>
      <c r="P176" s="192"/>
      <c r="Q176" s="192"/>
      <c r="R176" s="192"/>
      <c r="S176" s="192"/>
      <c r="T176" s="193"/>
      <c r="AT176" s="194" t="s">
        <v>402</v>
      </c>
      <c r="AU176" s="194" t="s">
        <v>5990</v>
      </c>
      <c r="AV176" s="12" t="s">
        <v>5990</v>
      </c>
      <c r="AW176" s="12" t="s">
        <v>5947</v>
      </c>
      <c r="AX176" s="12" t="s">
        <v>5983</v>
      </c>
      <c r="AY176" s="194" t="s">
        <v>4012</v>
      </c>
    </row>
    <row r="177" spans="2:65" s="13" customFormat="1">
      <c r="B177" s="209"/>
      <c r="D177" s="179" t="s">
        <v>402</v>
      </c>
      <c r="E177" s="210" t="s">
        <v>5915</v>
      </c>
      <c r="F177" s="211" t="s">
        <v>476</v>
      </c>
      <c r="H177" s="212">
        <v>81.41</v>
      </c>
      <c r="I177" s="213"/>
      <c r="L177" s="209"/>
      <c r="M177" s="214"/>
      <c r="N177" s="215"/>
      <c r="O177" s="215"/>
      <c r="P177" s="215"/>
      <c r="Q177" s="215"/>
      <c r="R177" s="215"/>
      <c r="S177" s="215"/>
      <c r="T177" s="216"/>
      <c r="AT177" s="217" t="s">
        <v>402</v>
      </c>
      <c r="AU177" s="217" t="s">
        <v>5990</v>
      </c>
      <c r="AV177" s="13" t="s">
        <v>6003</v>
      </c>
      <c r="AW177" s="13" t="s">
        <v>5916</v>
      </c>
      <c r="AX177" s="13" t="s">
        <v>5934</v>
      </c>
      <c r="AY177" s="217" t="s">
        <v>4012</v>
      </c>
    </row>
    <row r="178" spans="2:65" s="1" customFormat="1" ht="22.5" customHeight="1">
      <c r="B178" s="166"/>
      <c r="C178" s="167" t="s">
        <v>526</v>
      </c>
      <c r="D178" s="167" t="s">
        <v>4015</v>
      </c>
      <c r="E178" s="168" t="s">
        <v>1664</v>
      </c>
      <c r="F178" s="169" t="s">
        <v>1665</v>
      </c>
      <c r="G178" s="170" t="s">
        <v>426</v>
      </c>
      <c r="H178" s="171">
        <v>81.41</v>
      </c>
      <c r="I178" s="172"/>
      <c r="J178" s="173">
        <f>ROUND(I178*H178,2)</f>
        <v>0</v>
      </c>
      <c r="K178" s="169" t="s">
        <v>5915</v>
      </c>
      <c r="L178" s="35"/>
      <c r="M178" s="174" t="s">
        <v>5915</v>
      </c>
      <c r="N178" s="175" t="s">
        <v>5954</v>
      </c>
      <c r="O178" s="36"/>
      <c r="P178" s="176">
        <f>O178*H178</f>
        <v>0</v>
      </c>
      <c r="Q178" s="176">
        <v>0</v>
      </c>
      <c r="R178" s="176">
        <f>Q178*H178</f>
        <v>0</v>
      </c>
      <c r="S178" s="176">
        <v>0</v>
      </c>
      <c r="T178" s="177">
        <f>S178*H178</f>
        <v>0</v>
      </c>
      <c r="AR178" s="18" t="s">
        <v>6003</v>
      </c>
      <c r="AT178" s="18" t="s">
        <v>4015</v>
      </c>
      <c r="AU178" s="18" t="s">
        <v>5990</v>
      </c>
      <c r="AY178" s="18" t="s">
        <v>4012</v>
      </c>
      <c r="BE178" s="178">
        <f>IF(N178="základní",J178,0)</f>
        <v>0</v>
      </c>
      <c r="BF178" s="178">
        <f>IF(N178="snížená",J178,0)</f>
        <v>0</v>
      </c>
      <c r="BG178" s="178">
        <f>IF(N178="zákl. přenesená",J178,0)</f>
        <v>0</v>
      </c>
      <c r="BH178" s="178">
        <f>IF(N178="sníž. přenesená",J178,0)</f>
        <v>0</v>
      </c>
      <c r="BI178" s="178">
        <f>IF(N178="nulová",J178,0)</f>
        <v>0</v>
      </c>
      <c r="BJ178" s="18" t="s">
        <v>5934</v>
      </c>
      <c r="BK178" s="178">
        <f>ROUND(I178*H178,2)</f>
        <v>0</v>
      </c>
      <c r="BL178" s="18" t="s">
        <v>6003</v>
      </c>
      <c r="BM178" s="18" t="s">
        <v>2595</v>
      </c>
    </row>
    <row r="179" spans="2:65" s="12" customFormat="1">
      <c r="B179" s="186"/>
      <c r="D179" s="195" t="s">
        <v>402</v>
      </c>
      <c r="E179" s="194" t="s">
        <v>5915</v>
      </c>
      <c r="F179" s="207" t="s">
        <v>2578</v>
      </c>
      <c r="H179" s="208">
        <v>29.04</v>
      </c>
      <c r="I179" s="190"/>
      <c r="L179" s="186"/>
      <c r="M179" s="191"/>
      <c r="N179" s="192"/>
      <c r="O179" s="192"/>
      <c r="P179" s="192"/>
      <c r="Q179" s="192"/>
      <c r="R179" s="192"/>
      <c r="S179" s="192"/>
      <c r="T179" s="193"/>
      <c r="AT179" s="194" t="s">
        <v>402</v>
      </c>
      <c r="AU179" s="194" t="s">
        <v>5990</v>
      </c>
      <c r="AV179" s="12" t="s">
        <v>5990</v>
      </c>
      <c r="AW179" s="12" t="s">
        <v>5947</v>
      </c>
      <c r="AX179" s="12" t="s">
        <v>5983</v>
      </c>
      <c r="AY179" s="194" t="s">
        <v>4012</v>
      </c>
    </row>
    <row r="180" spans="2:65" s="12" customFormat="1">
      <c r="B180" s="186"/>
      <c r="D180" s="195" t="s">
        <v>402</v>
      </c>
      <c r="E180" s="194" t="s">
        <v>5915</v>
      </c>
      <c r="F180" s="207" t="s">
        <v>2579</v>
      </c>
      <c r="H180" s="208">
        <v>7.65</v>
      </c>
      <c r="I180" s="190"/>
      <c r="L180" s="186"/>
      <c r="M180" s="191"/>
      <c r="N180" s="192"/>
      <c r="O180" s="192"/>
      <c r="P180" s="192"/>
      <c r="Q180" s="192"/>
      <c r="R180" s="192"/>
      <c r="S180" s="192"/>
      <c r="T180" s="193"/>
      <c r="AT180" s="194" t="s">
        <v>402</v>
      </c>
      <c r="AU180" s="194" t="s">
        <v>5990</v>
      </c>
      <c r="AV180" s="12" t="s">
        <v>5990</v>
      </c>
      <c r="AW180" s="12" t="s">
        <v>5947</v>
      </c>
      <c r="AX180" s="12" t="s">
        <v>5983</v>
      </c>
      <c r="AY180" s="194" t="s">
        <v>4012</v>
      </c>
    </row>
    <row r="181" spans="2:65" s="12" customFormat="1">
      <c r="B181" s="186"/>
      <c r="D181" s="195" t="s">
        <v>402</v>
      </c>
      <c r="E181" s="194" t="s">
        <v>5915</v>
      </c>
      <c r="F181" s="207" t="s">
        <v>2580</v>
      </c>
      <c r="H181" s="208">
        <v>11.64</v>
      </c>
      <c r="I181" s="190"/>
      <c r="L181" s="186"/>
      <c r="M181" s="191"/>
      <c r="N181" s="192"/>
      <c r="O181" s="192"/>
      <c r="P181" s="192"/>
      <c r="Q181" s="192"/>
      <c r="R181" s="192"/>
      <c r="S181" s="192"/>
      <c r="T181" s="193"/>
      <c r="AT181" s="194" t="s">
        <v>402</v>
      </c>
      <c r="AU181" s="194" t="s">
        <v>5990</v>
      </c>
      <c r="AV181" s="12" t="s">
        <v>5990</v>
      </c>
      <c r="AW181" s="12" t="s">
        <v>5947</v>
      </c>
      <c r="AX181" s="12" t="s">
        <v>5983</v>
      </c>
      <c r="AY181" s="194" t="s">
        <v>4012</v>
      </c>
    </row>
    <row r="182" spans="2:65" s="12" customFormat="1">
      <c r="B182" s="186"/>
      <c r="D182" s="195" t="s">
        <v>402</v>
      </c>
      <c r="E182" s="194" t="s">
        <v>5915</v>
      </c>
      <c r="F182" s="207" t="s">
        <v>2581</v>
      </c>
      <c r="H182" s="208">
        <v>1.56</v>
      </c>
      <c r="I182" s="190"/>
      <c r="L182" s="186"/>
      <c r="M182" s="191"/>
      <c r="N182" s="192"/>
      <c r="O182" s="192"/>
      <c r="P182" s="192"/>
      <c r="Q182" s="192"/>
      <c r="R182" s="192"/>
      <c r="S182" s="192"/>
      <c r="T182" s="193"/>
      <c r="AT182" s="194" t="s">
        <v>402</v>
      </c>
      <c r="AU182" s="194" t="s">
        <v>5990</v>
      </c>
      <c r="AV182" s="12" t="s">
        <v>5990</v>
      </c>
      <c r="AW182" s="12" t="s">
        <v>5947</v>
      </c>
      <c r="AX182" s="12" t="s">
        <v>5983</v>
      </c>
      <c r="AY182" s="194" t="s">
        <v>4012</v>
      </c>
    </row>
    <row r="183" spans="2:65" s="12" customFormat="1">
      <c r="B183" s="186"/>
      <c r="D183" s="195" t="s">
        <v>402</v>
      </c>
      <c r="E183" s="194" t="s">
        <v>5915</v>
      </c>
      <c r="F183" s="207" t="s">
        <v>2582</v>
      </c>
      <c r="H183" s="208">
        <v>16.22</v>
      </c>
      <c r="I183" s="190"/>
      <c r="L183" s="186"/>
      <c r="M183" s="191"/>
      <c r="N183" s="192"/>
      <c r="O183" s="192"/>
      <c r="P183" s="192"/>
      <c r="Q183" s="192"/>
      <c r="R183" s="192"/>
      <c r="S183" s="192"/>
      <c r="T183" s="193"/>
      <c r="AT183" s="194" t="s">
        <v>402</v>
      </c>
      <c r="AU183" s="194" t="s">
        <v>5990</v>
      </c>
      <c r="AV183" s="12" t="s">
        <v>5990</v>
      </c>
      <c r="AW183" s="12" t="s">
        <v>5947</v>
      </c>
      <c r="AX183" s="12" t="s">
        <v>5983</v>
      </c>
      <c r="AY183" s="194" t="s">
        <v>4012</v>
      </c>
    </row>
    <row r="184" spans="2:65" s="12" customFormat="1">
      <c r="B184" s="186"/>
      <c r="D184" s="195" t="s">
        <v>402</v>
      </c>
      <c r="E184" s="194" t="s">
        <v>5915</v>
      </c>
      <c r="F184" s="207" t="s">
        <v>2589</v>
      </c>
      <c r="H184" s="208">
        <v>15.3</v>
      </c>
      <c r="I184" s="190"/>
      <c r="L184" s="186"/>
      <c r="M184" s="191"/>
      <c r="N184" s="192"/>
      <c r="O184" s="192"/>
      <c r="P184" s="192"/>
      <c r="Q184" s="192"/>
      <c r="R184" s="192"/>
      <c r="S184" s="192"/>
      <c r="T184" s="193"/>
      <c r="AT184" s="194" t="s">
        <v>402</v>
      </c>
      <c r="AU184" s="194" t="s">
        <v>5990</v>
      </c>
      <c r="AV184" s="12" t="s">
        <v>5990</v>
      </c>
      <c r="AW184" s="12" t="s">
        <v>5947</v>
      </c>
      <c r="AX184" s="12" t="s">
        <v>5983</v>
      </c>
      <c r="AY184" s="194" t="s">
        <v>4012</v>
      </c>
    </row>
    <row r="185" spans="2:65" s="13" customFormat="1">
      <c r="B185" s="209"/>
      <c r="D185" s="179" t="s">
        <v>402</v>
      </c>
      <c r="E185" s="210" t="s">
        <v>5915</v>
      </c>
      <c r="F185" s="211" t="s">
        <v>476</v>
      </c>
      <c r="H185" s="212">
        <v>81.41</v>
      </c>
      <c r="I185" s="213"/>
      <c r="L185" s="209"/>
      <c r="M185" s="214"/>
      <c r="N185" s="215"/>
      <c r="O185" s="215"/>
      <c r="P185" s="215"/>
      <c r="Q185" s="215"/>
      <c r="R185" s="215"/>
      <c r="S185" s="215"/>
      <c r="T185" s="216"/>
      <c r="AT185" s="217" t="s">
        <v>402</v>
      </c>
      <c r="AU185" s="217" t="s">
        <v>5990</v>
      </c>
      <c r="AV185" s="13" t="s">
        <v>6003</v>
      </c>
      <c r="AW185" s="13" t="s">
        <v>5916</v>
      </c>
      <c r="AX185" s="13" t="s">
        <v>5934</v>
      </c>
      <c r="AY185" s="217" t="s">
        <v>4012</v>
      </c>
    </row>
    <row r="186" spans="2:65" s="1" customFormat="1" ht="22.5" customHeight="1">
      <c r="B186" s="166"/>
      <c r="C186" s="167" t="s">
        <v>532</v>
      </c>
      <c r="D186" s="167" t="s">
        <v>4015</v>
      </c>
      <c r="E186" s="168" t="s">
        <v>2596</v>
      </c>
      <c r="F186" s="169" t="s">
        <v>2597</v>
      </c>
      <c r="G186" s="170" t="s">
        <v>459</v>
      </c>
      <c r="H186" s="171">
        <v>35.200000000000003</v>
      </c>
      <c r="I186" s="172"/>
      <c r="J186" s="173">
        <f>ROUND(I186*H186,2)</f>
        <v>0</v>
      </c>
      <c r="K186" s="169" t="s">
        <v>5915</v>
      </c>
      <c r="L186" s="35"/>
      <c r="M186" s="174" t="s">
        <v>5915</v>
      </c>
      <c r="N186" s="175" t="s">
        <v>5954</v>
      </c>
      <c r="O186" s="36"/>
      <c r="P186" s="176">
        <f>O186*H186</f>
        <v>0</v>
      </c>
      <c r="Q186" s="176">
        <v>0</v>
      </c>
      <c r="R186" s="176">
        <f>Q186*H186</f>
        <v>0</v>
      </c>
      <c r="S186" s="176">
        <v>0</v>
      </c>
      <c r="T186" s="177">
        <f>S186*H186</f>
        <v>0</v>
      </c>
      <c r="AR186" s="18" t="s">
        <v>6003</v>
      </c>
      <c r="AT186" s="18" t="s">
        <v>4015</v>
      </c>
      <c r="AU186" s="18" t="s">
        <v>5990</v>
      </c>
      <c r="AY186" s="18" t="s">
        <v>4012</v>
      </c>
      <c r="BE186" s="178">
        <f>IF(N186="základní",J186,0)</f>
        <v>0</v>
      </c>
      <c r="BF186" s="178">
        <f>IF(N186="snížená",J186,0)</f>
        <v>0</v>
      </c>
      <c r="BG186" s="178">
        <f>IF(N186="zákl. přenesená",J186,0)</f>
        <v>0</v>
      </c>
      <c r="BH186" s="178">
        <f>IF(N186="sníž. přenesená",J186,0)</f>
        <v>0</v>
      </c>
      <c r="BI186" s="178">
        <f>IF(N186="nulová",J186,0)</f>
        <v>0</v>
      </c>
      <c r="BJ186" s="18" t="s">
        <v>5934</v>
      </c>
      <c r="BK186" s="178">
        <f>ROUND(I186*H186,2)</f>
        <v>0</v>
      </c>
      <c r="BL186" s="18" t="s">
        <v>6003</v>
      </c>
      <c r="BM186" s="18" t="s">
        <v>2598</v>
      </c>
    </row>
    <row r="187" spans="2:65" s="1" customFormat="1" ht="27">
      <c r="B187" s="35"/>
      <c r="D187" s="195" t="s">
        <v>4021</v>
      </c>
      <c r="F187" s="196" t="s">
        <v>2599</v>
      </c>
      <c r="I187" s="181"/>
      <c r="L187" s="35"/>
      <c r="M187" s="64"/>
      <c r="N187" s="36"/>
      <c r="O187" s="36"/>
      <c r="P187" s="36"/>
      <c r="Q187" s="36"/>
      <c r="R187" s="36"/>
      <c r="S187" s="36"/>
      <c r="T187" s="65"/>
      <c r="AT187" s="18" t="s">
        <v>4021</v>
      </c>
      <c r="AU187" s="18" t="s">
        <v>5990</v>
      </c>
    </row>
    <row r="188" spans="2:65" s="12" customFormat="1">
      <c r="B188" s="186"/>
      <c r="D188" s="179" t="s">
        <v>402</v>
      </c>
      <c r="E188" s="187" t="s">
        <v>5915</v>
      </c>
      <c r="F188" s="188" t="s">
        <v>2600</v>
      </c>
      <c r="H188" s="189">
        <v>35.200000000000003</v>
      </c>
      <c r="I188" s="190"/>
      <c r="L188" s="186"/>
      <c r="M188" s="191"/>
      <c r="N188" s="192"/>
      <c r="O188" s="192"/>
      <c r="P188" s="192"/>
      <c r="Q188" s="192"/>
      <c r="R188" s="192"/>
      <c r="S188" s="192"/>
      <c r="T188" s="193"/>
      <c r="AT188" s="194" t="s">
        <v>402</v>
      </c>
      <c r="AU188" s="194" t="s">
        <v>5990</v>
      </c>
      <c r="AV188" s="12" t="s">
        <v>5990</v>
      </c>
      <c r="AW188" s="12" t="s">
        <v>5947</v>
      </c>
      <c r="AX188" s="12" t="s">
        <v>5934</v>
      </c>
      <c r="AY188" s="194" t="s">
        <v>4012</v>
      </c>
    </row>
    <row r="189" spans="2:65" s="1" customFormat="1" ht="22.5" customHeight="1">
      <c r="B189" s="166"/>
      <c r="C189" s="167" t="s">
        <v>538</v>
      </c>
      <c r="D189" s="167" t="s">
        <v>4015</v>
      </c>
      <c r="E189" s="168" t="s">
        <v>1668</v>
      </c>
      <c r="F189" s="169" t="s">
        <v>1669</v>
      </c>
      <c r="G189" s="170" t="s">
        <v>426</v>
      </c>
      <c r="H189" s="171">
        <v>29.42</v>
      </c>
      <c r="I189" s="172"/>
      <c r="J189" s="173">
        <f>ROUND(I189*H189,2)</f>
        <v>0</v>
      </c>
      <c r="K189" s="169" t="s">
        <v>5915</v>
      </c>
      <c r="L189" s="35"/>
      <c r="M189" s="174" t="s">
        <v>5915</v>
      </c>
      <c r="N189" s="175" t="s">
        <v>5954</v>
      </c>
      <c r="O189" s="36"/>
      <c r="P189" s="176">
        <f>O189*H189</f>
        <v>0</v>
      </c>
      <c r="Q189" s="176">
        <v>0</v>
      </c>
      <c r="R189" s="176">
        <f>Q189*H189</f>
        <v>0</v>
      </c>
      <c r="S189" s="176">
        <v>0</v>
      </c>
      <c r="T189" s="177">
        <f>S189*H189</f>
        <v>0</v>
      </c>
      <c r="AR189" s="18" t="s">
        <v>6003</v>
      </c>
      <c r="AT189" s="18" t="s">
        <v>4015</v>
      </c>
      <c r="AU189" s="18" t="s">
        <v>5990</v>
      </c>
      <c r="AY189" s="18" t="s">
        <v>4012</v>
      </c>
      <c r="BE189" s="178">
        <f>IF(N189="základní",J189,0)</f>
        <v>0</v>
      </c>
      <c r="BF189" s="178">
        <f>IF(N189="snížená",J189,0)</f>
        <v>0</v>
      </c>
      <c r="BG189" s="178">
        <f>IF(N189="zákl. přenesená",J189,0)</f>
        <v>0</v>
      </c>
      <c r="BH189" s="178">
        <f>IF(N189="sníž. přenesená",J189,0)</f>
        <v>0</v>
      </c>
      <c r="BI189" s="178">
        <f>IF(N189="nulová",J189,0)</f>
        <v>0</v>
      </c>
      <c r="BJ189" s="18" t="s">
        <v>5934</v>
      </c>
      <c r="BK189" s="178">
        <f>ROUND(I189*H189,2)</f>
        <v>0</v>
      </c>
      <c r="BL189" s="18" t="s">
        <v>6003</v>
      </c>
      <c r="BM189" s="18" t="s">
        <v>2601</v>
      </c>
    </row>
    <row r="190" spans="2:65" s="12" customFormat="1">
      <c r="B190" s="186"/>
      <c r="D190" s="195" t="s">
        <v>402</v>
      </c>
      <c r="E190" s="194" t="s">
        <v>5915</v>
      </c>
      <c r="F190" s="207" t="s">
        <v>2580</v>
      </c>
      <c r="H190" s="208">
        <v>11.64</v>
      </c>
      <c r="I190" s="190"/>
      <c r="L190" s="186"/>
      <c r="M190" s="191"/>
      <c r="N190" s="192"/>
      <c r="O190" s="192"/>
      <c r="P190" s="192"/>
      <c r="Q190" s="192"/>
      <c r="R190" s="192"/>
      <c r="S190" s="192"/>
      <c r="T190" s="193"/>
      <c r="AT190" s="194" t="s">
        <v>402</v>
      </c>
      <c r="AU190" s="194" t="s">
        <v>5990</v>
      </c>
      <c r="AV190" s="12" t="s">
        <v>5990</v>
      </c>
      <c r="AW190" s="12" t="s">
        <v>5947</v>
      </c>
      <c r="AX190" s="12" t="s">
        <v>5983</v>
      </c>
      <c r="AY190" s="194" t="s">
        <v>4012</v>
      </c>
    </row>
    <row r="191" spans="2:65" s="12" customFormat="1">
      <c r="B191" s="186"/>
      <c r="D191" s="195" t="s">
        <v>402</v>
      </c>
      <c r="E191" s="194" t="s">
        <v>5915</v>
      </c>
      <c r="F191" s="207" t="s">
        <v>2581</v>
      </c>
      <c r="H191" s="208">
        <v>1.56</v>
      </c>
      <c r="I191" s="190"/>
      <c r="L191" s="186"/>
      <c r="M191" s="191"/>
      <c r="N191" s="192"/>
      <c r="O191" s="192"/>
      <c r="P191" s="192"/>
      <c r="Q191" s="192"/>
      <c r="R191" s="192"/>
      <c r="S191" s="192"/>
      <c r="T191" s="193"/>
      <c r="AT191" s="194" t="s">
        <v>402</v>
      </c>
      <c r="AU191" s="194" t="s">
        <v>5990</v>
      </c>
      <c r="AV191" s="12" t="s">
        <v>5990</v>
      </c>
      <c r="AW191" s="12" t="s">
        <v>5947</v>
      </c>
      <c r="AX191" s="12" t="s">
        <v>5983</v>
      </c>
      <c r="AY191" s="194" t="s">
        <v>4012</v>
      </c>
    </row>
    <row r="192" spans="2:65" s="12" customFormat="1">
      <c r="B192" s="186"/>
      <c r="D192" s="195" t="s">
        <v>402</v>
      </c>
      <c r="E192" s="194" t="s">
        <v>5915</v>
      </c>
      <c r="F192" s="207" t="s">
        <v>2582</v>
      </c>
      <c r="H192" s="208">
        <v>16.22</v>
      </c>
      <c r="I192" s="190"/>
      <c r="L192" s="186"/>
      <c r="M192" s="191"/>
      <c r="N192" s="192"/>
      <c r="O192" s="192"/>
      <c r="P192" s="192"/>
      <c r="Q192" s="192"/>
      <c r="R192" s="192"/>
      <c r="S192" s="192"/>
      <c r="T192" s="193"/>
      <c r="AT192" s="194" t="s">
        <v>402</v>
      </c>
      <c r="AU192" s="194" t="s">
        <v>5990</v>
      </c>
      <c r="AV192" s="12" t="s">
        <v>5990</v>
      </c>
      <c r="AW192" s="12" t="s">
        <v>5947</v>
      </c>
      <c r="AX192" s="12" t="s">
        <v>5983</v>
      </c>
      <c r="AY192" s="194" t="s">
        <v>4012</v>
      </c>
    </row>
    <row r="193" spans="2:65" s="13" customFormat="1">
      <c r="B193" s="209"/>
      <c r="D193" s="179" t="s">
        <v>402</v>
      </c>
      <c r="E193" s="210" t="s">
        <v>5915</v>
      </c>
      <c r="F193" s="211" t="s">
        <v>476</v>
      </c>
      <c r="H193" s="212">
        <v>29.42</v>
      </c>
      <c r="I193" s="213"/>
      <c r="L193" s="209"/>
      <c r="M193" s="214"/>
      <c r="N193" s="215"/>
      <c r="O193" s="215"/>
      <c r="P193" s="215"/>
      <c r="Q193" s="215"/>
      <c r="R193" s="215"/>
      <c r="S193" s="215"/>
      <c r="T193" s="216"/>
      <c r="AT193" s="217" t="s">
        <v>402</v>
      </c>
      <c r="AU193" s="217" t="s">
        <v>5990</v>
      </c>
      <c r="AV193" s="13" t="s">
        <v>6003</v>
      </c>
      <c r="AW193" s="13" t="s">
        <v>5947</v>
      </c>
      <c r="AX193" s="13" t="s">
        <v>5934</v>
      </c>
      <c r="AY193" s="217" t="s">
        <v>4012</v>
      </c>
    </row>
    <row r="194" spans="2:65" s="1" customFormat="1" ht="22.5" customHeight="1">
      <c r="B194" s="166"/>
      <c r="C194" s="167" t="s">
        <v>542</v>
      </c>
      <c r="D194" s="167" t="s">
        <v>4015</v>
      </c>
      <c r="E194" s="168" t="s">
        <v>1640</v>
      </c>
      <c r="F194" s="169" t="s">
        <v>2602</v>
      </c>
      <c r="G194" s="170" t="s">
        <v>459</v>
      </c>
      <c r="H194" s="171">
        <v>63</v>
      </c>
      <c r="I194" s="172"/>
      <c r="J194" s="173">
        <f>ROUND(I194*H194,2)</f>
        <v>0</v>
      </c>
      <c r="K194" s="169" t="s">
        <v>5915</v>
      </c>
      <c r="L194" s="35"/>
      <c r="M194" s="174" t="s">
        <v>5915</v>
      </c>
      <c r="N194" s="175" t="s">
        <v>5954</v>
      </c>
      <c r="O194" s="36"/>
      <c r="P194" s="176">
        <f>O194*H194</f>
        <v>0</v>
      </c>
      <c r="Q194" s="176">
        <v>0</v>
      </c>
      <c r="R194" s="176">
        <f>Q194*H194</f>
        <v>0</v>
      </c>
      <c r="S194" s="176">
        <v>0</v>
      </c>
      <c r="T194" s="177">
        <f>S194*H194</f>
        <v>0</v>
      </c>
      <c r="AR194" s="18" t="s">
        <v>6003</v>
      </c>
      <c r="AT194" s="18" t="s">
        <v>4015</v>
      </c>
      <c r="AU194" s="18" t="s">
        <v>5990</v>
      </c>
      <c r="AY194" s="18" t="s">
        <v>4012</v>
      </c>
      <c r="BE194" s="178">
        <f>IF(N194="základní",J194,0)</f>
        <v>0</v>
      </c>
      <c r="BF194" s="178">
        <f>IF(N194="snížená",J194,0)</f>
        <v>0</v>
      </c>
      <c r="BG194" s="178">
        <f>IF(N194="zákl. přenesená",J194,0)</f>
        <v>0</v>
      </c>
      <c r="BH194" s="178">
        <f>IF(N194="sníž. přenesená",J194,0)</f>
        <v>0</v>
      </c>
      <c r="BI194" s="178">
        <f>IF(N194="nulová",J194,0)</f>
        <v>0</v>
      </c>
      <c r="BJ194" s="18" t="s">
        <v>5934</v>
      </c>
      <c r="BK194" s="178">
        <f>ROUND(I194*H194,2)</f>
        <v>0</v>
      </c>
      <c r="BL194" s="18" t="s">
        <v>6003</v>
      </c>
      <c r="BM194" s="18" t="s">
        <v>2603</v>
      </c>
    </row>
    <row r="195" spans="2:65" s="1" customFormat="1" ht="40.5">
      <c r="B195" s="35"/>
      <c r="D195" s="179" t="s">
        <v>4021</v>
      </c>
      <c r="F195" s="180" t="s">
        <v>2604</v>
      </c>
      <c r="I195" s="181"/>
      <c r="L195" s="35"/>
      <c r="M195" s="64"/>
      <c r="N195" s="36"/>
      <c r="O195" s="36"/>
      <c r="P195" s="36"/>
      <c r="Q195" s="36"/>
      <c r="R195" s="36"/>
      <c r="S195" s="36"/>
      <c r="T195" s="65"/>
      <c r="AT195" s="18" t="s">
        <v>4021</v>
      </c>
      <c r="AU195" s="18" t="s">
        <v>5990</v>
      </c>
    </row>
    <row r="196" spans="2:65" s="1" customFormat="1" ht="31.5" customHeight="1">
      <c r="B196" s="166"/>
      <c r="C196" s="167" t="s">
        <v>548</v>
      </c>
      <c r="D196" s="167" t="s">
        <v>4015</v>
      </c>
      <c r="E196" s="168" t="s">
        <v>1643</v>
      </c>
      <c r="F196" s="169" t="s">
        <v>2605</v>
      </c>
      <c r="G196" s="170" t="s">
        <v>4018</v>
      </c>
      <c r="H196" s="171">
        <v>1</v>
      </c>
      <c r="I196" s="172"/>
      <c r="J196" s="173">
        <f>ROUND(I196*H196,2)</f>
        <v>0</v>
      </c>
      <c r="K196" s="169" t="s">
        <v>5915</v>
      </c>
      <c r="L196" s="35"/>
      <c r="M196" s="174" t="s">
        <v>5915</v>
      </c>
      <c r="N196" s="175" t="s">
        <v>5954</v>
      </c>
      <c r="O196" s="36"/>
      <c r="P196" s="176">
        <f>O196*H196</f>
        <v>0</v>
      </c>
      <c r="Q196" s="176">
        <v>0</v>
      </c>
      <c r="R196" s="176">
        <f>Q196*H196</f>
        <v>0</v>
      </c>
      <c r="S196" s="176">
        <v>0</v>
      </c>
      <c r="T196" s="177">
        <f>S196*H196</f>
        <v>0</v>
      </c>
      <c r="AR196" s="18" t="s">
        <v>6003</v>
      </c>
      <c r="AT196" s="18" t="s">
        <v>4015</v>
      </c>
      <c r="AU196" s="18" t="s">
        <v>5990</v>
      </c>
      <c r="AY196" s="18" t="s">
        <v>4012</v>
      </c>
      <c r="BE196" s="178">
        <f>IF(N196="základní",J196,0)</f>
        <v>0</v>
      </c>
      <c r="BF196" s="178">
        <f>IF(N196="snížená",J196,0)</f>
        <v>0</v>
      </c>
      <c r="BG196" s="178">
        <f>IF(N196="zákl. přenesená",J196,0)</f>
        <v>0</v>
      </c>
      <c r="BH196" s="178">
        <f>IF(N196="sníž. přenesená",J196,0)</f>
        <v>0</v>
      </c>
      <c r="BI196" s="178">
        <f>IF(N196="nulová",J196,0)</f>
        <v>0</v>
      </c>
      <c r="BJ196" s="18" t="s">
        <v>5934</v>
      </c>
      <c r="BK196" s="178">
        <f>ROUND(I196*H196,2)</f>
        <v>0</v>
      </c>
      <c r="BL196" s="18" t="s">
        <v>6003</v>
      </c>
      <c r="BM196" s="18" t="s">
        <v>2606</v>
      </c>
    </row>
    <row r="197" spans="2:65" s="1" customFormat="1" ht="27">
      <c r="B197" s="35"/>
      <c r="D197" s="195" t="s">
        <v>4021</v>
      </c>
      <c r="F197" s="196" t="s">
        <v>2607</v>
      </c>
      <c r="I197" s="181"/>
      <c r="L197" s="35"/>
      <c r="M197" s="64"/>
      <c r="N197" s="36"/>
      <c r="O197" s="36"/>
      <c r="P197" s="36"/>
      <c r="Q197" s="36"/>
      <c r="R197" s="36"/>
      <c r="S197" s="36"/>
      <c r="T197" s="65"/>
      <c r="AT197" s="18" t="s">
        <v>4021</v>
      </c>
      <c r="AU197" s="18" t="s">
        <v>5990</v>
      </c>
    </row>
    <row r="198" spans="2:65" s="11" customFormat="1" ht="29.85" customHeight="1">
      <c r="B198" s="152"/>
      <c r="D198" s="163" t="s">
        <v>5982</v>
      </c>
      <c r="E198" s="164" t="s">
        <v>4617</v>
      </c>
      <c r="F198" s="164" t="s">
        <v>4618</v>
      </c>
      <c r="I198" s="155"/>
      <c r="J198" s="165">
        <f>BK198</f>
        <v>0</v>
      </c>
      <c r="L198" s="152"/>
      <c r="M198" s="157"/>
      <c r="N198" s="158"/>
      <c r="O198" s="158"/>
      <c r="P198" s="159">
        <f>SUM(P199:P203)</f>
        <v>0</v>
      </c>
      <c r="Q198" s="158"/>
      <c r="R198" s="159">
        <f>SUM(R199:R203)</f>
        <v>0</v>
      </c>
      <c r="S198" s="158"/>
      <c r="T198" s="160">
        <f>SUM(T199:T203)</f>
        <v>0</v>
      </c>
      <c r="AR198" s="153" t="s">
        <v>5934</v>
      </c>
      <c r="AT198" s="161" t="s">
        <v>5982</v>
      </c>
      <c r="AU198" s="161" t="s">
        <v>5934</v>
      </c>
      <c r="AY198" s="153" t="s">
        <v>4012</v>
      </c>
      <c r="BK198" s="162">
        <f>SUM(BK199:BK203)</f>
        <v>0</v>
      </c>
    </row>
    <row r="199" spans="2:65" s="1" customFormat="1" ht="22.5" customHeight="1">
      <c r="B199" s="166"/>
      <c r="C199" s="167" t="s">
        <v>553</v>
      </c>
      <c r="D199" s="167" t="s">
        <v>4015</v>
      </c>
      <c r="E199" s="168" t="s">
        <v>4619</v>
      </c>
      <c r="F199" s="169" t="s">
        <v>4620</v>
      </c>
      <c r="G199" s="170" t="s">
        <v>450</v>
      </c>
      <c r="H199" s="171">
        <v>10.699</v>
      </c>
      <c r="I199" s="172"/>
      <c r="J199" s="173">
        <f>ROUND(I199*H199,2)</f>
        <v>0</v>
      </c>
      <c r="K199" s="169" t="s">
        <v>392</v>
      </c>
      <c r="L199" s="35"/>
      <c r="M199" s="174" t="s">
        <v>5915</v>
      </c>
      <c r="N199" s="175" t="s">
        <v>5954</v>
      </c>
      <c r="O199" s="36"/>
      <c r="P199" s="176">
        <f>O199*H199</f>
        <v>0</v>
      </c>
      <c r="Q199" s="176">
        <v>0</v>
      </c>
      <c r="R199" s="176">
        <f>Q199*H199</f>
        <v>0</v>
      </c>
      <c r="S199" s="176">
        <v>0</v>
      </c>
      <c r="T199" s="177">
        <f>S199*H199</f>
        <v>0</v>
      </c>
      <c r="AR199" s="18" t="s">
        <v>6003</v>
      </c>
      <c r="AT199" s="18" t="s">
        <v>4015</v>
      </c>
      <c r="AU199" s="18" t="s">
        <v>5990</v>
      </c>
      <c r="AY199" s="18" t="s">
        <v>4012</v>
      </c>
      <c r="BE199" s="178">
        <f>IF(N199="základní",J199,0)</f>
        <v>0</v>
      </c>
      <c r="BF199" s="178">
        <f>IF(N199="snížená",J199,0)</f>
        <v>0</v>
      </c>
      <c r="BG199" s="178">
        <f>IF(N199="zákl. přenesená",J199,0)</f>
        <v>0</v>
      </c>
      <c r="BH199" s="178">
        <f>IF(N199="sníž. přenesená",J199,0)</f>
        <v>0</v>
      </c>
      <c r="BI199" s="178">
        <f>IF(N199="nulová",J199,0)</f>
        <v>0</v>
      </c>
      <c r="BJ199" s="18" t="s">
        <v>5934</v>
      </c>
      <c r="BK199" s="178">
        <f>ROUND(I199*H199,2)</f>
        <v>0</v>
      </c>
      <c r="BL199" s="18" t="s">
        <v>6003</v>
      </c>
      <c r="BM199" s="18" t="s">
        <v>2461</v>
      </c>
    </row>
    <row r="200" spans="2:65" s="1" customFormat="1" ht="22.5" customHeight="1">
      <c r="B200" s="166"/>
      <c r="C200" s="167" t="s">
        <v>559</v>
      </c>
      <c r="D200" s="167" t="s">
        <v>4015</v>
      </c>
      <c r="E200" s="168" t="s">
        <v>4627</v>
      </c>
      <c r="F200" s="169" t="s">
        <v>4628</v>
      </c>
      <c r="G200" s="170" t="s">
        <v>450</v>
      </c>
      <c r="H200" s="171">
        <v>10.699</v>
      </c>
      <c r="I200" s="172"/>
      <c r="J200" s="173">
        <f>ROUND(I200*H200,2)</f>
        <v>0</v>
      </c>
      <c r="K200" s="169" t="s">
        <v>392</v>
      </c>
      <c r="L200" s="35"/>
      <c r="M200" s="174" t="s">
        <v>5915</v>
      </c>
      <c r="N200" s="175" t="s">
        <v>5954</v>
      </c>
      <c r="O200" s="36"/>
      <c r="P200" s="176">
        <f>O200*H200</f>
        <v>0</v>
      </c>
      <c r="Q200" s="176">
        <v>0</v>
      </c>
      <c r="R200" s="176">
        <f>Q200*H200</f>
        <v>0</v>
      </c>
      <c r="S200" s="176">
        <v>0</v>
      </c>
      <c r="T200" s="177">
        <f>S200*H200</f>
        <v>0</v>
      </c>
      <c r="AR200" s="18" t="s">
        <v>6003</v>
      </c>
      <c r="AT200" s="18" t="s">
        <v>4015</v>
      </c>
      <c r="AU200" s="18" t="s">
        <v>5990</v>
      </c>
      <c r="AY200" s="18" t="s">
        <v>4012</v>
      </c>
      <c r="BE200" s="178">
        <f>IF(N200="základní",J200,0)</f>
        <v>0</v>
      </c>
      <c r="BF200" s="178">
        <f>IF(N200="snížená",J200,0)</f>
        <v>0</v>
      </c>
      <c r="BG200" s="178">
        <f>IF(N200="zákl. přenesená",J200,0)</f>
        <v>0</v>
      </c>
      <c r="BH200" s="178">
        <f>IF(N200="sníž. přenesená",J200,0)</f>
        <v>0</v>
      </c>
      <c r="BI200" s="178">
        <f>IF(N200="nulová",J200,0)</f>
        <v>0</v>
      </c>
      <c r="BJ200" s="18" t="s">
        <v>5934</v>
      </c>
      <c r="BK200" s="178">
        <f>ROUND(I200*H200,2)</f>
        <v>0</v>
      </c>
      <c r="BL200" s="18" t="s">
        <v>6003</v>
      </c>
      <c r="BM200" s="18" t="s">
        <v>2462</v>
      </c>
    </row>
    <row r="201" spans="2:65" s="1" customFormat="1" ht="22.5" customHeight="1">
      <c r="B201" s="166"/>
      <c r="C201" s="167" t="s">
        <v>565</v>
      </c>
      <c r="D201" s="167" t="s">
        <v>4015</v>
      </c>
      <c r="E201" s="168" t="s">
        <v>4633</v>
      </c>
      <c r="F201" s="169" t="s">
        <v>4634</v>
      </c>
      <c r="G201" s="170" t="s">
        <v>450</v>
      </c>
      <c r="H201" s="171">
        <v>363.76600000000002</v>
      </c>
      <c r="I201" s="172"/>
      <c r="J201" s="173">
        <f>ROUND(I201*H201,2)</f>
        <v>0</v>
      </c>
      <c r="K201" s="169" t="s">
        <v>392</v>
      </c>
      <c r="L201" s="35"/>
      <c r="M201" s="174" t="s">
        <v>5915</v>
      </c>
      <c r="N201" s="175" t="s">
        <v>5954</v>
      </c>
      <c r="O201" s="36"/>
      <c r="P201" s="176">
        <f>O201*H201</f>
        <v>0</v>
      </c>
      <c r="Q201" s="176">
        <v>0</v>
      </c>
      <c r="R201" s="176">
        <f>Q201*H201</f>
        <v>0</v>
      </c>
      <c r="S201" s="176">
        <v>0</v>
      </c>
      <c r="T201" s="177">
        <f>S201*H201</f>
        <v>0</v>
      </c>
      <c r="AR201" s="18" t="s">
        <v>6003</v>
      </c>
      <c r="AT201" s="18" t="s">
        <v>4015</v>
      </c>
      <c r="AU201" s="18" t="s">
        <v>5990</v>
      </c>
      <c r="AY201" s="18" t="s">
        <v>4012</v>
      </c>
      <c r="BE201" s="178">
        <f>IF(N201="základní",J201,0)</f>
        <v>0</v>
      </c>
      <c r="BF201" s="178">
        <f>IF(N201="snížená",J201,0)</f>
        <v>0</v>
      </c>
      <c r="BG201" s="178">
        <f>IF(N201="zákl. přenesená",J201,0)</f>
        <v>0</v>
      </c>
      <c r="BH201" s="178">
        <f>IF(N201="sníž. přenesená",J201,0)</f>
        <v>0</v>
      </c>
      <c r="BI201" s="178">
        <f>IF(N201="nulová",J201,0)</f>
        <v>0</v>
      </c>
      <c r="BJ201" s="18" t="s">
        <v>5934</v>
      </c>
      <c r="BK201" s="178">
        <f>ROUND(I201*H201,2)</f>
        <v>0</v>
      </c>
      <c r="BL201" s="18" t="s">
        <v>6003</v>
      </c>
      <c r="BM201" s="18" t="s">
        <v>2463</v>
      </c>
    </row>
    <row r="202" spans="2:65" s="12" customFormat="1">
      <c r="B202" s="186"/>
      <c r="D202" s="179" t="s">
        <v>402</v>
      </c>
      <c r="F202" s="188" t="s">
        <v>2608</v>
      </c>
      <c r="H202" s="189">
        <v>363.76600000000002</v>
      </c>
      <c r="I202" s="190"/>
      <c r="L202" s="186"/>
      <c r="M202" s="191"/>
      <c r="N202" s="192"/>
      <c r="O202" s="192"/>
      <c r="P202" s="192"/>
      <c r="Q202" s="192"/>
      <c r="R202" s="192"/>
      <c r="S202" s="192"/>
      <c r="T202" s="193"/>
      <c r="AT202" s="194" t="s">
        <v>402</v>
      </c>
      <c r="AU202" s="194" t="s">
        <v>5990</v>
      </c>
      <c r="AV202" s="12" t="s">
        <v>5990</v>
      </c>
      <c r="AW202" s="12" t="s">
        <v>5916</v>
      </c>
      <c r="AX202" s="12" t="s">
        <v>5934</v>
      </c>
      <c r="AY202" s="194" t="s">
        <v>4012</v>
      </c>
    </row>
    <row r="203" spans="2:65" s="1" customFormat="1" ht="22.5" customHeight="1">
      <c r="B203" s="166"/>
      <c r="C203" s="167" t="s">
        <v>570</v>
      </c>
      <c r="D203" s="167" t="s">
        <v>4015</v>
      </c>
      <c r="E203" s="168" t="s">
        <v>2465</v>
      </c>
      <c r="F203" s="169" t="s">
        <v>2466</v>
      </c>
      <c r="G203" s="170" t="s">
        <v>450</v>
      </c>
      <c r="H203" s="171">
        <v>10.699</v>
      </c>
      <c r="I203" s="172"/>
      <c r="J203" s="173">
        <f>ROUND(I203*H203,2)</f>
        <v>0</v>
      </c>
      <c r="K203" s="169" t="s">
        <v>392</v>
      </c>
      <c r="L203" s="35"/>
      <c r="M203" s="174" t="s">
        <v>5915</v>
      </c>
      <c r="N203" s="175" t="s">
        <v>5954</v>
      </c>
      <c r="O203" s="36"/>
      <c r="P203" s="176">
        <f>O203*H203</f>
        <v>0</v>
      </c>
      <c r="Q203" s="176">
        <v>0</v>
      </c>
      <c r="R203" s="176">
        <f>Q203*H203</f>
        <v>0</v>
      </c>
      <c r="S203" s="176">
        <v>0</v>
      </c>
      <c r="T203" s="177">
        <f>S203*H203</f>
        <v>0</v>
      </c>
      <c r="AR203" s="18" t="s">
        <v>6003</v>
      </c>
      <c r="AT203" s="18" t="s">
        <v>4015</v>
      </c>
      <c r="AU203" s="18" t="s">
        <v>5990</v>
      </c>
      <c r="AY203" s="18" t="s">
        <v>4012</v>
      </c>
      <c r="BE203" s="178">
        <f>IF(N203="základní",J203,0)</f>
        <v>0</v>
      </c>
      <c r="BF203" s="178">
        <f>IF(N203="snížená",J203,0)</f>
        <v>0</v>
      </c>
      <c r="BG203" s="178">
        <f>IF(N203="zákl. přenesená",J203,0)</f>
        <v>0</v>
      </c>
      <c r="BH203" s="178">
        <f>IF(N203="sníž. přenesená",J203,0)</f>
        <v>0</v>
      </c>
      <c r="BI203" s="178">
        <f>IF(N203="nulová",J203,0)</f>
        <v>0</v>
      </c>
      <c r="BJ203" s="18" t="s">
        <v>5934</v>
      </c>
      <c r="BK203" s="178">
        <f>ROUND(I203*H203,2)</f>
        <v>0</v>
      </c>
      <c r="BL203" s="18" t="s">
        <v>6003</v>
      </c>
      <c r="BM203" s="18" t="s">
        <v>2467</v>
      </c>
    </row>
    <row r="204" spans="2:65" s="11" customFormat="1" ht="37.35" customHeight="1">
      <c r="B204" s="152"/>
      <c r="D204" s="153" t="s">
        <v>5982</v>
      </c>
      <c r="E204" s="154" t="s">
        <v>743</v>
      </c>
      <c r="F204" s="154" t="s">
        <v>744</v>
      </c>
      <c r="I204" s="155"/>
      <c r="J204" s="156">
        <f>BK204</f>
        <v>0</v>
      </c>
      <c r="L204" s="152"/>
      <c r="M204" s="157"/>
      <c r="N204" s="158"/>
      <c r="O204" s="158"/>
      <c r="P204" s="159">
        <f>P205+P221+P229+P238+P251+P255+P259</f>
        <v>0</v>
      </c>
      <c r="Q204" s="158"/>
      <c r="R204" s="159">
        <f>R205+R221+R229+R238+R251+R255+R259</f>
        <v>0.44250241999999995</v>
      </c>
      <c r="S204" s="158"/>
      <c r="T204" s="160">
        <f>T205+T221+T229+T238+T251+T255+T259</f>
        <v>0.14615120000000001</v>
      </c>
      <c r="AR204" s="153" t="s">
        <v>5990</v>
      </c>
      <c r="AT204" s="161" t="s">
        <v>5982</v>
      </c>
      <c r="AU204" s="161" t="s">
        <v>5983</v>
      </c>
      <c r="AY204" s="153" t="s">
        <v>4012</v>
      </c>
      <c r="BK204" s="162">
        <f>BK205+BK221+BK229+BK238+BK251+BK255+BK259</f>
        <v>0</v>
      </c>
    </row>
    <row r="205" spans="2:65" s="11" customFormat="1" ht="19.899999999999999" customHeight="1">
      <c r="B205" s="152"/>
      <c r="D205" s="163" t="s">
        <v>5982</v>
      </c>
      <c r="E205" s="164" t="s">
        <v>2781</v>
      </c>
      <c r="F205" s="164" t="s">
        <v>2782</v>
      </c>
      <c r="I205" s="155"/>
      <c r="J205" s="165">
        <f>BK205</f>
        <v>0</v>
      </c>
      <c r="L205" s="152"/>
      <c r="M205" s="157"/>
      <c r="N205" s="158"/>
      <c r="O205" s="158"/>
      <c r="P205" s="159">
        <f>SUM(P206:P220)</f>
        <v>0</v>
      </c>
      <c r="Q205" s="158"/>
      <c r="R205" s="159">
        <f>SUM(R206:R220)</f>
        <v>0.12301479999999999</v>
      </c>
      <c r="S205" s="158"/>
      <c r="T205" s="160">
        <f>SUM(T206:T220)</f>
        <v>7.31512E-2</v>
      </c>
      <c r="AR205" s="153" t="s">
        <v>5990</v>
      </c>
      <c r="AT205" s="161" t="s">
        <v>5982</v>
      </c>
      <c r="AU205" s="161" t="s">
        <v>5934</v>
      </c>
      <c r="AY205" s="153" t="s">
        <v>4012</v>
      </c>
      <c r="BK205" s="162">
        <f>SUM(BK206:BK220)</f>
        <v>0</v>
      </c>
    </row>
    <row r="206" spans="2:65" s="1" customFormat="1" ht="22.5" customHeight="1">
      <c r="B206" s="166"/>
      <c r="C206" s="167" t="s">
        <v>574</v>
      </c>
      <c r="D206" s="167" t="s">
        <v>4015</v>
      </c>
      <c r="E206" s="168" t="s">
        <v>3712</v>
      </c>
      <c r="F206" s="169" t="s">
        <v>3713</v>
      </c>
      <c r="G206" s="170" t="s">
        <v>426</v>
      </c>
      <c r="H206" s="171">
        <v>8.48</v>
      </c>
      <c r="I206" s="172"/>
      <c r="J206" s="173">
        <f>ROUND(I206*H206,2)</f>
        <v>0</v>
      </c>
      <c r="K206" s="169" t="s">
        <v>392</v>
      </c>
      <c r="L206" s="35"/>
      <c r="M206" s="174" t="s">
        <v>5915</v>
      </c>
      <c r="N206" s="175" t="s">
        <v>5954</v>
      </c>
      <c r="O206" s="36"/>
      <c r="P206" s="176">
        <f>O206*H206</f>
        <v>0</v>
      </c>
      <c r="Q206" s="176">
        <v>0</v>
      </c>
      <c r="R206" s="176">
        <f>Q206*H206</f>
        <v>0</v>
      </c>
      <c r="S206" s="176">
        <v>5.94E-3</v>
      </c>
      <c r="T206" s="177">
        <f>S206*H206</f>
        <v>5.0371200000000005E-2</v>
      </c>
      <c r="AR206" s="18" t="s">
        <v>3964</v>
      </c>
      <c r="AT206" s="18" t="s">
        <v>4015</v>
      </c>
      <c r="AU206" s="18" t="s">
        <v>5990</v>
      </c>
      <c r="AY206" s="18" t="s">
        <v>4012</v>
      </c>
      <c r="BE206" s="178">
        <f>IF(N206="základní",J206,0)</f>
        <v>0</v>
      </c>
      <c r="BF206" s="178">
        <f>IF(N206="snížená",J206,0)</f>
        <v>0</v>
      </c>
      <c r="BG206" s="178">
        <f>IF(N206="zákl. přenesená",J206,0)</f>
        <v>0</v>
      </c>
      <c r="BH206" s="178">
        <f>IF(N206="sníž. přenesená",J206,0)</f>
        <v>0</v>
      </c>
      <c r="BI206" s="178">
        <f>IF(N206="nulová",J206,0)</f>
        <v>0</v>
      </c>
      <c r="BJ206" s="18" t="s">
        <v>5934</v>
      </c>
      <c r="BK206" s="178">
        <f>ROUND(I206*H206,2)</f>
        <v>0</v>
      </c>
      <c r="BL206" s="18" t="s">
        <v>3964</v>
      </c>
      <c r="BM206" s="18" t="s">
        <v>2609</v>
      </c>
    </row>
    <row r="207" spans="2:65" s="12" customFormat="1">
      <c r="B207" s="186"/>
      <c r="D207" s="179" t="s">
        <v>402</v>
      </c>
      <c r="E207" s="187" t="s">
        <v>5915</v>
      </c>
      <c r="F207" s="188" t="s">
        <v>2610</v>
      </c>
      <c r="H207" s="189">
        <v>8.48</v>
      </c>
      <c r="I207" s="190"/>
      <c r="L207" s="186"/>
      <c r="M207" s="191"/>
      <c r="N207" s="192"/>
      <c r="O207" s="192"/>
      <c r="P207" s="192"/>
      <c r="Q207" s="192"/>
      <c r="R207" s="192"/>
      <c r="S207" s="192"/>
      <c r="T207" s="193"/>
      <c r="AT207" s="194" t="s">
        <v>402</v>
      </c>
      <c r="AU207" s="194" t="s">
        <v>5990</v>
      </c>
      <c r="AV207" s="12" t="s">
        <v>5990</v>
      </c>
      <c r="AW207" s="12" t="s">
        <v>5947</v>
      </c>
      <c r="AX207" s="12" t="s">
        <v>5934</v>
      </c>
      <c r="AY207" s="194" t="s">
        <v>4012</v>
      </c>
    </row>
    <row r="208" spans="2:65" s="1" customFormat="1" ht="22.5" customHeight="1">
      <c r="B208" s="166"/>
      <c r="C208" s="167" t="s">
        <v>579</v>
      </c>
      <c r="D208" s="167" t="s">
        <v>4015</v>
      </c>
      <c r="E208" s="168" t="s">
        <v>3716</v>
      </c>
      <c r="F208" s="169" t="s">
        <v>3717</v>
      </c>
      <c r="G208" s="170" t="s">
        <v>459</v>
      </c>
      <c r="H208" s="171">
        <v>0.8</v>
      </c>
      <c r="I208" s="172"/>
      <c r="J208" s="173">
        <f>ROUND(I208*H208,2)</f>
        <v>0</v>
      </c>
      <c r="K208" s="169" t="s">
        <v>392</v>
      </c>
      <c r="L208" s="35"/>
      <c r="M208" s="174" t="s">
        <v>5915</v>
      </c>
      <c r="N208" s="175" t="s">
        <v>5954</v>
      </c>
      <c r="O208" s="36"/>
      <c r="P208" s="176">
        <f>O208*H208</f>
        <v>0</v>
      </c>
      <c r="Q208" s="176">
        <v>0</v>
      </c>
      <c r="R208" s="176">
        <f>Q208*H208</f>
        <v>0</v>
      </c>
      <c r="S208" s="176">
        <v>1.6999999999999999E-3</v>
      </c>
      <c r="T208" s="177">
        <f>S208*H208</f>
        <v>1.3600000000000001E-3</v>
      </c>
      <c r="AR208" s="18" t="s">
        <v>3964</v>
      </c>
      <c r="AT208" s="18" t="s">
        <v>4015</v>
      </c>
      <c r="AU208" s="18" t="s">
        <v>5990</v>
      </c>
      <c r="AY208" s="18" t="s">
        <v>4012</v>
      </c>
      <c r="BE208" s="178">
        <f>IF(N208="základní",J208,0)</f>
        <v>0</v>
      </c>
      <c r="BF208" s="178">
        <f>IF(N208="snížená",J208,0)</f>
        <v>0</v>
      </c>
      <c r="BG208" s="178">
        <f>IF(N208="zákl. přenesená",J208,0)</f>
        <v>0</v>
      </c>
      <c r="BH208" s="178">
        <f>IF(N208="sníž. přenesená",J208,0)</f>
        <v>0</v>
      </c>
      <c r="BI208" s="178">
        <f>IF(N208="nulová",J208,0)</f>
        <v>0</v>
      </c>
      <c r="BJ208" s="18" t="s">
        <v>5934</v>
      </c>
      <c r="BK208" s="178">
        <f>ROUND(I208*H208,2)</f>
        <v>0</v>
      </c>
      <c r="BL208" s="18" t="s">
        <v>3964</v>
      </c>
      <c r="BM208" s="18" t="s">
        <v>2611</v>
      </c>
    </row>
    <row r="209" spans="2:65" s="1" customFormat="1" ht="22.5" customHeight="1">
      <c r="B209" s="166"/>
      <c r="C209" s="167" t="s">
        <v>590</v>
      </c>
      <c r="D209" s="167" t="s">
        <v>4015</v>
      </c>
      <c r="E209" s="168" t="s">
        <v>2474</v>
      </c>
      <c r="F209" s="169" t="s">
        <v>2475</v>
      </c>
      <c r="G209" s="170" t="s">
        <v>459</v>
      </c>
      <c r="H209" s="171">
        <v>1.8</v>
      </c>
      <c r="I209" s="172"/>
      <c r="J209" s="173">
        <f>ROUND(I209*H209,2)</f>
        <v>0</v>
      </c>
      <c r="K209" s="169" t="s">
        <v>392</v>
      </c>
      <c r="L209" s="35"/>
      <c r="M209" s="174" t="s">
        <v>5915</v>
      </c>
      <c r="N209" s="175" t="s">
        <v>5954</v>
      </c>
      <c r="O209" s="36"/>
      <c r="P209" s="176">
        <f>O209*H209</f>
        <v>0</v>
      </c>
      <c r="Q209" s="176">
        <v>0</v>
      </c>
      <c r="R209" s="176">
        <f>Q209*H209</f>
        <v>0</v>
      </c>
      <c r="S209" s="176">
        <v>2.2300000000000002E-3</v>
      </c>
      <c r="T209" s="177">
        <f>S209*H209</f>
        <v>4.0140000000000002E-3</v>
      </c>
      <c r="AR209" s="18" t="s">
        <v>3964</v>
      </c>
      <c r="AT209" s="18" t="s">
        <v>4015</v>
      </c>
      <c r="AU209" s="18" t="s">
        <v>5990</v>
      </c>
      <c r="AY209" s="18" t="s">
        <v>4012</v>
      </c>
      <c r="BE209" s="178">
        <f>IF(N209="základní",J209,0)</f>
        <v>0</v>
      </c>
      <c r="BF209" s="178">
        <f>IF(N209="snížená",J209,0)</f>
        <v>0</v>
      </c>
      <c r="BG209" s="178">
        <f>IF(N209="zákl. přenesená",J209,0)</f>
        <v>0</v>
      </c>
      <c r="BH209" s="178">
        <f>IF(N209="sníž. přenesená",J209,0)</f>
        <v>0</v>
      </c>
      <c r="BI209" s="178">
        <f>IF(N209="nulová",J209,0)</f>
        <v>0</v>
      </c>
      <c r="BJ209" s="18" t="s">
        <v>5934</v>
      </c>
      <c r="BK209" s="178">
        <f>ROUND(I209*H209,2)</f>
        <v>0</v>
      </c>
      <c r="BL209" s="18" t="s">
        <v>3964</v>
      </c>
      <c r="BM209" s="18" t="s">
        <v>2476</v>
      </c>
    </row>
    <row r="210" spans="2:65" s="1" customFormat="1" ht="22.5" customHeight="1">
      <c r="B210" s="166"/>
      <c r="C210" s="167" t="s">
        <v>601</v>
      </c>
      <c r="D210" s="167" t="s">
        <v>4015</v>
      </c>
      <c r="E210" s="168" t="s">
        <v>5602</v>
      </c>
      <c r="F210" s="169" t="s">
        <v>5603</v>
      </c>
      <c r="G210" s="170" t="s">
        <v>459</v>
      </c>
      <c r="H210" s="171">
        <v>2.2999999999999998</v>
      </c>
      <c r="I210" s="172"/>
      <c r="J210" s="173">
        <f>ROUND(I210*H210,2)</f>
        <v>0</v>
      </c>
      <c r="K210" s="169" t="s">
        <v>392</v>
      </c>
      <c r="L210" s="35"/>
      <c r="M210" s="174" t="s">
        <v>5915</v>
      </c>
      <c r="N210" s="175" t="s">
        <v>5954</v>
      </c>
      <c r="O210" s="36"/>
      <c r="P210" s="176">
        <f>O210*H210</f>
        <v>0</v>
      </c>
      <c r="Q210" s="176">
        <v>0</v>
      </c>
      <c r="R210" s="176">
        <f>Q210*H210</f>
        <v>0</v>
      </c>
      <c r="S210" s="176">
        <v>2.5999999999999999E-3</v>
      </c>
      <c r="T210" s="177">
        <f>S210*H210</f>
        <v>5.9799999999999992E-3</v>
      </c>
      <c r="AR210" s="18" t="s">
        <v>3964</v>
      </c>
      <c r="AT210" s="18" t="s">
        <v>4015</v>
      </c>
      <c r="AU210" s="18" t="s">
        <v>5990</v>
      </c>
      <c r="AY210" s="18" t="s">
        <v>4012</v>
      </c>
      <c r="BE210" s="178">
        <f>IF(N210="základní",J210,0)</f>
        <v>0</v>
      </c>
      <c r="BF210" s="178">
        <f>IF(N210="snížená",J210,0)</f>
        <v>0</v>
      </c>
      <c r="BG210" s="178">
        <f>IF(N210="zákl. přenesená",J210,0)</f>
        <v>0</v>
      </c>
      <c r="BH210" s="178">
        <f>IF(N210="sníž. přenesená",J210,0)</f>
        <v>0</v>
      </c>
      <c r="BI210" s="178">
        <f>IF(N210="nulová",J210,0)</f>
        <v>0</v>
      </c>
      <c r="BJ210" s="18" t="s">
        <v>5934</v>
      </c>
      <c r="BK210" s="178">
        <f>ROUND(I210*H210,2)</f>
        <v>0</v>
      </c>
      <c r="BL210" s="18" t="s">
        <v>3964</v>
      </c>
      <c r="BM210" s="18" t="s">
        <v>2479</v>
      </c>
    </row>
    <row r="211" spans="2:65" s="1" customFormat="1" ht="22.5" customHeight="1">
      <c r="B211" s="166"/>
      <c r="C211" s="167" t="s">
        <v>605</v>
      </c>
      <c r="D211" s="167" t="s">
        <v>4015</v>
      </c>
      <c r="E211" s="168" t="s">
        <v>5607</v>
      </c>
      <c r="F211" s="169" t="s">
        <v>5608</v>
      </c>
      <c r="G211" s="170" t="s">
        <v>459</v>
      </c>
      <c r="H211" s="171">
        <v>2.9</v>
      </c>
      <c r="I211" s="172"/>
      <c r="J211" s="173">
        <f>ROUND(I211*H211,2)</f>
        <v>0</v>
      </c>
      <c r="K211" s="169" t="s">
        <v>392</v>
      </c>
      <c r="L211" s="35"/>
      <c r="M211" s="174" t="s">
        <v>5915</v>
      </c>
      <c r="N211" s="175" t="s">
        <v>5954</v>
      </c>
      <c r="O211" s="36"/>
      <c r="P211" s="176">
        <f>O211*H211</f>
        <v>0</v>
      </c>
      <c r="Q211" s="176">
        <v>0</v>
      </c>
      <c r="R211" s="176">
        <f>Q211*H211</f>
        <v>0</v>
      </c>
      <c r="S211" s="176">
        <v>3.9399999999999999E-3</v>
      </c>
      <c r="T211" s="177">
        <f>S211*H211</f>
        <v>1.1425999999999999E-2</v>
      </c>
      <c r="AR211" s="18" t="s">
        <v>3964</v>
      </c>
      <c r="AT211" s="18" t="s">
        <v>4015</v>
      </c>
      <c r="AU211" s="18" t="s">
        <v>5990</v>
      </c>
      <c r="AY211" s="18" t="s">
        <v>4012</v>
      </c>
      <c r="BE211" s="178">
        <f>IF(N211="základní",J211,0)</f>
        <v>0</v>
      </c>
      <c r="BF211" s="178">
        <f>IF(N211="snížená",J211,0)</f>
        <v>0</v>
      </c>
      <c r="BG211" s="178">
        <f>IF(N211="zákl. přenesená",J211,0)</f>
        <v>0</v>
      </c>
      <c r="BH211" s="178">
        <f>IF(N211="sníž. přenesená",J211,0)</f>
        <v>0</v>
      </c>
      <c r="BI211" s="178">
        <f>IF(N211="nulová",J211,0)</f>
        <v>0</v>
      </c>
      <c r="BJ211" s="18" t="s">
        <v>5934</v>
      </c>
      <c r="BK211" s="178">
        <f>ROUND(I211*H211,2)</f>
        <v>0</v>
      </c>
      <c r="BL211" s="18" t="s">
        <v>3964</v>
      </c>
      <c r="BM211" s="18" t="s">
        <v>2480</v>
      </c>
    </row>
    <row r="212" spans="2:65" s="1" customFormat="1" ht="31.5" customHeight="1">
      <c r="B212" s="166"/>
      <c r="C212" s="167" t="s">
        <v>611</v>
      </c>
      <c r="D212" s="167" t="s">
        <v>4015</v>
      </c>
      <c r="E212" s="168" t="s">
        <v>2481</v>
      </c>
      <c r="F212" s="169" t="s">
        <v>2482</v>
      </c>
      <c r="G212" s="170" t="s">
        <v>426</v>
      </c>
      <c r="H212" s="171">
        <v>9.3279999999999994</v>
      </c>
      <c r="I212" s="172"/>
      <c r="J212" s="173">
        <f>ROUND(I212*H212,2)</f>
        <v>0</v>
      </c>
      <c r="K212" s="169" t="s">
        <v>392</v>
      </c>
      <c r="L212" s="35"/>
      <c r="M212" s="174" t="s">
        <v>5915</v>
      </c>
      <c r="N212" s="175" t="s">
        <v>5954</v>
      </c>
      <c r="O212" s="36"/>
      <c r="P212" s="176">
        <f>O212*H212</f>
        <v>0</v>
      </c>
      <c r="Q212" s="176">
        <v>7.6E-3</v>
      </c>
      <c r="R212" s="176">
        <f>Q212*H212</f>
        <v>7.0892799999999992E-2</v>
      </c>
      <c r="S212" s="176">
        <v>0</v>
      </c>
      <c r="T212" s="177">
        <f>S212*H212</f>
        <v>0</v>
      </c>
      <c r="AR212" s="18" t="s">
        <v>3964</v>
      </c>
      <c r="AT212" s="18" t="s">
        <v>4015</v>
      </c>
      <c r="AU212" s="18" t="s">
        <v>5990</v>
      </c>
      <c r="AY212" s="18" t="s">
        <v>4012</v>
      </c>
      <c r="BE212" s="178">
        <f>IF(N212="základní",J212,0)</f>
        <v>0</v>
      </c>
      <c r="BF212" s="178">
        <f>IF(N212="snížená",J212,0)</f>
        <v>0</v>
      </c>
      <c r="BG212" s="178">
        <f>IF(N212="zákl. přenesená",J212,0)</f>
        <v>0</v>
      </c>
      <c r="BH212" s="178">
        <f>IF(N212="sníž. přenesená",J212,0)</f>
        <v>0</v>
      </c>
      <c r="BI212" s="178">
        <f>IF(N212="nulová",J212,0)</f>
        <v>0</v>
      </c>
      <c r="BJ212" s="18" t="s">
        <v>5934</v>
      </c>
      <c r="BK212" s="178">
        <f>ROUND(I212*H212,2)</f>
        <v>0</v>
      </c>
      <c r="BL212" s="18" t="s">
        <v>3964</v>
      </c>
      <c r="BM212" s="18" t="s">
        <v>2483</v>
      </c>
    </row>
    <row r="213" spans="2:65" s="12" customFormat="1">
      <c r="B213" s="186"/>
      <c r="D213" s="195" t="s">
        <v>402</v>
      </c>
      <c r="E213" s="194" t="s">
        <v>5915</v>
      </c>
      <c r="F213" s="207" t="s">
        <v>2612</v>
      </c>
      <c r="H213" s="208">
        <v>8.48</v>
      </c>
      <c r="I213" s="190"/>
      <c r="L213" s="186"/>
      <c r="M213" s="191"/>
      <c r="N213" s="192"/>
      <c r="O213" s="192"/>
      <c r="P213" s="192"/>
      <c r="Q213" s="192"/>
      <c r="R213" s="192"/>
      <c r="S213" s="192"/>
      <c r="T213" s="193"/>
      <c r="AT213" s="194" t="s">
        <v>402</v>
      </c>
      <c r="AU213" s="194" t="s">
        <v>5990</v>
      </c>
      <c r="AV213" s="12" t="s">
        <v>5990</v>
      </c>
      <c r="AW213" s="12" t="s">
        <v>5947</v>
      </c>
      <c r="AX213" s="12" t="s">
        <v>5934</v>
      </c>
      <c r="AY213" s="194" t="s">
        <v>4012</v>
      </c>
    </row>
    <row r="214" spans="2:65" s="12" customFormat="1">
      <c r="B214" s="186"/>
      <c r="D214" s="179" t="s">
        <v>402</v>
      </c>
      <c r="F214" s="188" t="s">
        <v>2613</v>
      </c>
      <c r="H214" s="189">
        <v>9.3279999999999994</v>
      </c>
      <c r="I214" s="190"/>
      <c r="L214" s="186"/>
      <c r="M214" s="191"/>
      <c r="N214" s="192"/>
      <c r="O214" s="192"/>
      <c r="P214" s="192"/>
      <c r="Q214" s="192"/>
      <c r="R214" s="192"/>
      <c r="S214" s="192"/>
      <c r="T214" s="193"/>
      <c r="AT214" s="194" t="s">
        <v>402</v>
      </c>
      <c r="AU214" s="194" t="s">
        <v>5990</v>
      </c>
      <c r="AV214" s="12" t="s">
        <v>5990</v>
      </c>
      <c r="AW214" s="12" t="s">
        <v>5916</v>
      </c>
      <c r="AX214" s="12" t="s">
        <v>5934</v>
      </c>
      <c r="AY214" s="194" t="s">
        <v>4012</v>
      </c>
    </row>
    <row r="215" spans="2:65" s="1" customFormat="1" ht="22.5" customHeight="1">
      <c r="B215" s="166"/>
      <c r="C215" s="167" t="s">
        <v>616</v>
      </c>
      <c r="D215" s="167" t="s">
        <v>4015</v>
      </c>
      <c r="E215" s="168" t="s">
        <v>5614</v>
      </c>
      <c r="F215" s="169" t="s">
        <v>5615</v>
      </c>
      <c r="G215" s="170" t="s">
        <v>459</v>
      </c>
      <c r="H215" s="171">
        <v>0.8</v>
      </c>
      <c r="I215" s="172"/>
      <c r="J215" s="173">
        <f t="shared" ref="J215:J220" si="0">ROUND(I215*H215,2)</f>
        <v>0</v>
      </c>
      <c r="K215" s="169" t="s">
        <v>392</v>
      </c>
      <c r="L215" s="35"/>
      <c r="M215" s="174" t="s">
        <v>5915</v>
      </c>
      <c r="N215" s="175" t="s">
        <v>5954</v>
      </c>
      <c r="O215" s="36"/>
      <c r="P215" s="176">
        <f t="shared" ref="P215:P220" si="1">O215*H215</f>
        <v>0</v>
      </c>
      <c r="Q215" s="176">
        <v>2.8700000000000002E-3</v>
      </c>
      <c r="R215" s="176">
        <f t="shared" ref="R215:R220" si="2">Q215*H215</f>
        <v>2.2960000000000003E-3</v>
      </c>
      <c r="S215" s="176">
        <v>0</v>
      </c>
      <c r="T215" s="177">
        <f t="shared" ref="T215:T220" si="3">S215*H215</f>
        <v>0</v>
      </c>
      <c r="AR215" s="18" t="s">
        <v>3964</v>
      </c>
      <c r="AT215" s="18" t="s">
        <v>4015</v>
      </c>
      <c r="AU215" s="18" t="s">
        <v>5990</v>
      </c>
      <c r="AY215" s="18" t="s">
        <v>4012</v>
      </c>
      <c r="BE215" s="178">
        <f t="shared" ref="BE215:BE220" si="4">IF(N215="základní",J215,0)</f>
        <v>0</v>
      </c>
      <c r="BF215" s="178">
        <f t="shared" ref="BF215:BF220" si="5">IF(N215="snížená",J215,0)</f>
        <v>0</v>
      </c>
      <c r="BG215" s="178">
        <f t="shared" ref="BG215:BG220" si="6">IF(N215="zákl. přenesená",J215,0)</f>
        <v>0</v>
      </c>
      <c r="BH215" s="178">
        <f t="shared" ref="BH215:BH220" si="7">IF(N215="sníž. přenesená",J215,0)</f>
        <v>0</v>
      </c>
      <c r="BI215" s="178">
        <f t="shared" ref="BI215:BI220" si="8">IF(N215="nulová",J215,0)</f>
        <v>0</v>
      </c>
      <c r="BJ215" s="18" t="s">
        <v>5934</v>
      </c>
      <c r="BK215" s="178">
        <f t="shared" ref="BK215:BK220" si="9">ROUND(I215*H215,2)</f>
        <v>0</v>
      </c>
      <c r="BL215" s="18" t="s">
        <v>3964</v>
      </c>
      <c r="BM215" s="18" t="s">
        <v>2487</v>
      </c>
    </row>
    <row r="216" spans="2:65" s="1" customFormat="1" ht="31.5" customHeight="1">
      <c r="B216" s="166"/>
      <c r="C216" s="167" t="s">
        <v>622</v>
      </c>
      <c r="D216" s="167" t="s">
        <v>4015</v>
      </c>
      <c r="E216" s="168" t="s">
        <v>5617</v>
      </c>
      <c r="F216" s="169" t="s">
        <v>5618</v>
      </c>
      <c r="G216" s="170" t="s">
        <v>459</v>
      </c>
      <c r="H216" s="171">
        <v>10.8</v>
      </c>
      <c r="I216" s="172"/>
      <c r="J216" s="173">
        <f t="shared" si="0"/>
        <v>0</v>
      </c>
      <c r="K216" s="169" t="s">
        <v>686</v>
      </c>
      <c r="L216" s="35"/>
      <c r="M216" s="174" t="s">
        <v>5915</v>
      </c>
      <c r="N216" s="175" t="s">
        <v>5954</v>
      </c>
      <c r="O216" s="36"/>
      <c r="P216" s="176">
        <f t="shared" si="1"/>
        <v>0</v>
      </c>
      <c r="Q216" s="176">
        <v>3.5100000000000001E-3</v>
      </c>
      <c r="R216" s="176">
        <f t="shared" si="2"/>
        <v>3.7908000000000004E-2</v>
      </c>
      <c r="S216" s="176">
        <v>0</v>
      </c>
      <c r="T216" s="177">
        <f t="shared" si="3"/>
        <v>0</v>
      </c>
      <c r="AR216" s="18" t="s">
        <v>3964</v>
      </c>
      <c r="AT216" s="18" t="s">
        <v>4015</v>
      </c>
      <c r="AU216" s="18" t="s">
        <v>5990</v>
      </c>
      <c r="AY216" s="18" t="s">
        <v>4012</v>
      </c>
      <c r="BE216" s="178">
        <f t="shared" si="4"/>
        <v>0</v>
      </c>
      <c r="BF216" s="178">
        <f t="shared" si="5"/>
        <v>0</v>
      </c>
      <c r="BG216" s="178">
        <f t="shared" si="6"/>
        <v>0</v>
      </c>
      <c r="BH216" s="178">
        <f t="shared" si="7"/>
        <v>0</v>
      </c>
      <c r="BI216" s="178">
        <f t="shared" si="8"/>
        <v>0</v>
      </c>
      <c r="BJ216" s="18" t="s">
        <v>5934</v>
      </c>
      <c r="BK216" s="178">
        <f t="shared" si="9"/>
        <v>0</v>
      </c>
      <c r="BL216" s="18" t="s">
        <v>3964</v>
      </c>
      <c r="BM216" s="18" t="s">
        <v>2614</v>
      </c>
    </row>
    <row r="217" spans="2:65" s="1" customFormat="1" ht="31.5" customHeight="1">
      <c r="B217" s="166"/>
      <c r="C217" s="167" t="s">
        <v>629</v>
      </c>
      <c r="D217" s="167" t="s">
        <v>4015</v>
      </c>
      <c r="E217" s="168" t="s">
        <v>2615</v>
      </c>
      <c r="F217" s="169" t="s">
        <v>2616</v>
      </c>
      <c r="G217" s="170" t="s">
        <v>459</v>
      </c>
      <c r="H217" s="171">
        <v>0.9</v>
      </c>
      <c r="I217" s="172"/>
      <c r="J217" s="173">
        <f t="shared" si="0"/>
        <v>0</v>
      </c>
      <c r="K217" s="169" t="s">
        <v>686</v>
      </c>
      <c r="L217" s="35"/>
      <c r="M217" s="174" t="s">
        <v>5915</v>
      </c>
      <c r="N217" s="175" t="s">
        <v>5954</v>
      </c>
      <c r="O217" s="36"/>
      <c r="P217" s="176">
        <f t="shared" si="1"/>
        <v>0</v>
      </c>
      <c r="Q217" s="176">
        <v>2.9099999999999998E-3</v>
      </c>
      <c r="R217" s="176">
        <f t="shared" si="2"/>
        <v>2.6189999999999998E-3</v>
      </c>
      <c r="S217" s="176">
        <v>0</v>
      </c>
      <c r="T217" s="177">
        <f t="shared" si="3"/>
        <v>0</v>
      </c>
      <c r="AR217" s="18" t="s">
        <v>3964</v>
      </c>
      <c r="AT217" s="18" t="s">
        <v>4015</v>
      </c>
      <c r="AU217" s="18" t="s">
        <v>5990</v>
      </c>
      <c r="AY217" s="18" t="s">
        <v>4012</v>
      </c>
      <c r="BE217" s="178">
        <f t="shared" si="4"/>
        <v>0</v>
      </c>
      <c r="BF217" s="178">
        <f t="shared" si="5"/>
        <v>0</v>
      </c>
      <c r="BG217" s="178">
        <f t="shared" si="6"/>
        <v>0</v>
      </c>
      <c r="BH217" s="178">
        <f t="shared" si="7"/>
        <v>0</v>
      </c>
      <c r="BI217" s="178">
        <f t="shared" si="8"/>
        <v>0</v>
      </c>
      <c r="BJ217" s="18" t="s">
        <v>5934</v>
      </c>
      <c r="BK217" s="178">
        <f t="shared" si="9"/>
        <v>0</v>
      </c>
      <c r="BL217" s="18" t="s">
        <v>3964</v>
      </c>
      <c r="BM217" s="18" t="s">
        <v>2617</v>
      </c>
    </row>
    <row r="218" spans="2:65" s="1" customFormat="1" ht="22.5" customHeight="1">
      <c r="B218" s="166"/>
      <c r="C218" s="167" t="s">
        <v>635</v>
      </c>
      <c r="D218" s="167" t="s">
        <v>4015</v>
      </c>
      <c r="E218" s="168" t="s">
        <v>5626</v>
      </c>
      <c r="F218" s="169" t="s">
        <v>5627</v>
      </c>
      <c r="G218" s="170" t="s">
        <v>459</v>
      </c>
      <c r="H218" s="171">
        <v>2.2999999999999998</v>
      </c>
      <c r="I218" s="172"/>
      <c r="J218" s="173">
        <f t="shared" si="0"/>
        <v>0</v>
      </c>
      <c r="K218" s="169" t="s">
        <v>392</v>
      </c>
      <c r="L218" s="35"/>
      <c r="M218" s="174" t="s">
        <v>5915</v>
      </c>
      <c r="N218" s="175" t="s">
        <v>5954</v>
      </c>
      <c r="O218" s="36"/>
      <c r="P218" s="176">
        <f t="shared" si="1"/>
        <v>0</v>
      </c>
      <c r="Q218" s="176">
        <v>1.3699999999999999E-3</v>
      </c>
      <c r="R218" s="176">
        <f t="shared" si="2"/>
        <v>3.1509999999999997E-3</v>
      </c>
      <c r="S218" s="176">
        <v>0</v>
      </c>
      <c r="T218" s="177">
        <f t="shared" si="3"/>
        <v>0</v>
      </c>
      <c r="AR218" s="18" t="s">
        <v>3964</v>
      </c>
      <c r="AT218" s="18" t="s">
        <v>4015</v>
      </c>
      <c r="AU218" s="18" t="s">
        <v>5990</v>
      </c>
      <c r="AY218" s="18" t="s">
        <v>4012</v>
      </c>
      <c r="BE218" s="178">
        <f t="shared" si="4"/>
        <v>0</v>
      </c>
      <c r="BF218" s="178">
        <f t="shared" si="5"/>
        <v>0</v>
      </c>
      <c r="BG218" s="178">
        <f t="shared" si="6"/>
        <v>0</v>
      </c>
      <c r="BH218" s="178">
        <f t="shared" si="7"/>
        <v>0</v>
      </c>
      <c r="BI218" s="178">
        <f t="shared" si="8"/>
        <v>0</v>
      </c>
      <c r="BJ218" s="18" t="s">
        <v>5934</v>
      </c>
      <c r="BK218" s="178">
        <f t="shared" si="9"/>
        <v>0</v>
      </c>
      <c r="BL218" s="18" t="s">
        <v>3964</v>
      </c>
      <c r="BM218" s="18" t="s">
        <v>2490</v>
      </c>
    </row>
    <row r="219" spans="2:65" s="1" customFormat="1" ht="31.5" customHeight="1">
      <c r="B219" s="166"/>
      <c r="C219" s="167" t="s">
        <v>640</v>
      </c>
      <c r="D219" s="167" t="s">
        <v>4015</v>
      </c>
      <c r="E219" s="168" t="s">
        <v>2788</v>
      </c>
      <c r="F219" s="169" t="s">
        <v>2789</v>
      </c>
      <c r="G219" s="170" t="s">
        <v>459</v>
      </c>
      <c r="H219" s="171">
        <v>2.9</v>
      </c>
      <c r="I219" s="172"/>
      <c r="J219" s="173">
        <f t="shared" si="0"/>
        <v>0</v>
      </c>
      <c r="K219" s="169" t="s">
        <v>392</v>
      </c>
      <c r="L219" s="35"/>
      <c r="M219" s="174" t="s">
        <v>5915</v>
      </c>
      <c r="N219" s="175" t="s">
        <v>5954</v>
      </c>
      <c r="O219" s="36"/>
      <c r="P219" s="176">
        <f t="shared" si="1"/>
        <v>0</v>
      </c>
      <c r="Q219" s="176">
        <v>2.1199999999999999E-3</v>
      </c>
      <c r="R219" s="176">
        <f t="shared" si="2"/>
        <v>6.1479999999999998E-3</v>
      </c>
      <c r="S219" s="176">
        <v>0</v>
      </c>
      <c r="T219" s="177">
        <f t="shared" si="3"/>
        <v>0</v>
      </c>
      <c r="AR219" s="18" t="s">
        <v>3964</v>
      </c>
      <c r="AT219" s="18" t="s">
        <v>4015</v>
      </c>
      <c r="AU219" s="18" t="s">
        <v>5990</v>
      </c>
      <c r="AY219" s="18" t="s">
        <v>4012</v>
      </c>
      <c r="BE219" s="178">
        <f t="shared" si="4"/>
        <v>0</v>
      </c>
      <c r="BF219" s="178">
        <f t="shared" si="5"/>
        <v>0</v>
      </c>
      <c r="BG219" s="178">
        <f t="shared" si="6"/>
        <v>0</v>
      </c>
      <c r="BH219" s="178">
        <f t="shared" si="7"/>
        <v>0</v>
      </c>
      <c r="BI219" s="178">
        <f t="shared" si="8"/>
        <v>0</v>
      </c>
      <c r="BJ219" s="18" t="s">
        <v>5934</v>
      </c>
      <c r="BK219" s="178">
        <f t="shared" si="9"/>
        <v>0</v>
      </c>
      <c r="BL219" s="18" t="s">
        <v>3964</v>
      </c>
      <c r="BM219" s="18" t="s">
        <v>2491</v>
      </c>
    </row>
    <row r="220" spans="2:65" s="1" customFormat="1" ht="22.5" customHeight="1">
      <c r="B220" s="166"/>
      <c r="C220" s="167" t="s">
        <v>645</v>
      </c>
      <c r="D220" s="167" t="s">
        <v>4015</v>
      </c>
      <c r="E220" s="168" t="s">
        <v>2492</v>
      </c>
      <c r="F220" s="169" t="s">
        <v>2493</v>
      </c>
      <c r="G220" s="170" t="s">
        <v>450</v>
      </c>
      <c r="H220" s="171">
        <v>0.123</v>
      </c>
      <c r="I220" s="172"/>
      <c r="J220" s="173">
        <f t="shared" si="0"/>
        <v>0</v>
      </c>
      <c r="K220" s="169" t="s">
        <v>392</v>
      </c>
      <c r="L220" s="35"/>
      <c r="M220" s="174" t="s">
        <v>5915</v>
      </c>
      <c r="N220" s="175" t="s">
        <v>5954</v>
      </c>
      <c r="O220" s="36"/>
      <c r="P220" s="176">
        <f t="shared" si="1"/>
        <v>0</v>
      </c>
      <c r="Q220" s="176">
        <v>0</v>
      </c>
      <c r="R220" s="176">
        <f t="shared" si="2"/>
        <v>0</v>
      </c>
      <c r="S220" s="176">
        <v>0</v>
      </c>
      <c r="T220" s="177">
        <f t="shared" si="3"/>
        <v>0</v>
      </c>
      <c r="AR220" s="18" t="s">
        <v>3964</v>
      </c>
      <c r="AT220" s="18" t="s">
        <v>4015</v>
      </c>
      <c r="AU220" s="18" t="s">
        <v>5990</v>
      </c>
      <c r="AY220" s="18" t="s">
        <v>4012</v>
      </c>
      <c r="BE220" s="178">
        <f t="shared" si="4"/>
        <v>0</v>
      </c>
      <c r="BF220" s="178">
        <f t="shared" si="5"/>
        <v>0</v>
      </c>
      <c r="BG220" s="178">
        <f t="shared" si="6"/>
        <v>0</v>
      </c>
      <c r="BH220" s="178">
        <f t="shared" si="7"/>
        <v>0</v>
      </c>
      <c r="BI220" s="178">
        <f t="shared" si="8"/>
        <v>0</v>
      </c>
      <c r="BJ220" s="18" t="s">
        <v>5934</v>
      </c>
      <c r="BK220" s="178">
        <f t="shared" si="9"/>
        <v>0</v>
      </c>
      <c r="BL220" s="18" t="s">
        <v>3964</v>
      </c>
      <c r="BM220" s="18" t="s">
        <v>2494</v>
      </c>
    </row>
    <row r="221" spans="2:65" s="11" customFormat="1" ht="29.85" customHeight="1">
      <c r="B221" s="152"/>
      <c r="D221" s="163" t="s">
        <v>5982</v>
      </c>
      <c r="E221" s="164" t="s">
        <v>5633</v>
      </c>
      <c r="F221" s="164" t="s">
        <v>5634</v>
      </c>
      <c r="I221" s="155"/>
      <c r="J221" s="165">
        <f>BK221</f>
        <v>0</v>
      </c>
      <c r="L221" s="152"/>
      <c r="M221" s="157"/>
      <c r="N221" s="158"/>
      <c r="O221" s="158"/>
      <c r="P221" s="159">
        <f>SUM(P222:P228)</f>
        <v>0</v>
      </c>
      <c r="Q221" s="158"/>
      <c r="R221" s="159">
        <f>SUM(R222:R228)</f>
        <v>1.8971000000000002E-2</v>
      </c>
      <c r="S221" s="158"/>
      <c r="T221" s="160">
        <f>SUM(T222:T228)</f>
        <v>4.7E-2</v>
      </c>
      <c r="AR221" s="153" t="s">
        <v>5990</v>
      </c>
      <c r="AT221" s="161" t="s">
        <v>5982</v>
      </c>
      <c r="AU221" s="161" t="s">
        <v>5934</v>
      </c>
      <c r="AY221" s="153" t="s">
        <v>4012</v>
      </c>
      <c r="BK221" s="162">
        <f>SUM(BK222:BK228)</f>
        <v>0</v>
      </c>
    </row>
    <row r="222" spans="2:65" s="1" customFormat="1" ht="22.5" customHeight="1">
      <c r="B222" s="166"/>
      <c r="C222" s="167" t="s">
        <v>649</v>
      </c>
      <c r="D222" s="167" t="s">
        <v>4015</v>
      </c>
      <c r="E222" s="168" t="s">
        <v>2495</v>
      </c>
      <c r="F222" s="169" t="s">
        <v>2496</v>
      </c>
      <c r="G222" s="170" t="s">
        <v>426</v>
      </c>
      <c r="H222" s="171">
        <v>1.0840000000000001</v>
      </c>
      <c r="I222" s="172"/>
      <c r="J222" s="173">
        <f>ROUND(I222*H222,2)</f>
        <v>0</v>
      </c>
      <c r="K222" s="169" t="s">
        <v>392</v>
      </c>
      <c r="L222" s="35"/>
      <c r="M222" s="174" t="s">
        <v>5915</v>
      </c>
      <c r="N222" s="175" t="s">
        <v>5954</v>
      </c>
      <c r="O222" s="36"/>
      <c r="P222" s="176">
        <f>O222*H222</f>
        <v>0</v>
      </c>
      <c r="Q222" s="176">
        <v>2.5000000000000001E-4</v>
      </c>
      <c r="R222" s="176">
        <f>Q222*H222</f>
        <v>2.7100000000000003E-4</v>
      </c>
      <c r="S222" s="176">
        <v>0</v>
      </c>
      <c r="T222" s="177">
        <f>S222*H222</f>
        <v>0</v>
      </c>
      <c r="AR222" s="18" t="s">
        <v>3964</v>
      </c>
      <c r="AT222" s="18" t="s">
        <v>4015</v>
      </c>
      <c r="AU222" s="18" t="s">
        <v>5990</v>
      </c>
      <c r="AY222" s="18" t="s">
        <v>4012</v>
      </c>
      <c r="BE222" s="178">
        <f>IF(N222="základní",J222,0)</f>
        <v>0</v>
      </c>
      <c r="BF222" s="178">
        <f>IF(N222="snížená",J222,0)</f>
        <v>0</v>
      </c>
      <c r="BG222" s="178">
        <f>IF(N222="zákl. přenesená",J222,0)</f>
        <v>0</v>
      </c>
      <c r="BH222" s="178">
        <f>IF(N222="sníž. přenesená",J222,0)</f>
        <v>0</v>
      </c>
      <c r="BI222" s="178">
        <f>IF(N222="nulová",J222,0)</f>
        <v>0</v>
      </c>
      <c r="BJ222" s="18" t="s">
        <v>5934</v>
      </c>
      <c r="BK222" s="178">
        <f>ROUND(I222*H222,2)</f>
        <v>0</v>
      </c>
      <c r="BL222" s="18" t="s">
        <v>3964</v>
      </c>
      <c r="BM222" s="18" t="s">
        <v>2497</v>
      </c>
    </row>
    <row r="223" spans="2:65" s="12" customFormat="1">
      <c r="B223" s="186"/>
      <c r="D223" s="179" t="s">
        <v>402</v>
      </c>
      <c r="E223" s="187" t="s">
        <v>5915</v>
      </c>
      <c r="F223" s="188" t="s">
        <v>2618</v>
      </c>
      <c r="H223" s="189">
        <v>1.0840000000000001</v>
      </c>
      <c r="I223" s="190"/>
      <c r="L223" s="186"/>
      <c r="M223" s="191"/>
      <c r="N223" s="192"/>
      <c r="O223" s="192"/>
      <c r="P223" s="192"/>
      <c r="Q223" s="192"/>
      <c r="R223" s="192"/>
      <c r="S223" s="192"/>
      <c r="T223" s="193"/>
      <c r="AT223" s="194" t="s">
        <v>402</v>
      </c>
      <c r="AU223" s="194" t="s">
        <v>5990</v>
      </c>
      <c r="AV223" s="12" t="s">
        <v>5990</v>
      </c>
      <c r="AW223" s="12" t="s">
        <v>5947</v>
      </c>
      <c r="AX223" s="12" t="s">
        <v>5934</v>
      </c>
      <c r="AY223" s="194" t="s">
        <v>4012</v>
      </c>
    </row>
    <row r="224" spans="2:65" s="1" customFormat="1" ht="22.5" customHeight="1">
      <c r="B224" s="166"/>
      <c r="C224" s="197" t="s">
        <v>654</v>
      </c>
      <c r="D224" s="197" t="s">
        <v>447</v>
      </c>
      <c r="E224" s="198" t="s">
        <v>2619</v>
      </c>
      <c r="F224" s="199" t="s">
        <v>2620</v>
      </c>
      <c r="G224" s="200" t="s">
        <v>568</v>
      </c>
      <c r="H224" s="201">
        <v>1</v>
      </c>
      <c r="I224" s="202"/>
      <c r="J224" s="203">
        <f>ROUND(I224*H224,2)</f>
        <v>0</v>
      </c>
      <c r="K224" s="199" t="s">
        <v>5915</v>
      </c>
      <c r="L224" s="204"/>
      <c r="M224" s="205" t="s">
        <v>5915</v>
      </c>
      <c r="N224" s="206" t="s">
        <v>5954</v>
      </c>
      <c r="O224" s="36"/>
      <c r="P224" s="176">
        <f>O224*H224</f>
        <v>0</v>
      </c>
      <c r="Q224" s="176">
        <v>1.8700000000000001E-2</v>
      </c>
      <c r="R224" s="176">
        <f>Q224*H224</f>
        <v>1.8700000000000001E-2</v>
      </c>
      <c r="S224" s="176">
        <v>0</v>
      </c>
      <c r="T224" s="177">
        <f>S224*H224</f>
        <v>0</v>
      </c>
      <c r="AR224" s="18" t="s">
        <v>526</v>
      </c>
      <c r="AT224" s="18" t="s">
        <v>447</v>
      </c>
      <c r="AU224" s="18" t="s">
        <v>5990</v>
      </c>
      <c r="AY224" s="18" t="s">
        <v>4012</v>
      </c>
      <c r="BE224" s="178">
        <f>IF(N224="základní",J224,0)</f>
        <v>0</v>
      </c>
      <c r="BF224" s="178">
        <f>IF(N224="snížená",J224,0)</f>
        <v>0</v>
      </c>
      <c r="BG224" s="178">
        <f>IF(N224="zákl. přenesená",J224,0)</f>
        <v>0</v>
      </c>
      <c r="BH224" s="178">
        <f>IF(N224="sníž. přenesená",J224,0)</f>
        <v>0</v>
      </c>
      <c r="BI224" s="178">
        <f>IF(N224="nulová",J224,0)</f>
        <v>0</v>
      </c>
      <c r="BJ224" s="18" t="s">
        <v>5934</v>
      </c>
      <c r="BK224" s="178">
        <f>ROUND(I224*H224,2)</f>
        <v>0</v>
      </c>
      <c r="BL224" s="18" t="s">
        <v>3964</v>
      </c>
      <c r="BM224" s="18" t="s">
        <v>2621</v>
      </c>
    </row>
    <row r="225" spans="2:65" s="1" customFormat="1" ht="40.5">
      <c r="B225" s="35"/>
      <c r="D225" s="179" t="s">
        <v>4021</v>
      </c>
      <c r="F225" s="180" t="s">
        <v>2622</v>
      </c>
      <c r="I225" s="181"/>
      <c r="L225" s="35"/>
      <c r="M225" s="64"/>
      <c r="N225" s="36"/>
      <c r="O225" s="36"/>
      <c r="P225" s="36"/>
      <c r="Q225" s="36"/>
      <c r="R225" s="36"/>
      <c r="S225" s="36"/>
      <c r="T225" s="65"/>
      <c r="AT225" s="18" t="s">
        <v>4021</v>
      </c>
      <c r="AU225" s="18" t="s">
        <v>5990</v>
      </c>
    </row>
    <row r="226" spans="2:65" s="1" customFormat="1" ht="22.5" customHeight="1">
      <c r="B226" s="166"/>
      <c r="C226" s="167" t="s">
        <v>658</v>
      </c>
      <c r="D226" s="167" t="s">
        <v>4015</v>
      </c>
      <c r="E226" s="168" t="s">
        <v>5708</v>
      </c>
      <c r="F226" s="169" t="s">
        <v>5709</v>
      </c>
      <c r="G226" s="170" t="s">
        <v>568</v>
      </c>
      <c r="H226" s="171">
        <v>1</v>
      </c>
      <c r="I226" s="172"/>
      <c r="J226" s="173">
        <f>ROUND(I226*H226,2)</f>
        <v>0</v>
      </c>
      <c r="K226" s="169" t="s">
        <v>392</v>
      </c>
      <c r="L226" s="35"/>
      <c r="M226" s="174" t="s">
        <v>5915</v>
      </c>
      <c r="N226" s="175" t="s">
        <v>5954</v>
      </c>
      <c r="O226" s="36"/>
      <c r="P226" s="176">
        <f>O226*H226</f>
        <v>0</v>
      </c>
      <c r="Q226" s="176">
        <v>0</v>
      </c>
      <c r="R226" s="176">
        <f>Q226*H226</f>
        <v>0</v>
      </c>
      <c r="S226" s="176">
        <v>2.1000000000000001E-2</v>
      </c>
      <c r="T226" s="177">
        <f>S226*H226</f>
        <v>2.1000000000000001E-2</v>
      </c>
      <c r="AR226" s="18" t="s">
        <v>3964</v>
      </c>
      <c r="AT226" s="18" t="s">
        <v>4015</v>
      </c>
      <c r="AU226" s="18" t="s">
        <v>5990</v>
      </c>
      <c r="AY226" s="18" t="s">
        <v>4012</v>
      </c>
      <c r="BE226" s="178">
        <f>IF(N226="základní",J226,0)</f>
        <v>0</v>
      </c>
      <c r="BF226" s="178">
        <f>IF(N226="snížená",J226,0)</f>
        <v>0</v>
      </c>
      <c r="BG226" s="178">
        <f>IF(N226="zákl. přenesená",J226,0)</f>
        <v>0</v>
      </c>
      <c r="BH226" s="178">
        <f>IF(N226="sníž. přenesená",J226,0)</f>
        <v>0</v>
      </c>
      <c r="BI226" s="178">
        <f>IF(N226="nulová",J226,0)</f>
        <v>0</v>
      </c>
      <c r="BJ226" s="18" t="s">
        <v>5934</v>
      </c>
      <c r="BK226" s="178">
        <f>ROUND(I226*H226,2)</f>
        <v>0</v>
      </c>
      <c r="BL226" s="18" t="s">
        <v>3964</v>
      </c>
      <c r="BM226" s="18" t="s">
        <v>2623</v>
      </c>
    </row>
    <row r="227" spans="2:65" s="1" customFormat="1" ht="22.5" customHeight="1">
      <c r="B227" s="166"/>
      <c r="C227" s="167" t="s">
        <v>663</v>
      </c>
      <c r="D227" s="167" t="s">
        <v>4015</v>
      </c>
      <c r="E227" s="168" t="s">
        <v>5712</v>
      </c>
      <c r="F227" s="169" t="s">
        <v>5713</v>
      </c>
      <c r="G227" s="170" t="s">
        <v>568</v>
      </c>
      <c r="H227" s="171">
        <v>1</v>
      </c>
      <c r="I227" s="172"/>
      <c r="J227" s="173">
        <f>ROUND(I227*H227,2)</f>
        <v>0</v>
      </c>
      <c r="K227" s="169" t="s">
        <v>392</v>
      </c>
      <c r="L227" s="35"/>
      <c r="M227" s="174" t="s">
        <v>5915</v>
      </c>
      <c r="N227" s="175" t="s">
        <v>5954</v>
      </c>
      <c r="O227" s="36"/>
      <c r="P227" s="176">
        <f>O227*H227</f>
        <v>0</v>
      </c>
      <c r="Q227" s="176">
        <v>0</v>
      </c>
      <c r="R227" s="176">
        <f>Q227*H227</f>
        <v>0</v>
      </c>
      <c r="S227" s="176">
        <v>2.5999999999999999E-2</v>
      </c>
      <c r="T227" s="177">
        <f>S227*H227</f>
        <v>2.5999999999999999E-2</v>
      </c>
      <c r="AR227" s="18" t="s">
        <v>3964</v>
      </c>
      <c r="AT227" s="18" t="s">
        <v>4015</v>
      </c>
      <c r="AU227" s="18" t="s">
        <v>5990</v>
      </c>
      <c r="AY227" s="18" t="s">
        <v>4012</v>
      </c>
      <c r="BE227" s="178">
        <f>IF(N227="základní",J227,0)</f>
        <v>0</v>
      </c>
      <c r="BF227" s="178">
        <f>IF(N227="snížená",J227,0)</f>
        <v>0</v>
      </c>
      <c r="BG227" s="178">
        <f>IF(N227="zákl. přenesená",J227,0)</f>
        <v>0</v>
      </c>
      <c r="BH227" s="178">
        <f>IF(N227="sníž. přenesená",J227,0)</f>
        <v>0</v>
      </c>
      <c r="BI227" s="178">
        <f>IF(N227="nulová",J227,0)</f>
        <v>0</v>
      </c>
      <c r="BJ227" s="18" t="s">
        <v>5934</v>
      </c>
      <c r="BK227" s="178">
        <f>ROUND(I227*H227,2)</f>
        <v>0</v>
      </c>
      <c r="BL227" s="18" t="s">
        <v>3964</v>
      </c>
      <c r="BM227" s="18" t="s">
        <v>2624</v>
      </c>
    </row>
    <row r="228" spans="2:65" s="1" customFormat="1" ht="22.5" customHeight="1">
      <c r="B228" s="166"/>
      <c r="C228" s="167" t="s">
        <v>668</v>
      </c>
      <c r="D228" s="167" t="s">
        <v>4015</v>
      </c>
      <c r="E228" s="168" t="s">
        <v>2503</v>
      </c>
      <c r="F228" s="169" t="s">
        <v>2504</v>
      </c>
      <c r="G228" s="170" t="s">
        <v>450</v>
      </c>
      <c r="H228" s="171">
        <v>1.9E-2</v>
      </c>
      <c r="I228" s="172"/>
      <c r="J228" s="173">
        <f>ROUND(I228*H228,2)</f>
        <v>0</v>
      </c>
      <c r="K228" s="169" t="s">
        <v>392</v>
      </c>
      <c r="L228" s="35"/>
      <c r="M228" s="174" t="s">
        <v>5915</v>
      </c>
      <c r="N228" s="175" t="s">
        <v>5954</v>
      </c>
      <c r="O228" s="36"/>
      <c r="P228" s="176">
        <f>O228*H228</f>
        <v>0</v>
      </c>
      <c r="Q228" s="176">
        <v>0</v>
      </c>
      <c r="R228" s="176">
        <f>Q228*H228</f>
        <v>0</v>
      </c>
      <c r="S228" s="176">
        <v>0</v>
      </c>
      <c r="T228" s="177">
        <f>S228*H228</f>
        <v>0</v>
      </c>
      <c r="AR228" s="18" t="s">
        <v>3964</v>
      </c>
      <c r="AT228" s="18" t="s">
        <v>4015</v>
      </c>
      <c r="AU228" s="18" t="s">
        <v>5990</v>
      </c>
      <c r="AY228" s="18" t="s">
        <v>4012</v>
      </c>
      <c r="BE228" s="178">
        <f>IF(N228="základní",J228,0)</f>
        <v>0</v>
      </c>
      <c r="BF228" s="178">
        <f>IF(N228="snížená",J228,0)</f>
        <v>0</v>
      </c>
      <c r="BG228" s="178">
        <f>IF(N228="zákl. přenesená",J228,0)</f>
        <v>0</v>
      </c>
      <c r="BH228" s="178">
        <f>IF(N228="sníž. přenesená",J228,0)</f>
        <v>0</v>
      </c>
      <c r="BI228" s="178">
        <f>IF(N228="nulová",J228,0)</f>
        <v>0</v>
      </c>
      <c r="BJ228" s="18" t="s">
        <v>5934</v>
      </c>
      <c r="BK228" s="178">
        <f>ROUND(I228*H228,2)</f>
        <v>0</v>
      </c>
      <c r="BL228" s="18" t="s">
        <v>3964</v>
      </c>
      <c r="BM228" s="18" t="s">
        <v>2625</v>
      </c>
    </row>
    <row r="229" spans="2:65" s="11" customFormat="1" ht="29.85" customHeight="1">
      <c r="B229" s="152"/>
      <c r="D229" s="163" t="s">
        <v>5982</v>
      </c>
      <c r="E229" s="164" t="s">
        <v>2791</v>
      </c>
      <c r="F229" s="164" t="s">
        <v>2792</v>
      </c>
      <c r="I229" s="155"/>
      <c r="J229" s="165">
        <f>BK229</f>
        <v>0</v>
      </c>
      <c r="L229" s="152"/>
      <c r="M229" s="157"/>
      <c r="N229" s="158"/>
      <c r="O229" s="158"/>
      <c r="P229" s="159">
        <f>SUM(P230:P237)</f>
        <v>0</v>
      </c>
      <c r="Q229" s="158"/>
      <c r="R229" s="159">
        <f>SUM(R230:R237)</f>
        <v>2.0920000000000003E-5</v>
      </c>
      <c r="S229" s="158"/>
      <c r="T229" s="160">
        <f>SUM(T230:T237)</f>
        <v>2.5999999999999999E-2</v>
      </c>
      <c r="AR229" s="153" t="s">
        <v>5990</v>
      </c>
      <c r="AT229" s="161" t="s">
        <v>5982</v>
      </c>
      <c r="AU229" s="161" t="s">
        <v>5934</v>
      </c>
      <c r="AY229" s="153" t="s">
        <v>4012</v>
      </c>
      <c r="BK229" s="162">
        <f>SUM(BK230:BK237)</f>
        <v>0</v>
      </c>
    </row>
    <row r="230" spans="2:65" s="1" customFormat="1" ht="22.5" customHeight="1">
      <c r="B230" s="166"/>
      <c r="C230" s="167" t="s">
        <v>673</v>
      </c>
      <c r="D230" s="167" t="s">
        <v>4015</v>
      </c>
      <c r="E230" s="168" t="s">
        <v>2626</v>
      </c>
      <c r="F230" s="169" t="s">
        <v>2627</v>
      </c>
      <c r="G230" s="170" t="s">
        <v>568</v>
      </c>
      <c r="H230" s="171">
        <v>2</v>
      </c>
      <c r="I230" s="172"/>
      <c r="J230" s="173">
        <f>ROUND(I230*H230,2)</f>
        <v>0</v>
      </c>
      <c r="K230" s="169" t="s">
        <v>392</v>
      </c>
      <c r="L230" s="35"/>
      <c r="M230" s="174" t="s">
        <v>5915</v>
      </c>
      <c r="N230" s="175" t="s">
        <v>5954</v>
      </c>
      <c r="O230" s="36"/>
      <c r="P230" s="176">
        <f>O230*H230</f>
        <v>0</v>
      </c>
      <c r="Q230" s="176">
        <v>0</v>
      </c>
      <c r="R230" s="176">
        <f>Q230*H230</f>
        <v>0</v>
      </c>
      <c r="S230" s="176">
        <v>1.2999999999999999E-2</v>
      </c>
      <c r="T230" s="177">
        <f>S230*H230</f>
        <v>2.5999999999999999E-2</v>
      </c>
      <c r="AR230" s="18" t="s">
        <v>3964</v>
      </c>
      <c r="AT230" s="18" t="s">
        <v>4015</v>
      </c>
      <c r="AU230" s="18" t="s">
        <v>5990</v>
      </c>
      <c r="AY230" s="18" t="s">
        <v>4012</v>
      </c>
      <c r="BE230" s="178">
        <f>IF(N230="základní",J230,0)</f>
        <v>0</v>
      </c>
      <c r="BF230" s="178">
        <f>IF(N230="snížená",J230,0)</f>
        <v>0</v>
      </c>
      <c r="BG230" s="178">
        <f>IF(N230="zákl. přenesená",J230,0)</f>
        <v>0</v>
      </c>
      <c r="BH230" s="178">
        <f>IF(N230="sníž. přenesená",J230,0)</f>
        <v>0</v>
      </c>
      <c r="BI230" s="178">
        <f>IF(N230="nulová",J230,0)</f>
        <v>0</v>
      </c>
      <c r="BJ230" s="18" t="s">
        <v>5934</v>
      </c>
      <c r="BK230" s="178">
        <f>ROUND(I230*H230,2)</f>
        <v>0</v>
      </c>
      <c r="BL230" s="18" t="s">
        <v>3964</v>
      </c>
      <c r="BM230" s="18" t="s">
        <v>2628</v>
      </c>
    </row>
    <row r="231" spans="2:65" s="1" customFormat="1" ht="22.5" customHeight="1">
      <c r="B231" s="166"/>
      <c r="C231" s="167" t="s">
        <v>678</v>
      </c>
      <c r="D231" s="167" t="s">
        <v>4015</v>
      </c>
      <c r="E231" s="168" t="s">
        <v>2629</v>
      </c>
      <c r="F231" s="169" t="s">
        <v>2630</v>
      </c>
      <c r="G231" s="170" t="s">
        <v>426</v>
      </c>
      <c r="H231" s="171">
        <v>2.0920000000000001</v>
      </c>
      <c r="I231" s="172"/>
      <c r="J231" s="173">
        <f>ROUND(I231*H231,2)</f>
        <v>0</v>
      </c>
      <c r="K231" s="169" t="s">
        <v>392</v>
      </c>
      <c r="L231" s="35"/>
      <c r="M231" s="174" t="s">
        <v>5915</v>
      </c>
      <c r="N231" s="175" t="s">
        <v>5954</v>
      </c>
      <c r="O231" s="36"/>
      <c r="P231" s="176">
        <f>O231*H231</f>
        <v>0</v>
      </c>
      <c r="Q231" s="176">
        <v>1.0000000000000001E-5</v>
      </c>
      <c r="R231" s="176">
        <f>Q231*H231</f>
        <v>2.0920000000000003E-5</v>
      </c>
      <c r="S231" s="176">
        <v>0</v>
      </c>
      <c r="T231" s="177">
        <f>S231*H231</f>
        <v>0</v>
      </c>
      <c r="AR231" s="18" t="s">
        <v>3964</v>
      </c>
      <c r="AT231" s="18" t="s">
        <v>4015</v>
      </c>
      <c r="AU231" s="18" t="s">
        <v>5990</v>
      </c>
      <c r="AY231" s="18" t="s">
        <v>4012</v>
      </c>
      <c r="BE231" s="178">
        <f>IF(N231="základní",J231,0)</f>
        <v>0</v>
      </c>
      <c r="BF231" s="178">
        <f>IF(N231="snížená",J231,0)</f>
        <v>0</v>
      </c>
      <c r="BG231" s="178">
        <f>IF(N231="zákl. přenesená",J231,0)</f>
        <v>0</v>
      </c>
      <c r="BH231" s="178">
        <f>IF(N231="sníž. přenesená",J231,0)</f>
        <v>0</v>
      </c>
      <c r="BI231" s="178">
        <f>IF(N231="nulová",J231,0)</f>
        <v>0</v>
      </c>
      <c r="BJ231" s="18" t="s">
        <v>5934</v>
      </c>
      <c r="BK231" s="178">
        <f>ROUND(I231*H231,2)</f>
        <v>0</v>
      </c>
      <c r="BL231" s="18" t="s">
        <v>3964</v>
      </c>
      <c r="BM231" s="18" t="s">
        <v>2631</v>
      </c>
    </row>
    <row r="232" spans="2:65" s="1" customFormat="1" ht="27">
      <c r="B232" s="35"/>
      <c r="D232" s="195" t="s">
        <v>4021</v>
      </c>
      <c r="F232" s="196" t="s">
        <v>2632</v>
      </c>
      <c r="I232" s="181"/>
      <c r="L232" s="35"/>
      <c r="M232" s="64"/>
      <c r="N232" s="36"/>
      <c r="O232" s="36"/>
      <c r="P232" s="36"/>
      <c r="Q232" s="36"/>
      <c r="R232" s="36"/>
      <c r="S232" s="36"/>
      <c r="T232" s="65"/>
      <c r="AT232" s="18" t="s">
        <v>4021</v>
      </c>
      <c r="AU232" s="18" t="s">
        <v>5990</v>
      </c>
    </row>
    <row r="233" spans="2:65" s="12" customFormat="1">
      <c r="B233" s="186"/>
      <c r="D233" s="179" t="s">
        <v>402</v>
      </c>
      <c r="E233" s="187" t="s">
        <v>5915</v>
      </c>
      <c r="F233" s="188" t="s">
        <v>2633</v>
      </c>
      <c r="H233" s="189">
        <v>2.0920000000000001</v>
      </c>
      <c r="I233" s="190"/>
      <c r="L233" s="186"/>
      <c r="M233" s="191"/>
      <c r="N233" s="192"/>
      <c r="O233" s="192"/>
      <c r="P233" s="192"/>
      <c r="Q233" s="192"/>
      <c r="R233" s="192"/>
      <c r="S233" s="192"/>
      <c r="T233" s="193"/>
      <c r="AT233" s="194" t="s">
        <v>402</v>
      </c>
      <c r="AU233" s="194" t="s">
        <v>5990</v>
      </c>
      <c r="AV233" s="12" t="s">
        <v>5990</v>
      </c>
      <c r="AW233" s="12" t="s">
        <v>5947</v>
      </c>
      <c r="AX233" s="12" t="s">
        <v>5934</v>
      </c>
      <c r="AY233" s="194" t="s">
        <v>4012</v>
      </c>
    </row>
    <row r="234" spans="2:65" s="1" customFormat="1" ht="22.5" customHeight="1">
      <c r="B234" s="166"/>
      <c r="C234" s="197" t="s">
        <v>683</v>
      </c>
      <c r="D234" s="197" t="s">
        <v>447</v>
      </c>
      <c r="E234" s="198" t="s">
        <v>2634</v>
      </c>
      <c r="F234" s="199" t="s">
        <v>2635</v>
      </c>
      <c r="G234" s="200" t="s">
        <v>568</v>
      </c>
      <c r="H234" s="201">
        <v>1</v>
      </c>
      <c r="I234" s="202"/>
      <c r="J234" s="203">
        <f>ROUND(I234*H234,2)</f>
        <v>0</v>
      </c>
      <c r="K234" s="199" t="s">
        <v>5915</v>
      </c>
      <c r="L234" s="204"/>
      <c r="M234" s="205" t="s">
        <v>5915</v>
      </c>
      <c r="N234" s="206" t="s">
        <v>5954</v>
      </c>
      <c r="O234" s="36"/>
      <c r="P234" s="176">
        <f>O234*H234</f>
        <v>0</v>
      </c>
      <c r="Q234" s="176">
        <v>0</v>
      </c>
      <c r="R234" s="176">
        <f>Q234*H234</f>
        <v>0</v>
      </c>
      <c r="S234" s="176">
        <v>0</v>
      </c>
      <c r="T234" s="177">
        <f>S234*H234</f>
        <v>0</v>
      </c>
      <c r="AR234" s="18" t="s">
        <v>526</v>
      </c>
      <c r="AT234" s="18" t="s">
        <v>447</v>
      </c>
      <c r="AU234" s="18" t="s">
        <v>5990</v>
      </c>
      <c r="AY234" s="18" t="s">
        <v>4012</v>
      </c>
      <c r="BE234" s="178">
        <f>IF(N234="základní",J234,0)</f>
        <v>0</v>
      </c>
      <c r="BF234" s="178">
        <f>IF(N234="snížená",J234,0)</f>
        <v>0</v>
      </c>
      <c r="BG234" s="178">
        <f>IF(N234="zákl. přenesená",J234,0)</f>
        <v>0</v>
      </c>
      <c r="BH234" s="178">
        <f>IF(N234="sníž. přenesená",J234,0)</f>
        <v>0</v>
      </c>
      <c r="BI234" s="178">
        <f>IF(N234="nulová",J234,0)</f>
        <v>0</v>
      </c>
      <c r="BJ234" s="18" t="s">
        <v>5934</v>
      </c>
      <c r="BK234" s="178">
        <f>ROUND(I234*H234,2)</f>
        <v>0</v>
      </c>
      <c r="BL234" s="18" t="s">
        <v>3964</v>
      </c>
      <c r="BM234" s="18" t="s">
        <v>2636</v>
      </c>
    </row>
    <row r="235" spans="2:65" s="1" customFormat="1" ht="22.5" customHeight="1">
      <c r="B235" s="166"/>
      <c r="C235" s="197" t="s">
        <v>688</v>
      </c>
      <c r="D235" s="197" t="s">
        <v>447</v>
      </c>
      <c r="E235" s="198" t="s">
        <v>2637</v>
      </c>
      <c r="F235" s="199" t="s">
        <v>2638</v>
      </c>
      <c r="G235" s="200" t="s">
        <v>4018</v>
      </c>
      <c r="H235" s="201">
        <v>2</v>
      </c>
      <c r="I235" s="202"/>
      <c r="J235" s="203">
        <f>ROUND(I235*H235,2)</f>
        <v>0</v>
      </c>
      <c r="K235" s="199" t="s">
        <v>5915</v>
      </c>
      <c r="L235" s="204"/>
      <c r="M235" s="205" t="s">
        <v>5915</v>
      </c>
      <c r="N235" s="206" t="s">
        <v>5954</v>
      </c>
      <c r="O235" s="36"/>
      <c r="P235" s="176">
        <f>O235*H235</f>
        <v>0</v>
      </c>
      <c r="Q235" s="176">
        <v>0</v>
      </c>
      <c r="R235" s="176">
        <f>Q235*H235</f>
        <v>0</v>
      </c>
      <c r="S235" s="176">
        <v>0</v>
      </c>
      <c r="T235" s="177">
        <f>S235*H235</f>
        <v>0</v>
      </c>
      <c r="AR235" s="18" t="s">
        <v>526</v>
      </c>
      <c r="AT235" s="18" t="s">
        <v>447</v>
      </c>
      <c r="AU235" s="18" t="s">
        <v>5990</v>
      </c>
      <c r="AY235" s="18" t="s">
        <v>4012</v>
      </c>
      <c r="BE235" s="178">
        <f>IF(N235="základní",J235,0)</f>
        <v>0</v>
      </c>
      <c r="BF235" s="178">
        <f>IF(N235="snížená",J235,0)</f>
        <v>0</v>
      </c>
      <c r="BG235" s="178">
        <f>IF(N235="zákl. přenesená",J235,0)</f>
        <v>0</v>
      </c>
      <c r="BH235" s="178">
        <f>IF(N235="sníž. přenesená",J235,0)</f>
        <v>0</v>
      </c>
      <c r="BI235" s="178">
        <f>IF(N235="nulová",J235,0)</f>
        <v>0</v>
      </c>
      <c r="BJ235" s="18" t="s">
        <v>5934</v>
      </c>
      <c r="BK235" s="178">
        <f>ROUND(I235*H235,2)</f>
        <v>0</v>
      </c>
      <c r="BL235" s="18" t="s">
        <v>3964</v>
      </c>
      <c r="BM235" s="18" t="s">
        <v>2639</v>
      </c>
    </row>
    <row r="236" spans="2:65" s="1" customFormat="1" ht="27">
      <c r="B236" s="35"/>
      <c r="D236" s="179" t="s">
        <v>4021</v>
      </c>
      <c r="F236" s="180" t="s">
        <v>2640</v>
      </c>
      <c r="I236" s="181"/>
      <c r="L236" s="35"/>
      <c r="M236" s="64"/>
      <c r="N236" s="36"/>
      <c r="O236" s="36"/>
      <c r="P236" s="36"/>
      <c r="Q236" s="36"/>
      <c r="R236" s="36"/>
      <c r="S236" s="36"/>
      <c r="T236" s="65"/>
      <c r="AT236" s="18" t="s">
        <v>4021</v>
      </c>
      <c r="AU236" s="18" t="s">
        <v>5990</v>
      </c>
    </row>
    <row r="237" spans="2:65" s="1" customFormat="1" ht="22.5" customHeight="1">
      <c r="B237" s="166"/>
      <c r="C237" s="167" t="s">
        <v>692</v>
      </c>
      <c r="D237" s="167" t="s">
        <v>4015</v>
      </c>
      <c r="E237" s="168" t="s">
        <v>2641</v>
      </c>
      <c r="F237" s="169" t="s">
        <v>2642</v>
      </c>
      <c r="G237" s="170" t="s">
        <v>5780</v>
      </c>
      <c r="H237" s="222"/>
      <c r="I237" s="172"/>
      <c r="J237" s="173">
        <f>ROUND(I237*H237,2)</f>
        <v>0</v>
      </c>
      <c r="K237" s="169" t="s">
        <v>392</v>
      </c>
      <c r="L237" s="35"/>
      <c r="M237" s="174" t="s">
        <v>5915</v>
      </c>
      <c r="N237" s="175" t="s">
        <v>5954</v>
      </c>
      <c r="O237" s="36"/>
      <c r="P237" s="176">
        <f>O237*H237</f>
        <v>0</v>
      </c>
      <c r="Q237" s="176">
        <v>0</v>
      </c>
      <c r="R237" s="176">
        <f>Q237*H237</f>
        <v>0</v>
      </c>
      <c r="S237" s="176">
        <v>0</v>
      </c>
      <c r="T237" s="177">
        <f>S237*H237</f>
        <v>0</v>
      </c>
      <c r="AR237" s="18" t="s">
        <v>3964</v>
      </c>
      <c r="AT237" s="18" t="s">
        <v>4015</v>
      </c>
      <c r="AU237" s="18" t="s">
        <v>5990</v>
      </c>
      <c r="AY237" s="18" t="s">
        <v>4012</v>
      </c>
      <c r="BE237" s="178">
        <f>IF(N237="základní",J237,0)</f>
        <v>0</v>
      </c>
      <c r="BF237" s="178">
        <f>IF(N237="snížená",J237,0)</f>
        <v>0</v>
      </c>
      <c r="BG237" s="178">
        <f>IF(N237="zákl. přenesená",J237,0)</f>
        <v>0</v>
      </c>
      <c r="BH237" s="178">
        <f>IF(N237="sníž. přenesená",J237,0)</f>
        <v>0</v>
      </c>
      <c r="BI237" s="178">
        <f>IF(N237="nulová",J237,0)</f>
        <v>0</v>
      </c>
      <c r="BJ237" s="18" t="s">
        <v>5934</v>
      </c>
      <c r="BK237" s="178">
        <f>ROUND(I237*H237,2)</f>
        <v>0</v>
      </c>
      <c r="BL237" s="18" t="s">
        <v>3964</v>
      </c>
      <c r="BM237" s="18" t="s">
        <v>2643</v>
      </c>
    </row>
    <row r="238" spans="2:65" s="11" customFormat="1" ht="29.85" customHeight="1">
      <c r="B238" s="152"/>
      <c r="D238" s="163" t="s">
        <v>5982</v>
      </c>
      <c r="E238" s="164" t="s">
        <v>5822</v>
      </c>
      <c r="F238" s="164" t="s">
        <v>5823</v>
      </c>
      <c r="I238" s="155"/>
      <c r="J238" s="165">
        <f>BK238</f>
        <v>0</v>
      </c>
      <c r="L238" s="152"/>
      <c r="M238" s="157"/>
      <c r="N238" s="158"/>
      <c r="O238" s="158"/>
      <c r="P238" s="159">
        <f>SUM(P239:P250)</f>
        <v>0</v>
      </c>
      <c r="Q238" s="158"/>
      <c r="R238" s="159">
        <f>SUM(R239:R250)</f>
        <v>0.28910799999999998</v>
      </c>
      <c r="S238" s="158"/>
      <c r="T238" s="160">
        <f>SUM(T239:T250)</f>
        <v>0</v>
      </c>
      <c r="AR238" s="153" t="s">
        <v>5990</v>
      </c>
      <c r="AT238" s="161" t="s">
        <v>5982</v>
      </c>
      <c r="AU238" s="161" t="s">
        <v>5934</v>
      </c>
      <c r="AY238" s="153" t="s">
        <v>4012</v>
      </c>
      <c r="BK238" s="162">
        <f>SUM(BK239:BK250)</f>
        <v>0</v>
      </c>
    </row>
    <row r="239" spans="2:65" s="1" customFormat="1" ht="22.5" customHeight="1">
      <c r="B239" s="166"/>
      <c r="C239" s="167" t="s">
        <v>696</v>
      </c>
      <c r="D239" s="167" t="s">
        <v>4015</v>
      </c>
      <c r="E239" s="168" t="s">
        <v>2644</v>
      </c>
      <c r="F239" s="169" t="s">
        <v>2645</v>
      </c>
      <c r="G239" s="170" t="s">
        <v>459</v>
      </c>
      <c r="H239" s="171">
        <v>8.4</v>
      </c>
      <c r="I239" s="172"/>
      <c r="J239" s="173">
        <f>ROUND(I239*H239,2)</f>
        <v>0</v>
      </c>
      <c r="K239" s="169" t="s">
        <v>392</v>
      </c>
      <c r="L239" s="35"/>
      <c r="M239" s="174" t="s">
        <v>5915</v>
      </c>
      <c r="N239" s="175" t="s">
        <v>5954</v>
      </c>
      <c r="O239" s="36"/>
      <c r="P239" s="176">
        <f>O239*H239</f>
        <v>0</v>
      </c>
      <c r="Q239" s="176">
        <v>3.2000000000000003E-4</v>
      </c>
      <c r="R239" s="176">
        <f>Q239*H239</f>
        <v>2.6880000000000003E-3</v>
      </c>
      <c r="S239" s="176">
        <v>0</v>
      </c>
      <c r="T239" s="177">
        <f>S239*H239</f>
        <v>0</v>
      </c>
      <c r="AR239" s="18" t="s">
        <v>3964</v>
      </c>
      <c r="AT239" s="18" t="s">
        <v>4015</v>
      </c>
      <c r="AU239" s="18" t="s">
        <v>5990</v>
      </c>
      <c r="AY239" s="18" t="s">
        <v>4012</v>
      </c>
      <c r="BE239" s="178">
        <f>IF(N239="základní",J239,0)</f>
        <v>0</v>
      </c>
      <c r="BF239" s="178">
        <f>IF(N239="snížená",J239,0)</f>
        <v>0</v>
      </c>
      <c r="BG239" s="178">
        <f>IF(N239="zákl. přenesená",J239,0)</f>
        <v>0</v>
      </c>
      <c r="BH239" s="178">
        <f>IF(N239="sníž. přenesená",J239,0)</f>
        <v>0</v>
      </c>
      <c r="BI239" s="178">
        <f>IF(N239="nulová",J239,0)</f>
        <v>0</v>
      </c>
      <c r="BJ239" s="18" t="s">
        <v>5934</v>
      </c>
      <c r="BK239" s="178">
        <f>ROUND(I239*H239,2)</f>
        <v>0</v>
      </c>
      <c r="BL239" s="18" t="s">
        <v>3964</v>
      </c>
      <c r="BM239" s="18" t="s">
        <v>2646</v>
      </c>
    </row>
    <row r="240" spans="2:65" s="12" customFormat="1">
      <c r="B240" s="186"/>
      <c r="D240" s="179" t="s">
        <v>402</v>
      </c>
      <c r="E240" s="187" t="s">
        <v>5915</v>
      </c>
      <c r="F240" s="188" t="s">
        <v>2647</v>
      </c>
      <c r="H240" s="189">
        <v>8.4</v>
      </c>
      <c r="I240" s="190"/>
      <c r="L240" s="186"/>
      <c r="M240" s="191"/>
      <c r="N240" s="192"/>
      <c r="O240" s="192"/>
      <c r="P240" s="192"/>
      <c r="Q240" s="192"/>
      <c r="R240" s="192"/>
      <c r="S240" s="192"/>
      <c r="T240" s="193"/>
      <c r="AT240" s="194" t="s">
        <v>402</v>
      </c>
      <c r="AU240" s="194" t="s">
        <v>5990</v>
      </c>
      <c r="AV240" s="12" t="s">
        <v>5990</v>
      </c>
      <c r="AW240" s="12" t="s">
        <v>5947</v>
      </c>
      <c r="AX240" s="12" t="s">
        <v>5934</v>
      </c>
      <c r="AY240" s="194" t="s">
        <v>4012</v>
      </c>
    </row>
    <row r="241" spans="2:65" s="1" customFormat="1" ht="22.5" customHeight="1">
      <c r="B241" s="166"/>
      <c r="C241" s="197" t="s">
        <v>701</v>
      </c>
      <c r="D241" s="197" t="s">
        <v>447</v>
      </c>
      <c r="E241" s="198" t="s">
        <v>5839</v>
      </c>
      <c r="F241" s="199" t="s">
        <v>5840</v>
      </c>
      <c r="G241" s="200" t="s">
        <v>568</v>
      </c>
      <c r="H241" s="201">
        <v>30.8</v>
      </c>
      <c r="I241" s="202"/>
      <c r="J241" s="203">
        <f>ROUND(I241*H241,2)</f>
        <v>0</v>
      </c>
      <c r="K241" s="199" t="s">
        <v>392</v>
      </c>
      <c r="L241" s="204"/>
      <c r="M241" s="205" t="s">
        <v>5915</v>
      </c>
      <c r="N241" s="206" t="s">
        <v>5954</v>
      </c>
      <c r="O241" s="36"/>
      <c r="P241" s="176">
        <f>O241*H241</f>
        <v>0</v>
      </c>
      <c r="Q241" s="176">
        <v>3.6000000000000002E-4</v>
      </c>
      <c r="R241" s="176">
        <f>Q241*H241</f>
        <v>1.1088000000000001E-2</v>
      </c>
      <c r="S241" s="176">
        <v>0</v>
      </c>
      <c r="T241" s="177">
        <f>S241*H241</f>
        <v>0</v>
      </c>
      <c r="AR241" s="18" t="s">
        <v>526</v>
      </c>
      <c r="AT241" s="18" t="s">
        <v>447</v>
      </c>
      <c r="AU241" s="18" t="s">
        <v>5990</v>
      </c>
      <c r="AY241" s="18" t="s">
        <v>4012</v>
      </c>
      <c r="BE241" s="178">
        <f>IF(N241="základní",J241,0)</f>
        <v>0</v>
      </c>
      <c r="BF241" s="178">
        <f>IF(N241="snížená",J241,0)</f>
        <v>0</v>
      </c>
      <c r="BG241" s="178">
        <f>IF(N241="zákl. přenesená",J241,0)</f>
        <v>0</v>
      </c>
      <c r="BH241" s="178">
        <f>IF(N241="sníž. přenesená",J241,0)</f>
        <v>0</v>
      </c>
      <c r="BI241" s="178">
        <f>IF(N241="nulová",J241,0)</f>
        <v>0</v>
      </c>
      <c r="BJ241" s="18" t="s">
        <v>5934</v>
      </c>
      <c r="BK241" s="178">
        <f>ROUND(I241*H241,2)</f>
        <v>0</v>
      </c>
      <c r="BL241" s="18" t="s">
        <v>3964</v>
      </c>
      <c r="BM241" s="18" t="s">
        <v>2648</v>
      </c>
    </row>
    <row r="242" spans="2:65" s="12" customFormat="1">
      <c r="B242" s="186"/>
      <c r="D242" s="195" t="s">
        <v>402</v>
      </c>
      <c r="E242" s="194" t="s">
        <v>5915</v>
      </c>
      <c r="F242" s="207" t="s">
        <v>2649</v>
      </c>
      <c r="H242" s="208">
        <v>28</v>
      </c>
      <c r="I242" s="190"/>
      <c r="L242" s="186"/>
      <c r="M242" s="191"/>
      <c r="N242" s="192"/>
      <c r="O242" s="192"/>
      <c r="P242" s="192"/>
      <c r="Q242" s="192"/>
      <c r="R242" s="192"/>
      <c r="S242" s="192"/>
      <c r="T242" s="193"/>
      <c r="AT242" s="194" t="s">
        <v>402</v>
      </c>
      <c r="AU242" s="194" t="s">
        <v>5990</v>
      </c>
      <c r="AV242" s="12" t="s">
        <v>5990</v>
      </c>
      <c r="AW242" s="12" t="s">
        <v>5947</v>
      </c>
      <c r="AX242" s="12" t="s">
        <v>5934</v>
      </c>
      <c r="AY242" s="194" t="s">
        <v>4012</v>
      </c>
    </row>
    <row r="243" spans="2:65" s="12" customFormat="1">
      <c r="B243" s="186"/>
      <c r="D243" s="179" t="s">
        <v>402</v>
      </c>
      <c r="F243" s="188" t="s">
        <v>2650</v>
      </c>
      <c r="H243" s="189">
        <v>30.8</v>
      </c>
      <c r="I243" s="190"/>
      <c r="L243" s="186"/>
      <c r="M243" s="191"/>
      <c r="N243" s="192"/>
      <c r="O243" s="192"/>
      <c r="P243" s="192"/>
      <c r="Q243" s="192"/>
      <c r="R243" s="192"/>
      <c r="S243" s="192"/>
      <c r="T243" s="193"/>
      <c r="AT243" s="194" t="s">
        <v>402</v>
      </c>
      <c r="AU243" s="194" t="s">
        <v>5990</v>
      </c>
      <c r="AV243" s="12" t="s">
        <v>5990</v>
      </c>
      <c r="AW243" s="12" t="s">
        <v>5916</v>
      </c>
      <c r="AX243" s="12" t="s">
        <v>5934</v>
      </c>
      <c r="AY243" s="194" t="s">
        <v>4012</v>
      </c>
    </row>
    <row r="244" spans="2:65" s="1" customFormat="1" ht="22.5" customHeight="1">
      <c r="B244" s="166"/>
      <c r="C244" s="167" t="s">
        <v>707</v>
      </c>
      <c r="D244" s="167" t="s">
        <v>4015</v>
      </c>
      <c r="E244" s="168" t="s">
        <v>5862</v>
      </c>
      <c r="F244" s="169" t="s">
        <v>5863</v>
      </c>
      <c r="G244" s="170" t="s">
        <v>426</v>
      </c>
      <c r="H244" s="171">
        <v>4.25</v>
      </c>
      <c r="I244" s="172"/>
      <c r="J244" s="173">
        <f>ROUND(I244*H244,2)</f>
        <v>0</v>
      </c>
      <c r="K244" s="169" t="s">
        <v>392</v>
      </c>
      <c r="L244" s="35"/>
      <c r="M244" s="174" t="s">
        <v>5915</v>
      </c>
      <c r="N244" s="175" t="s">
        <v>5954</v>
      </c>
      <c r="O244" s="36"/>
      <c r="P244" s="176">
        <f>O244*H244</f>
        <v>0</v>
      </c>
      <c r="Q244" s="176">
        <v>3.7499999999999999E-2</v>
      </c>
      <c r="R244" s="176">
        <f>Q244*H244</f>
        <v>0.15937499999999999</v>
      </c>
      <c r="S244" s="176">
        <v>0</v>
      </c>
      <c r="T244" s="177">
        <f>S244*H244</f>
        <v>0</v>
      </c>
      <c r="AR244" s="18" t="s">
        <v>3964</v>
      </c>
      <c r="AT244" s="18" t="s">
        <v>4015</v>
      </c>
      <c r="AU244" s="18" t="s">
        <v>5990</v>
      </c>
      <c r="AY244" s="18" t="s">
        <v>4012</v>
      </c>
      <c r="BE244" s="178">
        <f>IF(N244="základní",J244,0)</f>
        <v>0</v>
      </c>
      <c r="BF244" s="178">
        <f>IF(N244="snížená",J244,0)</f>
        <v>0</v>
      </c>
      <c r="BG244" s="178">
        <f>IF(N244="zákl. přenesená",J244,0)</f>
        <v>0</v>
      </c>
      <c r="BH244" s="178">
        <f>IF(N244="sníž. přenesená",J244,0)</f>
        <v>0</v>
      </c>
      <c r="BI244" s="178">
        <f>IF(N244="nulová",J244,0)</f>
        <v>0</v>
      </c>
      <c r="BJ244" s="18" t="s">
        <v>5934</v>
      </c>
      <c r="BK244" s="178">
        <f>ROUND(I244*H244,2)</f>
        <v>0</v>
      </c>
      <c r="BL244" s="18" t="s">
        <v>3964</v>
      </c>
      <c r="BM244" s="18" t="s">
        <v>2651</v>
      </c>
    </row>
    <row r="245" spans="2:65" s="12" customFormat="1">
      <c r="B245" s="186"/>
      <c r="D245" s="179" t="s">
        <v>402</v>
      </c>
      <c r="E245" s="187" t="s">
        <v>5915</v>
      </c>
      <c r="F245" s="188" t="s">
        <v>2652</v>
      </c>
      <c r="H245" s="189">
        <v>4.25</v>
      </c>
      <c r="I245" s="190"/>
      <c r="L245" s="186"/>
      <c r="M245" s="191"/>
      <c r="N245" s="192"/>
      <c r="O245" s="192"/>
      <c r="P245" s="192"/>
      <c r="Q245" s="192"/>
      <c r="R245" s="192"/>
      <c r="S245" s="192"/>
      <c r="T245" s="193"/>
      <c r="AT245" s="194" t="s">
        <v>402</v>
      </c>
      <c r="AU245" s="194" t="s">
        <v>5990</v>
      </c>
      <c r="AV245" s="12" t="s">
        <v>5990</v>
      </c>
      <c r="AW245" s="12" t="s">
        <v>5947</v>
      </c>
      <c r="AX245" s="12" t="s">
        <v>5934</v>
      </c>
      <c r="AY245" s="194" t="s">
        <v>4012</v>
      </c>
    </row>
    <row r="246" spans="2:65" s="1" customFormat="1" ht="22.5" customHeight="1">
      <c r="B246" s="166"/>
      <c r="C246" s="197" t="s">
        <v>712</v>
      </c>
      <c r="D246" s="197" t="s">
        <v>447</v>
      </c>
      <c r="E246" s="198" t="s">
        <v>5866</v>
      </c>
      <c r="F246" s="199" t="s">
        <v>5867</v>
      </c>
      <c r="G246" s="200" t="s">
        <v>426</v>
      </c>
      <c r="H246" s="201">
        <v>4.335</v>
      </c>
      <c r="I246" s="202"/>
      <c r="J246" s="203">
        <f>ROUND(I246*H246,2)</f>
        <v>0</v>
      </c>
      <c r="K246" s="199" t="s">
        <v>392</v>
      </c>
      <c r="L246" s="204"/>
      <c r="M246" s="205" t="s">
        <v>5915</v>
      </c>
      <c r="N246" s="206" t="s">
        <v>5954</v>
      </c>
      <c r="O246" s="36"/>
      <c r="P246" s="176">
        <f>O246*H246</f>
        <v>0</v>
      </c>
      <c r="Q246" s="176">
        <v>1.9199999999999998E-2</v>
      </c>
      <c r="R246" s="176">
        <f>Q246*H246</f>
        <v>8.3231999999999987E-2</v>
      </c>
      <c r="S246" s="176">
        <v>0</v>
      </c>
      <c r="T246" s="177">
        <f>S246*H246</f>
        <v>0</v>
      </c>
      <c r="AR246" s="18" t="s">
        <v>526</v>
      </c>
      <c r="AT246" s="18" t="s">
        <v>447</v>
      </c>
      <c r="AU246" s="18" t="s">
        <v>5990</v>
      </c>
      <c r="AY246" s="18" t="s">
        <v>4012</v>
      </c>
      <c r="BE246" s="178">
        <f>IF(N246="základní",J246,0)</f>
        <v>0</v>
      </c>
      <c r="BF246" s="178">
        <f>IF(N246="snížená",J246,0)</f>
        <v>0</v>
      </c>
      <c r="BG246" s="178">
        <f>IF(N246="zákl. přenesená",J246,0)</f>
        <v>0</v>
      </c>
      <c r="BH246" s="178">
        <f>IF(N246="sníž. přenesená",J246,0)</f>
        <v>0</v>
      </c>
      <c r="BI246" s="178">
        <f>IF(N246="nulová",J246,0)</f>
        <v>0</v>
      </c>
      <c r="BJ246" s="18" t="s">
        <v>5934</v>
      </c>
      <c r="BK246" s="178">
        <f>ROUND(I246*H246,2)</f>
        <v>0</v>
      </c>
      <c r="BL246" s="18" t="s">
        <v>3964</v>
      </c>
      <c r="BM246" s="18" t="s">
        <v>2653</v>
      </c>
    </row>
    <row r="247" spans="2:65" s="1" customFormat="1" ht="27">
      <c r="B247" s="35"/>
      <c r="D247" s="195" t="s">
        <v>4021</v>
      </c>
      <c r="F247" s="196" t="s">
        <v>5877</v>
      </c>
      <c r="I247" s="181"/>
      <c r="L247" s="35"/>
      <c r="M247" s="64"/>
      <c r="N247" s="36"/>
      <c r="O247" s="36"/>
      <c r="P247" s="36"/>
      <c r="Q247" s="36"/>
      <c r="R247" s="36"/>
      <c r="S247" s="36"/>
      <c r="T247" s="65"/>
      <c r="AT247" s="18" t="s">
        <v>4021</v>
      </c>
      <c r="AU247" s="18" t="s">
        <v>5990</v>
      </c>
    </row>
    <row r="248" spans="2:65" s="12" customFormat="1">
      <c r="B248" s="186"/>
      <c r="D248" s="179" t="s">
        <v>402</v>
      </c>
      <c r="F248" s="188" t="s">
        <v>2654</v>
      </c>
      <c r="H248" s="189">
        <v>4.335</v>
      </c>
      <c r="I248" s="190"/>
      <c r="L248" s="186"/>
      <c r="M248" s="191"/>
      <c r="N248" s="192"/>
      <c r="O248" s="192"/>
      <c r="P248" s="192"/>
      <c r="Q248" s="192"/>
      <c r="R248" s="192"/>
      <c r="S248" s="192"/>
      <c r="T248" s="193"/>
      <c r="AT248" s="194" t="s">
        <v>402</v>
      </c>
      <c r="AU248" s="194" t="s">
        <v>5990</v>
      </c>
      <c r="AV248" s="12" t="s">
        <v>5990</v>
      </c>
      <c r="AW248" s="12" t="s">
        <v>5916</v>
      </c>
      <c r="AX248" s="12" t="s">
        <v>5934</v>
      </c>
      <c r="AY248" s="194" t="s">
        <v>4012</v>
      </c>
    </row>
    <row r="249" spans="2:65" s="1" customFormat="1" ht="22.5" customHeight="1">
      <c r="B249" s="166"/>
      <c r="C249" s="167" t="s">
        <v>717</v>
      </c>
      <c r="D249" s="167" t="s">
        <v>4015</v>
      </c>
      <c r="E249" s="168" t="s">
        <v>5887</v>
      </c>
      <c r="F249" s="169" t="s">
        <v>5888</v>
      </c>
      <c r="G249" s="170" t="s">
        <v>426</v>
      </c>
      <c r="H249" s="171">
        <v>4.25</v>
      </c>
      <c r="I249" s="172"/>
      <c r="J249" s="173">
        <f>ROUND(I249*H249,2)</f>
        <v>0</v>
      </c>
      <c r="K249" s="169" t="s">
        <v>392</v>
      </c>
      <c r="L249" s="35"/>
      <c r="M249" s="174" t="s">
        <v>5915</v>
      </c>
      <c r="N249" s="175" t="s">
        <v>5954</v>
      </c>
      <c r="O249" s="36"/>
      <c r="P249" s="176">
        <f>O249*H249</f>
        <v>0</v>
      </c>
      <c r="Q249" s="176">
        <v>7.7000000000000002E-3</v>
      </c>
      <c r="R249" s="176">
        <f>Q249*H249</f>
        <v>3.2725000000000004E-2</v>
      </c>
      <c r="S249" s="176">
        <v>0</v>
      </c>
      <c r="T249" s="177">
        <f>S249*H249</f>
        <v>0</v>
      </c>
      <c r="AR249" s="18" t="s">
        <v>3964</v>
      </c>
      <c r="AT249" s="18" t="s">
        <v>4015</v>
      </c>
      <c r="AU249" s="18" t="s">
        <v>5990</v>
      </c>
      <c r="AY249" s="18" t="s">
        <v>4012</v>
      </c>
      <c r="BE249" s="178">
        <f>IF(N249="základní",J249,0)</f>
        <v>0</v>
      </c>
      <c r="BF249" s="178">
        <f>IF(N249="snížená",J249,0)</f>
        <v>0</v>
      </c>
      <c r="BG249" s="178">
        <f>IF(N249="zákl. přenesená",J249,0)</f>
        <v>0</v>
      </c>
      <c r="BH249" s="178">
        <f>IF(N249="sníž. přenesená",J249,0)</f>
        <v>0</v>
      </c>
      <c r="BI249" s="178">
        <f>IF(N249="nulová",J249,0)</f>
        <v>0</v>
      </c>
      <c r="BJ249" s="18" t="s">
        <v>5934</v>
      </c>
      <c r="BK249" s="178">
        <f>ROUND(I249*H249,2)</f>
        <v>0</v>
      </c>
      <c r="BL249" s="18" t="s">
        <v>3964</v>
      </c>
      <c r="BM249" s="18" t="s">
        <v>2655</v>
      </c>
    </row>
    <row r="250" spans="2:65" s="1" customFormat="1" ht="22.5" customHeight="1">
      <c r="B250" s="166"/>
      <c r="C250" s="167" t="s">
        <v>721</v>
      </c>
      <c r="D250" s="167" t="s">
        <v>4015</v>
      </c>
      <c r="E250" s="168" t="s">
        <v>2656</v>
      </c>
      <c r="F250" s="169" t="s">
        <v>2657</v>
      </c>
      <c r="G250" s="170" t="s">
        <v>450</v>
      </c>
      <c r="H250" s="171">
        <v>0.28899999999999998</v>
      </c>
      <c r="I250" s="172"/>
      <c r="J250" s="173">
        <f>ROUND(I250*H250,2)</f>
        <v>0</v>
      </c>
      <c r="K250" s="169" t="s">
        <v>392</v>
      </c>
      <c r="L250" s="35"/>
      <c r="M250" s="174" t="s">
        <v>5915</v>
      </c>
      <c r="N250" s="175" t="s">
        <v>5954</v>
      </c>
      <c r="O250" s="36"/>
      <c r="P250" s="176">
        <f>O250*H250</f>
        <v>0</v>
      </c>
      <c r="Q250" s="176">
        <v>0</v>
      </c>
      <c r="R250" s="176">
        <f>Q250*H250</f>
        <v>0</v>
      </c>
      <c r="S250" s="176">
        <v>0</v>
      </c>
      <c r="T250" s="177">
        <f>S250*H250</f>
        <v>0</v>
      </c>
      <c r="AR250" s="18" t="s">
        <v>3964</v>
      </c>
      <c r="AT250" s="18" t="s">
        <v>4015</v>
      </c>
      <c r="AU250" s="18" t="s">
        <v>5990</v>
      </c>
      <c r="AY250" s="18" t="s">
        <v>4012</v>
      </c>
      <c r="BE250" s="178">
        <f>IF(N250="základní",J250,0)</f>
        <v>0</v>
      </c>
      <c r="BF250" s="178">
        <f>IF(N250="snížená",J250,0)</f>
        <v>0</v>
      </c>
      <c r="BG250" s="178">
        <f>IF(N250="zákl. přenesená",J250,0)</f>
        <v>0</v>
      </c>
      <c r="BH250" s="178">
        <f>IF(N250="sníž. přenesená",J250,0)</f>
        <v>0</v>
      </c>
      <c r="BI250" s="178">
        <f>IF(N250="nulová",J250,0)</f>
        <v>0</v>
      </c>
      <c r="BJ250" s="18" t="s">
        <v>5934</v>
      </c>
      <c r="BK250" s="178">
        <f>ROUND(I250*H250,2)</f>
        <v>0</v>
      </c>
      <c r="BL250" s="18" t="s">
        <v>3964</v>
      </c>
      <c r="BM250" s="18" t="s">
        <v>2658</v>
      </c>
    </row>
    <row r="251" spans="2:65" s="11" customFormat="1" ht="29.85" customHeight="1">
      <c r="B251" s="152"/>
      <c r="D251" s="163" t="s">
        <v>5982</v>
      </c>
      <c r="E251" s="164" t="s">
        <v>6033</v>
      </c>
      <c r="F251" s="164" t="s">
        <v>6034</v>
      </c>
      <c r="I251" s="155"/>
      <c r="J251" s="165">
        <f>BK251</f>
        <v>0</v>
      </c>
      <c r="L251" s="152"/>
      <c r="M251" s="157"/>
      <c r="N251" s="158"/>
      <c r="O251" s="158"/>
      <c r="P251" s="159">
        <f>SUM(P252:P254)</f>
        <v>0</v>
      </c>
      <c r="Q251" s="158"/>
      <c r="R251" s="159">
        <f>SUM(R252:R254)</f>
        <v>7.8097000000000001E-3</v>
      </c>
      <c r="S251" s="158"/>
      <c r="T251" s="160">
        <f>SUM(T252:T254)</f>
        <v>0</v>
      </c>
      <c r="AR251" s="153" t="s">
        <v>5990</v>
      </c>
      <c r="AT251" s="161" t="s">
        <v>5982</v>
      </c>
      <c r="AU251" s="161" t="s">
        <v>5934</v>
      </c>
      <c r="AY251" s="153" t="s">
        <v>4012</v>
      </c>
      <c r="BK251" s="162">
        <f>SUM(BK252:BK254)</f>
        <v>0</v>
      </c>
    </row>
    <row r="252" spans="2:65" s="1" customFormat="1" ht="31.5" customHeight="1">
      <c r="B252" s="166"/>
      <c r="C252" s="167" t="s">
        <v>725</v>
      </c>
      <c r="D252" s="167" t="s">
        <v>4015</v>
      </c>
      <c r="E252" s="168" t="s">
        <v>6040</v>
      </c>
      <c r="F252" s="169" t="s">
        <v>6041</v>
      </c>
      <c r="G252" s="170" t="s">
        <v>426</v>
      </c>
      <c r="H252" s="171">
        <v>26.93</v>
      </c>
      <c r="I252" s="172"/>
      <c r="J252" s="173">
        <f>ROUND(I252*H252,2)</f>
        <v>0</v>
      </c>
      <c r="K252" s="169" t="s">
        <v>392</v>
      </c>
      <c r="L252" s="35"/>
      <c r="M252" s="174" t="s">
        <v>5915</v>
      </c>
      <c r="N252" s="175" t="s">
        <v>5954</v>
      </c>
      <c r="O252" s="36"/>
      <c r="P252" s="176">
        <f>O252*H252</f>
        <v>0</v>
      </c>
      <c r="Q252" s="176">
        <v>2.9E-4</v>
      </c>
      <c r="R252" s="176">
        <f>Q252*H252</f>
        <v>7.8097000000000001E-3</v>
      </c>
      <c r="S252" s="176">
        <v>0</v>
      </c>
      <c r="T252" s="177">
        <f>S252*H252</f>
        <v>0</v>
      </c>
      <c r="AR252" s="18" t="s">
        <v>3964</v>
      </c>
      <c r="AT252" s="18" t="s">
        <v>4015</v>
      </c>
      <c r="AU252" s="18" t="s">
        <v>5990</v>
      </c>
      <c r="AY252" s="18" t="s">
        <v>4012</v>
      </c>
      <c r="BE252" s="178">
        <f>IF(N252="základní",J252,0)</f>
        <v>0</v>
      </c>
      <c r="BF252" s="178">
        <f>IF(N252="snížená",J252,0)</f>
        <v>0</v>
      </c>
      <c r="BG252" s="178">
        <f>IF(N252="zákl. přenesená",J252,0)</f>
        <v>0</v>
      </c>
      <c r="BH252" s="178">
        <f>IF(N252="sníž. přenesená",J252,0)</f>
        <v>0</v>
      </c>
      <c r="BI252" s="178">
        <f>IF(N252="nulová",J252,0)</f>
        <v>0</v>
      </c>
      <c r="BJ252" s="18" t="s">
        <v>5934</v>
      </c>
      <c r="BK252" s="178">
        <f>ROUND(I252*H252,2)</f>
        <v>0</v>
      </c>
      <c r="BL252" s="18" t="s">
        <v>3964</v>
      </c>
      <c r="BM252" s="18" t="s">
        <v>2659</v>
      </c>
    </row>
    <row r="253" spans="2:65" s="12" customFormat="1">
      <c r="B253" s="186"/>
      <c r="D253" s="195" t="s">
        <v>402</v>
      </c>
      <c r="E253" s="194" t="s">
        <v>5915</v>
      </c>
      <c r="F253" s="207" t="s">
        <v>2660</v>
      </c>
      <c r="H253" s="208">
        <v>4.25</v>
      </c>
      <c r="I253" s="190"/>
      <c r="L253" s="186"/>
      <c r="M253" s="191"/>
      <c r="N253" s="192"/>
      <c r="O253" s="192"/>
      <c r="P253" s="192"/>
      <c r="Q253" s="192"/>
      <c r="R253" s="192"/>
      <c r="S253" s="192"/>
      <c r="T253" s="193"/>
      <c r="AT253" s="194" t="s">
        <v>402</v>
      </c>
      <c r="AU253" s="194" t="s">
        <v>5990</v>
      </c>
      <c r="AV253" s="12" t="s">
        <v>5990</v>
      </c>
      <c r="AW253" s="12" t="s">
        <v>5947</v>
      </c>
      <c r="AX253" s="12" t="s">
        <v>5983</v>
      </c>
      <c r="AY253" s="194" t="s">
        <v>4012</v>
      </c>
    </row>
    <row r="254" spans="2:65" s="12" customFormat="1">
      <c r="B254" s="186"/>
      <c r="D254" s="195" t="s">
        <v>402</v>
      </c>
      <c r="E254" s="194" t="s">
        <v>5915</v>
      </c>
      <c r="F254" s="207" t="s">
        <v>2536</v>
      </c>
      <c r="H254" s="208">
        <v>22.68</v>
      </c>
      <c r="I254" s="190"/>
      <c r="L254" s="186"/>
      <c r="M254" s="191"/>
      <c r="N254" s="192"/>
      <c r="O254" s="192"/>
      <c r="P254" s="192"/>
      <c r="Q254" s="192"/>
      <c r="R254" s="192"/>
      <c r="S254" s="192"/>
      <c r="T254" s="193"/>
      <c r="AT254" s="194" t="s">
        <v>402</v>
      </c>
      <c r="AU254" s="194" t="s">
        <v>5990</v>
      </c>
      <c r="AV254" s="12" t="s">
        <v>5990</v>
      </c>
      <c r="AW254" s="12" t="s">
        <v>5947</v>
      </c>
      <c r="AX254" s="12" t="s">
        <v>5983</v>
      </c>
      <c r="AY254" s="194" t="s">
        <v>4012</v>
      </c>
    </row>
    <row r="255" spans="2:65" s="11" customFormat="1" ht="29.85" customHeight="1">
      <c r="B255" s="152"/>
      <c r="D255" s="163" t="s">
        <v>5982</v>
      </c>
      <c r="E255" s="164" t="s">
        <v>6043</v>
      </c>
      <c r="F255" s="164" t="s">
        <v>6044</v>
      </c>
      <c r="I255" s="155"/>
      <c r="J255" s="165">
        <f>BK255</f>
        <v>0</v>
      </c>
      <c r="L255" s="152"/>
      <c r="M255" s="157"/>
      <c r="N255" s="158"/>
      <c r="O255" s="158"/>
      <c r="P255" s="159">
        <f>SUM(P256:P258)</f>
        <v>0</v>
      </c>
      <c r="Q255" s="158"/>
      <c r="R255" s="159">
        <f>SUM(R256:R258)</f>
        <v>0</v>
      </c>
      <c r="S255" s="158"/>
      <c r="T255" s="160">
        <f>SUM(T256:T258)</f>
        <v>0</v>
      </c>
      <c r="AR255" s="153" t="s">
        <v>5990</v>
      </c>
      <c r="AT255" s="161" t="s">
        <v>5982</v>
      </c>
      <c r="AU255" s="161" t="s">
        <v>5934</v>
      </c>
      <c r="AY255" s="153" t="s">
        <v>4012</v>
      </c>
      <c r="BK255" s="162">
        <f>SUM(BK256:BK258)</f>
        <v>0</v>
      </c>
    </row>
    <row r="256" spans="2:65" s="1" customFormat="1" ht="22.5" customHeight="1">
      <c r="B256" s="166"/>
      <c r="C256" s="167" t="s">
        <v>729</v>
      </c>
      <c r="D256" s="167" t="s">
        <v>4015</v>
      </c>
      <c r="E256" s="168" t="s">
        <v>6046</v>
      </c>
      <c r="F256" s="169" t="s">
        <v>6047</v>
      </c>
      <c r="G256" s="170" t="s">
        <v>426</v>
      </c>
      <c r="H256" s="171">
        <v>1.0840000000000001</v>
      </c>
      <c r="I256" s="172"/>
      <c r="J256" s="173">
        <f>ROUND(I256*H256,2)</f>
        <v>0</v>
      </c>
      <c r="K256" s="169" t="s">
        <v>5915</v>
      </c>
      <c r="L256" s="35"/>
      <c r="M256" s="174" t="s">
        <v>5915</v>
      </c>
      <c r="N256" s="175" t="s">
        <v>5954</v>
      </c>
      <c r="O256" s="36"/>
      <c r="P256" s="176">
        <f>O256*H256</f>
        <v>0</v>
      </c>
      <c r="Q256" s="176">
        <v>0</v>
      </c>
      <c r="R256" s="176">
        <f>Q256*H256</f>
        <v>0</v>
      </c>
      <c r="S256" s="176">
        <v>0</v>
      </c>
      <c r="T256" s="177">
        <f>S256*H256</f>
        <v>0</v>
      </c>
      <c r="AR256" s="18" t="s">
        <v>3964</v>
      </c>
      <c r="AT256" s="18" t="s">
        <v>4015</v>
      </c>
      <c r="AU256" s="18" t="s">
        <v>5990</v>
      </c>
      <c r="AY256" s="18" t="s">
        <v>4012</v>
      </c>
      <c r="BE256" s="178">
        <f>IF(N256="základní",J256,0)</f>
        <v>0</v>
      </c>
      <c r="BF256" s="178">
        <f>IF(N256="snížená",J256,0)</f>
        <v>0</v>
      </c>
      <c r="BG256" s="178">
        <f>IF(N256="zákl. přenesená",J256,0)</f>
        <v>0</v>
      </c>
      <c r="BH256" s="178">
        <f>IF(N256="sníž. přenesená",J256,0)</f>
        <v>0</v>
      </c>
      <c r="BI256" s="178">
        <f>IF(N256="nulová",J256,0)</f>
        <v>0</v>
      </c>
      <c r="BJ256" s="18" t="s">
        <v>5934</v>
      </c>
      <c r="BK256" s="178">
        <f>ROUND(I256*H256,2)</f>
        <v>0</v>
      </c>
      <c r="BL256" s="18" t="s">
        <v>3964</v>
      </c>
      <c r="BM256" s="18" t="s">
        <v>2661</v>
      </c>
    </row>
    <row r="257" spans="2:65" s="12" customFormat="1">
      <c r="B257" s="186"/>
      <c r="D257" s="179" t="s">
        <v>402</v>
      </c>
      <c r="E257" s="187" t="s">
        <v>5915</v>
      </c>
      <c r="F257" s="188" t="s">
        <v>2618</v>
      </c>
      <c r="H257" s="189">
        <v>1.0840000000000001</v>
      </c>
      <c r="I257" s="190"/>
      <c r="L257" s="186"/>
      <c r="M257" s="191"/>
      <c r="N257" s="192"/>
      <c r="O257" s="192"/>
      <c r="P257" s="192"/>
      <c r="Q257" s="192"/>
      <c r="R257" s="192"/>
      <c r="S257" s="192"/>
      <c r="T257" s="193"/>
      <c r="AT257" s="194" t="s">
        <v>402</v>
      </c>
      <c r="AU257" s="194" t="s">
        <v>5990</v>
      </c>
      <c r="AV257" s="12" t="s">
        <v>5990</v>
      </c>
      <c r="AW257" s="12" t="s">
        <v>5947</v>
      </c>
      <c r="AX257" s="12" t="s">
        <v>5934</v>
      </c>
      <c r="AY257" s="194" t="s">
        <v>4012</v>
      </c>
    </row>
    <row r="258" spans="2:65" s="1" customFormat="1" ht="31.5" customHeight="1">
      <c r="B258" s="166"/>
      <c r="C258" s="197" t="s">
        <v>733</v>
      </c>
      <c r="D258" s="197" t="s">
        <v>447</v>
      </c>
      <c r="E258" s="198" t="s">
        <v>2662</v>
      </c>
      <c r="F258" s="199" t="s">
        <v>2663</v>
      </c>
      <c r="G258" s="200" t="s">
        <v>568</v>
      </c>
      <c r="H258" s="201">
        <v>1</v>
      </c>
      <c r="I258" s="202"/>
      <c r="J258" s="203">
        <f>ROUND(I258*H258,2)</f>
        <v>0</v>
      </c>
      <c r="K258" s="199" t="s">
        <v>5915</v>
      </c>
      <c r="L258" s="204"/>
      <c r="M258" s="205" t="s">
        <v>5915</v>
      </c>
      <c r="N258" s="206" t="s">
        <v>5954</v>
      </c>
      <c r="O258" s="36"/>
      <c r="P258" s="176">
        <f>O258*H258</f>
        <v>0</v>
      </c>
      <c r="Q258" s="176">
        <v>0</v>
      </c>
      <c r="R258" s="176">
        <f>Q258*H258</f>
        <v>0</v>
      </c>
      <c r="S258" s="176">
        <v>0</v>
      </c>
      <c r="T258" s="177">
        <f>S258*H258</f>
        <v>0</v>
      </c>
      <c r="AR258" s="18" t="s">
        <v>526</v>
      </c>
      <c r="AT258" s="18" t="s">
        <v>447</v>
      </c>
      <c r="AU258" s="18" t="s">
        <v>5990</v>
      </c>
      <c r="AY258" s="18" t="s">
        <v>4012</v>
      </c>
      <c r="BE258" s="178">
        <f>IF(N258="základní",J258,0)</f>
        <v>0</v>
      </c>
      <c r="BF258" s="178">
        <f>IF(N258="snížená",J258,0)</f>
        <v>0</v>
      </c>
      <c r="BG258" s="178">
        <f>IF(N258="zákl. přenesená",J258,0)</f>
        <v>0</v>
      </c>
      <c r="BH258" s="178">
        <f>IF(N258="sníž. přenesená",J258,0)</f>
        <v>0</v>
      </c>
      <c r="BI258" s="178">
        <f>IF(N258="nulová",J258,0)</f>
        <v>0</v>
      </c>
      <c r="BJ258" s="18" t="s">
        <v>5934</v>
      </c>
      <c r="BK258" s="178">
        <f>ROUND(I258*H258,2)</f>
        <v>0</v>
      </c>
      <c r="BL258" s="18" t="s">
        <v>3964</v>
      </c>
      <c r="BM258" s="18" t="s">
        <v>2664</v>
      </c>
    </row>
    <row r="259" spans="2:65" s="11" customFormat="1" ht="29.85" customHeight="1">
      <c r="B259" s="152"/>
      <c r="D259" s="163" t="s">
        <v>5982</v>
      </c>
      <c r="E259" s="164" t="s">
        <v>6058</v>
      </c>
      <c r="F259" s="164" t="s">
        <v>6059</v>
      </c>
      <c r="I259" s="155"/>
      <c r="J259" s="165">
        <f>BK259</f>
        <v>0</v>
      </c>
      <c r="L259" s="152"/>
      <c r="M259" s="157"/>
      <c r="N259" s="158"/>
      <c r="O259" s="158"/>
      <c r="P259" s="159">
        <f>SUM(P260:P274)</f>
        <v>0</v>
      </c>
      <c r="Q259" s="158"/>
      <c r="R259" s="159">
        <f>SUM(R260:R274)</f>
        <v>3.5780000000000005E-3</v>
      </c>
      <c r="S259" s="158"/>
      <c r="T259" s="160">
        <f>SUM(T260:T274)</f>
        <v>0</v>
      </c>
      <c r="AR259" s="153" t="s">
        <v>5990</v>
      </c>
      <c r="AT259" s="161" t="s">
        <v>5982</v>
      </c>
      <c r="AU259" s="161" t="s">
        <v>5934</v>
      </c>
      <c r="AY259" s="153" t="s">
        <v>4012</v>
      </c>
      <c r="BK259" s="162">
        <f>SUM(BK260:BK274)</f>
        <v>0</v>
      </c>
    </row>
    <row r="260" spans="2:65" s="1" customFormat="1" ht="22.5" customHeight="1">
      <c r="B260" s="166"/>
      <c r="C260" s="167" t="s">
        <v>739</v>
      </c>
      <c r="D260" s="167" t="s">
        <v>4015</v>
      </c>
      <c r="E260" s="168" t="s">
        <v>6061</v>
      </c>
      <c r="F260" s="169" t="s">
        <v>6062</v>
      </c>
      <c r="G260" s="170" t="s">
        <v>426</v>
      </c>
      <c r="H260" s="171">
        <v>7.1589999999999998</v>
      </c>
      <c r="I260" s="172"/>
      <c r="J260" s="173">
        <f>ROUND(I260*H260,2)</f>
        <v>0</v>
      </c>
      <c r="K260" s="169" t="s">
        <v>593</v>
      </c>
      <c r="L260" s="35"/>
      <c r="M260" s="174" t="s">
        <v>5915</v>
      </c>
      <c r="N260" s="175" t="s">
        <v>5954</v>
      </c>
      <c r="O260" s="36"/>
      <c r="P260" s="176">
        <f>O260*H260</f>
        <v>0</v>
      </c>
      <c r="Q260" s="176">
        <v>0</v>
      </c>
      <c r="R260" s="176">
        <f>Q260*H260</f>
        <v>0</v>
      </c>
      <c r="S260" s="176">
        <v>0</v>
      </c>
      <c r="T260" s="177">
        <f>S260*H260</f>
        <v>0</v>
      </c>
      <c r="AR260" s="18" t="s">
        <v>3964</v>
      </c>
      <c r="AT260" s="18" t="s">
        <v>4015</v>
      </c>
      <c r="AU260" s="18" t="s">
        <v>5990</v>
      </c>
      <c r="AY260" s="18" t="s">
        <v>4012</v>
      </c>
      <c r="BE260" s="178">
        <f>IF(N260="základní",J260,0)</f>
        <v>0</v>
      </c>
      <c r="BF260" s="178">
        <f>IF(N260="snížená",J260,0)</f>
        <v>0</v>
      </c>
      <c r="BG260" s="178">
        <f>IF(N260="zákl. přenesená",J260,0)</f>
        <v>0</v>
      </c>
      <c r="BH260" s="178">
        <f>IF(N260="sníž. přenesená",J260,0)</f>
        <v>0</v>
      </c>
      <c r="BI260" s="178">
        <f>IF(N260="nulová",J260,0)</f>
        <v>0</v>
      </c>
      <c r="BJ260" s="18" t="s">
        <v>5934</v>
      </c>
      <c r="BK260" s="178">
        <f>ROUND(I260*H260,2)</f>
        <v>0</v>
      </c>
      <c r="BL260" s="18" t="s">
        <v>3964</v>
      </c>
      <c r="BM260" s="18" t="s">
        <v>2665</v>
      </c>
    </row>
    <row r="261" spans="2:65" s="1" customFormat="1" ht="27">
      <c r="B261" s="35"/>
      <c r="D261" s="195" t="s">
        <v>4021</v>
      </c>
      <c r="F261" s="196" t="s">
        <v>2666</v>
      </c>
      <c r="I261" s="181"/>
      <c r="L261" s="35"/>
      <c r="M261" s="64"/>
      <c r="N261" s="36"/>
      <c r="O261" s="36"/>
      <c r="P261" s="36"/>
      <c r="Q261" s="36"/>
      <c r="R261" s="36"/>
      <c r="S261" s="36"/>
      <c r="T261" s="65"/>
      <c r="AT261" s="18" t="s">
        <v>4021</v>
      </c>
      <c r="AU261" s="18" t="s">
        <v>5990</v>
      </c>
    </row>
    <row r="262" spans="2:65" s="12" customFormat="1">
      <c r="B262" s="186"/>
      <c r="D262" s="195" t="s">
        <v>402</v>
      </c>
      <c r="E262" s="194" t="s">
        <v>5915</v>
      </c>
      <c r="F262" s="207" t="s">
        <v>2667</v>
      </c>
      <c r="H262" s="208">
        <v>1.4610000000000001</v>
      </c>
      <c r="I262" s="190"/>
      <c r="L262" s="186"/>
      <c r="M262" s="191"/>
      <c r="N262" s="192"/>
      <c r="O262" s="192"/>
      <c r="P262" s="192"/>
      <c r="Q262" s="192"/>
      <c r="R262" s="192"/>
      <c r="S262" s="192"/>
      <c r="T262" s="193"/>
      <c r="AT262" s="194" t="s">
        <v>402</v>
      </c>
      <c r="AU262" s="194" t="s">
        <v>5990</v>
      </c>
      <c r="AV262" s="12" t="s">
        <v>5990</v>
      </c>
      <c r="AW262" s="12" t="s">
        <v>5947</v>
      </c>
      <c r="AX262" s="12" t="s">
        <v>5983</v>
      </c>
      <c r="AY262" s="194" t="s">
        <v>4012</v>
      </c>
    </row>
    <row r="263" spans="2:65" s="12" customFormat="1">
      <c r="B263" s="186"/>
      <c r="D263" s="195" t="s">
        <v>402</v>
      </c>
      <c r="E263" s="194" t="s">
        <v>5915</v>
      </c>
      <c r="F263" s="207" t="s">
        <v>2668</v>
      </c>
      <c r="H263" s="208">
        <v>1.8169999999999999</v>
      </c>
      <c r="I263" s="190"/>
      <c r="L263" s="186"/>
      <c r="M263" s="191"/>
      <c r="N263" s="192"/>
      <c r="O263" s="192"/>
      <c r="P263" s="192"/>
      <c r="Q263" s="192"/>
      <c r="R263" s="192"/>
      <c r="S263" s="192"/>
      <c r="T263" s="193"/>
      <c r="AT263" s="194" t="s">
        <v>402</v>
      </c>
      <c r="AU263" s="194" t="s">
        <v>5990</v>
      </c>
      <c r="AV263" s="12" t="s">
        <v>5990</v>
      </c>
      <c r="AW263" s="12" t="s">
        <v>5947</v>
      </c>
      <c r="AX263" s="12" t="s">
        <v>5983</v>
      </c>
      <c r="AY263" s="194" t="s">
        <v>4012</v>
      </c>
    </row>
    <row r="264" spans="2:65" s="12" customFormat="1">
      <c r="B264" s="186"/>
      <c r="D264" s="195" t="s">
        <v>402</v>
      </c>
      <c r="E264" s="194" t="s">
        <v>5915</v>
      </c>
      <c r="F264" s="207" t="s">
        <v>2669</v>
      </c>
      <c r="H264" s="208">
        <v>2.6880000000000002</v>
      </c>
      <c r="I264" s="190"/>
      <c r="L264" s="186"/>
      <c r="M264" s="191"/>
      <c r="N264" s="192"/>
      <c r="O264" s="192"/>
      <c r="P264" s="192"/>
      <c r="Q264" s="192"/>
      <c r="R264" s="192"/>
      <c r="S264" s="192"/>
      <c r="T264" s="193"/>
      <c r="AT264" s="194" t="s">
        <v>402</v>
      </c>
      <c r="AU264" s="194" t="s">
        <v>5990</v>
      </c>
      <c r="AV264" s="12" t="s">
        <v>5990</v>
      </c>
      <c r="AW264" s="12" t="s">
        <v>5947</v>
      </c>
      <c r="AX264" s="12" t="s">
        <v>5983</v>
      </c>
      <c r="AY264" s="194" t="s">
        <v>4012</v>
      </c>
    </row>
    <row r="265" spans="2:65" s="13" customFormat="1">
      <c r="B265" s="209"/>
      <c r="D265" s="195" t="s">
        <v>402</v>
      </c>
      <c r="E265" s="218" t="s">
        <v>5915</v>
      </c>
      <c r="F265" s="219" t="s">
        <v>476</v>
      </c>
      <c r="H265" s="220">
        <v>5.9660000000000002</v>
      </c>
      <c r="I265" s="213"/>
      <c r="L265" s="209"/>
      <c r="M265" s="214"/>
      <c r="N265" s="215"/>
      <c r="O265" s="215"/>
      <c r="P265" s="215"/>
      <c r="Q265" s="215"/>
      <c r="R265" s="215"/>
      <c r="S265" s="215"/>
      <c r="T265" s="216"/>
      <c r="AT265" s="217" t="s">
        <v>402</v>
      </c>
      <c r="AU265" s="217" t="s">
        <v>5990</v>
      </c>
      <c r="AV265" s="13" t="s">
        <v>6003</v>
      </c>
      <c r="AW265" s="13" t="s">
        <v>5947</v>
      </c>
      <c r="AX265" s="13" t="s">
        <v>5934</v>
      </c>
      <c r="AY265" s="217" t="s">
        <v>4012</v>
      </c>
    </row>
    <row r="266" spans="2:65" s="12" customFormat="1">
      <c r="B266" s="186"/>
      <c r="D266" s="179" t="s">
        <v>402</v>
      </c>
      <c r="F266" s="188" t="s">
        <v>2670</v>
      </c>
      <c r="H266" s="189">
        <v>7.1589999999999998</v>
      </c>
      <c r="I266" s="190"/>
      <c r="L266" s="186"/>
      <c r="M266" s="191"/>
      <c r="N266" s="192"/>
      <c r="O266" s="192"/>
      <c r="P266" s="192"/>
      <c r="Q266" s="192"/>
      <c r="R266" s="192"/>
      <c r="S266" s="192"/>
      <c r="T266" s="193"/>
      <c r="AT266" s="194" t="s">
        <v>402</v>
      </c>
      <c r="AU266" s="194" t="s">
        <v>5990</v>
      </c>
      <c r="AV266" s="12" t="s">
        <v>5990</v>
      </c>
      <c r="AW266" s="12" t="s">
        <v>5916</v>
      </c>
      <c r="AX266" s="12" t="s">
        <v>5934</v>
      </c>
      <c r="AY266" s="194" t="s">
        <v>4012</v>
      </c>
    </row>
    <row r="267" spans="2:65" s="1" customFormat="1" ht="31.5" customHeight="1">
      <c r="B267" s="166"/>
      <c r="C267" s="167" t="s">
        <v>747</v>
      </c>
      <c r="D267" s="167" t="s">
        <v>4015</v>
      </c>
      <c r="E267" s="168" t="s">
        <v>6066</v>
      </c>
      <c r="F267" s="169" t="s">
        <v>6067</v>
      </c>
      <c r="G267" s="170" t="s">
        <v>426</v>
      </c>
      <c r="H267" s="171">
        <v>7.1589999999999998</v>
      </c>
      <c r="I267" s="172"/>
      <c r="J267" s="173">
        <f>ROUND(I267*H267,2)</f>
        <v>0</v>
      </c>
      <c r="K267" s="169" t="s">
        <v>593</v>
      </c>
      <c r="L267" s="35"/>
      <c r="M267" s="174" t="s">
        <v>5915</v>
      </c>
      <c r="N267" s="175" t="s">
        <v>5954</v>
      </c>
      <c r="O267" s="36"/>
      <c r="P267" s="176">
        <f>O267*H267</f>
        <v>0</v>
      </c>
      <c r="Q267" s="176">
        <v>0</v>
      </c>
      <c r="R267" s="176">
        <f>Q267*H267</f>
        <v>0</v>
      </c>
      <c r="S267" s="176">
        <v>0</v>
      </c>
      <c r="T267" s="177">
        <f>S267*H267</f>
        <v>0</v>
      </c>
      <c r="AR267" s="18" t="s">
        <v>3964</v>
      </c>
      <c r="AT267" s="18" t="s">
        <v>4015</v>
      </c>
      <c r="AU267" s="18" t="s">
        <v>5990</v>
      </c>
      <c r="AY267" s="18" t="s">
        <v>4012</v>
      </c>
      <c r="BE267" s="178">
        <f>IF(N267="základní",J267,0)</f>
        <v>0</v>
      </c>
      <c r="BF267" s="178">
        <f>IF(N267="snížená",J267,0)</f>
        <v>0</v>
      </c>
      <c r="BG267" s="178">
        <f>IF(N267="zákl. přenesená",J267,0)</f>
        <v>0</v>
      </c>
      <c r="BH267" s="178">
        <f>IF(N267="sníž. přenesená",J267,0)</f>
        <v>0</v>
      </c>
      <c r="BI267" s="178">
        <f>IF(N267="nulová",J267,0)</f>
        <v>0</v>
      </c>
      <c r="BJ267" s="18" t="s">
        <v>5934</v>
      </c>
      <c r="BK267" s="178">
        <f>ROUND(I267*H267,2)</f>
        <v>0</v>
      </c>
      <c r="BL267" s="18" t="s">
        <v>3964</v>
      </c>
      <c r="BM267" s="18" t="s">
        <v>2671</v>
      </c>
    </row>
    <row r="268" spans="2:65" s="1" customFormat="1" ht="22.5" customHeight="1">
      <c r="B268" s="166"/>
      <c r="C268" s="197" t="s">
        <v>753</v>
      </c>
      <c r="D268" s="197" t="s">
        <v>447</v>
      </c>
      <c r="E268" s="198" t="s">
        <v>6070</v>
      </c>
      <c r="F268" s="199" t="s">
        <v>6071</v>
      </c>
      <c r="G268" s="200" t="s">
        <v>777</v>
      </c>
      <c r="H268" s="201">
        <v>1.43</v>
      </c>
      <c r="I268" s="202"/>
      <c r="J268" s="203">
        <f>ROUND(I268*H268,2)</f>
        <v>0</v>
      </c>
      <c r="K268" s="199" t="s">
        <v>593</v>
      </c>
      <c r="L268" s="204"/>
      <c r="M268" s="205" t="s">
        <v>5915</v>
      </c>
      <c r="N268" s="206" t="s">
        <v>5954</v>
      </c>
      <c r="O268" s="36"/>
      <c r="P268" s="176">
        <f>O268*H268</f>
        <v>0</v>
      </c>
      <c r="Q268" s="176">
        <v>1E-3</v>
      </c>
      <c r="R268" s="176">
        <f>Q268*H268</f>
        <v>1.4300000000000001E-3</v>
      </c>
      <c r="S268" s="176">
        <v>0</v>
      </c>
      <c r="T268" s="177">
        <f>S268*H268</f>
        <v>0</v>
      </c>
      <c r="AR268" s="18" t="s">
        <v>526</v>
      </c>
      <c r="AT268" s="18" t="s">
        <v>447</v>
      </c>
      <c r="AU268" s="18" t="s">
        <v>5990</v>
      </c>
      <c r="AY268" s="18" t="s">
        <v>4012</v>
      </c>
      <c r="BE268" s="178">
        <f>IF(N268="základní",J268,0)</f>
        <v>0</v>
      </c>
      <c r="BF268" s="178">
        <f>IF(N268="snížená",J268,0)</f>
        <v>0</v>
      </c>
      <c r="BG268" s="178">
        <f>IF(N268="zákl. přenesená",J268,0)</f>
        <v>0</v>
      </c>
      <c r="BH268" s="178">
        <f>IF(N268="sníž. přenesená",J268,0)</f>
        <v>0</v>
      </c>
      <c r="BI268" s="178">
        <f>IF(N268="nulová",J268,0)</f>
        <v>0</v>
      </c>
      <c r="BJ268" s="18" t="s">
        <v>5934</v>
      </c>
      <c r="BK268" s="178">
        <f>ROUND(I268*H268,2)</f>
        <v>0</v>
      </c>
      <c r="BL268" s="18" t="s">
        <v>3964</v>
      </c>
      <c r="BM268" s="18" t="s">
        <v>2672</v>
      </c>
    </row>
    <row r="269" spans="2:65" s="1" customFormat="1" ht="27">
      <c r="B269" s="35"/>
      <c r="D269" s="195" t="s">
        <v>4021</v>
      </c>
      <c r="F269" s="196" t="s">
        <v>6073</v>
      </c>
      <c r="I269" s="181"/>
      <c r="L269" s="35"/>
      <c r="M269" s="64"/>
      <c r="N269" s="36"/>
      <c r="O269" s="36"/>
      <c r="P269" s="36"/>
      <c r="Q269" s="36"/>
      <c r="R269" s="36"/>
      <c r="S269" s="36"/>
      <c r="T269" s="65"/>
      <c r="AT269" s="18" t="s">
        <v>4021</v>
      </c>
      <c r="AU269" s="18" t="s">
        <v>5990</v>
      </c>
    </row>
    <row r="270" spans="2:65" s="12" customFormat="1">
      <c r="B270" s="186"/>
      <c r="D270" s="179" t="s">
        <v>402</v>
      </c>
      <c r="E270" s="187" t="s">
        <v>5915</v>
      </c>
      <c r="F270" s="188" t="s">
        <v>2673</v>
      </c>
      <c r="H270" s="189">
        <v>1.43</v>
      </c>
      <c r="I270" s="190"/>
      <c r="L270" s="186"/>
      <c r="M270" s="191"/>
      <c r="N270" s="192"/>
      <c r="O270" s="192"/>
      <c r="P270" s="192"/>
      <c r="Q270" s="192"/>
      <c r="R270" s="192"/>
      <c r="S270" s="192"/>
      <c r="T270" s="193"/>
      <c r="AT270" s="194" t="s">
        <v>402</v>
      </c>
      <c r="AU270" s="194" t="s">
        <v>5990</v>
      </c>
      <c r="AV270" s="12" t="s">
        <v>5990</v>
      </c>
      <c r="AW270" s="12" t="s">
        <v>5947</v>
      </c>
      <c r="AX270" s="12" t="s">
        <v>5934</v>
      </c>
      <c r="AY270" s="194" t="s">
        <v>4012</v>
      </c>
    </row>
    <row r="271" spans="2:65" s="1" customFormat="1" ht="22.5" customHeight="1">
      <c r="B271" s="166"/>
      <c r="C271" s="167" t="s">
        <v>759</v>
      </c>
      <c r="D271" s="167" t="s">
        <v>4015</v>
      </c>
      <c r="E271" s="168" t="s">
        <v>6075</v>
      </c>
      <c r="F271" s="169" t="s">
        <v>6076</v>
      </c>
      <c r="G271" s="170" t="s">
        <v>426</v>
      </c>
      <c r="H271" s="171">
        <v>7.1580000000000004</v>
      </c>
      <c r="I271" s="172"/>
      <c r="J271" s="173">
        <f>ROUND(I271*H271,2)</f>
        <v>0</v>
      </c>
      <c r="K271" s="169" t="s">
        <v>392</v>
      </c>
      <c r="L271" s="35"/>
      <c r="M271" s="174" t="s">
        <v>5915</v>
      </c>
      <c r="N271" s="175" t="s">
        <v>5954</v>
      </c>
      <c r="O271" s="36"/>
      <c r="P271" s="176">
        <f>O271*H271</f>
        <v>0</v>
      </c>
      <c r="Q271" s="176">
        <v>0</v>
      </c>
      <c r="R271" s="176">
        <f>Q271*H271</f>
        <v>0</v>
      </c>
      <c r="S271" s="176">
        <v>0</v>
      </c>
      <c r="T271" s="177">
        <f>S271*H271</f>
        <v>0</v>
      </c>
      <c r="AR271" s="18" t="s">
        <v>3964</v>
      </c>
      <c r="AT271" s="18" t="s">
        <v>4015</v>
      </c>
      <c r="AU271" s="18" t="s">
        <v>5990</v>
      </c>
      <c r="AY271" s="18" t="s">
        <v>4012</v>
      </c>
      <c r="BE271" s="178">
        <f>IF(N271="základní",J271,0)</f>
        <v>0</v>
      </c>
      <c r="BF271" s="178">
        <f>IF(N271="snížená",J271,0)</f>
        <v>0</v>
      </c>
      <c r="BG271" s="178">
        <f>IF(N271="zákl. přenesená",J271,0)</f>
        <v>0</v>
      </c>
      <c r="BH271" s="178">
        <f>IF(N271="sníž. přenesená",J271,0)</f>
        <v>0</v>
      </c>
      <c r="BI271" s="178">
        <f>IF(N271="nulová",J271,0)</f>
        <v>0</v>
      </c>
      <c r="BJ271" s="18" t="s">
        <v>5934</v>
      </c>
      <c r="BK271" s="178">
        <f>ROUND(I271*H271,2)</f>
        <v>0</v>
      </c>
      <c r="BL271" s="18" t="s">
        <v>3964</v>
      </c>
      <c r="BM271" s="18" t="s">
        <v>2674</v>
      </c>
    </row>
    <row r="272" spans="2:65" s="12" customFormat="1">
      <c r="B272" s="186"/>
      <c r="D272" s="179" t="s">
        <v>402</v>
      </c>
      <c r="F272" s="188" t="s">
        <v>2675</v>
      </c>
      <c r="H272" s="189">
        <v>7.1580000000000004</v>
      </c>
      <c r="I272" s="190"/>
      <c r="L272" s="186"/>
      <c r="M272" s="191"/>
      <c r="N272" s="192"/>
      <c r="O272" s="192"/>
      <c r="P272" s="192"/>
      <c r="Q272" s="192"/>
      <c r="R272" s="192"/>
      <c r="S272" s="192"/>
      <c r="T272" s="193"/>
      <c r="AT272" s="194" t="s">
        <v>402</v>
      </c>
      <c r="AU272" s="194" t="s">
        <v>5990</v>
      </c>
      <c r="AV272" s="12" t="s">
        <v>5990</v>
      </c>
      <c r="AW272" s="12" t="s">
        <v>5916</v>
      </c>
      <c r="AX272" s="12" t="s">
        <v>5934</v>
      </c>
      <c r="AY272" s="194" t="s">
        <v>4012</v>
      </c>
    </row>
    <row r="273" spans="2:65" s="1" customFormat="1" ht="22.5" customHeight="1">
      <c r="B273" s="166"/>
      <c r="C273" s="197" t="s">
        <v>765</v>
      </c>
      <c r="D273" s="197" t="s">
        <v>447</v>
      </c>
      <c r="E273" s="198" t="s">
        <v>6080</v>
      </c>
      <c r="F273" s="199" t="s">
        <v>6081</v>
      </c>
      <c r="G273" s="200" t="s">
        <v>777</v>
      </c>
      <c r="H273" s="201">
        <v>2.1480000000000001</v>
      </c>
      <c r="I273" s="202"/>
      <c r="J273" s="203">
        <f>ROUND(I273*H273,2)</f>
        <v>0</v>
      </c>
      <c r="K273" s="199" t="s">
        <v>5915</v>
      </c>
      <c r="L273" s="204"/>
      <c r="M273" s="205" t="s">
        <v>5915</v>
      </c>
      <c r="N273" s="206" t="s">
        <v>5954</v>
      </c>
      <c r="O273" s="36"/>
      <c r="P273" s="176">
        <f>O273*H273</f>
        <v>0</v>
      </c>
      <c r="Q273" s="176">
        <v>1E-3</v>
      </c>
      <c r="R273" s="176">
        <f>Q273*H273</f>
        <v>2.1480000000000002E-3</v>
      </c>
      <c r="S273" s="176">
        <v>0</v>
      </c>
      <c r="T273" s="177">
        <f>S273*H273</f>
        <v>0</v>
      </c>
      <c r="AR273" s="18" t="s">
        <v>526</v>
      </c>
      <c r="AT273" s="18" t="s">
        <v>447</v>
      </c>
      <c r="AU273" s="18" t="s">
        <v>5990</v>
      </c>
      <c r="AY273" s="18" t="s">
        <v>4012</v>
      </c>
      <c r="BE273" s="178">
        <f>IF(N273="základní",J273,0)</f>
        <v>0</v>
      </c>
      <c r="BF273" s="178">
        <f>IF(N273="snížená",J273,0)</f>
        <v>0</v>
      </c>
      <c r="BG273" s="178">
        <f>IF(N273="zákl. přenesená",J273,0)</f>
        <v>0</v>
      </c>
      <c r="BH273" s="178">
        <f>IF(N273="sníž. přenesená",J273,0)</f>
        <v>0</v>
      </c>
      <c r="BI273" s="178">
        <f>IF(N273="nulová",J273,0)</f>
        <v>0</v>
      </c>
      <c r="BJ273" s="18" t="s">
        <v>5934</v>
      </c>
      <c r="BK273" s="178">
        <f>ROUND(I273*H273,2)</f>
        <v>0</v>
      </c>
      <c r="BL273" s="18" t="s">
        <v>3964</v>
      </c>
      <c r="BM273" s="18" t="s">
        <v>2676</v>
      </c>
    </row>
    <row r="274" spans="2:65" s="12" customFormat="1">
      <c r="B274" s="186"/>
      <c r="D274" s="195" t="s">
        <v>402</v>
      </c>
      <c r="E274" s="194" t="s">
        <v>5915</v>
      </c>
      <c r="F274" s="207" t="s">
        <v>2677</v>
      </c>
      <c r="H274" s="208">
        <v>2.1480000000000001</v>
      </c>
      <c r="I274" s="190"/>
      <c r="L274" s="186"/>
      <c r="M274" s="191"/>
      <c r="N274" s="192"/>
      <c r="O274" s="192"/>
      <c r="P274" s="192"/>
      <c r="Q274" s="192"/>
      <c r="R274" s="192"/>
      <c r="S274" s="192"/>
      <c r="T274" s="193"/>
      <c r="AT274" s="194" t="s">
        <v>402</v>
      </c>
      <c r="AU274" s="194" t="s">
        <v>5990</v>
      </c>
      <c r="AV274" s="12" t="s">
        <v>5990</v>
      </c>
      <c r="AW274" s="12" t="s">
        <v>5947</v>
      </c>
      <c r="AX274" s="12" t="s">
        <v>5934</v>
      </c>
      <c r="AY274" s="194" t="s">
        <v>4012</v>
      </c>
    </row>
    <row r="275" spans="2:65" s="11" customFormat="1" ht="37.35" customHeight="1">
      <c r="B275" s="152"/>
      <c r="D275" s="153" t="s">
        <v>5982</v>
      </c>
      <c r="E275" s="154" t="s">
        <v>447</v>
      </c>
      <c r="F275" s="154" t="s">
        <v>1430</v>
      </c>
      <c r="I275" s="155"/>
      <c r="J275" s="156">
        <f>BK275</f>
        <v>0</v>
      </c>
      <c r="L275" s="152"/>
      <c r="M275" s="157"/>
      <c r="N275" s="158"/>
      <c r="O275" s="158"/>
      <c r="P275" s="159">
        <f>P276</f>
        <v>0</v>
      </c>
      <c r="Q275" s="158"/>
      <c r="R275" s="159">
        <f>R276</f>
        <v>0</v>
      </c>
      <c r="S275" s="158"/>
      <c r="T275" s="160">
        <f>T276</f>
        <v>0</v>
      </c>
      <c r="AR275" s="153" t="s">
        <v>6000</v>
      </c>
      <c r="AT275" s="161" t="s">
        <v>5982</v>
      </c>
      <c r="AU275" s="161" t="s">
        <v>5983</v>
      </c>
      <c r="AY275" s="153" t="s">
        <v>4012</v>
      </c>
      <c r="BK275" s="162">
        <f>BK276</f>
        <v>0</v>
      </c>
    </row>
    <row r="276" spans="2:65" s="11" customFormat="1" ht="19.899999999999999" customHeight="1">
      <c r="B276" s="152"/>
      <c r="D276" s="163" t="s">
        <v>5982</v>
      </c>
      <c r="E276" s="164" t="s">
        <v>2678</v>
      </c>
      <c r="F276" s="164" t="s">
        <v>2679</v>
      </c>
      <c r="I276" s="155"/>
      <c r="J276" s="165">
        <f>BK276</f>
        <v>0</v>
      </c>
      <c r="L276" s="152"/>
      <c r="M276" s="157"/>
      <c r="N276" s="158"/>
      <c r="O276" s="158"/>
      <c r="P276" s="159">
        <f>SUM(P277:P278)</f>
        <v>0</v>
      </c>
      <c r="Q276" s="158"/>
      <c r="R276" s="159">
        <f>SUM(R277:R278)</f>
        <v>0</v>
      </c>
      <c r="S276" s="158"/>
      <c r="T276" s="160">
        <f>SUM(T277:T278)</f>
        <v>0</v>
      </c>
      <c r="AR276" s="153" t="s">
        <v>6000</v>
      </c>
      <c r="AT276" s="161" t="s">
        <v>5982</v>
      </c>
      <c r="AU276" s="161" t="s">
        <v>5934</v>
      </c>
      <c r="AY276" s="153" t="s">
        <v>4012</v>
      </c>
      <c r="BK276" s="162">
        <f>SUM(BK277:BK278)</f>
        <v>0</v>
      </c>
    </row>
    <row r="277" spans="2:65" s="1" customFormat="1" ht="22.5" customHeight="1">
      <c r="B277" s="166"/>
      <c r="C277" s="167" t="s">
        <v>770</v>
      </c>
      <c r="D277" s="167" t="s">
        <v>4015</v>
      </c>
      <c r="E277" s="168" t="s">
        <v>2680</v>
      </c>
      <c r="F277" s="169" t="s">
        <v>2681</v>
      </c>
      <c r="G277" s="170" t="s">
        <v>426</v>
      </c>
      <c r="H277" s="171">
        <v>4.25</v>
      </c>
      <c r="I277" s="172"/>
      <c r="J277" s="173">
        <f>ROUND(I277*H277,2)</f>
        <v>0</v>
      </c>
      <c r="K277" s="169" t="s">
        <v>392</v>
      </c>
      <c r="L277" s="35"/>
      <c r="M277" s="174" t="s">
        <v>5915</v>
      </c>
      <c r="N277" s="175" t="s">
        <v>5954</v>
      </c>
      <c r="O277" s="36"/>
      <c r="P277" s="176">
        <f>O277*H277</f>
        <v>0</v>
      </c>
      <c r="Q277" s="176">
        <v>0</v>
      </c>
      <c r="R277" s="176">
        <f>Q277*H277</f>
        <v>0</v>
      </c>
      <c r="S277" s="176">
        <v>0</v>
      </c>
      <c r="T277" s="177">
        <f>S277*H277</f>
        <v>0</v>
      </c>
      <c r="AR277" s="18" t="s">
        <v>701</v>
      </c>
      <c r="AT277" s="18" t="s">
        <v>4015</v>
      </c>
      <c r="AU277" s="18" t="s">
        <v>5990</v>
      </c>
      <c r="AY277" s="18" t="s">
        <v>4012</v>
      </c>
      <c r="BE277" s="178">
        <f>IF(N277="základní",J277,0)</f>
        <v>0</v>
      </c>
      <c r="BF277" s="178">
        <f>IF(N277="snížená",J277,0)</f>
        <v>0</v>
      </c>
      <c r="BG277" s="178">
        <f>IF(N277="zákl. přenesená",J277,0)</f>
        <v>0</v>
      </c>
      <c r="BH277" s="178">
        <f>IF(N277="sníž. přenesená",J277,0)</f>
        <v>0</v>
      </c>
      <c r="BI277" s="178">
        <f>IF(N277="nulová",J277,0)</f>
        <v>0</v>
      </c>
      <c r="BJ277" s="18" t="s">
        <v>5934</v>
      </c>
      <c r="BK277" s="178">
        <f>ROUND(I277*H277,2)</f>
        <v>0</v>
      </c>
      <c r="BL277" s="18" t="s">
        <v>701</v>
      </c>
      <c r="BM277" s="18" t="s">
        <v>2682</v>
      </c>
    </row>
    <row r="278" spans="2:65" s="12" customFormat="1">
      <c r="B278" s="186"/>
      <c r="D278" s="195" t="s">
        <v>402</v>
      </c>
      <c r="E278" s="194" t="s">
        <v>5915</v>
      </c>
      <c r="F278" s="207" t="s">
        <v>2652</v>
      </c>
      <c r="H278" s="208">
        <v>4.25</v>
      </c>
      <c r="I278" s="190"/>
      <c r="L278" s="186"/>
      <c r="M278" s="231"/>
      <c r="N278" s="232"/>
      <c r="O278" s="232"/>
      <c r="P278" s="232"/>
      <c r="Q278" s="232"/>
      <c r="R278" s="232"/>
      <c r="S278" s="232"/>
      <c r="T278" s="233"/>
      <c r="AT278" s="194" t="s">
        <v>402</v>
      </c>
      <c r="AU278" s="194" t="s">
        <v>5990</v>
      </c>
      <c r="AV278" s="12" t="s">
        <v>5990</v>
      </c>
      <c r="AW278" s="12" t="s">
        <v>5947</v>
      </c>
      <c r="AX278" s="12" t="s">
        <v>5934</v>
      </c>
      <c r="AY278" s="194" t="s">
        <v>4012</v>
      </c>
    </row>
    <row r="279" spans="2:65" s="1" customFormat="1" ht="6.95" customHeight="1">
      <c r="B279" s="50"/>
      <c r="C279" s="51"/>
      <c r="D279" s="51"/>
      <c r="E279" s="51"/>
      <c r="F279" s="51"/>
      <c r="G279" s="51"/>
      <c r="H279" s="51"/>
      <c r="I279" s="120"/>
      <c r="J279" s="51"/>
      <c r="K279" s="51"/>
      <c r="L279" s="35"/>
    </row>
  </sheetData>
  <autoFilter ref="C90:K90"/>
  <mergeCells count="9">
    <mergeCell ref="E81:H81"/>
    <mergeCell ref="E83:H83"/>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9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BR25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3956</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s="1" customFormat="1" ht="15">
      <c r="B8" s="35"/>
      <c r="C8" s="36"/>
      <c r="D8" s="31" t="s">
        <v>3987</v>
      </c>
      <c r="E8" s="36"/>
      <c r="F8" s="36"/>
      <c r="G8" s="36"/>
      <c r="H8" s="36"/>
      <c r="I8" s="102"/>
      <c r="J8" s="36"/>
      <c r="K8" s="39"/>
    </row>
    <row r="9" spans="1:70" s="1" customFormat="1" ht="36.950000000000003" customHeight="1">
      <c r="B9" s="35"/>
      <c r="C9" s="36"/>
      <c r="D9" s="36"/>
      <c r="E9" s="1614" t="s">
        <v>2683</v>
      </c>
      <c r="F9" s="1574"/>
      <c r="G9" s="1574"/>
      <c r="H9" s="1574"/>
      <c r="I9" s="102"/>
      <c r="J9" s="36"/>
      <c r="K9" s="39"/>
    </row>
    <row r="10" spans="1:70" s="1" customFormat="1">
      <c r="B10" s="35"/>
      <c r="C10" s="36"/>
      <c r="D10" s="36"/>
      <c r="E10" s="36"/>
      <c r="F10" s="36"/>
      <c r="G10" s="36"/>
      <c r="H10" s="36"/>
      <c r="I10" s="102"/>
      <c r="J10" s="36"/>
      <c r="K10" s="39"/>
    </row>
    <row r="11" spans="1:70" s="1" customFormat="1" ht="14.45" customHeight="1">
      <c r="B11" s="35"/>
      <c r="C11" s="36"/>
      <c r="D11" s="31" t="s">
        <v>5932</v>
      </c>
      <c r="E11" s="36"/>
      <c r="F11" s="29" t="s">
        <v>5915</v>
      </c>
      <c r="G11" s="36"/>
      <c r="H11" s="36"/>
      <c r="I11" s="103" t="s">
        <v>5933</v>
      </c>
      <c r="J11" s="29" t="s">
        <v>5915</v>
      </c>
      <c r="K11" s="39"/>
    </row>
    <row r="12" spans="1:70" s="1" customFormat="1" ht="14.45" customHeight="1">
      <c r="B12" s="35"/>
      <c r="C12" s="36"/>
      <c r="D12" s="31" t="s">
        <v>5935</v>
      </c>
      <c r="E12" s="36"/>
      <c r="F12" s="29" t="s">
        <v>5936</v>
      </c>
      <c r="G12" s="36"/>
      <c r="H12" s="36"/>
      <c r="I12" s="103" t="s">
        <v>5937</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5941</v>
      </c>
      <c r="E14" s="36"/>
      <c r="F14" s="36"/>
      <c r="G14" s="36"/>
      <c r="H14" s="36"/>
      <c r="I14" s="103" t="s">
        <v>5942</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5943</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5944</v>
      </c>
      <c r="E17" s="36"/>
      <c r="F17" s="36"/>
      <c r="G17" s="36"/>
      <c r="H17" s="36"/>
      <c r="I17" s="103" t="s">
        <v>5942</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5943</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5946</v>
      </c>
      <c r="E20" s="36"/>
      <c r="F20" s="36"/>
      <c r="G20" s="36"/>
      <c r="H20" s="36"/>
      <c r="I20" s="103" t="s">
        <v>5942</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5943</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5948</v>
      </c>
      <c r="E23" s="36"/>
      <c r="F23" s="36"/>
      <c r="G23" s="36"/>
      <c r="H23" s="36"/>
      <c r="I23" s="102"/>
      <c r="J23" s="36"/>
      <c r="K23" s="39"/>
    </row>
    <row r="24" spans="2:11" s="7" customFormat="1" ht="22.5" customHeight="1">
      <c r="B24" s="105"/>
      <c r="C24" s="106"/>
      <c r="D24" s="106"/>
      <c r="E24" s="1592" t="s">
        <v>5915</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5949</v>
      </c>
      <c r="E27" s="36"/>
      <c r="F27" s="36"/>
      <c r="G27" s="36"/>
      <c r="H27" s="36"/>
      <c r="I27" s="102"/>
      <c r="J27" s="112">
        <f>ROUND(J93,2)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5951</v>
      </c>
      <c r="G29" s="36"/>
      <c r="H29" s="36"/>
      <c r="I29" s="113" t="s">
        <v>5950</v>
      </c>
      <c r="J29" s="40" t="s">
        <v>5952</v>
      </c>
      <c r="K29" s="39"/>
    </row>
    <row r="30" spans="2:11" s="1" customFormat="1" ht="14.45" customHeight="1">
      <c r="B30" s="35"/>
      <c r="C30" s="36"/>
      <c r="D30" s="43" t="s">
        <v>5953</v>
      </c>
      <c r="E30" s="43" t="s">
        <v>5954</v>
      </c>
      <c r="F30" s="114">
        <f>ROUND(SUM(BE93:BE251), 2)</f>
        <v>0</v>
      </c>
      <c r="G30" s="36"/>
      <c r="H30" s="36"/>
      <c r="I30" s="115">
        <v>0.21</v>
      </c>
      <c r="J30" s="114">
        <f>ROUND(ROUND((SUM(BE93:BE251)), 2)*I30, 2)</f>
        <v>0</v>
      </c>
      <c r="K30" s="39"/>
    </row>
    <row r="31" spans="2:11" s="1" customFormat="1" ht="14.45" customHeight="1">
      <c r="B31" s="35"/>
      <c r="C31" s="36"/>
      <c r="D31" s="36"/>
      <c r="E31" s="43" t="s">
        <v>5955</v>
      </c>
      <c r="F31" s="114">
        <f>ROUND(SUM(BF93:BF251), 2)</f>
        <v>0</v>
      </c>
      <c r="G31" s="36"/>
      <c r="H31" s="36"/>
      <c r="I31" s="115">
        <v>0.15</v>
      </c>
      <c r="J31" s="114">
        <f>ROUND(ROUND((SUM(BF93:BF251)), 2)*I31, 2)</f>
        <v>0</v>
      </c>
      <c r="K31" s="39"/>
    </row>
    <row r="32" spans="2:11" s="1" customFormat="1" ht="14.45" hidden="1" customHeight="1">
      <c r="B32" s="35"/>
      <c r="C32" s="36"/>
      <c r="D32" s="36"/>
      <c r="E32" s="43" t="s">
        <v>5956</v>
      </c>
      <c r="F32" s="114">
        <f>ROUND(SUM(BG93:BG251), 2)</f>
        <v>0</v>
      </c>
      <c r="G32" s="36"/>
      <c r="H32" s="36"/>
      <c r="I32" s="115">
        <v>0.21</v>
      </c>
      <c r="J32" s="114">
        <v>0</v>
      </c>
      <c r="K32" s="39"/>
    </row>
    <row r="33" spans="2:11" s="1" customFormat="1" ht="14.45" hidden="1" customHeight="1">
      <c r="B33" s="35"/>
      <c r="C33" s="36"/>
      <c r="D33" s="36"/>
      <c r="E33" s="43" t="s">
        <v>5957</v>
      </c>
      <c r="F33" s="114">
        <f>ROUND(SUM(BH93:BH251), 2)</f>
        <v>0</v>
      </c>
      <c r="G33" s="36"/>
      <c r="H33" s="36"/>
      <c r="I33" s="115">
        <v>0.15</v>
      </c>
      <c r="J33" s="114">
        <v>0</v>
      </c>
      <c r="K33" s="39"/>
    </row>
    <row r="34" spans="2:11" s="1" customFormat="1" ht="14.45" hidden="1" customHeight="1">
      <c r="B34" s="35"/>
      <c r="C34" s="36"/>
      <c r="D34" s="36"/>
      <c r="E34" s="43" t="s">
        <v>5958</v>
      </c>
      <c r="F34" s="114">
        <f>ROUND(SUM(BI93:BI251),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5959</v>
      </c>
      <c r="E36" s="47"/>
      <c r="F36" s="47"/>
      <c r="G36" s="116" t="s">
        <v>5960</v>
      </c>
      <c r="H36" s="48" t="s">
        <v>5961</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3989</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5929</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74"/>
      <c r="G45" s="1574"/>
      <c r="H45" s="1574"/>
      <c r="I45" s="102"/>
      <c r="J45" s="36"/>
      <c r="K45" s="39"/>
    </row>
    <row r="46" spans="2:11" s="1" customFormat="1" ht="14.45" customHeight="1">
      <c r="B46" s="35"/>
      <c r="C46" s="31" t="s">
        <v>3987</v>
      </c>
      <c r="D46" s="36"/>
      <c r="E46" s="36"/>
      <c r="F46" s="36"/>
      <c r="G46" s="36"/>
      <c r="H46" s="36"/>
      <c r="I46" s="102"/>
      <c r="J46" s="36"/>
      <c r="K46" s="39"/>
    </row>
    <row r="47" spans="2:11" s="1" customFormat="1" ht="23.25" customHeight="1">
      <c r="B47" s="35"/>
      <c r="C47" s="36"/>
      <c r="D47" s="36"/>
      <c r="E47" s="1614" t="str">
        <f>E9</f>
        <v>5 - SO_05 Stavební úpravy na vrtu V6 -  Jankovice</v>
      </c>
      <c r="F47" s="1574"/>
      <c r="G47" s="1574"/>
      <c r="H47" s="1574"/>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5935</v>
      </c>
      <c r="D49" s="36"/>
      <c r="E49" s="36"/>
      <c r="F49" s="29" t="str">
        <f>F12</f>
        <v xml:space="preserve"> </v>
      </c>
      <c r="G49" s="36"/>
      <c r="H49" s="36"/>
      <c r="I49" s="103" t="s">
        <v>5937</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5941</v>
      </c>
      <c r="D51" s="36"/>
      <c r="E51" s="36"/>
      <c r="F51" s="29" t="str">
        <f>E15</f>
        <v xml:space="preserve"> </v>
      </c>
      <c r="G51" s="36"/>
      <c r="H51" s="36"/>
      <c r="I51" s="103" t="s">
        <v>5946</v>
      </c>
      <c r="J51" s="29" t="str">
        <f>E21</f>
        <v xml:space="preserve"> </v>
      </c>
      <c r="K51" s="39"/>
    </row>
    <row r="52" spans="2:47" s="1" customFormat="1" ht="14.45" customHeight="1">
      <c r="B52" s="35"/>
      <c r="C52" s="31" t="s">
        <v>5944</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3990</v>
      </c>
      <c r="D54" s="45"/>
      <c r="E54" s="45"/>
      <c r="F54" s="45"/>
      <c r="G54" s="45"/>
      <c r="H54" s="45"/>
      <c r="I54" s="124"/>
      <c r="J54" s="125" t="s">
        <v>3991</v>
      </c>
      <c r="K54" s="49"/>
    </row>
    <row r="55" spans="2:47" s="1" customFormat="1" ht="10.35" customHeight="1">
      <c r="B55" s="35"/>
      <c r="C55" s="36"/>
      <c r="D55" s="36"/>
      <c r="E55" s="36"/>
      <c r="F55" s="36"/>
      <c r="G55" s="36"/>
      <c r="H55" s="36"/>
      <c r="I55" s="102"/>
      <c r="J55" s="36"/>
      <c r="K55" s="39"/>
    </row>
    <row r="56" spans="2:47" s="1" customFormat="1" ht="29.25" customHeight="1">
      <c r="B56" s="35"/>
      <c r="C56" s="126" t="s">
        <v>3992</v>
      </c>
      <c r="D56" s="36"/>
      <c r="E56" s="36"/>
      <c r="F56" s="36"/>
      <c r="G56" s="36"/>
      <c r="H56" s="36"/>
      <c r="I56" s="102"/>
      <c r="J56" s="112">
        <f>J93</f>
        <v>0</v>
      </c>
      <c r="K56" s="39"/>
      <c r="AU56" s="18" t="s">
        <v>3993</v>
      </c>
    </row>
    <row r="57" spans="2:47" s="8" customFormat="1" ht="24.95" customHeight="1">
      <c r="B57" s="127"/>
      <c r="C57" s="128"/>
      <c r="D57" s="129" t="s">
        <v>2364</v>
      </c>
      <c r="E57" s="130"/>
      <c r="F57" s="130"/>
      <c r="G57" s="130"/>
      <c r="H57" s="130"/>
      <c r="I57" s="131"/>
      <c r="J57" s="132">
        <f>J94</f>
        <v>0</v>
      </c>
      <c r="K57" s="133"/>
    </row>
    <row r="58" spans="2:47" s="9" customFormat="1" ht="19.899999999999999" customHeight="1">
      <c r="B58" s="134"/>
      <c r="C58" s="135"/>
      <c r="D58" s="136" t="s">
        <v>2370</v>
      </c>
      <c r="E58" s="137"/>
      <c r="F58" s="137"/>
      <c r="G58" s="137"/>
      <c r="H58" s="137"/>
      <c r="I58" s="138"/>
      <c r="J58" s="139">
        <f>J95</f>
        <v>0</v>
      </c>
      <c r="K58" s="140"/>
    </row>
    <row r="59" spans="2:47" s="9" customFormat="1" ht="19.899999999999999" customHeight="1">
      <c r="B59" s="134"/>
      <c r="C59" s="135"/>
      <c r="D59" s="136" t="s">
        <v>4657</v>
      </c>
      <c r="E59" s="137"/>
      <c r="F59" s="137"/>
      <c r="G59" s="137"/>
      <c r="H59" s="137"/>
      <c r="I59" s="138"/>
      <c r="J59" s="139">
        <f>J117</f>
        <v>0</v>
      </c>
      <c r="K59" s="140"/>
    </row>
    <row r="60" spans="2:47" s="9" customFormat="1" ht="19.899999999999999" customHeight="1">
      <c r="B60" s="134"/>
      <c r="C60" s="135"/>
      <c r="D60" s="136" t="s">
        <v>2371</v>
      </c>
      <c r="E60" s="137"/>
      <c r="F60" s="137"/>
      <c r="G60" s="137"/>
      <c r="H60" s="137"/>
      <c r="I60" s="138"/>
      <c r="J60" s="139">
        <f>J121</f>
        <v>0</v>
      </c>
      <c r="K60" s="140"/>
    </row>
    <row r="61" spans="2:47" s="9" customFormat="1" ht="19.899999999999999" customHeight="1">
      <c r="B61" s="134"/>
      <c r="C61" s="135"/>
      <c r="D61" s="136" t="s">
        <v>2824</v>
      </c>
      <c r="E61" s="137"/>
      <c r="F61" s="137"/>
      <c r="G61" s="137"/>
      <c r="H61" s="137"/>
      <c r="I61" s="138"/>
      <c r="J61" s="139">
        <f>J164</f>
        <v>0</v>
      </c>
      <c r="K61" s="140"/>
    </row>
    <row r="62" spans="2:47" s="8" customFormat="1" ht="24.95" customHeight="1">
      <c r="B62" s="127"/>
      <c r="C62" s="128"/>
      <c r="D62" s="129" t="s">
        <v>2373</v>
      </c>
      <c r="E62" s="130"/>
      <c r="F62" s="130"/>
      <c r="G62" s="130"/>
      <c r="H62" s="130"/>
      <c r="I62" s="131"/>
      <c r="J62" s="132">
        <f>J170</f>
        <v>0</v>
      </c>
      <c r="K62" s="133"/>
    </row>
    <row r="63" spans="2:47" s="9" customFormat="1" ht="19.899999999999999" customHeight="1">
      <c r="B63" s="134"/>
      <c r="C63" s="135"/>
      <c r="D63" s="136" t="s">
        <v>2377</v>
      </c>
      <c r="E63" s="137"/>
      <c r="F63" s="137"/>
      <c r="G63" s="137"/>
      <c r="H63" s="137"/>
      <c r="I63" s="138"/>
      <c r="J63" s="139">
        <f>J171</f>
        <v>0</v>
      </c>
      <c r="K63" s="140"/>
    </row>
    <row r="64" spans="2:47" s="9" customFormat="1" ht="19.899999999999999" customHeight="1">
      <c r="B64" s="134"/>
      <c r="C64" s="135"/>
      <c r="D64" s="136" t="s">
        <v>1447</v>
      </c>
      <c r="E64" s="137"/>
      <c r="F64" s="137"/>
      <c r="G64" s="137"/>
      <c r="H64" s="137"/>
      <c r="I64" s="138"/>
      <c r="J64" s="139">
        <f>J188</f>
        <v>0</v>
      </c>
      <c r="K64" s="140"/>
    </row>
    <row r="65" spans="2:12" s="9" customFormat="1" ht="19.899999999999999" customHeight="1">
      <c r="B65" s="134"/>
      <c r="C65" s="135"/>
      <c r="D65" s="136" t="s">
        <v>2378</v>
      </c>
      <c r="E65" s="137"/>
      <c r="F65" s="137"/>
      <c r="G65" s="137"/>
      <c r="H65" s="137"/>
      <c r="I65" s="138"/>
      <c r="J65" s="139">
        <f>J197</f>
        <v>0</v>
      </c>
      <c r="K65" s="140"/>
    </row>
    <row r="66" spans="2:12" s="9" customFormat="1" ht="19.899999999999999" customHeight="1">
      <c r="B66" s="134"/>
      <c r="C66" s="135"/>
      <c r="D66" s="136" t="s">
        <v>1448</v>
      </c>
      <c r="E66" s="137"/>
      <c r="F66" s="137"/>
      <c r="G66" s="137"/>
      <c r="H66" s="137"/>
      <c r="I66" s="138"/>
      <c r="J66" s="139">
        <f>J206</f>
        <v>0</v>
      </c>
      <c r="K66" s="140"/>
    </row>
    <row r="67" spans="2:12" s="9" customFormat="1" ht="19.899999999999999" customHeight="1">
      <c r="B67" s="134"/>
      <c r="C67" s="135"/>
      <c r="D67" s="136" t="s">
        <v>1451</v>
      </c>
      <c r="E67" s="137"/>
      <c r="F67" s="137"/>
      <c r="G67" s="137"/>
      <c r="H67" s="137"/>
      <c r="I67" s="138"/>
      <c r="J67" s="139">
        <f>J219</f>
        <v>0</v>
      </c>
      <c r="K67" s="140"/>
    </row>
    <row r="68" spans="2:12" s="9" customFormat="1" ht="19.899999999999999" customHeight="1">
      <c r="B68" s="134"/>
      <c r="C68" s="135"/>
      <c r="D68" s="136" t="s">
        <v>1452</v>
      </c>
      <c r="E68" s="137"/>
      <c r="F68" s="137"/>
      <c r="G68" s="137"/>
      <c r="H68" s="137"/>
      <c r="I68" s="138"/>
      <c r="J68" s="139">
        <f>J222</f>
        <v>0</v>
      </c>
      <c r="K68" s="140"/>
    </row>
    <row r="69" spans="2:12" s="9" customFormat="1" ht="19.899999999999999" customHeight="1">
      <c r="B69" s="134"/>
      <c r="C69" s="135"/>
      <c r="D69" s="136" t="s">
        <v>1453</v>
      </c>
      <c r="E69" s="137"/>
      <c r="F69" s="137"/>
      <c r="G69" s="137"/>
      <c r="H69" s="137"/>
      <c r="I69" s="138"/>
      <c r="J69" s="139">
        <f>J226</f>
        <v>0</v>
      </c>
      <c r="K69" s="140"/>
    </row>
    <row r="70" spans="2:12" s="9" customFormat="1" ht="19.899999999999999" customHeight="1">
      <c r="B70" s="134"/>
      <c r="C70" s="135"/>
      <c r="D70" s="136" t="s">
        <v>1454</v>
      </c>
      <c r="E70" s="137"/>
      <c r="F70" s="137"/>
      <c r="G70" s="137"/>
      <c r="H70" s="137"/>
      <c r="I70" s="138"/>
      <c r="J70" s="139">
        <f>J230</f>
        <v>0</v>
      </c>
      <c r="K70" s="140"/>
    </row>
    <row r="71" spans="2:12" s="8" customFormat="1" ht="24.95" customHeight="1">
      <c r="B71" s="127"/>
      <c r="C71" s="128"/>
      <c r="D71" s="129" t="s">
        <v>1382</v>
      </c>
      <c r="E71" s="130"/>
      <c r="F71" s="130"/>
      <c r="G71" s="130"/>
      <c r="H71" s="130"/>
      <c r="I71" s="131"/>
      <c r="J71" s="132">
        <f>J245</f>
        <v>0</v>
      </c>
      <c r="K71" s="133"/>
    </row>
    <row r="72" spans="2:12" s="9" customFormat="1" ht="19.899999999999999" customHeight="1">
      <c r="B72" s="134"/>
      <c r="C72" s="135"/>
      <c r="D72" s="136" t="s">
        <v>2684</v>
      </c>
      <c r="E72" s="137"/>
      <c r="F72" s="137"/>
      <c r="G72" s="137"/>
      <c r="H72" s="137"/>
      <c r="I72" s="138"/>
      <c r="J72" s="139">
        <f>J246</f>
        <v>0</v>
      </c>
      <c r="K72" s="140"/>
    </row>
    <row r="73" spans="2:12" s="9" customFormat="1" ht="19.899999999999999" customHeight="1">
      <c r="B73" s="134"/>
      <c r="C73" s="135"/>
      <c r="D73" s="136" t="s">
        <v>2532</v>
      </c>
      <c r="E73" s="137"/>
      <c r="F73" s="137"/>
      <c r="G73" s="137"/>
      <c r="H73" s="137"/>
      <c r="I73" s="138"/>
      <c r="J73" s="139">
        <f>J249</f>
        <v>0</v>
      </c>
      <c r="K73" s="140"/>
    </row>
    <row r="74" spans="2:12" s="1" customFormat="1" ht="21.75" customHeight="1">
      <c r="B74" s="35"/>
      <c r="C74" s="36"/>
      <c r="D74" s="36"/>
      <c r="E74" s="36"/>
      <c r="F74" s="36"/>
      <c r="G74" s="36"/>
      <c r="H74" s="36"/>
      <c r="I74" s="102"/>
      <c r="J74" s="36"/>
      <c r="K74" s="39"/>
    </row>
    <row r="75" spans="2:12" s="1" customFormat="1" ht="6.95" customHeight="1">
      <c r="B75" s="50"/>
      <c r="C75" s="51"/>
      <c r="D75" s="51"/>
      <c r="E75" s="51"/>
      <c r="F75" s="51"/>
      <c r="G75" s="51"/>
      <c r="H75" s="51"/>
      <c r="I75" s="120"/>
      <c r="J75" s="51"/>
      <c r="K75" s="52"/>
    </row>
    <row r="79" spans="2:12" s="1" customFormat="1" ht="6.95" customHeight="1">
      <c r="B79" s="53"/>
      <c r="C79" s="54"/>
      <c r="D79" s="54"/>
      <c r="E79" s="54"/>
      <c r="F79" s="54"/>
      <c r="G79" s="54"/>
      <c r="H79" s="54"/>
      <c r="I79" s="121"/>
      <c r="J79" s="54"/>
      <c r="K79" s="54"/>
      <c r="L79" s="35"/>
    </row>
    <row r="80" spans="2:12" s="1" customFormat="1" ht="36.950000000000003" customHeight="1">
      <c r="B80" s="35"/>
      <c r="C80" s="55" t="s">
        <v>3996</v>
      </c>
      <c r="L80" s="35"/>
    </row>
    <row r="81" spans="2:65" s="1" customFormat="1" ht="6.95" customHeight="1">
      <c r="B81" s="35"/>
      <c r="L81" s="35"/>
    </row>
    <row r="82" spans="2:65" s="1" customFormat="1" ht="14.45" customHeight="1">
      <c r="B82" s="35"/>
      <c r="C82" s="57" t="s">
        <v>5929</v>
      </c>
      <c r="L82" s="35"/>
    </row>
    <row r="83" spans="2:65" s="1" customFormat="1" ht="22.5" customHeight="1">
      <c r="B83" s="35"/>
      <c r="E83" s="1611" t="str">
        <f>E7</f>
        <v>Zajištění kvality vody pro skupinový vodovod Přelouč</v>
      </c>
      <c r="F83" s="1576"/>
      <c r="G83" s="1576"/>
      <c r="H83" s="1576"/>
      <c r="L83" s="35"/>
    </row>
    <row r="84" spans="2:65" s="1" customFormat="1" ht="14.45" customHeight="1">
      <c r="B84" s="35"/>
      <c r="C84" s="57" t="s">
        <v>3987</v>
      </c>
      <c r="L84" s="35"/>
    </row>
    <row r="85" spans="2:65" s="1" customFormat="1" ht="23.25" customHeight="1">
      <c r="B85" s="35"/>
      <c r="E85" s="1595" t="str">
        <f>E9</f>
        <v>5 - SO_05 Stavební úpravy na vrtu V6 -  Jankovice</v>
      </c>
      <c r="F85" s="1576"/>
      <c r="G85" s="1576"/>
      <c r="H85" s="1576"/>
      <c r="L85" s="35"/>
    </row>
    <row r="86" spans="2:65" s="1" customFormat="1" ht="6.95" customHeight="1">
      <c r="B86" s="35"/>
      <c r="L86" s="35"/>
    </row>
    <row r="87" spans="2:65" s="1" customFormat="1" ht="18" customHeight="1">
      <c r="B87" s="35"/>
      <c r="C87" s="57" t="s">
        <v>5935</v>
      </c>
      <c r="F87" s="141" t="str">
        <f>F12</f>
        <v xml:space="preserve"> </v>
      </c>
      <c r="I87" s="142" t="s">
        <v>5937</v>
      </c>
      <c r="J87" s="61" t="str">
        <f>IF(J12="","",J12)</f>
        <v>27.10.2015</v>
      </c>
      <c r="L87" s="35"/>
    </row>
    <row r="88" spans="2:65" s="1" customFormat="1" ht="6.95" customHeight="1">
      <c r="B88" s="35"/>
      <c r="L88" s="35"/>
    </row>
    <row r="89" spans="2:65" s="1" customFormat="1" ht="15">
      <c r="B89" s="35"/>
      <c r="C89" s="57" t="s">
        <v>5941</v>
      </c>
      <c r="F89" s="141" t="str">
        <f>E15</f>
        <v xml:space="preserve"> </v>
      </c>
      <c r="I89" s="142" t="s">
        <v>5946</v>
      </c>
      <c r="J89" s="141" t="str">
        <f>E21</f>
        <v xml:space="preserve"> </v>
      </c>
      <c r="L89" s="35"/>
    </row>
    <row r="90" spans="2:65" s="1" customFormat="1" ht="14.45" customHeight="1">
      <c r="B90" s="35"/>
      <c r="C90" s="57" t="s">
        <v>5944</v>
      </c>
      <c r="F90" s="141" t="str">
        <f>IF(E18="","",E18)</f>
        <v/>
      </c>
      <c r="L90" s="35"/>
    </row>
    <row r="91" spans="2:65" s="1" customFormat="1" ht="10.35" customHeight="1">
      <c r="B91" s="35"/>
      <c r="L91" s="35"/>
    </row>
    <row r="92" spans="2:65" s="10" customFormat="1" ht="29.25" customHeight="1">
      <c r="B92" s="143"/>
      <c r="C92" s="144" t="s">
        <v>3997</v>
      </c>
      <c r="D92" s="145" t="s">
        <v>5968</v>
      </c>
      <c r="E92" s="145" t="s">
        <v>5964</v>
      </c>
      <c r="F92" s="145" t="s">
        <v>3998</v>
      </c>
      <c r="G92" s="145" t="s">
        <v>3999</v>
      </c>
      <c r="H92" s="145" t="s">
        <v>4000</v>
      </c>
      <c r="I92" s="146" t="s">
        <v>4001</v>
      </c>
      <c r="J92" s="145" t="s">
        <v>3991</v>
      </c>
      <c r="K92" s="147" t="s">
        <v>4002</v>
      </c>
      <c r="L92" s="143"/>
      <c r="M92" s="67" t="s">
        <v>4003</v>
      </c>
      <c r="N92" s="68" t="s">
        <v>5953</v>
      </c>
      <c r="O92" s="68" t="s">
        <v>4004</v>
      </c>
      <c r="P92" s="68" t="s">
        <v>4005</v>
      </c>
      <c r="Q92" s="68" t="s">
        <v>4006</v>
      </c>
      <c r="R92" s="68" t="s">
        <v>4007</v>
      </c>
      <c r="S92" s="68" t="s">
        <v>4008</v>
      </c>
      <c r="T92" s="69" t="s">
        <v>4009</v>
      </c>
    </row>
    <row r="93" spans="2:65" s="1" customFormat="1" ht="29.25" customHeight="1">
      <c r="B93" s="35"/>
      <c r="C93" s="71" t="s">
        <v>3992</v>
      </c>
      <c r="J93" s="148">
        <f>BK93</f>
        <v>0</v>
      </c>
      <c r="L93" s="35"/>
      <c r="M93" s="70"/>
      <c r="N93" s="62"/>
      <c r="O93" s="62"/>
      <c r="P93" s="149">
        <f>P94+P170+P245</f>
        <v>0</v>
      </c>
      <c r="Q93" s="62"/>
      <c r="R93" s="149">
        <f>R94+R170+R245</f>
        <v>10.505394999999996</v>
      </c>
      <c r="S93" s="62"/>
      <c r="T93" s="150">
        <f>T94+T170+T245</f>
        <v>16.21808442</v>
      </c>
      <c r="AT93" s="18" t="s">
        <v>5982</v>
      </c>
      <c r="AU93" s="18" t="s">
        <v>3993</v>
      </c>
      <c r="BK93" s="151">
        <f>BK94+BK170+BK245</f>
        <v>0</v>
      </c>
    </row>
    <row r="94" spans="2:65" s="11" customFormat="1" ht="37.35" customHeight="1">
      <c r="B94" s="152"/>
      <c r="D94" s="153" t="s">
        <v>5982</v>
      </c>
      <c r="E94" s="154" t="s">
        <v>2379</v>
      </c>
      <c r="F94" s="154" t="s">
        <v>2380</v>
      </c>
      <c r="I94" s="155"/>
      <c r="J94" s="156">
        <f>BK94</f>
        <v>0</v>
      </c>
      <c r="L94" s="152"/>
      <c r="M94" s="157"/>
      <c r="N94" s="158"/>
      <c r="O94" s="158"/>
      <c r="P94" s="159">
        <f>P95+P117+P121+P164</f>
        <v>0</v>
      </c>
      <c r="Q94" s="158"/>
      <c r="R94" s="159">
        <f>R95+R117+R121+R164</f>
        <v>8.428925719999997</v>
      </c>
      <c r="S94" s="158"/>
      <c r="T94" s="160">
        <f>T95+T117+T121+T164</f>
        <v>14.646865</v>
      </c>
      <c r="AR94" s="153" t="s">
        <v>5934</v>
      </c>
      <c r="AT94" s="161" t="s">
        <v>5982</v>
      </c>
      <c r="AU94" s="161" t="s">
        <v>5983</v>
      </c>
      <c r="AY94" s="153" t="s">
        <v>4012</v>
      </c>
      <c r="BK94" s="162">
        <f>BK95+BK117+BK121+BK164</f>
        <v>0</v>
      </c>
    </row>
    <row r="95" spans="2:65" s="11" customFormat="1" ht="19.899999999999999" customHeight="1">
      <c r="B95" s="152"/>
      <c r="D95" s="163" t="s">
        <v>5982</v>
      </c>
      <c r="E95" s="164" t="s">
        <v>6009</v>
      </c>
      <c r="F95" s="164" t="s">
        <v>677</v>
      </c>
      <c r="I95" s="155"/>
      <c r="J95" s="165">
        <f>BK95</f>
        <v>0</v>
      </c>
      <c r="L95" s="152"/>
      <c r="M95" s="157"/>
      <c r="N95" s="158"/>
      <c r="O95" s="158"/>
      <c r="P95" s="159">
        <f>SUM(P96:P116)</f>
        <v>0</v>
      </c>
      <c r="Q95" s="158"/>
      <c r="R95" s="159">
        <f>SUM(R96:R116)</f>
        <v>8.4076701399999987</v>
      </c>
      <c r="S95" s="158"/>
      <c r="T95" s="160">
        <f>SUM(T96:T116)</f>
        <v>0</v>
      </c>
      <c r="AR95" s="153" t="s">
        <v>5934</v>
      </c>
      <c r="AT95" s="161" t="s">
        <v>5982</v>
      </c>
      <c r="AU95" s="161" t="s">
        <v>5934</v>
      </c>
      <c r="AY95" s="153" t="s">
        <v>4012</v>
      </c>
      <c r="BK95" s="162">
        <f>SUM(BK96:BK116)</f>
        <v>0</v>
      </c>
    </row>
    <row r="96" spans="2:65" s="1" customFormat="1" ht="22.5" customHeight="1">
      <c r="B96" s="166"/>
      <c r="C96" s="167" t="s">
        <v>5934</v>
      </c>
      <c r="D96" s="167" t="s">
        <v>4015</v>
      </c>
      <c r="E96" s="168" t="s">
        <v>1483</v>
      </c>
      <c r="F96" s="169" t="s">
        <v>1484</v>
      </c>
      <c r="G96" s="170" t="s">
        <v>426</v>
      </c>
      <c r="H96" s="171">
        <v>24.503</v>
      </c>
      <c r="I96" s="172"/>
      <c r="J96" s="173">
        <f>ROUND(I96*H96,2)</f>
        <v>0</v>
      </c>
      <c r="K96" s="169" t="s">
        <v>392</v>
      </c>
      <c r="L96" s="35"/>
      <c r="M96" s="174" t="s">
        <v>5915</v>
      </c>
      <c r="N96" s="175" t="s">
        <v>5954</v>
      </c>
      <c r="O96" s="36"/>
      <c r="P96" s="176">
        <f>O96*H96</f>
        <v>0</v>
      </c>
      <c r="Q96" s="176">
        <v>1.8380000000000001E-2</v>
      </c>
      <c r="R96" s="176">
        <f>Q96*H96</f>
        <v>0.45036514</v>
      </c>
      <c r="S96" s="176">
        <v>0</v>
      </c>
      <c r="T96" s="177">
        <f>S96*H96</f>
        <v>0</v>
      </c>
      <c r="AR96" s="18" t="s">
        <v>6003</v>
      </c>
      <c r="AT96" s="18" t="s">
        <v>4015</v>
      </c>
      <c r="AU96" s="18" t="s">
        <v>5990</v>
      </c>
      <c r="AY96" s="18" t="s">
        <v>4012</v>
      </c>
      <c r="BE96" s="178">
        <f>IF(N96="základní",J96,0)</f>
        <v>0</v>
      </c>
      <c r="BF96" s="178">
        <f>IF(N96="snížená",J96,0)</f>
        <v>0</v>
      </c>
      <c r="BG96" s="178">
        <f>IF(N96="zákl. přenesená",J96,0)</f>
        <v>0</v>
      </c>
      <c r="BH96" s="178">
        <f>IF(N96="sníž. přenesená",J96,0)</f>
        <v>0</v>
      </c>
      <c r="BI96" s="178">
        <f>IF(N96="nulová",J96,0)</f>
        <v>0</v>
      </c>
      <c r="BJ96" s="18" t="s">
        <v>5934</v>
      </c>
      <c r="BK96" s="178">
        <f>ROUND(I96*H96,2)</f>
        <v>0</v>
      </c>
      <c r="BL96" s="18" t="s">
        <v>6003</v>
      </c>
      <c r="BM96" s="18" t="s">
        <v>2533</v>
      </c>
    </row>
    <row r="97" spans="2:65" s="12" customFormat="1">
      <c r="B97" s="186"/>
      <c r="D97" s="179" t="s">
        <v>402</v>
      </c>
      <c r="E97" s="187" t="s">
        <v>5915</v>
      </c>
      <c r="F97" s="188" t="s">
        <v>2685</v>
      </c>
      <c r="H97" s="189">
        <v>24.503</v>
      </c>
      <c r="I97" s="190"/>
      <c r="L97" s="186"/>
      <c r="M97" s="191"/>
      <c r="N97" s="192"/>
      <c r="O97" s="192"/>
      <c r="P97" s="192"/>
      <c r="Q97" s="192"/>
      <c r="R97" s="192"/>
      <c r="S97" s="192"/>
      <c r="T97" s="193"/>
      <c r="AT97" s="194" t="s">
        <v>402</v>
      </c>
      <c r="AU97" s="194" t="s">
        <v>5990</v>
      </c>
      <c r="AV97" s="12" t="s">
        <v>5990</v>
      </c>
      <c r="AW97" s="12" t="s">
        <v>5947</v>
      </c>
      <c r="AX97" s="12" t="s">
        <v>5934</v>
      </c>
      <c r="AY97" s="194" t="s">
        <v>4012</v>
      </c>
    </row>
    <row r="98" spans="2:65" s="1" customFormat="1" ht="22.5" customHeight="1">
      <c r="B98" s="166"/>
      <c r="C98" s="167" t="s">
        <v>5990</v>
      </c>
      <c r="D98" s="167" t="s">
        <v>4015</v>
      </c>
      <c r="E98" s="168" t="s">
        <v>1486</v>
      </c>
      <c r="F98" s="169" t="s">
        <v>1487</v>
      </c>
      <c r="G98" s="170" t="s">
        <v>426</v>
      </c>
      <c r="H98" s="171">
        <v>69.3</v>
      </c>
      <c r="I98" s="172"/>
      <c r="J98" s="173">
        <f>ROUND(I98*H98,2)</f>
        <v>0</v>
      </c>
      <c r="K98" s="169" t="s">
        <v>392</v>
      </c>
      <c r="L98" s="35"/>
      <c r="M98" s="174" t="s">
        <v>5915</v>
      </c>
      <c r="N98" s="175" t="s">
        <v>5954</v>
      </c>
      <c r="O98" s="36"/>
      <c r="P98" s="176">
        <f>O98*H98</f>
        <v>0</v>
      </c>
      <c r="Q98" s="176">
        <v>1.8380000000000001E-2</v>
      </c>
      <c r="R98" s="176">
        <f>Q98*H98</f>
        <v>1.2737339999999999</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2535</v>
      </c>
    </row>
    <row r="99" spans="2:65" s="12" customFormat="1">
      <c r="B99" s="186"/>
      <c r="D99" s="179" t="s">
        <v>402</v>
      </c>
      <c r="E99" s="187" t="s">
        <v>5915</v>
      </c>
      <c r="F99" s="188" t="s">
        <v>2686</v>
      </c>
      <c r="H99" s="189">
        <v>69.3</v>
      </c>
      <c r="I99" s="190"/>
      <c r="L99" s="186"/>
      <c r="M99" s="191"/>
      <c r="N99" s="192"/>
      <c r="O99" s="192"/>
      <c r="P99" s="192"/>
      <c r="Q99" s="192"/>
      <c r="R99" s="192"/>
      <c r="S99" s="192"/>
      <c r="T99" s="193"/>
      <c r="AT99" s="194" t="s">
        <v>402</v>
      </c>
      <c r="AU99" s="194" t="s">
        <v>5990</v>
      </c>
      <c r="AV99" s="12" t="s">
        <v>5990</v>
      </c>
      <c r="AW99" s="12" t="s">
        <v>5947</v>
      </c>
      <c r="AX99" s="12" t="s">
        <v>5934</v>
      </c>
      <c r="AY99" s="194" t="s">
        <v>4012</v>
      </c>
    </row>
    <row r="100" spans="2:65" s="1" customFormat="1" ht="22.5" customHeight="1">
      <c r="B100" s="166"/>
      <c r="C100" s="167" t="s">
        <v>6000</v>
      </c>
      <c r="D100" s="167" t="s">
        <v>4015</v>
      </c>
      <c r="E100" s="168" t="s">
        <v>2387</v>
      </c>
      <c r="F100" s="169" t="s">
        <v>2388</v>
      </c>
      <c r="G100" s="170" t="s">
        <v>426</v>
      </c>
      <c r="H100" s="171">
        <v>110.55</v>
      </c>
      <c r="I100" s="172"/>
      <c r="J100" s="173">
        <f>ROUND(I100*H100,2)</f>
        <v>0</v>
      </c>
      <c r="K100" s="169" t="s">
        <v>392</v>
      </c>
      <c r="L100" s="35"/>
      <c r="M100" s="174" t="s">
        <v>5915</v>
      </c>
      <c r="N100" s="175" t="s">
        <v>5954</v>
      </c>
      <c r="O100" s="36"/>
      <c r="P100" s="176">
        <f>O100*H100</f>
        <v>0</v>
      </c>
      <c r="Q100" s="176">
        <v>7.3499999999999998E-3</v>
      </c>
      <c r="R100" s="176">
        <f>Q100*H100</f>
        <v>0.81254249999999995</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2687</v>
      </c>
    </row>
    <row r="101" spans="2:65" s="12" customFormat="1">
      <c r="B101" s="186"/>
      <c r="D101" s="195" t="s">
        <v>402</v>
      </c>
      <c r="E101" s="194" t="s">
        <v>5915</v>
      </c>
      <c r="F101" s="207" t="s">
        <v>2688</v>
      </c>
      <c r="H101" s="208">
        <v>96.99</v>
      </c>
      <c r="I101" s="190"/>
      <c r="L101" s="186"/>
      <c r="M101" s="191"/>
      <c r="N101" s="192"/>
      <c r="O101" s="192"/>
      <c r="P101" s="192"/>
      <c r="Q101" s="192"/>
      <c r="R101" s="192"/>
      <c r="S101" s="192"/>
      <c r="T101" s="193"/>
      <c r="AT101" s="194" t="s">
        <v>402</v>
      </c>
      <c r="AU101" s="194" t="s">
        <v>5990</v>
      </c>
      <c r="AV101" s="12" t="s">
        <v>5990</v>
      </c>
      <c r="AW101" s="12" t="s">
        <v>5947</v>
      </c>
      <c r="AX101" s="12" t="s">
        <v>5983</v>
      </c>
      <c r="AY101" s="194" t="s">
        <v>4012</v>
      </c>
    </row>
    <row r="102" spans="2:65" s="12" customFormat="1">
      <c r="B102" s="186"/>
      <c r="D102" s="195" t="s">
        <v>402</v>
      </c>
      <c r="E102" s="194" t="s">
        <v>5915</v>
      </c>
      <c r="F102" s="207" t="s">
        <v>2689</v>
      </c>
      <c r="H102" s="208">
        <v>13.56</v>
      </c>
      <c r="I102" s="190"/>
      <c r="L102" s="186"/>
      <c r="M102" s="191"/>
      <c r="N102" s="192"/>
      <c r="O102" s="192"/>
      <c r="P102" s="192"/>
      <c r="Q102" s="192"/>
      <c r="R102" s="192"/>
      <c r="S102" s="192"/>
      <c r="T102" s="193"/>
      <c r="AT102" s="194" t="s">
        <v>402</v>
      </c>
      <c r="AU102" s="194" t="s">
        <v>5990</v>
      </c>
      <c r="AV102" s="12" t="s">
        <v>5990</v>
      </c>
      <c r="AW102" s="12" t="s">
        <v>5947</v>
      </c>
      <c r="AX102" s="12" t="s">
        <v>5983</v>
      </c>
      <c r="AY102" s="194" t="s">
        <v>4012</v>
      </c>
    </row>
    <row r="103" spans="2:65" s="13" customFormat="1">
      <c r="B103" s="209"/>
      <c r="D103" s="179" t="s">
        <v>402</v>
      </c>
      <c r="E103" s="210" t="s">
        <v>5915</v>
      </c>
      <c r="F103" s="211" t="s">
        <v>476</v>
      </c>
      <c r="H103" s="212">
        <v>110.55</v>
      </c>
      <c r="I103" s="213"/>
      <c r="L103" s="209"/>
      <c r="M103" s="214"/>
      <c r="N103" s="215"/>
      <c r="O103" s="215"/>
      <c r="P103" s="215"/>
      <c r="Q103" s="215"/>
      <c r="R103" s="215"/>
      <c r="S103" s="215"/>
      <c r="T103" s="216"/>
      <c r="AT103" s="217" t="s">
        <v>402</v>
      </c>
      <c r="AU103" s="217" t="s">
        <v>5990</v>
      </c>
      <c r="AV103" s="13" t="s">
        <v>6003</v>
      </c>
      <c r="AW103" s="13" t="s">
        <v>5947</v>
      </c>
      <c r="AX103" s="13" t="s">
        <v>5934</v>
      </c>
      <c r="AY103" s="217" t="s">
        <v>4012</v>
      </c>
    </row>
    <row r="104" spans="2:65" s="1" customFormat="1" ht="22.5" customHeight="1">
      <c r="B104" s="166"/>
      <c r="C104" s="167" t="s">
        <v>6003</v>
      </c>
      <c r="D104" s="167" t="s">
        <v>4015</v>
      </c>
      <c r="E104" s="168" t="s">
        <v>1505</v>
      </c>
      <c r="F104" s="169" t="s">
        <v>1506</v>
      </c>
      <c r="G104" s="170" t="s">
        <v>426</v>
      </c>
      <c r="H104" s="171">
        <v>110.55</v>
      </c>
      <c r="I104" s="172"/>
      <c r="J104" s="173">
        <f>ROUND(I104*H104,2)</f>
        <v>0</v>
      </c>
      <c r="K104" s="169" t="s">
        <v>392</v>
      </c>
      <c r="L104" s="35"/>
      <c r="M104" s="174" t="s">
        <v>5915</v>
      </c>
      <c r="N104" s="175" t="s">
        <v>5954</v>
      </c>
      <c r="O104" s="36"/>
      <c r="P104" s="176">
        <f>O104*H104</f>
        <v>0</v>
      </c>
      <c r="Q104" s="176">
        <v>4.8900000000000002E-3</v>
      </c>
      <c r="R104" s="176">
        <f>Q104*H104</f>
        <v>0.54058950000000006</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2690</v>
      </c>
    </row>
    <row r="105" spans="2:65" s="1" customFormat="1" ht="22.5" customHeight="1">
      <c r="B105" s="166"/>
      <c r="C105" s="167" t="s">
        <v>6006</v>
      </c>
      <c r="D105" s="167" t="s">
        <v>4015</v>
      </c>
      <c r="E105" s="168" t="s">
        <v>2393</v>
      </c>
      <c r="F105" s="169" t="s">
        <v>2394</v>
      </c>
      <c r="G105" s="170" t="s">
        <v>426</v>
      </c>
      <c r="H105" s="171">
        <v>110.55</v>
      </c>
      <c r="I105" s="172"/>
      <c r="J105" s="173">
        <f>ROUND(I105*H105,2)</f>
        <v>0</v>
      </c>
      <c r="K105" s="169" t="s">
        <v>392</v>
      </c>
      <c r="L105" s="35"/>
      <c r="M105" s="174" t="s">
        <v>5915</v>
      </c>
      <c r="N105" s="175" t="s">
        <v>5954</v>
      </c>
      <c r="O105" s="36"/>
      <c r="P105" s="176">
        <f>O105*H105</f>
        <v>0</v>
      </c>
      <c r="Q105" s="176">
        <v>3.15E-2</v>
      </c>
      <c r="R105" s="176">
        <f>Q105*H105</f>
        <v>3.4823249999999999</v>
      </c>
      <c r="S105" s="176">
        <v>0</v>
      </c>
      <c r="T105" s="177">
        <f>S105*H105</f>
        <v>0</v>
      </c>
      <c r="AR105" s="18" t="s">
        <v>6003</v>
      </c>
      <c r="AT105" s="18" t="s">
        <v>4015</v>
      </c>
      <c r="AU105" s="18" t="s">
        <v>5990</v>
      </c>
      <c r="AY105" s="18" t="s">
        <v>4012</v>
      </c>
      <c r="BE105" s="178">
        <f>IF(N105="základní",J105,0)</f>
        <v>0</v>
      </c>
      <c r="BF105" s="178">
        <f>IF(N105="snížená",J105,0)</f>
        <v>0</v>
      </c>
      <c r="BG105" s="178">
        <f>IF(N105="zákl. přenesená",J105,0)</f>
        <v>0</v>
      </c>
      <c r="BH105" s="178">
        <f>IF(N105="sníž. přenesená",J105,0)</f>
        <v>0</v>
      </c>
      <c r="BI105" s="178">
        <f>IF(N105="nulová",J105,0)</f>
        <v>0</v>
      </c>
      <c r="BJ105" s="18" t="s">
        <v>5934</v>
      </c>
      <c r="BK105" s="178">
        <f>ROUND(I105*H105,2)</f>
        <v>0</v>
      </c>
      <c r="BL105" s="18" t="s">
        <v>6003</v>
      </c>
      <c r="BM105" s="18" t="s">
        <v>2691</v>
      </c>
    </row>
    <row r="106" spans="2:65" s="1" customFormat="1" ht="22.5" customHeight="1">
      <c r="B106" s="166"/>
      <c r="C106" s="167" t="s">
        <v>6009</v>
      </c>
      <c r="D106" s="167" t="s">
        <v>4015</v>
      </c>
      <c r="E106" s="168" t="s">
        <v>2396</v>
      </c>
      <c r="F106" s="169" t="s">
        <v>2397</v>
      </c>
      <c r="G106" s="170" t="s">
        <v>426</v>
      </c>
      <c r="H106" s="171">
        <v>110.55</v>
      </c>
      <c r="I106" s="172"/>
      <c r="J106" s="173">
        <f>ROUND(I106*H106,2)</f>
        <v>0</v>
      </c>
      <c r="K106" s="169" t="s">
        <v>392</v>
      </c>
      <c r="L106" s="35"/>
      <c r="M106" s="174" t="s">
        <v>5915</v>
      </c>
      <c r="N106" s="175" t="s">
        <v>5954</v>
      </c>
      <c r="O106" s="36"/>
      <c r="P106" s="176">
        <f>O106*H106</f>
        <v>0</v>
      </c>
      <c r="Q106" s="176">
        <v>1.0500000000000001E-2</v>
      </c>
      <c r="R106" s="176">
        <f>Q106*H106</f>
        <v>1.1607750000000001</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2692</v>
      </c>
    </row>
    <row r="107" spans="2:65" s="1" customFormat="1" ht="31.5" customHeight="1">
      <c r="B107" s="166"/>
      <c r="C107" s="167" t="s">
        <v>6012</v>
      </c>
      <c r="D107" s="167" t="s">
        <v>4015</v>
      </c>
      <c r="E107" s="168" t="s">
        <v>1537</v>
      </c>
      <c r="F107" s="169" t="s">
        <v>1538</v>
      </c>
      <c r="G107" s="170" t="s">
        <v>426</v>
      </c>
      <c r="H107" s="171">
        <v>13.56</v>
      </c>
      <c r="I107" s="172"/>
      <c r="J107" s="173">
        <f>ROUND(I107*H107,2)</f>
        <v>0</v>
      </c>
      <c r="K107" s="169" t="s">
        <v>392</v>
      </c>
      <c r="L107" s="35"/>
      <c r="M107" s="174" t="s">
        <v>5915</v>
      </c>
      <c r="N107" s="175" t="s">
        <v>5954</v>
      </c>
      <c r="O107" s="36"/>
      <c r="P107" s="176">
        <f>O107*H107</f>
        <v>0</v>
      </c>
      <c r="Q107" s="176">
        <v>6.28E-3</v>
      </c>
      <c r="R107" s="176">
        <f>Q107*H107</f>
        <v>8.5156800000000005E-2</v>
      </c>
      <c r="S107" s="176">
        <v>0</v>
      </c>
      <c r="T107" s="177">
        <f>S107*H107</f>
        <v>0</v>
      </c>
      <c r="AR107" s="18" t="s">
        <v>6003</v>
      </c>
      <c r="AT107" s="18" t="s">
        <v>4015</v>
      </c>
      <c r="AU107" s="18" t="s">
        <v>5990</v>
      </c>
      <c r="AY107" s="18" t="s">
        <v>4012</v>
      </c>
      <c r="BE107" s="178">
        <f>IF(N107="základní",J107,0)</f>
        <v>0</v>
      </c>
      <c r="BF107" s="178">
        <f>IF(N107="snížená",J107,0)</f>
        <v>0</v>
      </c>
      <c r="BG107" s="178">
        <f>IF(N107="zákl. přenesená",J107,0)</f>
        <v>0</v>
      </c>
      <c r="BH107" s="178">
        <f>IF(N107="sníž. přenesená",J107,0)</f>
        <v>0</v>
      </c>
      <c r="BI107" s="178">
        <f>IF(N107="nulová",J107,0)</f>
        <v>0</v>
      </c>
      <c r="BJ107" s="18" t="s">
        <v>5934</v>
      </c>
      <c r="BK107" s="178">
        <f>ROUND(I107*H107,2)</f>
        <v>0</v>
      </c>
      <c r="BL107" s="18" t="s">
        <v>6003</v>
      </c>
      <c r="BM107" s="18" t="s">
        <v>2399</v>
      </c>
    </row>
    <row r="108" spans="2:65" s="12" customFormat="1">
      <c r="B108" s="186"/>
      <c r="D108" s="179" t="s">
        <v>402</v>
      </c>
      <c r="E108" s="187" t="s">
        <v>5915</v>
      </c>
      <c r="F108" s="188" t="s">
        <v>2693</v>
      </c>
      <c r="H108" s="189">
        <v>13.56</v>
      </c>
      <c r="I108" s="190"/>
      <c r="L108" s="186"/>
      <c r="M108" s="191"/>
      <c r="N108" s="192"/>
      <c r="O108" s="192"/>
      <c r="P108" s="192"/>
      <c r="Q108" s="192"/>
      <c r="R108" s="192"/>
      <c r="S108" s="192"/>
      <c r="T108" s="193"/>
      <c r="AT108" s="194" t="s">
        <v>402</v>
      </c>
      <c r="AU108" s="194" t="s">
        <v>5990</v>
      </c>
      <c r="AV108" s="12" t="s">
        <v>5990</v>
      </c>
      <c r="AW108" s="12" t="s">
        <v>5947</v>
      </c>
      <c r="AX108" s="12" t="s">
        <v>5934</v>
      </c>
      <c r="AY108" s="194" t="s">
        <v>4012</v>
      </c>
    </row>
    <row r="109" spans="2:65" s="1" customFormat="1" ht="22.5" customHeight="1">
      <c r="B109" s="166"/>
      <c r="C109" s="167" t="s">
        <v>6015</v>
      </c>
      <c r="D109" s="167" t="s">
        <v>4015</v>
      </c>
      <c r="E109" s="168" t="s">
        <v>1543</v>
      </c>
      <c r="F109" s="169" t="s">
        <v>1544</v>
      </c>
      <c r="G109" s="170" t="s">
        <v>426</v>
      </c>
      <c r="H109" s="171">
        <v>96.99</v>
      </c>
      <c r="I109" s="172"/>
      <c r="J109" s="173">
        <f>ROUND(I109*H109,2)</f>
        <v>0</v>
      </c>
      <c r="K109" s="169" t="s">
        <v>392</v>
      </c>
      <c r="L109" s="35"/>
      <c r="M109" s="174" t="s">
        <v>5915</v>
      </c>
      <c r="N109" s="175" t="s">
        <v>5954</v>
      </c>
      <c r="O109" s="36"/>
      <c r="P109" s="176">
        <f>O109*H109</f>
        <v>0</v>
      </c>
      <c r="Q109" s="176">
        <v>4.7800000000000004E-3</v>
      </c>
      <c r="R109" s="176">
        <f>Q109*H109</f>
        <v>0.46361220000000003</v>
      </c>
      <c r="S109" s="176">
        <v>0</v>
      </c>
      <c r="T109" s="177">
        <f>S109*H109</f>
        <v>0</v>
      </c>
      <c r="AR109" s="18" t="s">
        <v>6003</v>
      </c>
      <c r="AT109" s="18" t="s">
        <v>4015</v>
      </c>
      <c r="AU109" s="18" t="s">
        <v>5990</v>
      </c>
      <c r="AY109" s="18" t="s">
        <v>4012</v>
      </c>
      <c r="BE109" s="178">
        <f>IF(N109="základní",J109,0)</f>
        <v>0</v>
      </c>
      <c r="BF109" s="178">
        <f>IF(N109="snížená",J109,0)</f>
        <v>0</v>
      </c>
      <c r="BG109" s="178">
        <f>IF(N109="zákl. přenesená",J109,0)</f>
        <v>0</v>
      </c>
      <c r="BH109" s="178">
        <f>IF(N109="sníž. přenesená",J109,0)</f>
        <v>0</v>
      </c>
      <c r="BI109" s="178">
        <f>IF(N109="nulová",J109,0)</f>
        <v>0</v>
      </c>
      <c r="BJ109" s="18" t="s">
        <v>5934</v>
      </c>
      <c r="BK109" s="178">
        <f>ROUND(I109*H109,2)</f>
        <v>0</v>
      </c>
      <c r="BL109" s="18" t="s">
        <v>6003</v>
      </c>
      <c r="BM109" s="18" t="s">
        <v>2694</v>
      </c>
    </row>
    <row r="110" spans="2:65" s="1" customFormat="1" ht="27">
      <c r="B110" s="35"/>
      <c r="D110" s="195" t="s">
        <v>4021</v>
      </c>
      <c r="F110" s="196" t="s">
        <v>1546</v>
      </c>
      <c r="I110" s="181"/>
      <c r="L110" s="35"/>
      <c r="M110" s="64"/>
      <c r="N110" s="36"/>
      <c r="O110" s="36"/>
      <c r="P110" s="36"/>
      <c r="Q110" s="36"/>
      <c r="R110" s="36"/>
      <c r="S110" s="36"/>
      <c r="T110" s="65"/>
      <c r="AT110" s="18" t="s">
        <v>4021</v>
      </c>
      <c r="AU110" s="18" t="s">
        <v>5990</v>
      </c>
    </row>
    <row r="111" spans="2:65" s="12" customFormat="1">
      <c r="B111" s="186"/>
      <c r="D111" s="179" t="s">
        <v>402</v>
      </c>
      <c r="E111" s="187" t="s">
        <v>5915</v>
      </c>
      <c r="F111" s="188" t="s">
        <v>2688</v>
      </c>
      <c r="H111" s="189">
        <v>96.99</v>
      </c>
      <c r="I111" s="190"/>
      <c r="L111" s="186"/>
      <c r="M111" s="191"/>
      <c r="N111" s="192"/>
      <c r="O111" s="192"/>
      <c r="P111" s="192"/>
      <c r="Q111" s="192"/>
      <c r="R111" s="192"/>
      <c r="S111" s="192"/>
      <c r="T111" s="193"/>
      <c r="AT111" s="194" t="s">
        <v>402</v>
      </c>
      <c r="AU111" s="194" t="s">
        <v>5990</v>
      </c>
      <c r="AV111" s="12" t="s">
        <v>5990</v>
      </c>
      <c r="AW111" s="12" t="s">
        <v>5947</v>
      </c>
      <c r="AX111" s="12" t="s">
        <v>5934</v>
      </c>
      <c r="AY111" s="194" t="s">
        <v>4012</v>
      </c>
    </row>
    <row r="112" spans="2:65" s="1" customFormat="1" ht="22.5" customHeight="1">
      <c r="B112" s="166"/>
      <c r="C112" s="167" t="s">
        <v>3973</v>
      </c>
      <c r="D112" s="167" t="s">
        <v>4015</v>
      </c>
      <c r="E112" s="168" t="s">
        <v>1547</v>
      </c>
      <c r="F112" s="169" t="s">
        <v>1548</v>
      </c>
      <c r="G112" s="170" t="s">
        <v>426</v>
      </c>
      <c r="H112" s="171">
        <v>110.55</v>
      </c>
      <c r="I112" s="172"/>
      <c r="J112" s="173">
        <f>ROUND(I112*H112,2)</f>
        <v>0</v>
      </c>
      <c r="K112" s="169" t="s">
        <v>392</v>
      </c>
      <c r="L112" s="35"/>
      <c r="M112" s="174" t="s">
        <v>5915</v>
      </c>
      <c r="N112" s="175" t="s">
        <v>5954</v>
      </c>
      <c r="O112" s="36"/>
      <c r="P112" s="176">
        <f>O112*H112</f>
        <v>0</v>
      </c>
      <c r="Q112" s="176">
        <v>0</v>
      </c>
      <c r="R112" s="176">
        <f>Q112*H112</f>
        <v>0</v>
      </c>
      <c r="S112" s="176">
        <v>0</v>
      </c>
      <c r="T112" s="177">
        <f>S112*H112</f>
        <v>0</v>
      </c>
      <c r="AR112" s="18" t="s">
        <v>6003</v>
      </c>
      <c r="AT112" s="18" t="s">
        <v>4015</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2402</v>
      </c>
    </row>
    <row r="113" spans="2:65" s="12" customFormat="1">
      <c r="B113" s="186"/>
      <c r="D113" s="179" t="s">
        <v>402</v>
      </c>
      <c r="E113" s="187" t="s">
        <v>5915</v>
      </c>
      <c r="F113" s="188" t="s">
        <v>2695</v>
      </c>
      <c r="H113" s="189">
        <v>110.55</v>
      </c>
      <c r="I113" s="190"/>
      <c r="L113" s="186"/>
      <c r="M113" s="191"/>
      <c r="N113" s="192"/>
      <c r="O113" s="192"/>
      <c r="P113" s="192"/>
      <c r="Q113" s="192"/>
      <c r="R113" s="192"/>
      <c r="S113" s="192"/>
      <c r="T113" s="193"/>
      <c r="AT113" s="194" t="s">
        <v>402</v>
      </c>
      <c r="AU113" s="194" t="s">
        <v>5990</v>
      </c>
      <c r="AV113" s="12" t="s">
        <v>5990</v>
      </c>
      <c r="AW113" s="12" t="s">
        <v>5947</v>
      </c>
      <c r="AX113" s="12" t="s">
        <v>5934</v>
      </c>
      <c r="AY113" s="194" t="s">
        <v>4012</v>
      </c>
    </row>
    <row r="114" spans="2:65" s="1" customFormat="1" ht="22.5" customHeight="1">
      <c r="B114" s="166"/>
      <c r="C114" s="197" t="s">
        <v>5939</v>
      </c>
      <c r="D114" s="197" t="s">
        <v>447</v>
      </c>
      <c r="E114" s="198" t="s">
        <v>2696</v>
      </c>
      <c r="F114" s="199" t="s">
        <v>2697</v>
      </c>
      <c r="G114" s="200" t="s">
        <v>568</v>
      </c>
      <c r="H114" s="201">
        <v>1</v>
      </c>
      <c r="I114" s="202"/>
      <c r="J114" s="203">
        <f>ROUND(I114*H114,2)</f>
        <v>0</v>
      </c>
      <c r="K114" s="199" t="s">
        <v>5915</v>
      </c>
      <c r="L114" s="204"/>
      <c r="M114" s="205" t="s">
        <v>5915</v>
      </c>
      <c r="N114" s="206" t="s">
        <v>5954</v>
      </c>
      <c r="O114" s="36"/>
      <c r="P114" s="176">
        <f>O114*H114</f>
        <v>0</v>
      </c>
      <c r="Q114" s="176">
        <v>8.5000000000000006E-3</v>
      </c>
      <c r="R114" s="176">
        <f>Q114*H114</f>
        <v>8.5000000000000006E-3</v>
      </c>
      <c r="S114" s="176">
        <v>0</v>
      </c>
      <c r="T114" s="177">
        <f>S114*H114</f>
        <v>0</v>
      </c>
      <c r="AR114" s="18" t="s">
        <v>6015</v>
      </c>
      <c r="AT114" s="18" t="s">
        <v>447</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2698</v>
      </c>
    </row>
    <row r="115" spans="2:65" s="1" customFormat="1" ht="22.5" customHeight="1">
      <c r="B115" s="166"/>
      <c r="C115" s="197" t="s">
        <v>3978</v>
      </c>
      <c r="D115" s="197" t="s">
        <v>447</v>
      </c>
      <c r="E115" s="198" t="s">
        <v>2699</v>
      </c>
      <c r="F115" s="199" t="s">
        <v>2700</v>
      </c>
      <c r="G115" s="200" t="s">
        <v>568</v>
      </c>
      <c r="H115" s="201">
        <v>1</v>
      </c>
      <c r="I115" s="202"/>
      <c r="J115" s="203">
        <f>ROUND(I115*H115,2)</f>
        <v>0</v>
      </c>
      <c r="K115" s="199" t="s">
        <v>5915</v>
      </c>
      <c r="L115" s="204"/>
      <c r="M115" s="205" t="s">
        <v>5915</v>
      </c>
      <c r="N115" s="206" t="s">
        <v>5954</v>
      </c>
      <c r="O115" s="36"/>
      <c r="P115" s="176">
        <f>O115*H115</f>
        <v>0</v>
      </c>
      <c r="Q115" s="176">
        <v>7.3999999999999996E-2</v>
      </c>
      <c r="R115" s="176">
        <f>Q115*H115</f>
        <v>7.3999999999999996E-2</v>
      </c>
      <c r="S115" s="176">
        <v>0</v>
      </c>
      <c r="T115" s="177">
        <f>S115*H115</f>
        <v>0</v>
      </c>
      <c r="AR115" s="18" t="s">
        <v>6015</v>
      </c>
      <c r="AT115" s="18" t="s">
        <v>447</v>
      </c>
      <c r="AU115" s="18" t="s">
        <v>5990</v>
      </c>
      <c r="AY115" s="18" t="s">
        <v>4012</v>
      </c>
      <c r="BE115" s="178">
        <f>IF(N115="základní",J115,0)</f>
        <v>0</v>
      </c>
      <c r="BF115" s="178">
        <f>IF(N115="snížená",J115,0)</f>
        <v>0</v>
      </c>
      <c r="BG115" s="178">
        <f>IF(N115="zákl. přenesená",J115,0)</f>
        <v>0</v>
      </c>
      <c r="BH115" s="178">
        <f>IF(N115="sníž. přenesená",J115,0)</f>
        <v>0</v>
      </c>
      <c r="BI115" s="178">
        <f>IF(N115="nulová",J115,0)</f>
        <v>0</v>
      </c>
      <c r="BJ115" s="18" t="s">
        <v>5934</v>
      </c>
      <c r="BK115" s="178">
        <f>ROUND(I115*H115,2)</f>
        <v>0</v>
      </c>
      <c r="BL115" s="18" t="s">
        <v>6003</v>
      </c>
      <c r="BM115" s="18" t="s">
        <v>2701</v>
      </c>
    </row>
    <row r="116" spans="2:65" s="1" customFormat="1" ht="22.5" customHeight="1">
      <c r="B116" s="166"/>
      <c r="C116" s="167" t="s">
        <v>2327</v>
      </c>
      <c r="D116" s="167" t="s">
        <v>4015</v>
      </c>
      <c r="E116" s="168" t="s">
        <v>2702</v>
      </c>
      <c r="F116" s="169" t="s">
        <v>2703</v>
      </c>
      <c r="G116" s="170" t="s">
        <v>568</v>
      </c>
      <c r="H116" s="171">
        <v>1</v>
      </c>
      <c r="I116" s="172"/>
      <c r="J116" s="173">
        <f>ROUND(I116*H116,2)</f>
        <v>0</v>
      </c>
      <c r="K116" s="169" t="s">
        <v>5915</v>
      </c>
      <c r="L116" s="35"/>
      <c r="M116" s="174" t="s">
        <v>5915</v>
      </c>
      <c r="N116" s="175" t="s">
        <v>5954</v>
      </c>
      <c r="O116" s="36"/>
      <c r="P116" s="176">
        <f>O116*H116</f>
        <v>0</v>
      </c>
      <c r="Q116" s="176">
        <v>5.6070000000000002E-2</v>
      </c>
      <c r="R116" s="176">
        <f>Q116*H116</f>
        <v>5.6070000000000002E-2</v>
      </c>
      <c r="S116" s="176">
        <v>0</v>
      </c>
      <c r="T116" s="177">
        <f>S116*H116</f>
        <v>0</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2704</v>
      </c>
    </row>
    <row r="117" spans="2:65" s="11" customFormat="1" ht="29.85" customHeight="1">
      <c r="B117" s="152"/>
      <c r="D117" s="163" t="s">
        <v>5982</v>
      </c>
      <c r="E117" s="164" t="s">
        <v>6015</v>
      </c>
      <c r="F117" s="164" t="s">
        <v>4766</v>
      </c>
      <c r="I117" s="155"/>
      <c r="J117" s="165">
        <f>BK117</f>
        <v>0</v>
      </c>
      <c r="L117" s="152"/>
      <c r="M117" s="157"/>
      <c r="N117" s="158"/>
      <c r="O117" s="158"/>
      <c r="P117" s="159">
        <f>SUM(P118:P120)</f>
        <v>0</v>
      </c>
      <c r="Q117" s="158"/>
      <c r="R117" s="159">
        <f>SUM(R118:R120)</f>
        <v>9.3600000000000003E-3</v>
      </c>
      <c r="S117" s="158"/>
      <c r="T117" s="160">
        <f>SUM(T118:T120)</f>
        <v>0.1</v>
      </c>
      <c r="AR117" s="153" t="s">
        <v>5934</v>
      </c>
      <c r="AT117" s="161" t="s">
        <v>5982</v>
      </c>
      <c r="AU117" s="161" t="s">
        <v>5934</v>
      </c>
      <c r="AY117" s="153" t="s">
        <v>4012</v>
      </c>
      <c r="BK117" s="162">
        <f>SUM(BK118:BK120)</f>
        <v>0</v>
      </c>
    </row>
    <row r="118" spans="2:65" s="1" customFormat="1" ht="22.5" customHeight="1">
      <c r="B118" s="166"/>
      <c r="C118" s="167" t="s">
        <v>2329</v>
      </c>
      <c r="D118" s="167" t="s">
        <v>4015</v>
      </c>
      <c r="E118" s="168" t="s">
        <v>2555</v>
      </c>
      <c r="F118" s="169" t="s">
        <v>2556</v>
      </c>
      <c r="G118" s="170" t="s">
        <v>568</v>
      </c>
      <c r="H118" s="171">
        <v>2</v>
      </c>
      <c r="I118" s="172"/>
      <c r="J118" s="173">
        <f>ROUND(I118*H118,2)</f>
        <v>0</v>
      </c>
      <c r="K118" s="169" t="s">
        <v>392</v>
      </c>
      <c r="L118" s="35"/>
      <c r="M118" s="174" t="s">
        <v>5915</v>
      </c>
      <c r="N118" s="175" t="s">
        <v>5954</v>
      </c>
      <c r="O118" s="36"/>
      <c r="P118" s="176">
        <f>O118*H118</f>
        <v>0</v>
      </c>
      <c r="Q118" s="176">
        <v>0</v>
      </c>
      <c r="R118" s="176">
        <f>Q118*H118</f>
        <v>0</v>
      </c>
      <c r="S118" s="176">
        <v>0.05</v>
      </c>
      <c r="T118" s="177">
        <f>S118*H118</f>
        <v>0.1</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2557</v>
      </c>
    </row>
    <row r="119" spans="2:65" s="1" customFormat="1" ht="22.5" customHeight="1">
      <c r="B119" s="166"/>
      <c r="C119" s="167" t="s">
        <v>3959</v>
      </c>
      <c r="D119" s="167" t="s">
        <v>4015</v>
      </c>
      <c r="E119" s="168" t="s">
        <v>2558</v>
      </c>
      <c r="F119" s="169" t="s">
        <v>2559</v>
      </c>
      <c r="G119" s="170" t="s">
        <v>568</v>
      </c>
      <c r="H119" s="171">
        <v>2</v>
      </c>
      <c r="I119" s="172"/>
      <c r="J119" s="173">
        <f>ROUND(I119*H119,2)</f>
        <v>0</v>
      </c>
      <c r="K119" s="169" t="s">
        <v>392</v>
      </c>
      <c r="L119" s="35"/>
      <c r="M119" s="174" t="s">
        <v>5915</v>
      </c>
      <c r="N119" s="175" t="s">
        <v>5954</v>
      </c>
      <c r="O119" s="36"/>
      <c r="P119" s="176">
        <f>O119*H119</f>
        <v>0</v>
      </c>
      <c r="Q119" s="176">
        <v>4.6800000000000001E-3</v>
      </c>
      <c r="R119" s="176">
        <f>Q119*H119</f>
        <v>9.3600000000000003E-3</v>
      </c>
      <c r="S119" s="176">
        <v>0</v>
      </c>
      <c r="T119" s="177">
        <f>S119*H119</f>
        <v>0</v>
      </c>
      <c r="AR119" s="18" t="s">
        <v>6003</v>
      </c>
      <c r="AT119" s="18" t="s">
        <v>4015</v>
      </c>
      <c r="AU119" s="18" t="s">
        <v>5990</v>
      </c>
      <c r="AY119" s="18" t="s">
        <v>4012</v>
      </c>
      <c r="BE119" s="178">
        <f>IF(N119="základní",J119,0)</f>
        <v>0</v>
      </c>
      <c r="BF119" s="178">
        <f>IF(N119="snížená",J119,0)</f>
        <v>0</v>
      </c>
      <c r="BG119" s="178">
        <f>IF(N119="zákl. přenesená",J119,0)</f>
        <v>0</v>
      </c>
      <c r="BH119" s="178">
        <f>IF(N119="sníž. přenesená",J119,0)</f>
        <v>0</v>
      </c>
      <c r="BI119" s="178">
        <f>IF(N119="nulová",J119,0)</f>
        <v>0</v>
      </c>
      <c r="BJ119" s="18" t="s">
        <v>5934</v>
      </c>
      <c r="BK119" s="178">
        <f>ROUND(I119*H119,2)</f>
        <v>0</v>
      </c>
      <c r="BL119" s="18" t="s">
        <v>6003</v>
      </c>
      <c r="BM119" s="18" t="s">
        <v>2560</v>
      </c>
    </row>
    <row r="120" spans="2:65" s="1" customFormat="1" ht="22.5" customHeight="1">
      <c r="B120" s="166"/>
      <c r="C120" s="197" t="s">
        <v>5921</v>
      </c>
      <c r="D120" s="197" t="s">
        <v>447</v>
      </c>
      <c r="E120" s="198" t="s">
        <v>2561</v>
      </c>
      <c r="F120" s="199" t="s">
        <v>2562</v>
      </c>
      <c r="G120" s="200" t="s">
        <v>568</v>
      </c>
      <c r="H120" s="201">
        <v>2</v>
      </c>
      <c r="I120" s="202"/>
      <c r="J120" s="203">
        <f>ROUND(I120*H120,2)</f>
        <v>0</v>
      </c>
      <c r="K120" s="199" t="s">
        <v>5915</v>
      </c>
      <c r="L120" s="204"/>
      <c r="M120" s="205" t="s">
        <v>5915</v>
      </c>
      <c r="N120" s="206" t="s">
        <v>5954</v>
      </c>
      <c r="O120" s="36"/>
      <c r="P120" s="176">
        <f>O120*H120</f>
        <v>0</v>
      </c>
      <c r="Q120" s="176">
        <v>0</v>
      </c>
      <c r="R120" s="176">
        <f>Q120*H120</f>
        <v>0</v>
      </c>
      <c r="S120" s="176">
        <v>0</v>
      </c>
      <c r="T120" s="177">
        <f>S120*H120</f>
        <v>0</v>
      </c>
      <c r="AR120" s="18" t="s">
        <v>6015</v>
      </c>
      <c r="AT120" s="18" t="s">
        <v>447</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2563</v>
      </c>
    </row>
    <row r="121" spans="2:65" s="11" customFormat="1" ht="29.85" customHeight="1">
      <c r="B121" s="152"/>
      <c r="D121" s="163" t="s">
        <v>5982</v>
      </c>
      <c r="E121" s="164" t="s">
        <v>3973</v>
      </c>
      <c r="F121" s="164" t="s">
        <v>700</v>
      </c>
      <c r="I121" s="155"/>
      <c r="J121" s="165">
        <f>BK121</f>
        <v>0</v>
      </c>
      <c r="L121" s="152"/>
      <c r="M121" s="157"/>
      <c r="N121" s="158"/>
      <c r="O121" s="158"/>
      <c r="P121" s="159">
        <f>SUM(P122:P163)</f>
        <v>0</v>
      </c>
      <c r="Q121" s="158"/>
      <c r="R121" s="159">
        <f>SUM(R122:R163)</f>
        <v>1.1895580000000001E-2</v>
      </c>
      <c r="S121" s="158"/>
      <c r="T121" s="160">
        <f>SUM(T122:T163)</f>
        <v>14.546865</v>
      </c>
      <c r="AR121" s="153" t="s">
        <v>5934</v>
      </c>
      <c r="AT121" s="161" t="s">
        <v>5982</v>
      </c>
      <c r="AU121" s="161" t="s">
        <v>5934</v>
      </c>
      <c r="AY121" s="153" t="s">
        <v>4012</v>
      </c>
      <c r="BK121" s="162">
        <f>SUM(BK122:BK163)</f>
        <v>0</v>
      </c>
    </row>
    <row r="122" spans="2:65" s="1" customFormat="1" ht="31.5" customHeight="1">
      <c r="B122" s="166"/>
      <c r="C122" s="167" t="s">
        <v>3964</v>
      </c>
      <c r="D122" s="167" t="s">
        <v>4015</v>
      </c>
      <c r="E122" s="168" t="s">
        <v>1556</v>
      </c>
      <c r="F122" s="169" t="s">
        <v>1557</v>
      </c>
      <c r="G122" s="170" t="s">
        <v>426</v>
      </c>
      <c r="H122" s="171">
        <v>110</v>
      </c>
      <c r="I122" s="172"/>
      <c r="J122" s="173">
        <f>ROUND(I122*H122,2)</f>
        <v>0</v>
      </c>
      <c r="K122" s="169" t="s">
        <v>392</v>
      </c>
      <c r="L122" s="35"/>
      <c r="M122" s="174" t="s">
        <v>5915</v>
      </c>
      <c r="N122" s="175" t="s">
        <v>5954</v>
      </c>
      <c r="O122" s="36"/>
      <c r="P122" s="176">
        <f>O122*H122</f>
        <v>0</v>
      </c>
      <c r="Q122" s="176">
        <v>0</v>
      </c>
      <c r="R122" s="176">
        <f>Q122*H122</f>
        <v>0</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2705</v>
      </c>
    </row>
    <row r="123" spans="2:65" s="1" customFormat="1" ht="31.5" customHeight="1">
      <c r="B123" s="166"/>
      <c r="C123" s="167" t="s">
        <v>2338</v>
      </c>
      <c r="D123" s="167" t="s">
        <v>4015</v>
      </c>
      <c r="E123" s="168" t="s">
        <v>1561</v>
      </c>
      <c r="F123" s="169" t="s">
        <v>1562</v>
      </c>
      <c r="G123" s="170" t="s">
        <v>426</v>
      </c>
      <c r="H123" s="171">
        <v>2200</v>
      </c>
      <c r="I123" s="172"/>
      <c r="J123" s="173">
        <f>ROUND(I123*H123,2)</f>
        <v>0</v>
      </c>
      <c r="K123" s="169" t="s">
        <v>392</v>
      </c>
      <c r="L123" s="35"/>
      <c r="M123" s="174" t="s">
        <v>5915</v>
      </c>
      <c r="N123" s="175" t="s">
        <v>5954</v>
      </c>
      <c r="O123" s="36"/>
      <c r="P123" s="176">
        <f>O123*H123</f>
        <v>0</v>
      </c>
      <c r="Q123" s="176">
        <v>0</v>
      </c>
      <c r="R123" s="176">
        <f>Q123*H123</f>
        <v>0</v>
      </c>
      <c r="S123" s="176">
        <v>0</v>
      </c>
      <c r="T123" s="177">
        <f>S123*H123</f>
        <v>0</v>
      </c>
      <c r="AR123" s="18" t="s">
        <v>6003</v>
      </c>
      <c r="AT123" s="18" t="s">
        <v>4015</v>
      </c>
      <c r="AU123" s="18" t="s">
        <v>5990</v>
      </c>
      <c r="AY123" s="18" t="s">
        <v>4012</v>
      </c>
      <c r="BE123" s="178">
        <f>IF(N123="základní",J123,0)</f>
        <v>0</v>
      </c>
      <c r="BF123" s="178">
        <f>IF(N123="snížená",J123,0)</f>
        <v>0</v>
      </c>
      <c r="BG123" s="178">
        <f>IF(N123="zákl. přenesená",J123,0)</f>
        <v>0</v>
      </c>
      <c r="BH123" s="178">
        <f>IF(N123="sníž. přenesená",J123,0)</f>
        <v>0</v>
      </c>
      <c r="BI123" s="178">
        <f>IF(N123="nulová",J123,0)</f>
        <v>0</v>
      </c>
      <c r="BJ123" s="18" t="s">
        <v>5934</v>
      </c>
      <c r="BK123" s="178">
        <f>ROUND(I123*H123,2)</f>
        <v>0</v>
      </c>
      <c r="BL123" s="18" t="s">
        <v>6003</v>
      </c>
      <c r="BM123" s="18" t="s">
        <v>2706</v>
      </c>
    </row>
    <row r="124" spans="2:65" s="12" customFormat="1">
      <c r="B124" s="186"/>
      <c r="D124" s="179" t="s">
        <v>402</v>
      </c>
      <c r="E124" s="187" t="s">
        <v>5915</v>
      </c>
      <c r="F124" s="188" t="s">
        <v>2707</v>
      </c>
      <c r="H124" s="189">
        <v>2200</v>
      </c>
      <c r="I124" s="190"/>
      <c r="L124" s="186"/>
      <c r="M124" s="191"/>
      <c r="N124" s="192"/>
      <c r="O124" s="192"/>
      <c r="P124" s="192"/>
      <c r="Q124" s="192"/>
      <c r="R124" s="192"/>
      <c r="S124" s="192"/>
      <c r="T124" s="193"/>
      <c r="AT124" s="194" t="s">
        <v>402</v>
      </c>
      <c r="AU124" s="194" t="s">
        <v>5990</v>
      </c>
      <c r="AV124" s="12" t="s">
        <v>5990</v>
      </c>
      <c r="AW124" s="12" t="s">
        <v>5947</v>
      </c>
      <c r="AX124" s="12" t="s">
        <v>5934</v>
      </c>
      <c r="AY124" s="194" t="s">
        <v>4012</v>
      </c>
    </row>
    <row r="125" spans="2:65" s="1" customFormat="1" ht="31.5" customHeight="1">
      <c r="B125" s="166"/>
      <c r="C125" s="167" t="s">
        <v>2341</v>
      </c>
      <c r="D125" s="167" t="s">
        <v>4015</v>
      </c>
      <c r="E125" s="168" t="s">
        <v>1565</v>
      </c>
      <c r="F125" s="169" t="s">
        <v>1566</v>
      </c>
      <c r="G125" s="170" t="s">
        <v>426</v>
      </c>
      <c r="H125" s="171">
        <v>110</v>
      </c>
      <c r="I125" s="172"/>
      <c r="J125" s="173">
        <f>ROUND(I125*H125,2)</f>
        <v>0</v>
      </c>
      <c r="K125" s="169" t="s">
        <v>392</v>
      </c>
      <c r="L125" s="35"/>
      <c r="M125" s="174" t="s">
        <v>5915</v>
      </c>
      <c r="N125" s="175" t="s">
        <v>5954</v>
      </c>
      <c r="O125" s="36"/>
      <c r="P125" s="176">
        <f>O125*H125</f>
        <v>0</v>
      </c>
      <c r="Q125" s="176">
        <v>0</v>
      </c>
      <c r="R125" s="176">
        <f>Q125*H125</f>
        <v>0</v>
      </c>
      <c r="S125" s="176">
        <v>0</v>
      </c>
      <c r="T125" s="177">
        <f>S125*H125</f>
        <v>0</v>
      </c>
      <c r="AR125" s="18" t="s">
        <v>6003</v>
      </c>
      <c r="AT125" s="18" t="s">
        <v>4015</v>
      </c>
      <c r="AU125" s="18" t="s">
        <v>5990</v>
      </c>
      <c r="AY125" s="18" t="s">
        <v>4012</v>
      </c>
      <c r="BE125" s="178">
        <f>IF(N125="základní",J125,0)</f>
        <v>0</v>
      </c>
      <c r="BF125" s="178">
        <f>IF(N125="snížená",J125,0)</f>
        <v>0</v>
      </c>
      <c r="BG125" s="178">
        <f>IF(N125="zákl. přenesená",J125,0)</f>
        <v>0</v>
      </c>
      <c r="BH125" s="178">
        <f>IF(N125="sníž. přenesená",J125,0)</f>
        <v>0</v>
      </c>
      <c r="BI125" s="178">
        <f>IF(N125="nulová",J125,0)</f>
        <v>0</v>
      </c>
      <c r="BJ125" s="18" t="s">
        <v>5934</v>
      </c>
      <c r="BK125" s="178">
        <f>ROUND(I125*H125,2)</f>
        <v>0</v>
      </c>
      <c r="BL125" s="18" t="s">
        <v>6003</v>
      </c>
      <c r="BM125" s="18" t="s">
        <v>2708</v>
      </c>
    </row>
    <row r="126" spans="2:65" s="1" customFormat="1" ht="22.5" customHeight="1">
      <c r="B126" s="166"/>
      <c r="C126" s="167" t="s">
        <v>2344</v>
      </c>
      <c r="D126" s="167" t="s">
        <v>4015</v>
      </c>
      <c r="E126" s="168" t="s">
        <v>1572</v>
      </c>
      <c r="F126" s="169" t="s">
        <v>1573</v>
      </c>
      <c r="G126" s="170" t="s">
        <v>426</v>
      </c>
      <c r="H126" s="171">
        <v>44.128</v>
      </c>
      <c r="I126" s="172"/>
      <c r="J126" s="173">
        <f>ROUND(I126*H126,2)</f>
        <v>0</v>
      </c>
      <c r="K126" s="169" t="s">
        <v>5915</v>
      </c>
      <c r="L126" s="35"/>
      <c r="M126" s="174" t="s">
        <v>5915</v>
      </c>
      <c r="N126" s="175" t="s">
        <v>5954</v>
      </c>
      <c r="O126" s="36"/>
      <c r="P126" s="176">
        <f>O126*H126</f>
        <v>0</v>
      </c>
      <c r="Q126" s="176">
        <v>1.0000000000000001E-5</v>
      </c>
      <c r="R126" s="176">
        <f>Q126*H126</f>
        <v>4.4128000000000006E-4</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2414</v>
      </c>
    </row>
    <row r="127" spans="2:65" s="12" customFormat="1">
      <c r="B127" s="186"/>
      <c r="D127" s="179" t="s">
        <v>402</v>
      </c>
      <c r="E127" s="187" t="s">
        <v>5915</v>
      </c>
      <c r="F127" s="188" t="s">
        <v>2709</v>
      </c>
      <c r="H127" s="189">
        <v>44.128</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 customFormat="1" ht="22.5" customHeight="1">
      <c r="B128" s="166"/>
      <c r="C128" s="167" t="s">
        <v>2347</v>
      </c>
      <c r="D128" s="167" t="s">
        <v>4015</v>
      </c>
      <c r="E128" s="168" t="s">
        <v>1589</v>
      </c>
      <c r="F128" s="169" t="s">
        <v>1590</v>
      </c>
      <c r="G128" s="170" t="s">
        <v>400</v>
      </c>
      <c r="H128" s="171">
        <v>1.115</v>
      </c>
      <c r="I128" s="172"/>
      <c r="J128" s="173">
        <f>ROUND(I128*H128,2)</f>
        <v>0</v>
      </c>
      <c r="K128" s="169" t="s">
        <v>392</v>
      </c>
      <c r="L128" s="35"/>
      <c r="M128" s="174" t="s">
        <v>5915</v>
      </c>
      <c r="N128" s="175" t="s">
        <v>5954</v>
      </c>
      <c r="O128" s="36"/>
      <c r="P128" s="176">
        <f>O128*H128</f>
        <v>0</v>
      </c>
      <c r="Q128" s="176">
        <v>0</v>
      </c>
      <c r="R128" s="176">
        <f>Q128*H128</f>
        <v>0</v>
      </c>
      <c r="S128" s="176">
        <v>2.2000000000000002</v>
      </c>
      <c r="T128" s="177">
        <f>S128*H128</f>
        <v>2.4530000000000003</v>
      </c>
      <c r="AR128" s="18" t="s">
        <v>6003</v>
      </c>
      <c r="AT128" s="18" t="s">
        <v>4015</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2710</v>
      </c>
    </row>
    <row r="129" spans="2:65" s="1" customFormat="1" ht="27">
      <c r="B129" s="35"/>
      <c r="D129" s="195" t="s">
        <v>4021</v>
      </c>
      <c r="F129" s="196" t="s">
        <v>1592</v>
      </c>
      <c r="I129" s="181"/>
      <c r="L129" s="35"/>
      <c r="M129" s="64"/>
      <c r="N129" s="36"/>
      <c r="O129" s="36"/>
      <c r="P129" s="36"/>
      <c r="Q129" s="36"/>
      <c r="R129" s="36"/>
      <c r="S129" s="36"/>
      <c r="T129" s="65"/>
      <c r="AT129" s="18" t="s">
        <v>4021</v>
      </c>
      <c r="AU129" s="18" t="s">
        <v>5990</v>
      </c>
    </row>
    <row r="130" spans="2:65" s="12" customFormat="1">
      <c r="B130" s="186"/>
      <c r="D130" s="179" t="s">
        <v>402</v>
      </c>
      <c r="E130" s="187" t="s">
        <v>5915</v>
      </c>
      <c r="F130" s="188" t="s">
        <v>2711</v>
      </c>
      <c r="H130" s="189">
        <v>1.115</v>
      </c>
      <c r="I130" s="190"/>
      <c r="L130" s="186"/>
      <c r="M130" s="191"/>
      <c r="N130" s="192"/>
      <c r="O130" s="192"/>
      <c r="P130" s="192"/>
      <c r="Q130" s="192"/>
      <c r="R130" s="192"/>
      <c r="S130" s="192"/>
      <c r="T130" s="193"/>
      <c r="AT130" s="194" t="s">
        <v>402</v>
      </c>
      <c r="AU130" s="194" t="s">
        <v>5990</v>
      </c>
      <c r="AV130" s="12" t="s">
        <v>5990</v>
      </c>
      <c r="AW130" s="12" t="s">
        <v>5947</v>
      </c>
      <c r="AX130" s="12" t="s">
        <v>5983</v>
      </c>
      <c r="AY130" s="194" t="s">
        <v>4012</v>
      </c>
    </row>
    <row r="131" spans="2:65" s="1" customFormat="1" ht="22.5" customHeight="1">
      <c r="B131" s="166"/>
      <c r="C131" s="167" t="s">
        <v>5920</v>
      </c>
      <c r="D131" s="167" t="s">
        <v>4015</v>
      </c>
      <c r="E131" s="168" t="s">
        <v>1602</v>
      </c>
      <c r="F131" s="169" t="s">
        <v>1603</v>
      </c>
      <c r="G131" s="170" t="s">
        <v>426</v>
      </c>
      <c r="H131" s="171">
        <v>1.2749999999999999</v>
      </c>
      <c r="I131" s="172"/>
      <c r="J131" s="173">
        <f>ROUND(I131*H131,2)</f>
        <v>0</v>
      </c>
      <c r="K131" s="169" t="s">
        <v>392</v>
      </c>
      <c r="L131" s="35"/>
      <c r="M131" s="174" t="s">
        <v>5915</v>
      </c>
      <c r="N131" s="175" t="s">
        <v>5954</v>
      </c>
      <c r="O131" s="36"/>
      <c r="P131" s="176">
        <f>O131*H131</f>
        <v>0</v>
      </c>
      <c r="Q131" s="176">
        <v>0</v>
      </c>
      <c r="R131" s="176">
        <f>Q131*H131</f>
        <v>0</v>
      </c>
      <c r="S131" s="176">
        <v>8.2000000000000003E-2</v>
      </c>
      <c r="T131" s="177">
        <f>S131*H131</f>
        <v>0.10455</v>
      </c>
      <c r="AR131" s="18" t="s">
        <v>6003</v>
      </c>
      <c r="AT131" s="18" t="s">
        <v>4015</v>
      </c>
      <c r="AU131" s="18" t="s">
        <v>5990</v>
      </c>
      <c r="AY131" s="18" t="s">
        <v>4012</v>
      </c>
      <c r="BE131" s="178">
        <f>IF(N131="základní",J131,0)</f>
        <v>0</v>
      </c>
      <c r="BF131" s="178">
        <f>IF(N131="snížená",J131,0)</f>
        <v>0</v>
      </c>
      <c r="BG131" s="178">
        <f>IF(N131="zákl. přenesená",J131,0)</f>
        <v>0</v>
      </c>
      <c r="BH131" s="178">
        <f>IF(N131="sníž. přenesená",J131,0)</f>
        <v>0</v>
      </c>
      <c r="BI131" s="178">
        <f>IF(N131="nulová",J131,0)</f>
        <v>0</v>
      </c>
      <c r="BJ131" s="18" t="s">
        <v>5934</v>
      </c>
      <c r="BK131" s="178">
        <f>ROUND(I131*H131,2)</f>
        <v>0</v>
      </c>
      <c r="BL131" s="18" t="s">
        <v>6003</v>
      </c>
      <c r="BM131" s="18" t="s">
        <v>2569</v>
      </c>
    </row>
    <row r="132" spans="2:65" s="12" customFormat="1">
      <c r="B132" s="186"/>
      <c r="D132" s="179" t="s">
        <v>402</v>
      </c>
      <c r="E132" s="187" t="s">
        <v>5915</v>
      </c>
      <c r="F132" s="188" t="s">
        <v>2712</v>
      </c>
      <c r="H132" s="189">
        <v>1.2749999999999999</v>
      </c>
      <c r="I132" s="190"/>
      <c r="L132" s="186"/>
      <c r="M132" s="191"/>
      <c r="N132" s="192"/>
      <c r="O132" s="192"/>
      <c r="P132" s="192"/>
      <c r="Q132" s="192"/>
      <c r="R132" s="192"/>
      <c r="S132" s="192"/>
      <c r="T132" s="193"/>
      <c r="AT132" s="194" t="s">
        <v>402</v>
      </c>
      <c r="AU132" s="194" t="s">
        <v>5990</v>
      </c>
      <c r="AV132" s="12" t="s">
        <v>5990</v>
      </c>
      <c r="AW132" s="12" t="s">
        <v>5947</v>
      </c>
      <c r="AX132" s="12" t="s">
        <v>5934</v>
      </c>
      <c r="AY132" s="194" t="s">
        <v>4012</v>
      </c>
    </row>
    <row r="133" spans="2:65" s="1" customFormat="1" ht="22.5" customHeight="1">
      <c r="B133" s="166"/>
      <c r="C133" s="167" t="s">
        <v>2352</v>
      </c>
      <c r="D133" s="167" t="s">
        <v>4015</v>
      </c>
      <c r="E133" s="168" t="s">
        <v>2713</v>
      </c>
      <c r="F133" s="169" t="s">
        <v>2714</v>
      </c>
      <c r="G133" s="170" t="s">
        <v>426</v>
      </c>
      <c r="H133" s="171">
        <v>2.9550000000000001</v>
      </c>
      <c r="I133" s="172"/>
      <c r="J133" s="173">
        <f>ROUND(I133*H133,2)</f>
        <v>0</v>
      </c>
      <c r="K133" s="169" t="s">
        <v>392</v>
      </c>
      <c r="L133" s="35"/>
      <c r="M133" s="174" t="s">
        <v>5915</v>
      </c>
      <c r="N133" s="175" t="s">
        <v>5954</v>
      </c>
      <c r="O133" s="36"/>
      <c r="P133" s="176">
        <f>O133*H133</f>
        <v>0</v>
      </c>
      <c r="Q133" s="176">
        <v>0</v>
      </c>
      <c r="R133" s="176">
        <f>Q133*H133</f>
        <v>0</v>
      </c>
      <c r="S133" s="176">
        <v>6.3E-2</v>
      </c>
      <c r="T133" s="177">
        <f>S133*H133</f>
        <v>0.186165</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2571</v>
      </c>
    </row>
    <row r="134" spans="2:65" s="12" customFormat="1">
      <c r="B134" s="186"/>
      <c r="D134" s="179" t="s">
        <v>402</v>
      </c>
      <c r="E134" s="187" t="s">
        <v>5915</v>
      </c>
      <c r="F134" s="188" t="s">
        <v>2715</v>
      </c>
      <c r="H134" s="189">
        <v>2.9550000000000001</v>
      </c>
      <c r="I134" s="190"/>
      <c r="L134" s="186"/>
      <c r="M134" s="191"/>
      <c r="N134" s="192"/>
      <c r="O134" s="192"/>
      <c r="P134" s="192"/>
      <c r="Q134" s="192"/>
      <c r="R134" s="192"/>
      <c r="S134" s="192"/>
      <c r="T134" s="193"/>
      <c r="AT134" s="194" t="s">
        <v>402</v>
      </c>
      <c r="AU134" s="194" t="s">
        <v>5990</v>
      </c>
      <c r="AV134" s="12" t="s">
        <v>5990</v>
      </c>
      <c r="AW134" s="12" t="s">
        <v>5947</v>
      </c>
      <c r="AX134" s="12" t="s">
        <v>5934</v>
      </c>
      <c r="AY134" s="194" t="s">
        <v>4012</v>
      </c>
    </row>
    <row r="135" spans="2:65" s="1" customFormat="1" ht="22.5" customHeight="1">
      <c r="B135" s="166"/>
      <c r="C135" s="167" t="s">
        <v>2355</v>
      </c>
      <c r="D135" s="167" t="s">
        <v>4015</v>
      </c>
      <c r="E135" s="168" t="s">
        <v>2572</v>
      </c>
      <c r="F135" s="169" t="s">
        <v>2573</v>
      </c>
      <c r="G135" s="170" t="s">
        <v>426</v>
      </c>
      <c r="H135" s="171">
        <v>24.503</v>
      </c>
      <c r="I135" s="172"/>
      <c r="J135" s="173">
        <f>ROUND(I135*H135,2)</f>
        <v>0</v>
      </c>
      <c r="K135" s="169" t="s">
        <v>392</v>
      </c>
      <c r="L135" s="35"/>
      <c r="M135" s="174" t="s">
        <v>5915</v>
      </c>
      <c r="N135" s="175" t="s">
        <v>5954</v>
      </c>
      <c r="O135" s="36"/>
      <c r="P135" s="176">
        <f>O135*H135</f>
        <v>0</v>
      </c>
      <c r="Q135" s="176">
        <v>0</v>
      </c>
      <c r="R135" s="176">
        <f>Q135*H135</f>
        <v>0</v>
      </c>
      <c r="S135" s="176">
        <v>0.05</v>
      </c>
      <c r="T135" s="177">
        <f>S135*H135</f>
        <v>1.2251500000000002</v>
      </c>
      <c r="AR135" s="18" t="s">
        <v>6003</v>
      </c>
      <c r="AT135" s="18" t="s">
        <v>4015</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2574</v>
      </c>
    </row>
    <row r="136" spans="2:65" s="12" customFormat="1">
      <c r="B136" s="186"/>
      <c r="D136" s="179" t="s">
        <v>402</v>
      </c>
      <c r="E136" s="187" t="s">
        <v>5915</v>
      </c>
      <c r="F136" s="188" t="s">
        <v>2685</v>
      </c>
      <c r="H136" s="189">
        <v>24.503</v>
      </c>
      <c r="I136" s="190"/>
      <c r="L136" s="186"/>
      <c r="M136" s="191"/>
      <c r="N136" s="192"/>
      <c r="O136" s="192"/>
      <c r="P136" s="192"/>
      <c r="Q136" s="192"/>
      <c r="R136" s="192"/>
      <c r="S136" s="192"/>
      <c r="T136" s="193"/>
      <c r="AT136" s="194" t="s">
        <v>402</v>
      </c>
      <c r="AU136" s="194" t="s">
        <v>5990</v>
      </c>
      <c r="AV136" s="12" t="s">
        <v>5990</v>
      </c>
      <c r="AW136" s="12" t="s">
        <v>5947</v>
      </c>
      <c r="AX136" s="12" t="s">
        <v>5934</v>
      </c>
      <c r="AY136" s="194" t="s">
        <v>4012</v>
      </c>
    </row>
    <row r="137" spans="2:65" s="1" customFormat="1" ht="22.5" customHeight="1">
      <c r="B137" s="166"/>
      <c r="C137" s="167" t="s">
        <v>2358</v>
      </c>
      <c r="D137" s="167" t="s">
        <v>4015</v>
      </c>
      <c r="E137" s="168" t="s">
        <v>1618</v>
      </c>
      <c r="F137" s="169" t="s">
        <v>1619</v>
      </c>
      <c r="G137" s="170" t="s">
        <v>426</v>
      </c>
      <c r="H137" s="171">
        <v>69.3</v>
      </c>
      <c r="I137" s="172"/>
      <c r="J137" s="173">
        <f>ROUND(I137*H137,2)</f>
        <v>0</v>
      </c>
      <c r="K137" s="169" t="s">
        <v>392</v>
      </c>
      <c r="L137" s="35"/>
      <c r="M137" s="174" t="s">
        <v>5915</v>
      </c>
      <c r="N137" s="175" t="s">
        <v>5954</v>
      </c>
      <c r="O137" s="36"/>
      <c r="P137" s="176">
        <f>O137*H137</f>
        <v>0</v>
      </c>
      <c r="Q137" s="176">
        <v>0</v>
      </c>
      <c r="R137" s="176">
        <f>Q137*H137</f>
        <v>0</v>
      </c>
      <c r="S137" s="176">
        <v>4.5999999999999999E-2</v>
      </c>
      <c r="T137" s="177">
        <f>S137*H137</f>
        <v>3.1877999999999997</v>
      </c>
      <c r="AR137" s="18" t="s">
        <v>6003</v>
      </c>
      <c r="AT137" s="18" t="s">
        <v>4015</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6003</v>
      </c>
      <c r="BM137" s="18" t="s">
        <v>2575</v>
      </c>
    </row>
    <row r="138" spans="2:65" s="12" customFormat="1">
      <c r="B138" s="186"/>
      <c r="D138" s="179" t="s">
        <v>402</v>
      </c>
      <c r="E138" s="187" t="s">
        <v>5915</v>
      </c>
      <c r="F138" s="188" t="s">
        <v>2686</v>
      </c>
      <c r="H138" s="189">
        <v>69.3</v>
      </c>
      <c r="I138" s="190"/>
      <c r="L138" s="186"/>
      <c r="M138" s="191"/>
      <c r="N138" s="192"/>
      <c r="O138" s="192"/>
      <c r="P138" s="192"/>
      <c r="Q138" s="192"/>
      <c r="R138" s="192"/>
      <c r="S138" s="192"/>
      <c r="T138" s="193"/>
      <c r="AT138" s="194" t="s">
        <v>402</v>
      </c>
      <c r="AU138" s="194" t="s">
        <v>5990</v>
      </c>
      <c r="AV138" s="12" t="s">
        <v>5990</v>
      </c>
      <c r="AW138" s="12" t="s">
        <v>5947</v>
      </c>
      <c r="AX138" s="12" t="s">
        <v>5934</v>
      </c>
      <c r="AY138" s="194" t="s">
        <v>4012</v>
      </c>
    </row>
    <row r="139" spans="2:65" s="1" customFormat="1" ht="31.5" customHeight="1">
      <c r="B139" s="166"/>
      <c r="C139" s="167" t="s">
        <v>491</v>
      </c>
      <c r="D139" s="167" t="s">
        <v>4015</v>
      </c>
      <c r="E139" s="168" t="s">
        <v>2428</v>
      </c>
      <c r="F139" s="169" t="s">
        <v>2429</v>
      </c>
      <c r="G139" s="170" t="s">
        <v>426</v>
      </c>
      <c r="H139" s="171">
        <v>110.55</v>
      </c>
      <c r="I139" s="172"/>
      <c r="J139" s="173">
        <f>ROUND(I139*H139,2)</f>
        <v>0</v>
      </c>
      <c r="K139" s="169" t="s">
        <v>392</v>
      </c>
      <c r="L139" s="35"/>
      <c r="M139" s="174" t="s">
        <v>5915</v>
      </c>
      <c r="N139" s="175" t="s">
        <v>5954</v>
      </c>
      <c r="O139" s="36"/>
      <c r="P139" s="176">
        <f>O139*H139</f>
        <v>0</v>
      </c>
      <c r="Q139" s="176">
        <v>0</v>
      </c>
      <c r="R139" s="176">
        <f>Q139*H139</f>
        <v>0</v>
      </c>
      <c r="S139" s="176">
        <v>5.8999999999999997E-2</v>
      </c>
      <c r="T139" s="177">
        <f>S139*H139</f>
        <v>6.5224499999999992</v>
      </c>
      <c r="AR139" s="18" t="s">
        <v>6003</v>
      </c>
      <c r="AT139" s="18" t="s">
        <v>4015</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6003</v>
      </c>
      <c r="BM139" s="18" t="s">
        <v>2716</v>
      </c>
    </row>
    <row r="140" spans="2:65" s="1" customFormat="1" ht="22.5" customHeight="1">
      <c r="B140" s="166"/>
      <c r="C140" s="167" t="s">
        <v>495</v>
      </c>
      <c r="D140" s="167" t="s">
        <v>4015</v>
      </c>
      <c r="E140" s="168" t="s">
        <v>4581</v>
      </c>
      <c r="F140" s="169" t="s">
        <v>4582</v>
      </c>
      <c r="G140" s="170" t="s">
        <v>426</v>
      </c>
      <c r="H140" s="171">
        <v>11.57</v>
      </c>
      <c r="I140" s="172"/>
      <c r="J140" s="173">
        <f>ROUND(I140*H140,2)</f>
        <v>0</v>
      </c>
      <c r="K140" s="169" t="s">
        <v>593</v>
      </c>
      <c r="L140" s="35"/>
      <c r="M140" s="174" t="s">
        <v>5915</v>
      </c>
      <c r="N140" s="175" t="s">
        <v>5954</v>
      </c>
      <c r="O140" s="36"/>
      <c r="P140" s="176">
        <f>O140*H140</f>
        <v>0</v>
      </c>
      <c r="Q140" s="176">
        <v>0</v>
      </c>
      <c r="R140" s="176">
        <f>Q140*H140</f>
        <v>0</v>
      </c>
      <c r="S140" s="176">
        <v>7.4999999999999997E-2</v>
      </c>
      <c r="T140" s="177">
        <f>S140*H140</f>
        <v>0.86775000000000002</v>
      </c>
      <c r="AR140" s="18" t="s">
        <v>6003</v>
      </c>
      <c r="AT140" s="18" t="s">
        <v>4015</v>
      </c>
      <c r="AU140" s="18" t="s">
        <v>5990</v>
      </c>
      <c r="AY140" s="18" t="s">
        <v>4012</v>
      </c>
      <c r="BE140" s="178">
        <f>IF(N140="základní",J140,0)</f>
        <v>0</v>
      </c>
      <c r="BF140" s="178">
        <f>IF(N140="snížená",J140,0)</f>
        <v>0</v>
      </c>
      <c r="BG140" s="178">
        <f>IF(N140="zákl. přenesená",J140,0)</f>
        <v>0</v>
      </c>
      <c r="BH140" s="178">
        <f>IF(N140="sníž. přenesená",J140,0)</f>
        <v>0</v>
      </c>
      <c r="BI140" s="178">
        <f>IF(N140="nulová",J140,0)</f>
        <v>0</v>
      </c>
      <c r="BJ140" s="18" t="s">
        <v>5934</v>
      </c>
      <c r="BK140" s="178">
        <f>ROUND(I140*H140,2)</f>
        <v>0</v>
      </c>
      <c r="BL140" s="18" t="s">
        <v>6003</v>
      </c>
      <c r="BM140" s="18" t="s">
        <v>2577</v>
      </c>
    </row>
    <row r="141" spans="2:65" s="12" customFormat="1">
      <c r="B141" s="186"/>
      <c r="D141" s="195" t="s">
        <v>402</v>
      </c>
      <c r="E141" s="194" t="s">
        <v>5915</v>
      </c>
      <c r="F141" s="207" t="s">
        <v>2717</v>
      </c>
      <c r="H141" s="208">
        <v>3.08</v>
      </c>
      <c r="I141" s="190"/>
      <c r="L141" s="186"/>
      <c r="M141" s="191"/>
      <c r="N141" s="192"/>
      <c r="O141" s="192"/>
      <c r="P141" s="192"/>
      <c r="Q141" s="192"/>
      <c r="R141" s="192"/>
      <c r="S141" s="192"/>
      <c r="T141" s="193"/>
      <c r="AT141" s="194" t="s">
        <v>402</v>
      </c>
      <c r="AU141" s="194" t="s">
        <v>5990</v>
      </c>
      <c r="AV141" s="12" t="s">
        <v>5990</v>
      </c>
      <c r="AW141" s="12" t="s">
        <v>5947</v>
      </c>
      <c r="AX141" s="12" t="s">
        <v>5983</v>
      </c>
      <c r="AY141" s="194" t="s">
        <v>4012</v>
      </c>
    </row>
    <row r="142" spans="2:65" s="12" customFormat="1">
      <c r="B142" s="186"/>
      <c r="D142" s="195" t="s">
        <v>402</v>
      </c>
      <c r="E142" s="194" t="s">
        <v>5915</v>
      </c>
      <c r="F142" s="207" t="s">
        <v>2718</v>
      </c>
      <c r="H142" s="208">
        <v>2.85</v>
      </c>
      <c r="I142" s="190"/>
      <c r="L142" s="186"/>
      <c r="M142" s="191"/>
      <c r="N142" s="192"/>
      <c r="O142" s="192"/>
      <c r="P142" s="192"/>
      <c r="Q142" s="192"/>
      <c r="R142" s="192"/>
      <c r="S142" s="192"/>
      <c r="T142" s="193"/>
      <c r="AT142" s="194" t="s">
        <v>402</v>
      </c>
      <c r="AU142" s="194" t="s">
        <v>5990</v>
      </c>
      <c r="AV142" s="12" t="s">
        <v>5990</v>
      </c>
      <c r="AW142" s="12" t="s">
        <v>5947</v>
      </c>
      <c r="AX142" s="12" t="s">
        <v>5983</v>
      </c>
      <c r="AY142" s="194" t="s">
        <v>4012</v>
      </c>
    </row>
    <row r="143" spans="2:65" s="12" customFormat="1">
      <c r="B143" s="186"/>
      <c r="D143" s="179" t="s">
        <v>402</v>
      </c>
      <c r="E143" s="187" t="s">
        <v>5915</v>
      </c>
      <c r="F143" s="188" t="s">
        <v>2719</v>
      </c>
      <c r="H143" s="189">
        <v>5.64</v>
      </c>
      <c r="I143" s="190"/>
      <c r="L143" s="186"/>
      <c r="M143" s="191"/>
      <c r="N143" s="192"/>
      <c r="O143" s="192"/>
      <c r="P143" s="192"/>
      <c r="Q143" s="192"/>
      <c r="R143" s="192"/>
      <c r="S143" s="192"/>
      <c r="T143" s="193"/>
      <c r="AT143" s="194" t="s">
        <v>402</v>
      </c>
      <c r="AU143" s="194" t="s">
        <v>5990</v>
      </c>
      <c r="AV143" s="12" t="s">
        <v>5990</v>
      </c>
      <c r="AW143" s="12" t="s">
        <v>5947</v>
      </c>
      <c r="AX143" s="12" t="s">
        <v>5983</v>
      </c>
      <c r="AY143" s="194" t="s">
        <v>4012</v>
      </c>
    </row>
    <row r="144" spans="2:65" s="1" customFormat="1" ht="22.5" customHeight="1">
      <c r="B144" s="166"/>
      <c r="C144" s="167" t="s">
        <v>500</v>
      </c>
      <c r="D144" s="167" t="s">
        <v>4015</v>
      </c>
      <c r="E144" s="168" t="s">
        <v>4588</v>
      </c>
      <c r="F144" s="169" t="s">
        <v>4589</v>
      </c>
      <c r="G144" s="170" t="s">
        <v>426</v>
      </c>
      <c r="H144" s="171">
        <v>11.57</v>
      </c>
      <c r="I144" s="172"/>
      <c r="J144" s="173">
        <f>ROUND(I144*H144,2)</f>
        <v>0</v>
      </c>
      <c r="K144" s="169" t="s">
        <v>593</v>
      </c>
      <c r="L144" s="35"/>
      <c r="M144" s="174" t="s">
        <v>5915</v>
      </c>
      <c r="N144" s="175" t="s">
        <v>5954</v>
      </c>
      <c r="O144" s="36"/>
      <c r="P144" s="176">
        <f>O144*H144</f>
        <v>0</v>
      </c>
      <c r="Q144" s="176">
        <v>9.8999999999999999E-4</v>
      </c>
      <c r="R144" s="176">
        <f>Q144*H144</f>
        <v>1.1454300000000001E-2</v>
      </c>
      <c r="S144" s="176">
        <v>0</v>
      </c>
      <c r="T144" s="177">
        <f>S144*H144</f>
        <v>0</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2585</v>
      </c>
    </row>
    <row r="145" spans="2:65" s="12" customFormat="1">
      <c r="B145" s="186"/>
      <c r="D145" s="195" t="s">
        <v>402</v>
      </c>
      <c r="E145" s="194" t="s">
        <v>5915</v>
      </c>
      <c r="F145" s="207" t="s">
        <v>2717</v>
      </c>
      <c r="H145" s="208">
        <v>3.08</v>
      </c>
      <c r="I145" s="190"/>
      <c r="L145" s="186"/>
      <c r="M145" s="191"/>
      <c r="N145" s="192"/>
      <c r="O145" s="192"/>
      <c r="P145" s="192"/>
      <c r="Q145" s="192"/>
      <c r="R145" s="192"/>
      <c r="S145" s="192"/>
      <c r="T145" s="193"/>
      <c r="AT145" s="194" t="s">
        <v>402</v>
      </c>
      <c r="AU145" s="194" t="s">
        <v>5990</v>
      </c>
      <c r="AV145" s="12" t="s">
        <v>5990</v>
      </c>
      <c r="AW145" s="12" t="s">
        <v>5947</v>
      </c>
      <c r="AX145" s="12" t="s">
        <v>5983</v>
      </c>
      <c r="AY145" s="194" t="s">
        <v>4012</v>
      </c>
    </row>
    <row r="146" spans="2:65" s="12" customFormat="1">
      <c r="B146" s="186"/>
      <c r="D146" s="195" t="s">
        <v>402</v>
      </c>
      <c r="E146" s="194" t="s">
        <v>5915</v>
      </c>
      <c r="F146" s="207" t="s">
        <v>2718</v>
      </c>
      <c r="H146" s="208">
        <v>2.85</v>
      </c>
      <c r="I146" s="190"/>
      <c r="L146" s="186"/>
      <c r="M146" s="191"/>
      <c r="N146" s="192"/>
      <c r="O146" s="192"/>
      <c r="P146" s="192"/>
      <c r="Q146" s="192"/>
      <c r="R146" s="192"/>
      <c r="S146" s="192"/>
      <c r="T146" s="193"/>
      <c r="AT146" s="194" t="s">
        <v>402</v>
      </c>
      <c r="AU146" s="194" t="s">
        <v>5990</v>
      </c>
      <c r="AV146" s="12" t="s">
        <v>5990</v>
      </c>
      <c r="AW146" s="12" t="s">
        <v>5947</v>
      </c>
      <c r="AX146" s="12" t="s">
        <v>5983</v>
      </c>
      <c r="AY146" s="194" t="s">
        <v>4012</v>
      </c>
    </row>
    <row r="147" spans="2:65" s="12" customFormat="1">
      <c r="B147" s="186"/>
      <c r="D147" s="195" t="s">
        <v>402</v>
      </c>
      <c r="E147" s="194" t="s">
        <v>5915</v>
      </c>
      <c r="F147" s="207" t="s">
        <v>2719</v>
      </c>
      <c r="H147" s="208">
        <v>5.64</v>
      </c>
      <c r="I147" s="190"/>
      <c r="L147" s="186"/>
      <c r="M147" s="191"/>
      <c r="N147" s="192"/>
      <c r="O147" s="192"/>
      <c r="P147" s="192"/>
      <c r="Q147" s="192"/>
      <c r="R147" s="192"/>
      <c r="S147" s="192"/>
      <c r="T147" s="193"/>
      <c r="AT147" s="194" t="s">
        <v>402</v>
      </c>
      <c r="AU147" s="194" t="s">
        <v>5990</v>
      </c>
      <c r="AV147" s="12" t="s">
        <v>5990</v>
      </c>
      <c r="AW147" s="12" t="s">
        <v>5947</v>
      </c>
      <c r="AX147" s="12" t="s">
        <v>5983</v>
      </c>
      <c r="AY147" s="194" t="s">
        <v>4012</v>
      </c>
    </row>
    <row r="148" spans="2:65" s="13" customFormat="1">
      <c r="B148" s="209"/>
      <c r="D148" s="179" t="s">
        <v>402</v>
      </c>
      <c r="E148" s="210" t="s">
        <v>5915</v>
      </c>
      <c r="F148" s="211" t="s">
        <v>476</v>
      </c>
      <c r="H148" s="212">
        <v>11.57</v>
      </c>
      <c r="I148" s="213"/>
      <c r="L148" s="209"/>
      <c r="M148" s="214"/>
      <c r="N148" s="215"/>
      <c r="O148" s="215"/>
      <c r="P148" s="215"/>
      <c r="Q148" s="215"/>
      <c r="R148" s="215"/>
      <c r="S148" s="215"/>
      <c r="T148" s="216"/>
      <c r="AT148" s="217" t="s">
        <v>402</v>
      </c>
      <c r="AU148" s="217" t="s">
        <v>5990</v>
      </c>
      <c r="AV148" s="13" t="s">
        <v>6003</v>
      </c>
      <c r="AW148" s="13" t="s">
        <v>5916</v>
      </c>
      <c r="AX148" s="13" t="s">
        <v>5934</v>
      </c>
      <c r="AY148" s="217" t="s">
        <v>4012</v>
      </c>
    </row>
    <row r="149" spans="2:65" s="1" customFormat="1" ht="22.5" customHeight="1">
      <c r="B149" s="166"/>
      <c r="C149" s="167" t="s">
        <v>505</v>
      </c>
      <c r="D149" s="167" t="s">
        <v>4015</v>
      </c>
      <c r="E149" s="168" t="s">
        <v>1637</v>
      </c>
      <c r="F149" s="169" t="s">
        <v>2720</v>
      </c>
      <c r="G149" s="170" t="s">
        <v>2721</v>
      </c>
      <c r="H149" s="171">
        <v>1</v>
      </c>
      <c r="I149" s="172"/>
      <c r="J149" s="173">
        <f>ROUND(I149*H149,2)</f>
        <v>0</v>
      </c>
      <c r="K149" s="169" t="s">
        <v>5915</v>
      </c>
      <c r="L149" s="35"/>
      <c r="M149" s="174" t="s">
        <v>5915</v>
      </c>
      <c r="N149" s="175" t="s">
        <v>5954</v>
      </c>
      <c r="O149" s="36"/>
      <c r="P149" s="176">
        <f>O149*H149</f>
        <v>0</v>
      </c>
      <c r="Q149" s="176">
        <v>0</v>
      </c>
      <c r="R149" s="176">
        <f>Q149*H149</f>
        <v>0</v>
      </c>
      <c r="S149" s="176">
        <v>0</v>
      </c>
      <c r="T149" s="177">
        <f>S149*H149</f>
        <v>0</v>
      </c>
      <c r="AR149" s="18" t="s">
        <v>6003</v>
      </c>
      <c r="AT149" s="18" t="s">
        <v>4015</v>
      </c>
      <c r="AU149" s="18" t="s">
        <v>5990</v>
      </c>
      <c r="AY149" s="18" t="s">
        <v>4012</v>
      </c>
      <c r="BE149" s="178">
        <f>IF(N149="základní",J149,0)</f>
        <v>0</v>
      </c>
      <c r="BF149" s="178">
        <f>IF(N149="snížená",J149,0)</f>
        <v>0</v>
      </c>
      <c r="BG149" s="178">
        <f>IF(N149="zákl. přenesená",J149,0)</f>
        <v>0</v>
      </c>
      <c r="BH149" s="178">
        <f>IF(N149="sníž. přenesená",J149,0)</f>
        <v>0</v>
      </c>
      <c r="BI149" s="178">
        <f>IF(N149="nulová",J149,0)</f>
        <v>0</v>
      </c>
      <c r="BJ149" s="18" t="s">
        <v>5934</v>
      </c>
      <c r="BK149" s="178">
        <f>ROUND(I149*H149,2)</f>
        <v>0</v>
      </c>
      <c r="BL149" s="18" t="s">
        <v>6003</v>
      </c>
      <c r="BM149" s="18" t="s">
        <v>2722</v>
      </c>
    </row>
    <row r="150" spans="2:65" s="1" customFormat="1" ht="22.5" customHeight="1">
      <c r="B150" s="166"/>
      <c r="C150" s="167" t="s">
        <v>511</v>
      </c>
      <c r="D150" s="167" t="s">
        <v>4015</v>
      </c>
      <c r="E150" s="168" t="s">
        <v>1640</v>
      </c>
      <c r="F150" s="169" t="s">
        <v>2602</v>
      </c>
      <c r="G150" s="170" t="s">
        <v>459</v>
      </c>
      <c r="H150" s="171">
        <v>400</v>
      </c>
      <c r="I150" s="172"/>
      <c r="J150" s="173">
        <f>ROUND(I150*H150,2)</f>
        <v>0</v>
      </c>
      <c r="K150" s="169" t="s">
        <v>5915</v>
      </c>
      <c r="L150" s="35"/>
      <c r="M150" s="174" t="s">
        <v>5915</v>
      </c>
      <c r="N150" s="175" t="s">
        <v>5954</v>
      </c>
      <c r="O150" s="36"/>
      <c r="P150" s="176">
        <f>O150*H150</f>
        <v>0</v>
      </c>
      <c r="Q150" s="176">
        <v>0</v>
      </c>
      <c r="R150" s="176">
        <f>Q150*H150</f>
        <v>0</v>
      </c>
      <c r="S150" s="176">
        <v>0</v>
      </c>
      <c r="T150" s="177">
        <f>S150*H150</f>
        <v>0</v>
      </c>
      <c r="AR150" s="18" t="s">
        <v>6003</v>
      </c>
      <c r="AT150" s="18" t="s">
        <v>4015</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2723</v>
      </c>
    </row>
    <row r="151" spans="2:65" s="1" customFormat="1" ht="40.5">
      <c r="B151" s="35"/>
      <c r="D151" s="179" t="s">
        <v>4021</v>
      </c>
      <c r="F151" s="180" t="s">
        <v>2604</v>
      </c>
      <c r="I151" s="181"/>
      <c r="L151" s="35"/>
      <c r="M151" s="64"/>
      <c r="N151" s="36"/>
      <c r="O151" s="36"/>
      <c r="P151" s="36"/>
      <c r="Q151" s="36"/>
      <c r="R151" s="36"/>
      <c r="S151" s="36"/>
      <c r="T151" s="65"/>
      <c r="AT151" s="18" t="s">
        <v>4021</v>
      </c>
      <c r="AU151" s="18" t="s">
        <v>5990</v>
      </c>
    </row>
    <row r="152" spans="2:65" s="1" customFormat="1" ht="31.5" customHeight="1">
      <c r="B152" s="166"/>
      <c r="C152" s="167" t="s">
        <v>516</v>
      </c>
      <c r="D152" s="167" t="s">
        <v>4015</v>
      </c>
      <c r="E152" s="168" t="s">
        <v>1643</v>
      </c>
      <c r="F152" s="169" t="s">
        <v>2724</v>
      </c>
      <c r="G152" s="170" t="s">
        <v>4018</v>
      </c>
      <c r="H152" s="171">
        <v>1</v>
      </c>
      <c r="I152" s="172"/>
      <c r="J152" s="173">
        <f>ROUND(I152*H152,2)</f>
        <v>0</v>
      </c>
      <c r="K152" s="169" t="s">
        <v>5915</v>
      </c>
      <c r="L152" s="35"/>
      <c r="M152" s="174" t="s">
        <v>5915</v>
      </c>
      <c r="N152" s="175" t="s">
        <v>5954</v>
      </c>
      <c r="O152" s="36"/>
      <c r="P152" s="176">
        <f>O152*H152</f>
        <v>0</v>
      </c>
      <c r="Q152" s="176">
        <v>0</v>
      </c>
      <c r="R152" s="176">
        <f>Q152*H152</f>
        <v>0</v>
      </c>
      <c r="S152" s="176">
        <v>0</v>
      </c>
      <c r="T152" s="177">
        <f>S152*H152</f>
        <v>0</v>
      </c>
      <c r="AR152" s="18" t="s">
        <v>6003</v>
      </c>
      <c r="AT152" s="18" t="s">
        <v>4015</v>
      </c>
      <c r="AU152" s="18" t="s">
        <v>5990</v>
      </c>
      <c r="AY152" s="18" t="s">
        <v>4012</v>
      </c>
      <c r="BE152" s="178">
        <f>IF(N152="základní",J152,0)</f>
        <v>0</v>
      </c>
      <c r="BF152" s="178">
        <f>IF(N152="snížená",J152,0)</f>
        <v>0</v>
      </c>
      <c r="BG152" s="178">
        <f>IF(N152="zákl. přenesená",J152,0)</f>
        <v>0</v>
      </c>
      <c r="BH152" s="178">
        <f>IF(N152="sníž. přenesená",J152,0)</f>
        <v>0</v>
      </c>
      <c r="BI152" s="178">
        <f>IF(N152="nulová",J152,0)</f>
        <v>0</v>
      </c>
      <c r="BJ152" s="18" t="s">
        <v>5934</v>
      </c>
      <c r="BK152" s="178">
        <f>ROUND(I152*H152,2)</f>
        <v>0</v>
      </c>
      <c r="BL152" s="18" t="s">
        <v>6003</v>
      </c>
      <c r="BM152" s="18" t="s">
        <v>2725</v>
      </c>
    </row>
    <row r="153" spans="2:65" s="1" customFormat="1" ht="27">
      <c r="B153" s="35"/>
      <c r="D153" s="179" t="s">
        <v>4021</v>
      </c>
      <c r="F153" s="180" t="s">
        <v>2607</v>
      </c>
      <c r="I153" s="181"/>
      <c r="L153" s="35"/>
      <c r="M153" s="64"/>
      <c r="N153" s="36"/>
      <c r="O153" s="36"/>
      <c r="P153" s="36"/>
      <c r="Q153" s="36"/>
      <c r="R153" s="36"/>
      <c r="S153" s="36"/>
      <c r="T153" s="65"/>
      <c r="AT153" s="18" t="s">
        <v>4021</v>
      </c>
      <c r="AU153" s="18" t="s">
        <v>5990</v>
      </c>
    </row>
    <row r="154" spans="2:65" s="1" customFormat="1" ht="22.5" customHeight="1">
      <c r="B154" s="166"/>
      <c r="C154" s="167" t="s">
        <v>521</v>
      </c>
      <c r="D154" s="167" t="s">
        <v>4015</v>
      </c>
      <c r="E154" s="168" t="s">
        <v>1658</v>
      </c>
      <c r="F154" s="169" t="s">
        <v>2592</v>
      </c>
      <c r="G154" s="170" t="s">
        <v>426</v>
      </c>
      <c r="H154" s="171">
        <v>11.57</v>
      </c>
      <c r="I154" s="172"/>
      <c r="J154" s="173">
        <f>ROUND(I154*H154,2)</f>
        <v>0</v>
      </c>
      <c r="K154" s="169" t="s">
        <v>5915</v>
      </c>
      <c r="L154" s="35"/>
      <c r="M154" s="174" t="s">
        <v>5915</v>
      </c>
      <c r="N154" s="175" t="s">
        <v>5954</v>
      </c>
      <c r="O154" s="36"/>
      <c r="P154" s="176">
        <f>O154*H154</f>
        <v>0</v>
      </c>
      <c r="Q154" s="176">
        <v>0</v>
      </c>
      <c r="R154" s="176">
        <f>Q154*H154</f>
        <v>0</v>
      </c>
      <c r="S154" s="176">
        <v>0</v>
      </c>
      <c r="T154" s="177">
        <f>S154*H154</f>
        <v>0</v>
      </c>
      <c r="AR154" s="18" t="s">
        <v>6003</v>
      </c>
      <c r="AT154" s="18" t="s">
        <v>4015</v>
      </c>
      <c r="AU154" s="18" t="s">
        <v>5990</v>
      </c>
      <c r="AY154" s="18" t="s">
        <v>4012</v>
      </c>
      <c r="BE154" s="178">
        <f>IF(N154="základní",J154,0)</f>
        <v>0</v>
      </c>
      <c r="BF154" s="178">
        <f>IF(N154="snížená",J154,0)</f>
        <v>0</v>
      </c>
      <c r="BG154" s="178">
        <f>IF(N154="zákl. přenesená",J154,0)</f>
        <v>0</v>
      </c>
      <c r="BH154" s="178">
        <f>IF(N154="sníž. přenesená",J154,0)</f>
        <v>0</v>
      </c>
      <c r="BI154" s="178">
        <f>IF(N154="nulová",J154,0)</f>
        <v>0</v>
      </c>
      <c r="BJ154" s="18" t="s">
        <v>5934</v>
      </c>
      <c r="BK154" s="178">
        <f>ROUND(I154*H154,2)</f>
        <v>0</v>
      </c>
      <c r="BL154" s="18" t="s">
        <v>6003</v>
      </c>
      <c r="BM154" s="18" t="s">
        <v>2593</v>
      </c>
    </row>
    <row r="155" spans="2:65" s="12" customFormat="1">
      <c r="B155" s="186"/>
      <c r="D155" s="195" t="s">
        <v>402</v>
      </c>
      <c r="E155" s="194" t="s">
        <v>5915</v>
      </c>
      <c r="F155" s="207" t="s">
        <v>2717</v>
      </c>
      <c r="H155" s="208">
        <v>3.08</v>
      </c>
      <c r="I155" s="190"/>
      <c r="L155" s="186"/>
      <c r="M155" s="191"/>
      <c r="N155" s="192"/>
      <c r="O155" s="192"/>
      <c r="P155" s="192"/>
      <c r="Q155" s="192"/>
      <c r="R155" s="192"/>
      <c r="S155" s="192"/>
      <c r="T155" s="193"/>
      <c r="AT155" s="194" t="s">
        <v>402</v>
      </c>
      <c r="AU155" s="194" t="s">
        <v>5990</v>
      </c>
      <c r="AV155" s="12" t="s">
        <v>5990</v>
      </c>
      <c r="AW155" s="12" t="s">
        <v>5947</v>
      </c>
      <c r="AX155" s="12" t="s">
        <v>5983</v>
      </c>
      <c r="AY155" s="194" t="s">
        <v>4012</v>
      </c>
    </row>
    <row r="156" spans="2:65" s="12" customFormat="1">
      <c r="B156" s="186"/>
      <c r="D156" s="195" t="s">
        <v>402</v>
      </c>
      <c r="E156" s="194" t="s">
        <v>5915</v>
      </c>
      <c r="F156" s="207" t="s">
        <v>2718</v>
      </c>
      <c r="H156" s="208">
        <v>2.85</v>
      </c>
      <c r="I156" s="190"/>
      <c r="L156" s="186"/>
      <c r="M156" s="191"/>
      <c r="N156" s="192"/>
      <c r="O156" s="192"/>
      <c r="P156" s="192"/>
      <c r="Q156" s="192"/>
      <c r="R156" s="192"/>
      <c r="S156" s="192"/>
      <c r="T156" s="193"/>
      <c r="AT156" s="194" t="s">
        <v>402</v>
      </c>
      <c r="AU156" s="194" t="s">
        <v>5990</v>
      </c>
      <c r="AV156" s="12" t="s">
        <v>5990</v>
      </c>
      <c r="AW156" s="12" t="s">
        <v>5947</v>
      </c>
      <c r="AX156" s="12" t="s">
        <v>5983</v>
      </c>
      <c r="AY156" s="194" t="s">
        <v>4012</v>
      </c>
    </row>
    <row r="157" spans="2:65" s="12" customFormat="1">
      <c r="B157" s="186"/>
      <c r="D157" s="195" t="s">
        <v>402</v>
      </c>
      <c r="E157" s="194" t="s">
        <v>5915</v>
      </c>
      <c r="F157" s="207" t="s">
        <v>2719</v>
      </c>
      <c r="H157" s="208">
        <v>5.64</v>
      </c>
      <c r="I157" s="190"/>
      <c r="L157" s="186"/>
      <c r="M157" s="191"/>
      <c r="N157" s="192"/>
      <c r="O157" s="192"/>
      <c r="P157" s="192"/>
      <c r="Q157" s="192"/>
      <c r="R157" s="192"/>
      <c r="S157" s="192"/>
      <c r="T157" s="193"/>
      <c r="AT157" s="194" t="s">
        <v>402</v>
      </c>
      <c r="AU157" s="194" t="s">
        <v>5990</v>
      </c>
      <c r="AV157" s="12" t="s">
        <v>5990</v>
      </c>
      <c r="AW157" s="12" t="s">
        <v>5947</v>
      </c>
      <c r="AX157" s="12" t="s">
        <v>5983</v>
      </c>
      <c r="AY157" s="194" t="s">
        <v>4012</v>
      </c>
    </row>
    <row r="158" spans="2:65" s="13" customFormat="1">
      <c r="B158" s="209"/>
      <c r="D158" s="179" t="s">
        <v>402</v>
      </c>
      <c r="E158" s="210" t="s">
        <v>5915</v>
      </c>
      <c r="F158" s="211" t="s">
        <v>476</v>
      </c>
      <c r="H158" s="212">
        <v>11.57</v>
      </c>
      <c r="I158" s="213"/>
      <c r="L158" s="209"/>
      <c r="M158" s="214"/>
      <c r="N158" s="215"/>
      <c r="O158" s="215"/>
      <c r="P158" s="215"/>
      <c r="Q158" s="215"/>
      <c r="R158" s="215"/>
      <c r="S158" s="215"/>
      <c r="T158" s="216"/>
      <c r="AT158" s="217" t="s">
        <v>402</v>
      </c>
      <c r="AU158" s="217" t="s">
        <v>5990</v>
      </c>
      <c r="AV158" s="13" t="s">
        <v>6003</v>
      </c>
      <c r="AW158" s="13" t="s">
        <v>5916</v>
      </c>
      <c r="AX158" s="13" t="s">
        <v>5934</v>
      </c>
      <c r="AY158" s="217" t="s">
        <v>4012</v>
      </c>
    </row>
    <row r="159" spans="2:65" s="1" customFormat="1" ht="22.5" customHeight="1">
      <c r="B159" s="166"/>
      <c r="C159" s="167" t="s">
        <v>526</v>
      </c>
      <c r="D159" s="167" t="s">
        <v>4015</v>
      </c>
      <c r="E159" s="168" t="s">
        <v>1661</v>
      </c>
      <c r="F159" s="169" t="s">
        <v>1662</v>
      </c>
      <c r="G159" s="170" t="s">
        <v>426</v>
      </c>
      <c r="H159" s="171">
        <v>11.57</v>
      </c>
      <c r="I159" s="172"/>
      <c r="J159" s="173">
        <f>ROUND(I159*H159,2)</f>
        <v>0</v>
      </c>
      <c r="K159" s="169" t="s">
        <v>5915</v>
      </c>
      <c r="L159" s="35"/>
      <c r="M159" s="174" t="s">
        <v>5915</v>
      </c>
      <c r="N159" s="175" t="s">
        <v>5954</v>
      </c>
      <c r="O159" s="36"/>
      <c r="P159" s="176">
        <f>O159*H159</f>
        <v>0</v>
      </c>
      <c r="Q159" s="176">
        <v>0</v>
      </c>
      <c r="R159" s="176">
        <f>Q159*H159</f>
        <v>0</v>
      </c>
      <c r="S159" s="176">
        <v>0</v>
      </c>
      <c r="T159" s="177">
        <f>S159*H159</f>
        <v>0</v>
      </c>
      <c r="AR159" s="18" t="s">
        <v>6003</v>
      </c>
      <c r="AT159" s="18" t="s">
        <v>4015</v>
      </c>
      <c r="AU159" s="18" t="s">
        <v>5990</v>
      </c>
      <c r="AY159" s="18" t="s">
        <v>4012</v>
      </c>
      <c r="BE159" s="178">
        <f>IF(N159="základní",J159,0)</f>
        <v>0</v>
      </c>
      <c r="BF159" s="178">
        <f>IF(N159="snížená",J159,0)</f>
        <v>0</v>
      </c>
      <c r="BG159" s="178">
        <f>IF(N159="zákl. přenesená",J159,0)</f>
        <v>0</v>
      </c>
      <c r="BH159" s="178">
        <f>IF(N159="sníž. přenesená",J159,0)</f>
        <v>0</v>
      </c>
      <c r="BI159" s="178">
        <f>IF(N159="nulová",J159,0)</f>
        <v>0</v>
      </c>
      <c r="BJ159" s="18" t="s">
        <v>5934</v>
      </c>
      <c r="BK159" s="178">
        <f>ROUND(I159*H159,2)</f>
        <v>0</v>
      </c>
      <c r="BL159" s="18" t="s">
        <v>6003</v>
      </c>
      <c r="BM159" s="18" t="s">
        <v>2594</v>
      </c>
    </row>
    <row r="160" spans="2:65" s="1" customFormat="1" ht="22.5" customHeight="1">
      <c r="B160" s="166"/>
      <c r="C160" s="167" t="s">
        <v>532</v>
      </c>
      <c r="D160" s="167" t="s">
        <v>4015</v>
      </c>
      <c r="E160" s="168" t="s">
        <v>1664</v>
      </c>
      <c r="F160" s="169" t="s">
        <v>1665</v>
      </c>
      <c r="G160" s="170" t="s">
        <v>426</v>
      </c>
      <c r="H160" s="171">
        <v>11.57</v>
      </c>
      <c r="I160" s="172"/>
      <c r="J160" s="173">
        <f>ROUND(I160*H160,2)</f>
        <v>0</v>
      </c>
      <c r="K160" s="169" t="s">
        <v>5915</v>
      </c>
      <c r="L160" s="35"/>
      <c r="M160" s="174" t="s">
        <v>5915</v>
      </c>
      <c r="N160" s="175" t="s">
        <v>5954</v>
      </c>
      <c r="O160" s="36"/>
      <c r="P160" s="176">
        <f>O160*H160</f>
        <v>0</v>
      </c>
      <c r="Q160" s="176">
        <v>0</v>
      </c>
      <c r="R160" s="176">
        <f>Q160*H160</f>
        <v>0</v>
      </c>
      <c r="S160" s="176">
        <v>0</v>
      </c>
      <c r="T160" s="177">
        <f>S160*H160</f>
        <v>0</v>
      </c>
      <c r="AR160" s="18" t="s">
        <v>6003</v>
      </c>
      <c r="AT160" s="18" t="s">
        <v>4015</v>
      </c>
      <c r="AU160" s="18" t="s">
        <v>5990</v>
      </c>
      <c r="AY160" s="18" t="s">
        <v>4012</v>
      </c>
      <c r="BE160" s="178">
        <f>IF(N160="základní",J160,0)</f>
        <v>0</v>
      </c>
      <c r="BF160" s="178">
        <f>IF(N160="snížená",J160,0)</f>
        <v>0</v>
      </c>
      <c r="BG160" s="178">
        <f>IF(N160="zákl. přenesená",J160,0)</f>
        <v>0</v>
      </c>
      <c r="BH160" s="178">
        <f>IF(N160="sníž. přenesená",J160,0)</f>
        <v>0</v>
      </c>
      <c r="BI160" s="178">
        <f>IF(N160="nulová",J160,0)</f>
        <v>0</v>
      </c>
      <c r="BJ160" s="18" t="s">
        <v>5934</v>
      </c>
      <c r="BK160" s="178">
        <f>ROUND(I160*H160,2)</f>
        <v>0</v>
      </c>
      <c r="BL160" s="18" t="s">
        <v>6003</v>
      </c>
      <c r="BM160" s="18" t="s">
        <v>2595</v>
      </c>
    </row>
    <row r="161" spans="2:65" s="1" customFormat="1" ht="22.5" customHeight="1">
      <c r="B161" s="166"/>
      <c r="C161" s="167" t="s">
        <v>538</v>
      </c>
      <c r="D161" s="167" t="s">
        <v>4015</v>
      </c>
      <c r="E161" s="168" t="s">
        <v>1668</v>
      </c>
      <c r="F161" s="169" t="s">
        <v>1669</v>
      </c>
      <c r="G161" s="170" t="s">
        <v>426</v>
      </c>
      <c r="H161" s="171">
        <v>11.57</v>
      </c>
      <c r="I161" s="172"/>
      <c r="J161" s="173">
        <f>ROUND(I161*H161,2)</f>
        <v>0</v>
      </c>
      <c r="K161" s="169" t="s">
        <v>5915</v>
      </c>
      <c r="L161" s="35"/>
      <c r="M161" s="174" t="s">
        <v>5915</v>
      </c>
      <c r="N161" s="175" t="s">
        <v>5954</v>
      </c>
      <c r="O161" s="36"/>
      <c r="P161" s="176">
        <f>O161*H161</f>
        <v>0</v>
      </c>
      <c r="Q161" s="176">
        <v>0</v>
      </c>
      <c r="R161" s="176">
        <f>Q161*H161</f>
        <v>0</v>
      </c>
      <c r="S161" s="176">
        <v>0</v>
      </c>
      <c r="T161" s="177">
        <f>S161*H161</f>
        <v>0</v>
      </c>
      <c r="AR161" s="18" t="s">
        <v>6003</v>
      </c>
      <c r="AT161" s="18" t="s">
        <v>4015</v>
      </c>
      <c r="AU161" s="18" t="s">
        <v>5990</v>
      </c>
      <c r="AY161" s="18" t="s">
        <v>4012</v>
      </c>
      <c r="BE161" s="178">
        <f>IF(N161="základní",J161,0)</f>
        <v>0</v>
      </c>
      <c r="BF161" s="178">
        <f>IF(N161="snížená",J161,0)</f>
        <v>0</v>
      </c>
      <c r="BG161" s="178">
        <f>IF(N161="zákl. přenesená",J161,0)</f>
        <v>0</v>
      </c>
      <c r="BH161" s="178">
        <f>IF(N161="sníž. přenesená",J161,0)</f>
        <v>0</v>
      </c>
      <c r="BI161" s="178">
        <f>IF(N161="nulová",J161,0)</f>
        <v>0</v>
      </c>
      <c r="BJ161" s="18" t="s">
        <v>5934</v>
      </c>
      <c r="BK161" s="178">
        <f>ROUND(I161*H161,2)</f>
        <v>0</v>
      </c>
      <c r="BL161" s="18" t="s">
        <v>6003</v>
      </c>
      <c r="BM161" s="18" t="s">
        <v>2601</v>
      </c>
    </row>
    <row r="162" spans="2:65" s="1" customFormat="1" ht="22.5" customHeight="1">
      <c r="B162" s="166"/>
      <c r="C162" s="167" t="s">
        <v>542</v>
      </c>
      <c r="D162" s="167" t="s">
        <v>4015</v>
      </c>
      <c r="E162" s="168" t="s">
        <v>1671</v>
      </c>
      <c r="F162" s="169" t="s">
        <v>2726</v>
      </c>
      <c r="G162" s="170" t="s">
        <v>459</v>
      </c>
      <c r="H162" s="171">
        <v>18</v>
      </c>
      <c r="I162" s="172"/>
      <c r="J162" s="173">
        <f>ROUND(I162*H162,2)</f>
        <v>0</v>
      </c>
      <c r="K162" s="169" t="s">
        <v>5915</v>
      </c>
      <c r="L162" s="35"/>
      <c r="M162" s="174" t="s">
        <v>5915</v>
      </c>
      <c r="N162" s="175" t="s">
        <v>5954</v>
      </c>
      <c r="O162" s="36"/>
      <c r="P162" s="176">
        <f>O162*H162</f>
        <v>0</v>
      </c>
      <c r="Q162" s="176">
        <v>0</v>
      </c>
      <c r="R162" s="176">
        <f>Q162*H162</f>
        <v>0</v>
      </c>
      <c r="S162" s="176">
        <v>0</v>
      </c>
      <c r="T162" s="177">
        <f>S162*H162</f>
        <v>0</v>
      </c>
      <c r="AR162" s="18" t="s">
        <v>6003</v>
      </c>
      <c r="AT162" s="18" t="s">
        <v>4015</v>
      </c>
      <c r="AU162" s="18" t="s">
        <v>5990</v>
      </c>
      <c r="AY162" s="18" t="s">
        <v>4012</v>
      </c>
      <c r="BE162" s="178">
        <f>IF(N162="základní",J162,0)</f>
        <v>0</v>
      </c>
      <c r="BF162" s="178">
        <f>IF(N162="snížená",J162,0)</f>
        <v>0</v>
      </c>
      <c r="BG162" s="178">
        <f>IF(N162="zákl. přenesená",J162,0)</f>
        <v>0</v>
      </c>
      <c r="BH162" s="178">
        <f>IF(N162="sníž. přenesená",J162,0)</f>
        <v>0</v>
      </c>
      <c r="BI162" s="178">
        <f>IF(N162="nulová",J162,0)</f>
        <v>0</v>
      </c>
      <c r="BJ162" s="18" t="s">
        <v>5934</v>
      </c>
      <c r="BK162" s="178">
        <f>ROUND(I162*H162,2)</f>
        <v>0</v>
      </c>
      <c r="BL162" s="18" t="s">
        <v>6003</v>
      </c>
      <c r="BM162" s="18" t="s">
        <v>2727</v>
      </c>
    </row>
    <row r="163" spans="2:65" s="1" customFormat="1" ht="31.5" customHeight="1">
      <c r="B163" s="166"/>
      <c r="C163" s="167" t="s">
        <v>548</v>
      </c>
      <c r="D163" s="167" t="s">
        <v>4015</v>
      </c>
      <c r="E163" s="168" t="s">
        <v>1674</v>
      </c>
      <c r="F163" s="169" t="s">
        <v>2728</v>
      </c>
      <c r="G163" s="170" t="s">
        <v>2721</v>
      </c>
      <c r="H163" s="171">
        <v>6</v>
      </c>
      <c r="I163" s="172"/>
      <c r="J163" s="173">
        <f>ROUND(I163*H163,2)</f>
        <v>0</v>
      </c>
      <c r="K163" s="169" t="s">
        <v>5915</v>
      </c>
      <c r="L163" s="35"/>
      <c r="M163" s="174" t="s">
        <v>5915</v>
      </c>
      <c r="N163" s="175" t="s">
        <v>5954</v>
      </c>
      <c r="O163" s="36"/>
      <c r="P163" s="176">
        <f>O163*H163</f>
        <v>0</v>
      </c>
      <c r="Q163" s="176">
        <v>0</v>
      </c>
      <c r="R163" s="176">
        <f>Q163*H163</f>
        <v>0</v>
      </c>
      <c r="S163" s="176">
        <v>0</v>
      </c>
      <c r="T163" s="177">
        <f>S163*H163</f>
        <v>0</v>
      </c>
      <c r="AR163" s="18" t="s">
        <v>6003</v>
      </c>
      <c r="AT163" s="18" t="s">
        <v>4015</v>
      </c>
      <c r="AU163" s="18" t="s">
        <v>5990</v>
      </c>
      <c r="AY163" s="18" t="s">
        <v>4012</v>
      </c>
      <c r="BE163" s="178">
        <f>IF(N163="základní",J163,0)</f>
        <v>0</v>
      </c>
      <c r="BF163" s="178">
        <f>IF(N163="snížená",J163,0)</f>
        <v>0</v>
      </c>
      <c r="BG163" s="178">
        <f>IF(N163="zákl. přenesená",J163,0)</f>
        <v>0</v>
      </c>
      <c r="BH163" s="178">
        <f>IF(N163="sníž. přenesená",J163,0)</f>
        <v>0</v>
      </c>
      <c r="BI163" s="178">
        <f>IF(N163="nulová",J163,0)</f>
        <v>0</v>
      </c>
      <c r="BJ163" s="18" t="s">
        <v>5934</v>
      </c>
      <c r="BK163" s="178">
        <f>ROUND(I163*H163,2)</f>
        <v>0</v>
      </c>
      <c r="BL163" s="18" t="s">
        <v>6003</v>
      </c>
      <c r="BM163" s="18" t="s">
        <v>2729</v>
      </c>
    </row>
    <row r="164" spans="2:65" s="11" customFormat="1" ht="29.85" customHeight="1">
      <c r="B164" s="152"/>
      <c r="D164" s="163" t="s">
        <v>5982</v>
      </c>
      <c r="E164" s="164" t="s">
        <v>4617</v>
      </c>
      <c r="F164" s="164" t="s">
        <v>4618</v>
      </c>
      <c r="I164" s="155"/>
      <c r="J164" s="165">
        <f>BK164</f>
        <v>0</v>
      </c>
      <c r="L164" s="152"/>
      <c r="M164" s="157"/>
      <c r="N164" s="158"/>
      <c r="O164" s="158"/>
      <c r="P164" s="159">
        <f>SUM(P165:P169)</f>
        <v>0</v>
      </c>
      <c r="Q164" s="158"/>
      <c r="R164" s="159">
        <f>SUM(R165:R169)</f>
        <v>0</v>
      </c>
      <c r="S164" s="158"/>
      <c r="T164" s="160">
        <f>SUM(T165:T169)</f>
        <v>0</v>
      </c>
      <c r="AR164" s="153" t="s">
        <v>5934</v>
      </c>
      <c r="AT164" s="161" t="s">
        <v>5982</v>
      </c>
      <c r="AU164" s="161" t="s">
        <v>5934</v>
      </c>
      <c r="AY164" s="153" t="s">
        <v>4012</v>
      </c>
      <c r="BK164" s="162">
        <f>SUM(BK165:BK169)</f>
        <v>0</v>
      </c>
    </row>
    <row r="165" spans="2:65" s="1" customFormat="1" ht="22.5" customHeight="1">
      <c r="B165" s="166"/>
      <c r="C165" s="167" t="s">
        <v>553</v>
      </c>
      <c r="D165" s="167" t="s">
        <v>4015</v>
      </c>
      <c r="E165" s="168" t="s">
        <v>4619</v>
      </c>
      <c r="F165" s="169" t="s">
        <v>4620</v>
      </c>
      <c r="G165" s="170" t="s">
        <v>450</v>
      </c>
      <c r="H165" s="171">
        <v>16.218</v>
      </c>
      <c r="I165" s="172"/>
      <c r="J165" s="173">
        <f>ROUND(I165*H165,2)</f>
        <v>0</v>
      </c>
      <c r="K165" s="169" t="s">
        <v>392</v>
      </c>
      <c r="L165" s="35"/>
      <c r="M165" s="174" t="s">
        <v>5915</v>
      </c>
      <c r="N165" s="175" t="s">
        <v>5954</v>
      </c>
      <c r="O165" s="36"/>
      <c r="P165" s="176">
        <f>O165*H165</f>
        <v>0</v>
      </c>
      <c r="Q165" s="176">
        <v>0</v>
      </c>
      <c r="R165" s="176">
        <f>Q165*H165</f>
        <v>0</v>
      </c>
      <c r="S165" s="176">
        <v>0</v>
      </c>
      <c r="T165" s="177">
        <f>S165*H165</f>
        <v>0</v>
      </c>
      <c r="AR165" s="18" t="s">
        <v>6003</v>
      </c>
      <c r="AT165" s="18" t="s">
        <v>4015</v>
      </c>
      <c r="AU165" s="18" t="s">
        <v>5990</v>
      </c>
      <c r="AY165" s="18" t="s">
        <v>4012</v>
      </c>
      <c r="BE165" s="178">
        <f>IF(N165="základní",J165,0)</f>
        <v>0</v>
      </c>
      <c r="BF165" s="178">
        <f>IF(N165="snížená",J165,0)</f>
        <v>0</v>
      </c>
      <c r="BG165" s="178">
        <f>IF(N165="zákl. přenesená",J165,0)</f>
        <v>0</v>
      </c>
      <c r="BH165" s="178">
        <f>IF(N165="sníž. přenesená",J165,0)</f>
        <v>0</v>
      </c>
      <c r="BI165" s="178">
        <f>IF(N165="nulová",J165,0)</f>
        <v>0</v>
      </c>
      <c r="BJ165" s="18" t="s">
        <v>5934</v>
      </c>
      <c r="BK165" s="178">
        <f>ROUND(I165*H165,2)</f>
        <v>0</v>
      </c>
      <c r="BL165" s="18" t="s">
        <v>6003</v>
      </c>
      <c r="BM165" s="18" t="s">
        <v>2461</v>
      </c>
    </row>
    <row r="166" spans="2:65" s="1" customFormat="1" ht="22.5" customHeight="1">
      <c r="B166" s="166"/>
      <c r="C166" s="167" t="s">
        <v>559</v>
      </c>
      <c r="D166" s="167" t="s">
        <v>4015</v>
      </c>
      <c r="E166" s="168" t="s">
        <v>4627</v>
      </c>
      <c r="F166" s="169" t="s">
        <v>4628</v>
      </c>
      <c r="G166" s="170" t="s">
        <v>450</v>
      </c>
      <c r="H166" s="171">
        <v>16.218</v>
      </c>
      <c r="I166" s="172"/>
      <c r="J166" s="173">
        <f>ROUND(I166*H166,2)</f>
        <v>0</v>
      </c>
      <c r="K166" s="169" t="s">
        <v>392</v>
      </c>
      <c r="L166" s="35"/>
      <c r="M166" s="174" t="s">
        <v>5915</v>
      </c>
      <c r="N166" s="175" t="s">
        <v>5954</v>
      </c>
      <c r="O166" s="36"/>
      <c r="P166" s="176">
        <f>O166*H166</f>
        <v>0</v>
      </c>
      <c r="Q166" s="176">
        <v>0</v>
      </c>
      <c r="R166" s="176">
        <f>Q166*H166</f>
        <v>0</v>
      </c>
      <c r="S166" s="176">
        <v>0</v>
      </c>
      <c r="T166" s="177">
        <f>S166*H166</f>
        <v>0</v>
      </c>
      <c r="AR166" s="18" t="s">
        <v>6003</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6003</v>
      </c>
      <c r="BM166" s="18" t="s">
        <v>2462</v>
      </c>
    </row>
    <row r="167" spans="2:65" s="1" customFormat="1" ht="22.5" customHeight="1">
      <c r="B167" s="166"/>
      <c r="C167" s="167" t="s">
        <v>565</v>
      </c>
      <c r="D167" s="167" t="s">
        <v>4015</v>
      </c>
      <c r="E167" s="168" t="s">
        <v>4633</v>
      </c>
      <c r="F167" s="169" t="s">
        <v>4634</v>
      </c>
      <c r="G167" s="170" t="s">
        <v>450</v>
      </c>
      <c r="H167" s="171">
        <v>551.41200000000003</v>
      </c>
      <c r="I167" s="172"/>
      <c r="J167" s="173">
        <f>ROUND(I167*H167,2)</f>
        <v>0</v>
      </c>
      <c r="K167" s="169" t="s">
        <v>392</v>
      </c>
      <c r="L167" s="35"/>
      <c r="M167" s="174" t="s">
        <v>5915</v>
      </c>
      <c r="N167" s="175" t="s">
        <v>5954</v>
      </c>
      <c r="O167" s="36"/>
      <c r="P167" s="176">
        <f>O167*H167</f>
        <v>0</v>
      </c>
      <c r="Q167" s="176">
        <v>0</v>
      </c>
      <c r="R167" s="176">
        <f>Q167*H167</f>
        <v>0</v>
      </c>
      <c r="S167" s="176">
        <v>0</v>
      </c>
      <c r="T167" s="177">
        <f>S167*H167</f>
        <v>0</v>
      </c>
      <c r="AR167" s="18" t="s">
        <v>6003</v>
      </c>
      <c r="AT167" s="18" t="s">
        <v>4015</v>
      </c>
      <c r="AU167" s="18" t="s">
        <v>5990</v>
      </c>
      <c r="AY167" s="18" t="s">
        <v>4012</v>
      </c>
      <c r="BE167" s="178">
        <f>IF(N167="základní",J167,0)</f>
        <v>0</v>
      </c>
      <c r="BF167" s="178">
        <f>IF(N167="snížená",J167,0)</f>
        <v>0</v>
      </c>
      <c r="BG167" s="178">
        <f>IF(N167="zákl. přenesená",J167,0)</f>
        <v>0</v>
      </c>
      <c r="BH167" s="178">
        <f>IF(N167="sníž. přenesená",J167,0)</f>
        <v>0</v>
      </c>
      <c r="BI167" s="178">
        <f>IF(N167="nulová",J167,0)</f>
        <v>0</v>
      </c>
      <c r="BJ167" s="18" t="s">
        <v>5934</v>
      </c>
      <c r="BK167" s="178">
        <f>ROUND(I167*H167,2)</f>
        <v>0</v>
      </c>
      <c r="BL167" s="18" t="s">
        <v>6003</v>
      </c>
      <c r="BM167" s="18" t="s">
        <v>2463</v>
      </c>
    </row>
    <row r="168" spans="2:65" s="12" customFormat="1">
      <c r="B168" s="186"/>
      <c r="D168" s="179" t="s">
        <v>402</v>
      </c>
      <c r="F168" s="188" t="s">
        <v>2730</v>
      </c>
      <c r="H168" s="189">
        <v>551.41200000000003</v>
      </c>
      <c r="I168" s="190"/>
      <c r="L168" s="186"/>
      <c r="M168" s="191"/>
      <c r="N168" s="192"/>
      <c r="O168" s="192"/>
      <c r="P168" s="192"/>
      <c r="Q168" s="192"/>
      <c r="R168" s="192"/>
      <c r="S168" s="192"/>
      <c r="T168" s="193"/>
      <c r="AT168" s="194" t="s">
        <v>402</v>
      </c>
      <c r="AU168" s="194" t="s">
        <v>5990</v>
      </c>
      <c r="AV168" s="12" t="s">
        <v>5990</v>
      </c>
      <c r="AW168" s="12" t="s">
        <v>5916</v>
      </c>
      <c r="AX168" s="12" t="s">
        <v>5934</v>
      </c>
      <c r="AY168" s="194" t="s">
        <v>4012</v>
      </c>
    </row>
    <row r="169" spans="2:65" s="1" customFormat="1" ht="22.5" customHeight="1">
      <c r="B169" s="166"/>
      <c r="C169" s="167" t="s">
        <v>570</v>
      </c>
      <c r="D169" s="167" t="s">
        <v>4015</v>
      </c>
      <c r="E169" s="168" t="s">
        <v>2469</v>
      </c>
      <c r="F169" s="169" t="s">
        <v>2470</v>
      </c>
      <c r="G169" s="170" t="s">
        <v>450</v>
      </c>
      <c r="H169" s="171">
        <v>16.218</v>
      </c>
      <c r="I169" s="172"/>
      <c r="J169" s="173">
        <f>ROUND(I169*H169,2)</f>
        <v>0</v>
      </c>
      <c r="K169" s="169" t="s">
        <v>392</v>
      </c>
      <c r="L169" s="35"/>
      <c r="M169" s="174" t="s">
        <v>5915</v>
      </c>
      <c r="N169" s="175" t="s">
        <v>5954</v>
      </c>
      <c r="O169" s="36"/>
      <c r="P169" s="176">
        <f>O169*H169</f>
        <v>0</v>
      </c>
      <c r="Q169" s="176">
        <v>0</v>
      </c>
      <c r="R169" s="176">
        <f>Q169*H169</f>
        <v>0</v>
      </c>
      <c r="S169" s="176">
        <v>0</v>
      </c>
      <c r="T169" s="177">
        <f>S169*H169</f>
        <v>0</v>
      </c>
      <c r="AR169" s="18" t="s">
        <v>6003</v>
      </c>
      <c r="AT169" s="18" t="s">
        <v>4015</v>
      </c>
      <c r="AU169" s="18" t="s">
        <v>5990</v>
      </c>
      <c r="AY169" s="18" t="s">
        <v>4012</v>
      </c>
      <c r="BE169" s="178">
        <f>IF(N169="základní",J169,0)</f>
        <v>0</v>
      </c>
      <c r="BF169" s="178">
        <f>IF(N169="snížená",J169,0)</f>
        <v>0</v>
      </c>
      <c r="BG169" s="178">
        <f>IF(N169="zákl. přenesená",J169,0)</f>
        <v>0</v>
      </c>
      <c r="BH169" s="178">
        <f>IF(N169="sníž. přenesená",J169,0)</f>
        <v>0</v>
      </c>
      <c r="BI169" s="178">
        <f>IF(N169="nulová",J169,0)</f>
        <v>0</v>
      </c>
      <c r="BJ169" s="18" t="s">
        <v>5934</v>
      </c>
      <c r="BK169" s="178">
        <f>ROUND(I169*H169,2)</f>
        <v>0</v>
      </c>
      <c r="BL169" s="18" t="s">
        <v>6003</v>
      </c>
      <c r="BM169" s="18" t="s">
        <v>2467</v>
      </c>
    </row>
    <row r="170" spans="2:65" s="11" customFormat="1" ht="37.35" customHeight="1">
      <c r="B170" s="152"/>
      <c r="D170" s="153" t="s">
        <v>5982</v>
      </c>
      <c r="E170" s="154" t="s">
        <v>743</v>
      </c>
      <c r="F170" s="154" t="s">
        <v>744</v>
      </c>
      <c r="I170" s="155"/>
      <c r="J170" s="156">
        <f>BK170</f>
        <v>0</v>
      </c>
      <c r="L170" s="152"/>
      <c r="M170" s="157"/>
      <c r="N170" s="158"/>
      <c r="O170" s="158"/>
      <c r="P170" s="159">
        <f>P171+P188+P197+P206+P219+P222+P226+P230</f>
        <v>0</v>
      </c>
      <c r="Q170" s="158"/>
      <c r="R170" s="159">
        <f>R171+R188+R197+R206+R219+R222+R226+R230</f>
        <v>2.07646928</v>
      </c>
      <c r="S170" s="158"/>
      <c r="T170" s="160">
        <f>T171+T188+T197+T206+T219+T222+T226+T230</f>
        <v>1.5712194200000003</v>
      </c>
      <c r="AR170" s="153" t="s">
        <v>5990</v>
      </c>
      <c r="AT170" s="161" t="s">
        <v>5982</v>
      </c>
      <c r="AU170" s="161" t="s">
        <v>5983</v>
      </c>
      <c r="AY170" s="153" t="s">
        <v>4012</v>
      </c>
      <c r="BK170" s="162">
        <f>BK171+BK188+BK197+BK206+BK219+BK222+BK226+BK230</f>
        <v>0</v>
      </c>
    </row>
    <row r="171" spans="2:65" s="11" customFormat="1" ht="19.899999999999999" customHeight="1">
      <c r="B171" s="152"/>
      <c r="D171" s="163" t="s">
        <v>5982</v>
      </c>
      <c r="E171" s="164" t="s">
        <v>2781</v>
      </c>
      <c r="F171" s="164" t="s">
        <v>2782</v>
      </c>
      <c r="I171" s="155"/>
      <c r="J171" s="165">
        <f>BK171</f>
        <v>0</v>
      </c>
      <c r="L171" s="152"/>
      <c r="M171" s="157"/>
      <c r="N171" s="158"/>
      <c r="O171" s="158"/>
      <c r="P171" s="159">
        <f>SUM(P172:P187)</f>
        <v>0</v>
      </c>
      <c r="Q171" s="158"/>
      <c r="R171" s="159">
        <f>SUM(R172:R187)</f>
        <v>0.37577719999999998</v>
      </c>
      <c r="S171" s="158"/>
      <c r="T171" s="160">
        <f>SUM(T172:T187)</f>
        <v>0.26485541999999995</v>
      </c>
      <c r="AR171" s="153" t="s">
        <v>5990</v>
      </c>
      <c r="AT171" s="161" t="s">
        <v>5982</v>
      </c>
      <c r="AU171" s="161" t="s">
        <v>5934</v>
      </c>
      <c r="AY171" s="153" t="s">
        <v>4012</v>
      </c>
      <c r="BK171" s="162">
        <f>SUM(BK172:BK187)</f>
        <v>0</v>
      </c>
    </row>
    <row r="172" spans="2:65" s="1" customFormat="1" ht="22.5" customHeight="1">
      <c r="B172" s="166"/>
      <c r="C172" s="167" t="s">
        <v>574</v>
      </c>
      <c r="D172" s="167" t="s">
        <v>4015</v>
      </c>
      <c r="E172" s="168" t="s">
        <v>3712</v>
      </c>
      <c r="F172" s="169" t="s">
        <v>3713</v>
      </c>
      <c r="G172" s="170" t="s">
        <v>426</v>
      </c>
      <c r="H172" s="171">
        <v>33.643000000000001</v>
      </c>
      <c r="I172" s="172"/>
      <c r="J172" s="173">
        <f>ROUND(I172*H172,2)</f>
        <v>0</v>
      </c>
      <c r="K172" s="169" t="s">
        <v>392</v>
      </c>
      <c r="L172" s="35"/>
      <c r="M172" s="174" t="s">
        <v>5915</v>
      </c>
      <c r="N172" s="175" t="s">
        <v>5954</v>
      </c>
      <c r="O172" s="36"/>
      <c r="P172" s="176">
        <f>O172*H172</f>
        <v>0</v>
      </c>
      <c r="Q172" s="176">
        <v>0</v>
      </c>
      <c r="R172" s="176">
        <f>Q172*H172</f>
        <v>0</v>
      </c>
      <c r="S172" s="176">
        <v>5.94E-3</v>
      </c>
      <c r="T172" s="177">
        <f>S172*H172</f>
        <v>0.19983941999999999</v>
      </c>
      <c r="AR172" s="18" t="s">
        <v>3964</v>
      </c>
      <c r="AT172" s="18" t="s">
        <v>4015</v>
      </c>
      <c r="AU172" s="18" t="s">
        <v>5990</v>
      </c>
      <c r="AY172" s="18" t="s">
        <v>4012</v>
      </c>
      <c r="BE172" s="178">
        <f>IF(N172="základní",J172,0)</f>
        <v>0</v>
      </c>
      <c r="BF172" s="178">
        <f>IF(N172="snížená",J172,0)</f>
        <v>0</v>
      </c>
      <c r="BG172" s="178">
        <f>IF(N172="zákl. přenesená",J172,0)</f>
        <v>0</v>
      </c>
      <c r="BH172" s="178">
        <f>IF(N172="sníž. přenesená",J172,0)</f>
        <v>0</v>
      </c>
      <c r="BI172" s="178">
        <f>IF(N172="nulová",J172,0)</f>
        <v>0</v>
      </c>
      <c r="BJ172" s="18" t="s">
        <v>5934</v>
      </c>
      <c r="BK172" s="178">
        <f>ROUND(I172*H172,2)</f>
        <v>0</v>
      </c>
      <c r="BL172" s="18" t="s">
        <v>3964</v>
      </c>
      <c r="BM172" s="18" t="s">
        <v>2609</v>
      </c>
    </row>
    <row r="173" spans="2:65" s="12" customFormat="1">
      <c r="B173" s="186"/>
      <c r="D173" s="179" t="s">
        <v>402</v>
      </c>
      <c r="E173" s="187" t="s">
        <v>5915</v>
      </c>
      <c r="F173" s="188" t="s">
        <v>2731</v>
      </c>
      <c r="H173" s="189">
        <v>33.643000000000001</v>
      </c>
      <c r="I173" s="190"/>
      <c r="L173" s="186"/>
      <c r="M173" s="191"/>
      <c r="N173" s="192"/>
      <c r="O173" s="192"/>
      <c r="P173" s="192"/>
      <c r="Q173" s="192"/>
      <c r="R173" s="192"/>
      <c r="S173" s="192"/>
      <c r="T173" s="193"/>
      <c r="AT173" s="194" t="s">
        <v>402</v>
      </c>
      <c r="AU173" s="194" t="s">
        <v>5990</v>
      </c>
      <c r="AV173" s="12" t="s">
        <v>5990</v>
      </c>
      <c r="AW173" s="12" t="s">
        <v>5947</v>
      </c>
      <c r="AX173" s="12" t="s">
        <v>5934</v>
      </c>
      <c r="AY173" s="194" t="s">
        <v>4012</v>
      </c>
    </row>
    <row r="174" spans="2:65" s="1" customFormat="1" ht="22.5" customHeight="1">
      <c r="B174" s="166"/>
      <c r="C174" s="167" t="s">
        <v>579</v>
      </c>
      <c r="D174" s="167" t="s">
        <v>4015</v>
      </c>
      <c r="E174" s="168" t="s">
        <v>3719</v>
      </c>
      <c r="F174" s="169" t="s">
        <v>5589</v>
      </c>
      <c r="G174" s="170" t="s">
        <v>459</v>
      </c>
      <c r="H174" s="171">
        <v>16.95</v>
      </c>
      <c r="I174" s="172"/>
      <c r="J174" s="173">
        <f>ROUND(I174*H174,2)</f>
        <v>0</v>
      </c>
      <c r="K174" s="169" t="s">
        <v>392</v>
      </c>
      <c r="L174" s="35"/>
      <c r="M174" s="174" t="s">
        <v>5915</v>
      </c>
      <c r="N174" s="175" t="s">
        <v>5954</v>
      </c>
      <c r="O174" s="36"/>
      <c r="P174" s="176">
        <f>O174*H174</f>
        <v>0</v>
      </c>
      <c r="Q174" s="176">
        <v>0</v>
      </c>
      <c r="R174" s="176">
        <f>Q174*H174</f>
        <v>0</v>
      </c>
      <c r="S174" s="176">
        <v>1.91E-3</v>
      </c>
      <c r="T174" s="177">
        <f>S174*H174</f>
        <v>3.23745E-2</v>
      </c>
      <c r="AR174" s="18" t="s">
        <v>3964</v>
      </c>
      <c r="AT174" s="18" t="s">
        <v>4015</v>
      </c>
      <c r="AU174" s="18" t="s">
        <v>5990</v>
      </c>
      <c r="AY174" s="18" t="s">
        <v>4012</v>
      </c>
      <c r="BE174" s="178">
        <f>IF(N174="základní",J174,0)</f>
        <v>0</v>
      </c>
      <c r="BF174" s="178">
        <f>IF(N174="snížená",J174,0)</f>
        <v>0</v>
      </c>
      <c r="BG174" s="178">
        <f>IF(N174="zákl. přenesená",J174,0)</f>
        <v>0</v>
      </c>
      <c r="BH174" s="178">
        <f>IF(N174="sníž. přenesená",J174,0)</f>
        <v>0</v>
      </c>
      <c r="BI174" s="178">
        <f>IF(N174="nulová",J174,0)</f>
        <v>0</v>
      </c>
      <c r="BJ174" s="18" t="s">
        <v>5934</v>
      </c>
      <c r="BK174" s="178">
        <f>ROUND(I174*H174,2)</f>
        <v>0</v>
      </c>
      <c r="BL174" s="18" t="s">
        <v>3964</v>
      </c>
      <c r="BM174" s="18" t="s">
        <v>2732</v>
      </c>
    </row>
    <row r="175" spans="2:65" s="12" customFormat="1">
      <c r="B175" s="186"/>
      <c r="D175" s="179" t="s">
        <v>402</v>
      </c>
      <c r="E175" s="187" t="s">
        <v>5915</v>
      </c>
      <c r="F175" s="188" t="s">
        <v>2733</v>
      </c>
      <c r="H175" s="189">
        <v>16.95</v>
      </c>
      <c r="I175" s="190"/>
      <c r="L175" s="186"/>
      <c r="M175" s="191"/>
      <c r="N175" s="192"/>
      <c r="O175" s="192"/>
      <c r="P175" s="192"/>
      <c r="Q175" s="192"/>
      <c r="R175" s="192"/>
      <c r="S175" s="192"/>
      <c r="T175" s="193"/>
      <c r="AT175" s="194" t="s">
        <v>402</v>
      </c>
      <c r="AU175" s="194" t="s">
        <v>5990</v>
      </c>
      <c r="AV175" s="12" t="s">
        <v>5990</v>
      </c>
      <c r="AW175" s="12" t="s">
        <v>5947</v>
      </c>
      <c r="AX175" s="12" t="s">
        <v>5934</v>
      </c>
      <c r="AY175" s="194" t="s">
        <v>4012</v>
      </c>
    </row>
    <row r="176" spans="2:65" s="1" customFormat="1" ht="22.5" customHeight="1">
      <c r="B176" s="166"/>
      <c r="C176" s="167" t="s">
        <v>590</v>
      </c>
      <c r="D176" s="167" t="s">
        <v>4015</v>
      </c>
      <c r="E176" s="168" t="s">
        <v>2474</v>
      </c>
      <c r="F176" s="169" t="s">
        <v>2475</v>
      </c>
      <c r="G176" s="170" t="s">
        <v>459</v>
      </c>
      <c r="H176" s="171">
        <v>8.0500000000000007</v>
      </c>
      <c r="I176" s="172"/>
      <c r="J176" s="173">
        <f>ROUND(I176*H176,2)</f>
        <v>0</v>
      </c>
      <c r="K176" s="169" t="s">
        <v>392</v>
      </c>
      <c r="L176" s="35"/>
      <c r="M176" s="174" t="s">
        <v>5915</v>
      </c>
      <c r="N176" s="175" t="s">
        <v>5954</v>
      </c>
      <c r="O176" s="36"/>
      <c r="P176" s="176">
        <f>O176*H176</f>
        <v>0</v>
      </c>
      <c r="Q176" s="176">
        <v>0</v>
      </c>
      <c r="R176" s="176">
        <f>Q176*H176</f>
        <v>0</v>
      </c>
      <c r="S176" s="176">
        <v>2.2300000000000002E-3</v>
      </c>
      <c r="T176" s="177">
        <f>S176*H176</f>
        <v>1.7951500000000002E-2</v>
      </c>
      <c r="AR176" s="18" t="s">
        <v>3964</v>
      </c>
      <c r="AT176" s="18" t="s">
        <v>4015</v>
      </c>
      <c r="AU176" s="18" t="s">
        <v>5990</v>
      </c>
      <c r="AY176" s="18" t="s">
        <v>4012</v>
      </c>
      <c r="BE176" s="178">
        <f>IF(N176="základní",J176,0)</f>
        <v>0</v>
      </c>
      <c r="BF176" s="178">
        <f>IF(N176="snížená",J176,0)</f>
        <v>0</v>
      </c>
      <c r="BG176" s="178">
        <f>IF(N176="zákl. přenesená",J176,0)</f>
        <v>0</v>
      </c>
      <c r="BH176" s="178">
        <f>IF(N176="sníž. přenesená",J176,0)</f>
        <v>0</v>
      </c>
      <c r="BI176" s="178">
        <f>IF(N176="nulová",J176,0)</f>
        <v>0</v>
      </c>
      <c r="BJ176" s="18" t="s">
        <v>5934</v>
      </c>
      <c r="BK176" s="178">
        <f>ROUND(I176*H176,2)</f>
        <v>0</v>
      </c>
      <c r="BL176" s="18" t="s">
        <v>3964</v>
      </c>
      <c r="BM176" s="18" t="s">
        <v>2476</v>
      </c>
    </row>
    <row r="177" spans="2:65" s="12" customFormat="1">
      <c r="B177" s="186"/>
      <c r="D177" s="179" t="s">
        <v>402</v>
      </c>
      <c r="E177" s="187" t="s">
        <v>5915</v>
      </c>
      <c r="F177" s="188" t="s">
        <v>2734</v>
      </c>
      <c r="H177" s="189">
        <v>8.0500000000000007</v>
      </c>
      <c r="I177" s="190"/>
      <c r="L177" s="186"/>
      <c r="M177" s="191"/>
      <c r="N177" s="192"/>
      <c r="O177" s="192"/>
      <c r="P177" s="192"/>
      <c r="Q177" s="192"/>
      <c r="R177" s="192"/>
      <c r="S177" s="192"/>
      <c r="T177" s="193"/>
      <c r="AT177" s="194" t="s">
        <v>402</v>
      </c>
      <c r="AU177" s="194" t="s">
        <v>5990</v>
      </c>
      <c r="AV177" s="12" t="s">
        <v>5990</v>
      </c>
      <c r="AW177" s="12" t="s">
        <v>5947</v>
      </c>
      <c r="AX177" s="12" t="s">
        <v>5934</v>
      </c>
      <c r="AY177" s="194" t="s">
        <v>4012</v>
      </c>
    </row>
    <row r="178" spans="2:65" s="1" customFormat="1" ht="22.5" customHeight="1">
      <c r="B178" s="166"/>
      <c r="C178" s="167" t="s">
        <v>601</v>
      </c>
      <c r="D178" s="167" t="s">
        <v>4015</v>
      </c>
      <c r="E178" s="168" t="s">
        <v>5602</v>
      </c>
      <c r="F178" s="169" t="s">
        <v>5603</v>
      </c>
      <c r="G178" s="170" t="s">
        <v>459</v>
      </c>
      <c r="H178" s="171">
        <v>5.65</v>
      </c>
      <c r="I178" s="172"/>
      <c r="J178" s="173">
        <f>ROUND(I178*H178,2)</f>
        <v>0</v>
      </c>
      <c r="K178" s="169" t="s">
        <v>392</v>
      </c>
      <c r="L178" s="35"/>
      <c r="M178" s="174" t="s">
        <v>5915</v>
      </c>
      <c r="N178" s="175" t="s">
        <v>5954</v>
      </c>
      <c r="O178" s="36"/>
      <c r="P178" s="176">
        <f>O178*H178</f>
        <v>0</v>
      </c>
      <c r="Q178" s="176">
        <v>0</v>
      </c>
      <c r="R178" s="176">
        <f>Q178*H178</f>
        <v>0</v>
      </c>
      <c r="S178" s="176">
        <v>2.5999999999999999E-3</v>
      </c>
      <c r="T178" s="177">
        <f>S178*H178</f>
        <v>1.469E-2</v>
      </c>
      <c r="AR178" s="18" t="s">
        <v>3964</v>
      </c>
      <c r="AT178" s="18" t="s">
        <v>4015</v>
      </c>
      <c r="AU178" s="18" t="s">
        <v>5990</v>
      </c>
      <c r="AY178" s="18" t="s">
        <v>4012</v>
      </c>
      <c r="BE178" s="178">
        <f>IF(N178="základní",J178,0)</f>
        <v>0</v>
      </c>
      <c r="BF178" s="178">
        <f>IF(N178="snížená",J178,0)</f>
        <v>0</v>
      </c>
      <c r="BG178" s="178">
        <f>IF(N178="zákl. přenesená",J178,0)</f>
        <v>0</v>
      </c>
      <c r="BH178" s="178">
        <f>IF(N178="sníž. přenesená",J178,0)</f>
        <v>0</v>
      </c>
      <c r="BI178" s="178">
        <f>IF(N178="nulová",J178,0)</f>
        <v>0</v>
      </c>
      <c r="BJ178" s="18" t="s">
        <v>5934</v>
      </c>
      <c r="BK178" s="178">
        <f>ROUND(I178*H178,2)</f>
        <v>0</v>
      </c>
      <c r="BL178" s="18" t="s">
        <v>3964</v>
      </c>
      <c r="BM178" s="18" t="s">
        <v>2479</v>
      </c>
    </row>
    <row r="179" spans="2:65" s="1" customFormat="1" ht="31.5" customHeight="1">
      <c r="B179" s="166"/>
      <c r="C179" s="167" t="s">
        <v>605</v>
      </c>
      <c r="D179" s="167" t="s">
        <v>4015</v>
      </c>
      <c r="E179" s="168" t="s">
        <v>2481</v>
      </c>
      <c r="F179" s="169" t="s">
        <v>2482</v>
      </c>
      <c r="G179" s="170" t="s">
        <v>426</v>
      </c>
      <c r="H179" s="171">
        <v>37.006999999999998</v>
      </c>
      <c r="I179" s="172"/>
      <c r="J179" s="173">
        <f>ROUND(I179*H179,2)</f>
        <v>0</v>
      </c>
      <c r="K179" s="169" t="s">
        <v>392</v>
      </c>
      <c r="L179" s="35"/>
      <c r="M179" s="174" t="s">
        <v>5915</v>
      </c>
      <c r="N179" s="175" t="s">
        <v>5954</v>
      </c>
      <c r="O179" s="36"/>
      <c r="P179" s="176">
        <f>O179*H179</f>
        <v>0</v>
      </c>
      <c r="Q179" s="176">
        <v>7.6E-3</v>
      </c>
      <c r="R179" s="176">
        <f>Q179*H179</f>
        <v>0.28125319999999998</v>
      </c>
      <c r="S179" s="176">
        <v>0</v>
      </c>
      <c r="T179" s="177">
        <f>S179*H179</f>
        <v>0</v>
      </c>
      <c r="AR179" s="18" t="s">
        <v>3964</v>
      </c>
      <c r="AT179" s="18" t="s">
        <v>4015</v>
      </c>
      <c r="AU179" s="18" t="s">
        <v>5990</v>
      </c>
      <c r="AY179" s="18" t="s">
        <v>4012</v>
      </c>
      <c r="BE179" s="178">
        <f>IF(N179="základní",J179,0)</f>
        <v>0</v>
      </c>
      <c r="BF179" s="178">
        <f>IF(N179="snížená",J179,0)</f>
        <v>0</v>
      </c>
      <c r="BG179" s="178">
        <f>IF(N179="zákl. přenesená",J179,0)</f>
        <v>0</v>
      </c>
      <c r="BH179" s="178">
        <f>IF(N179="sníž. přenesená",J179,0)</f>
        <v>0</v>
      </c>
      <c r="BI179" s="178">
        <f>IF(N179="nulová",J179,0)</f>
        <v>0</v>
      </c>
      <c r="BJ179" s="18" t="s">
        <v>5934</v>
      </c>
      <c r="BK179" s="178">
        <f>ROUND(I179*H179,2)</f>
        <v>0</v>
      </c>
      <c r="BL179" s="18" t="s">
        <v>3964</v>
      </c>
      <c r="BM179" s="18" t="s">
        <v>2483</v>
      </c>
    </row>
    <row r="180" spans="2:65" s="12" customFormat="1">
      <c r="B180" s="186"/>
      <c r="D180" s="195" t="s">
        <v>402</v>
      </c>
      <c r="E180" s="194" t="s">
        <v>5915</v>
      </c>
      <c r="F180" s="207" t="s">
        <v>2731</v>
      </c>
      <c r="H180" s="208">
        <v>33.643000000000001</v>
      </c>
      <c r="I180" s="190"/>
      <c r="L180" s="186"/>
      <c r="M180" s="191"/>
      <c r="N180" s="192"/>
      <c r="O180" s="192"/>
      <c r="P180" s="192"/>
      <c r="Q180" s="192"/>
      <c r="R180" s="192"/>
      <c r="S180" s="192"/>
      <c r="T180" s="193"/>
      <c r="AT180" s="194" t="s">
        <v>402</v>
      </c>
      <c r="AU180" s="194" t="s">
        <v>5990</v>
      </c>
      <c r="AV180" s="12" t="s">
        <v>5990</v>
      </c>
      <c r="AW180" s="12" t="s">
        <v>5947</v>
      </c>
      <c r="AX180" s="12" t="s">
        <v>5934</v>
      </c>
      <c r="AY180" s="194" t="s">
        <v>4012</v>
      </c>
    </row>
    <row r="181" spans="2:65" s="12" customFormat="1">
      <c r="B181" s="186"/>
      <c r="D181" s="179" t="s">
        <v>402</v>
      </c>
      <c r="F181" s="188" t="s">
        <v>2735</v>
      </c>
      <c r="H181" s="189">
        <v>37.006999999999998</v>
      </c>
      <c r="I181" s="190"/>
      <c r="L181" s="186"/>
      <c r="M181" s="191"/>
      <c r="N181" s="192"/>
      <c r="O181" s="192"/>
      <c r="P181" s="192"/>
      <c r="Q181" s="192"/>
      <c r="R181" s="192"/>
      <c r="S181" s="192"/>
      <c r="T181" s="193"/>
      <c r="AT181" s="194" t="s">
        <v>402</v>
      </c>
      <c r="AU181" s="194" t="s">
        <v>5990</v>
      </c>
      <c r="AV181" s="12" t="s">
        <v>5990</v>
      </c>
      <c r="AW181" s="12" t="s">
        <v>5916</v>
      </c>
      <c r="AX181" s="12" t="s">
        <v>5934</v>
      </c>
      <c r="AY181" s="194" t="s">
        <v>4012</v>
      </c>
    </row>
    <row r="182" spans="2:65" s="1" customFormat="1" ht="31.5" customHeight="1">
      <c r="B182" s="166"/>
      <c r="C182" s="167" t="s">
        <v>611</v>
      </c>
      <c r="D182" s="167" t="s">
        <v>4015</v>
      </c>
      <c r="E182" s="168" t="s">
        <v>2485</v>
      </c>
      <c r="F182" s="169" t="s">
        <v>2486</v>
      </c>
      <c r="G182" s="170" t="s">
        <v>459</v>
      </c>
      <c r="H182" s="171">
        <v>16.95</v>
      </c>
      <c r="I182" s="172"/>
      <c r="J182" s="173">
        <f>ROUND(I182*H182,2)</f>
        <v>0</v>
      </c>
      <c r="K182" s="169" t="s">
        <v>392</v>
      </c>
      <c r="L182" s="35"/>
      <c r="M182" s="174" t="s">
        <v>5915</v>
      </c>
      <c r="N182" s="175" t="s">
        <v>5954</v>
      </c>
      <c r="O182" s="36"/>
      <c r="P182" s="176">
        <f>O182*H182</f>
        <v>0</v>
      </c>
      <c r="Q182" s="176">
        <v>4.3699999999999998E-3</v>
      </c>
      <c r="R182" s="176">
        <f>Q182*H182</f>
        <v>7.4071499999999998E-2</v>
      </c>
      <c r="S182" s="176">
        <v>0</v>
      </c>
      <c r="T182" s="177">
        <f>S182*H182</f>
        <v>0</v>
      </c>
      <c r="AR182" s="18" t="s">
        <v>3964</v>
      </c>
      <c r="AT182" s="18" t="s">
        <v>4015</v>
      </c>
      <c r="AU182" s="18" t="s">
        <v>5990</v>
      </c>
      <c r="AY182" s="18" t="s">
        <v>4012</v>
      </c>
      <c r="BE182" s="178">
        <f>IF(N182="základní",J182,0)</f>
        <v>0</v>
      </c>
      <c r="BF182" s="178">
        <f>IF(N182="snížená",J182,0)</f>
        <v>0</v>
      </c>
      <c r="BG182" s="178">
        <f>IF(N182="zákl. přenesená",J182,0)</f>
        <v>0</v>
      </c>
      <c r="BH182" s="178">
        <f>IF(N182="sníž. přenesená",J182,0)</f>
        <v>0</v>
      </c>
      <c r="BI182" s="178">
        <f>IF(N182="nulová",J182,0)</f>
        <v>0</v>
      </c>
      <c r="BJ182" s="18" t="s">
        <v>5934</v>
      </c>
      <c r="BK182" s="178">
        <f>ROUND(I182*H182,2)</f>
        <v>0</v>
      </c>
      <c r="BL182" s="18" t="s">
        <v>3964</v>
      </c>
      <c r="BM182" s="18" t="s">
        <v>2736</v>
      </c>
    </row>
    <row r="183" spans="2:65" s="12" customFormat="1">
      <c r="B183" s="186"/>
      <c r="D183" s="179" t="s">
        <v>402</v>
      </c>
      <c r="E183" s="187" t="s">
        <v>5915</v>
      </c>
      <c r="F183" s="188" t="s">
        <v>2733</v>
      </c>
      <c r="H183" s="189">
        <v>16.95</v>
      </c>
      <c r="I183" s="190"/>
      <c r="L183" s="186"/>
      <c r="M183" s="191"/>
      <c r="N183" s="192"/>
      <c r="O183" s="192"/>
      <c r="P183" s="192"/>
      <c r="Q183" s="192"/>
      <c r="R183" s="192"/>
      <c r="S183" s="192"/>
      <c r="T183" s="193"/>
      <c r="AT183" s="194" t="s">
        <v>402</v>
      </c>
      <c r="AU183" s="194" t="s">
        <v>5990</v>
      </c>
      <c r="AV183" s="12" t="s">
        <v>5990</v>
      </c>
      <c r="AW183" s="12" t="s">
        <v>5947</v>
      </c>
      <c r="AX183" s="12" t="s">
        <v>5934</v>
      </c>
      <c r="AY183" s="194" t="s">
        <v>4012</v>
      </c>
    </row>
    <row r="184" spans="2:65" s="1" customFormat="1" ht="31.5" customHeight="1">
      <c r="B184" s="166"/>
      <c r="C184" s="167" t="s">
        <v>616</v>
      </c>
      <c r="D184" s="167" t="s">
        <v>4015</v>
      </c>
      <c r="E184" s="168" t="s">
        <v>2615</v>
      </c>
      <c r="F184" s="169" t="s">
        <v>2616</v>
      </c>
      <c r="G184" s="170" t="s">
        <v>459</v>
      </c>
      <c r="H184" s="171">
        <v>1.6</v>
      </c>
      <c r="I184" s="172"/>
      <c r="J184" s="173">
        <f>ROUND(I184*H184,2)</f>
        <v>0</v>
      </c>
      <c r="K184" s="169" t="s">
        <v>686</v>
      </c>
      <c r="L184" s="35"/>
      <c r="M184" s="174" t="s">
        <v>5915</v>
      </c>
      <c r="N184" s="175" t="s">
        <v>5954</v>
      </c>
      <c r="O184" s="36"/>
      <c r="P184" s="176">
        <f>O184*H184</f>
        <v>0</v>
      </c>
      <c r="Q184" s="176">
        <v>2.9099999999999998E-3</v>
      </c>
      <c r="R184" s="176">
        <f>Q184*H184</f>
        <v>4.6559999999999995E-3</v>
      </c>
      <c r="S184" s="176">
        <v>0</v>
      </c>
      <c r="T184" s="177">
        <f>S184*H184</f>
        <v>0</v>
      </c>
      <c r="AR184" s="18" t="s">
        <v>3964</v>
      </c>
      <c r="AT184" s="18" t="s">
        <v>4015</v>
      </c>
      <c r="AU184" s="18" t="s">
        <v>5990</v>
      </c>
      <c r="AY184" s="18" t="s">
        <v>4012</v>
      </c>
      <c r="BE184" s="178">
        <f>IF(N184="základní",J184,0)</f>
        <v>0</v>
      </c>
      <c r="BF184" s="178">
        <f>IF(N184="snížená",J184,0)</f>
        <v>0</v>
      </c>
      <c r="BG184" s="178">
        <f>IF(N184="zákl. přenesená",J184,0)</f>
        <v>0</v>
      </c>
      <c r="BH184" s="178">
        <f>IF(N184="sníž. přenesená",J184,0)</f>
        <v>0</v>
      </c>
      <c r="BI184" s="178">
        <f>IF(N184="nulová",J184,0)</f>
        <v>0</v>
      </c>
      <c r="BJ184" s="18" t="s">
        <v>5934</v>
      </c>
      <c r="BK184" s="178">
        <f>ROUND(I184*H184,2)</f>
        <v>0</v>
      </c>
      <c r="BL184" s="18" t="s">
        <v>3964</v>
      </c>
      <c r="BM184" s="18" t="s">
        <v>2737</v>
      </c>
    </row>
    <row r="185" spans="2:65" s="1" customFormat="1" ht="22.5" customHeight="1">
      <c r="B185" s="166"/>
      <c r="C185" s="167" t="s">
        <v>622</v>
      </c>
      <c r="D185" s="167" t="s">
        <v>4015</v>
      </c>
      <c r="E185" s="168" t="s">
        <v>5626</v>
      </c>
      <c r="F185" s="169" t="s">
        <v>5627</v>
      </c>
      <c r="G185" s="170" t="s">
        <v>459</v>
      </c>
      <c r="H185" s="171">
        <v>5.65</v>
      </c>
      <c r="I185" s="172"/>
      <c r="J185" s="173">
        <f>ROUND(I185*H185,2)</f>
        <v>0</v>
      </c>
      <c r="K185" s="169" t="s">
        <v>392</v>
      </c>
      <c r="L185" s="35"/>
      <c r="M185" s="174" t="s">
        <v>5915</v>
      </c>
      <c r="N185" s="175" t="s">
        <v>5954</v>
      </c>
      <c r="O185" s="36"/>
      <c r="P185" s="176">
        <f>O185*H185</f>
        <v>0</v>
      </c>
      <c r="Q185" s="176">
        <v>1.3699999999999999E-3</v>
      </c>
      <c r="R185" s="176">
        <f>Q185*H185</f>
        <v>7.7405E-3</v>
      </c>
      <c r="S185" s="176">
        <v>0</v>
      </c>
      <c r="T185" s="177">
        <f>S185*H185</f>
        <v>0</v>
      </c>
      <c r="AR185" s="18" t="s">
        <v>3964</v>
      </c>
      <c r="AT185" s="18" t="s">
        <v>4015</v>
      </c>
      <c r="AU185" s="18" t="s">
        <v>5990</v>
      </c>
      <c r="AY185" s="18" t="s">
        <v>4012</v>
      </c>
      <c r="BE185" s="178">
        <f>IF(N185="základní",J185,0)</f>
        <v>0</v>
      </c>
      <c r="BF185" s="178">
        <f>IF(N185="snížená",J185,0)</f>
        <v>0</v>
      </c>
      <c r="BG185" s="178">
        <f>IF(N185="zákl. přenesená",J185,0)</f>
        <v>0</v>
      </c>
      <c r="BH185" s="178">
        <f>IF(N185="sníž. přenesená",J185,0)</f>
        <v>0</v>
      </c>
      <c r="BI185" s="178">
        <f>IF(N185="nulová",J185,0)</f>
        <v>0</v>
      </c>
      <c r="BJ185" s="18" t="s">
        <v>5934</v>
      </c>
      <c r="BK185" s="178">
        <f>ROUND(I185*H185,2)</f>
        <v>0</v>
      </c>
      <c r="BL185" s="18" t="s">
        <v>3964</v>
      </c>
      <c r="BM185" s="18" t="s">
        <v>2490</v>
      </c>
    </row>
    <row r="186" spans="2:65" s="1" customFormat="1" ht="31.5" customHeight="1">
      <c r="B186" s="166"/>
      <c r="C186" s="167" t="s">
        <v>629</v>
      </c>
      <c r="D186" s="167" t="s">
        <v>4015</v>
      </c>
      <c r="E186" s="168" t="s">
        <v>2788</v>
      </c>
      <c r="F186" s="169" t="s">
        <v>2789</v>
      </c>
      <c r="G186" s="170" t="s">
        <v>459</v>
      </c>
      <c r="H186" s="171">
        <v>3.8</v>
      </c>
      <c r="I186" s="172"/>
      <c r="J186" s="173">
        <f>ROUND(I186*H186,2)</f>
        <v>0</v>
      </c>
      <c r="K186" s="169" t="s">
        <v>392</v>
      </c>
      <c r="L186" s="35"/>
      <c r="M186" s="174" t="s">
        <v>5915</v>
      </c>
      <c r="N186" s="175" t="s">
        <v>5954</v>
      </c>
      <c r="O186" s="36"/>
      <c r="P186" s="176">
        <f>O186*H186</f>
        <v>0</v>
      </c>
      <c r="Q186" s="176">
        <v>2.1199999999999999E-3</v>
      </c>
      <c r="R186" s="176">
        <f>Q186*H186</f>
        <v>8.0559999999999989E-3</v>
      </c>
      <c r="S186" s="176">
        <v>0</v>
      </c>
      <c r="T186" s="177">
        <f>S186*H186</f>
        <v>0</v>
      </c>
      <c r="AR186" s="18" t="s">
        <v>3964</v>
      </c>
      <c r="AT186" s="18" t="s">
        <v>4015</v>
      </c>
      <c r="AU186" s="18" t="s">
        <v>5990</v>
      </c>
      <c r="AY186" s="18" t="s">
        <v>4012</v>
      </c>
      <c r="BE186" s="178">
        <f>IF(N186="základní",J186,0)</f>
        <v>0</v>
      </c>
      <c r="BF186" s="178">
        <f>IF(N186="snížená",J186,0)</f>
        <v>0</v>
      </c>
      <c r="BG186" s="178">
        <f>IF(N186="zákl. přenesená",J186,0)</f>
        <v>0</v>
      </c>
      <c r="BH186" s="178">
        <f>IF(N186="sníž. přenesená",J186,0)</f>
        <v>0</v>
      </c>
      <c r="BI186" s="178">
        <f>IF(N186="nulová",J186,0)</f>
        <v>0</v>
      </c>
      <c r="BJ186" s="18" t="s">
        <v>5934</v>
      </c>
      <c r="BK186" s="178">
        <f>ROUND(I186*H186,2)</f>
        <v>0</v>
      </c>
      <c r="BL186" s="18" t="s">
        <v>3964</v>
      </c>
      <c r="BM186" s="18" t="s">
        <v>2491</v>
      </c>
    </row>
    <row r="187" spans="2:65" s="1" customFormat="1" ht="22.5" customHeight="1">
      <c r="B187" s="166"/>
      <c r="C187" s="167" t="s">
        <v>635</v>
      </c>
      <c r="D187" s="167" t="s">
        <v>4015</v>
      </c>
      <c r="E187" s="168" t="s">
        <v>2492</v>
      </c>
      <c r="F187" s="169" t="s">
        <v>2493</v>
      </c>
      <c r="G187" s="170" t="s">
        <v>450</v>
      </c>
      <c r="H187" s="171">
        <v>0.376</v>
      </c>
      <c r="I187" s="172"/>
      <c r="J187" s="173">
        <f>ROUND(I187*H187,2)</f>
        <v>0</v>
      </c>
      <c r="K187" s="169" t="s">
        <v>392</v>
      </c>
      <c r="L187" s="35"/>
      <c r="M187" s="174" t="s">
        <v>5915</v>
      </c>
      <c r="N187" s="175" t="s">
        <v>5954</v>
      </c>
      <c r="O187" s="36"/>
      <c r="P187" s="176">
        <f>O187*H187</f>
        <v>0</v>
      </c>
      <c r="Q187" s="176">
        <v>0</v>
      </c>
      <c r="R187" s="176">
        <f>Q187*H187</f>
        <v>0</v>
      </c>
      <c r="S187" s="176">
        <v>0</v>
      </c>
      <c r="T187" s="177">
        <f>S187*H187</f>
        <v>0</v>
      </c>
      <c r="AR187" s="18" t="s">
        <v>3964</v>
      </c>
      <c r="AT187" s="18" t="s">
        <v>4015</v>
      </c>
      <c r="AU187" s="18" t="s">
        <v>5990</v>
      </c>
      <c r="AY187" s="18" t="s">
        <v>4012</v>
      </c>
      <c r="BE187" s="178">
        <f>IF(N187="základní",J187,0)</f>
        <v>0</v>
      </c>
      <c r="BF187" s="178">
        <f>IF(N187="snížená",J187,0)</f>
        <v>0</v>
      </c>
      <c r="BG187" s="178">
        <f>IF(N187="zákl. přenesená",J187,0)</f>
        <v>0</v>
      </c>
      <c r="BH187" s="178">
        <f>IF(N187="sníž. přenesená",J187,0)</f>
        <v>0</v>
      </c>
      <c r="BI187" s="178">
        <f>IF(N187="nulová",J187,0)</f>
        <v>0</v>
      </c>
      <c r="BJ187" s="18" t="s">
        <v>5934</v>
      </c>
      <c r="BK187" s="178">
        <f>ROUND(I187*H187,2)</f>
        <v>0</v>
      </c>
      <c r="BL187" s="18" t="s">
        <v>3964</v>
      </c>
      <c r="BM187" s="18" t="s">
        <v>2494</v>
      </c>
    </row>
    <row r="188" spans="2:65" s="11" customFormat="1" ht="29.85" customHeight="1">
      <c r="B188" s="152"/>
      <c r="D188" s="163" t="s">
        <v>5982</v>
      </c>
      <c r="E188" s="164" t="s">
        <v>5633</v>
      </c>
      <c r="F188" s="164" t="s">
        <v>5634</v>
      </c>
      <c r="I188" s="155"/>
      <c r="J188" s="165">
        <f>BK188</f>
        <v>0</v>
      </c>
      <c r="L188" s="152"/>
      <c r="M188" s="157"/>
      <c r="N188" s="158"/>
      <c r="O188" s="158"/>
      <c r="P188" s="159">
        <f>SUM(P189:P196)</f>
        <v>0</v>
      </c>
      <c r="Q188" s="158"/>
      <c r="R188" s="159">
        <f>SUM(R189:R196)</f>
        <v>2.541875E-2</v>
      </c>
      <c r="S188" s="158"/>
      <c r="T188" s="160">
        <f>SUM(T189:T196)</f>
        <v>5.1000000000000004E-2</v>
      </c>
      <c r="AR188" s="153" t="s">
        <v>5990</v>
      </c>
      <c r="AT188" s="161" t="s">
        <v>5982</v>
      </c>
      <c r="AU188" s="161" t="s">
        <v>5934</v>
      </c>
      <c r="AY188" s="153" t="s">
        <v>4012</v>
      </c>
      <c r="BK188" s="162">
        <f>SUM(BK189:BK196)</f>
        <v>0</v>
      </c>
    </row>
    <row r="189" spans="2:65" s="1" customFormat="1" ht="22.5" customHeight="1">
      <c r="B189" s="166"/>
      <c r="C189" s="167" t="s">
        <v>640</v>
      </c>
      <c r="D189" s="167" t="s">
        <v>4015</v>
      </c>
      <c r="E189" s="168" t="s">
        <v>2495</v>
      </c>
      <c r="F189" s="169" t="s">
        <v>2496</v>
      </c>
      <c r="G189" s="170" t="s">
        <v>426</v>
      </c>
      <c r="H189" s="171">
        <v>1.2749999999999999</v>
      </c>
      <c r="I189" s="172"/>
      <c r="J189" s="173">
        <f>ROUND(I189*H189,2)</f>
        <v>0</v>
      </c>
      <c r="K189" s="169" t="s">
        <v>392</v>
      </c>
      <c r="L189" s="35"/>
      <c r="M189" s="174" t="s">
        <v>5915</v>
      </c>
      <c r="N189" s="175" t="s">
        <v>5954</v>
      </c>
      <c r="O189" s="36"/>
      <c r="P189" s="176">
        <f>O189*H189</f>
        <v>0</v>
      </c>
      <c r="Q189" s="176">
        <v>2.5000000000000001E-4</v>
      </c>
      <c r="R189" s="176">
        <f>Q189*H189</f>
        <v>3.1874999999999997E-4</v>
      </c>
      <c r="S189" s="176">
        <v>0</v>
      </c>
      <c r="T189" s="177">
        <f>S189*H189</f>
        <v>0</v>
      </c>
      <c r="AR189" s="18" t="s">
        <v>3964</v>
      </c>
      <c r="AT189" s="18" t="s">
        <v>4015</v>
      </c>
      <c r="AU189" s="18" t="s">
        <v>5990</v>
      </c>
      <c r="AY189" s="18" t="s">
        <v>4012</v>
      </c>
      <c r="BE189" s="178">
        <f>IF(N189="základní",J189,0)</f>
        <v>0</v>
      </c>
      <c r="BF189" s="178">
        <f>IF(N189="snížená",J189,0)</f>
        <v>0</v>
      </c>
      <c r="BG189" s="178">
        <f>IF(N189="zákl. přenesená",J189,0)</f>
        <v>0</v>
      </c>
      <c r="BH189" s="178">
        <f>IF(N189="sníž. přenesená",J189,0)</f>
        <v>0</v>
      </c>
      <c r="BI189" s="178">
        <f>IF(N189="nulová",J189,0)</f>
        <v>0</v>
      </c>
      <c r="BJ189" s="18" t="s">
        <v>5934</v>
      </c>
      <c r="BK189" s="178">
        <f>ROUND(I189*H189,2)</f>
        <v>0</v>
      </c>
      <c r="BL189" s="18" t="s">
        <v>3964</v>
      </c>
      <c r="BM189" s="18" t="s">
        <v>2497</v>
      </c>
    </row>
    <row r="190" spans="2:65" s="12" customFormat="1">
      <c r="B190" s="186"/>
      <c r="D190" s="179" t="s">
        <v>402</v>
      </c>
      <c r="E190" s="187" t="s">
        <v>5915</v>
      </c>
      <c r="F190" s="188" t="s">
        <v>2712</v>
      </c>
      <c r="H190" s="189">
        <v>1.2749999999999999</v>
      </c>
      <c r="I190" s="190"/>
      <c r="L190" s="186"/>
      <c r="M190" s="191"/>
      <c r="N190" s="192"/>
      <c r="O190" s="192"/>
      <c r="P190" s="192"/>
      <c r="Q190" s="192"/>
      <c r="R190" s="192"/>
      <c r="S190" s="192"/>
      <c r="T190" s="193"/>
      <c r="AT190" s="194" t="s">
        <v>402</v>
      </c>
      <c r="AU190" s="194" t="s">
        <v>5990</v>
      </c>
      <c r="AV190" s="12" t="s">
        <v>5990</v>
      </c>
      <c r="AW190" s="12" t="s">
        <v>5947</v>
      </c>
      <c r="AX190" s="12" t="s">
        <v>5934</v>
      </c>
      <c r="AY190" s="194" t="s">
        <v>4012</v>
      </c>
    </row>
    <row r="191" spans="2:65" s="1" customFormat="1" ht="22.5" customHeight="1">
      <c r="B191" s="166"/>
      <c r="C191" s="197" t="s">
        <v>645</v>
      </c>
      <c r="D191" s="197" t="s">
        <v>447</v>
      </c>
      <c r="E191" s="198" t="s">
        <v>2738</v>
      </c>
      <c r="F191" s="199" t="s">
        <v>2739</v>
      </c>
      <c r="G191" s="200" t="s">
        <v>568</v>
      </c>
      <c r="H191" s="201">
        <v>1</v>
      </c>
      <c r="I191" s="202"/>
      <c r="J191" s="203">
        <f>ROUND(I191*H191,2)</f>
        <v>0</v>
      </c>
      <c r="K191" s="199" t="s">
        <v>5915</v>
      </c>
      <c r="L191" s="204"/>
      <c r="M191" s="205" t="s">
        <v>5915</v>
      </c>
      <c r="N191" s="206" t="s">
        <v>5954</v>
      </c>
      <c r="O191" s="36"/>
      <c r="P191" s="176">
        <f>O191*H191</f>
        <v>0</v>
      </c>
      <c r="Q191" s="176">
        <v>2.5100000000000001E-2</v>
      </c>
      <c r="R191" s="176">
        <f>Q191*H191</f>
        <v>2.5100000000000001E-2</v>
      </c>
      <c r="S191" s="176">
        <v>0</v>
      </c>
      <c r="T191" s="177">
        <f>S191*H191</f>
        <v>0</v>
      </c>
      <c r="AR191" s="18" t="s">
        <v>526</v>
      </c>
      <c r="AT191" s="18" t="s">
        <v>447</v>
      </c>
      <c r="AU191" s="18" t="s">
        <v>5990</v>
      </c>
      <c r="AY191" s="18" t="s">
        <v>4012</v>
      </c>
      <c r="BE191" s="178">
        <f>IF(N191="základní",J191,0)</f>
        <v>0</v>
      </c>
      <c r="BF191" s="178">
        <f>IF(N191="snížená",J191,0)</f>
        <v>0</v>
      </c>
      <c r="BG191" s="178">
        <f>IF(N191="zákl. přenesená",J191,0)</f>
        <v>0</v>
      </c>
      <c r="BH191" s="178">
        <f>IF(N191="sníž. přenesená",J191,0)</f>
        <v>0</v>
      </c>
      <c r="BI191" s="178">
        <f>IF(N191="nulová",J191,0)</f>
        <v>0</v>
      </c>
      <c r="BJ191" s="18" t="s">
        <v>5934</v>
      </c>
      <c r="BK191" s="178">
        <f>ROUND(I191*H191,2)</f>
        <v>0</v>
      </c>
      <c r="BL191" s="18" t="s">
        <v>3964</v>
      </c>
      <c r="BM191" s="18" t="s">
        <v>2740</v>
      </c>
    </row>
    <row r="192" spans="2:65" s="1" customFormat="1" ht="40.5">
      <c r="B192" s="35"/>
      <c r="D192" s="179" t="s">
        <v>4021</v>
      </c>
      <c r="F192" s="180" t="s">
        <v>2741</v>
      </c>
      <c r="I192" s="181"/>
      <c r="L192" s="35"/>
      <c r="M192" s="64"/>
      <c r="N192" s="36"/>
      <c r="O192" s="36"/>
      <c r="P192" s="36"/>
      <c r="Q192" s="36"/>
      <c r="R192" s="36"/>
      <c r="S192" s="36"/>
      <c r="T192" s="65"/>
      <c r="AT192" s="18" t="s">
        <v>4021</v>
      </c>
      <c r="AU192" s="18" t="s">
        <v>5990</v>
      </c>
    </row>
    <row r="193" spans="2:65" s="1" customFormat="1" ht="22.5" customHeight="1">
      <c r="B193" s="166"/>
      <c r="C193" s="167" t="s">
        <v>649</v>
      </c>
      <c r="D193" s="167" t="s">
        <v>4015</v>
      </c>
      <c r="E193" s="168" t="s">
        <v>5708</v>
      </c>
      <c r="F193" s="169" t="s">
        <v>5709</v>
      </c>
      <c r="G193" s="170" t="s">
        <v>568</v>
      </c>
      <c r="H193" s="171">
        <v>1</v>
      </c>
      <c r="I193" s="172"/>
      <c r="J193" s="173">
        <f>ROUND(I193*H193,2)</f>
        <v>0</v>
      </c>
      <c r="K193" s="169" t="s">
        <v>392</v>
      </c>
      <c r="L193" s="35"/>
      <c r="M193" s="174" t="s">
        <v>5915</v>
      </c>
      <c r="N193" s="175" t="s">
        <v>5954</v>
      </c>
      <c r="O193" s="36"/>
      <c r="P193" s="176">
        <f>O193*H193</f>
        <v>0</v>
      </c>
      <c r="Q193" s="176">
        <v>0</v>
      </c>
      <c r="R193" s="176">
        <f>Q193*H193</f>
        <v>0</v>
      </c>
      <c r="S193" s="176">
        <v>2.1000000000000001E-2</v>
      </c>
      <c r="T193" s="177">
        <f>S193*H193</f>
        <v>2.1000000000000001E-2</v>
      </c>
      <c r="AR193" s="18" t="s">
        <v>3964</v>
      </c>
      <c r="AT193" s="18" t="s">
        <v>4015</v>
      </c>
      <c r="AU193" s="18" t="s">
        <v>5990</v>
      </c>
      <c r="AY193" s="18" t="s">
        <v>4012</v>
      </c>
      <c r="BE193" s="178">
        <f>IF(N193="základní",J193,0)</f>
        <v>0</v>
      </c>
      <c r="BF193" s="178">
        <f>IF(N193="snížená",J193,0)</f>
        <v>0</v>
      </c>
      <c r="BG193" s="178">
        <f>IF(N193="zákl. přenesená",J193,0)</f>
        <v>0</v>
      </c>
      <c r="BH193" s="178">
        <f>IF(N193="sníž. přenesená",J193,0)</f>
        <v>0</v>
      </c>
      <c r="BI193" s="178">
        <f>IF(N193="nulová",J193,0)</f>
        <v>0</v>
      </c>
      <c r="BJ193" s="18" t="s">
        <v>5934</v>
      </c>
      <c r="BK193" s="178">
        <f>ROUND(I193*H193,2)</f>
        <v>0</v>
      </c>
      <c r="BL193" s="18" t="s">
        <v>3964</v>
      </c>
      <c r="BM193" s="18" t="s">
        <v>2623</v>
      </c>
    </row>
    <row r="194" spans="2:65" s="1" customFormat="1" ht="40.5">
      <c r="B194" s="35"/>
      <c r="D194" s="179" t="s">
        <v>4021</v>
      </c>
      <c r="F194" s="180" t="s">
        <v>2742</v>
      </c>
      <c r="I194" s="181"/>
      <c r="L194" s="35"/>
      <c r="M194" s="64"/>
      <c r="N194" s="36"/>
      <c r="O194" s="36"/>
      <c r="P194" s="36"/>
      <c r="Q194" s="36"/>
      <c r="R194" s="36"/>
      <c r="S194" s="36"/>
      <c r="T194" s="65"/>
      <c r="AT194" s="18" t="s">
        <v>4021</v>
      </c>
      <c r="AU194" s="18" t="s">
        <v>5990</v>
      </c>
    </row>
    <row r="195" spans="2:65" s="1" customFormat="1" ht="22.5" customHeight="1">
      <c r="B195" s="166"/>
      <c r="C195" s="167" t="s">
        <v>654</v>
      </c>
      <c r="D195" s="167" t="s">
        <v>4015</v>
      </c>
      <c r="E195" s="168" t="s">
        <v>2743</v>
      </c>
      <c r="F195" s="169" t="s">
        <v>2744</v>
      </c>
      <c r="G195" s="170" t="s">
        <v>568</v>
      </c>
      <c r="H195" s="171">
        <v>1</v>
      </c>
      <c r="I195" s="172"/>
      <c r="J195" s="173">
        <f>ROUND(I195*H195,2)</f>
        <v>0</v>
      </c>
      <c r="K195" s="169" t="s">
        <v>392</v>
      </c>
      <c r="L195" s="35"/>
      <c r="M195" s="174" t="s">
        <v>5915</v>
      </c>
      <c r="N195" s="175" t="s">
        <v>5954</v>
      </c>
      <c r="O195" s="36"/>
      <c r="P195" s="176">
        <f>O195*H195</f>
        <v>0</v>
      </c>
      <c r="Q195" s="176">
        <v>0</v>
      </c>
      <c r="R195" s="176">
        <f>Q195*H195</f>
        <v>0</v>
      </c>
      <c r="S195" s="176">
        <v>0.03</v>
      </c>
      <c r="T195" s="177">
        <f>S195*H195</f>
        <v>0.03</v>
      </c>
      <c r="AR195" s="18" t="s">
        <v>3964</v>
      </c>
      <c r="AT195" s="18" t="s">
        <v>4015</v>
      </c>
      <c r="AU195" s="18" t="s">
        <v>5990</v>
      </c>
      <c r="AY195" s="18" t="s">
        <v>4012</v>
      </c>
      <c r="BE195" s="178">
        <f>IF(N195="základní",J195,0)</f>
        <v>0</v>
      </c>
      <c r="BF195" s="178">
        <f>IF(N195="snížená",J195,0)</f>
        <v>0</v>
      </c>
      <c r="BG195" s="178">
        <f>IF(N195="zákl. přenesená",J195,0)</f>
        <v>0</v>
      </c>
      <c r="BH195" s="178">
        <f>IF(N195="sníž. přenesená",J195,0)</f>
        <v>0</v>
      </c>
      <c r="BI195" s="178">
        <f>IF(N195="nulová",J195,0)</f>
        <v>0</v>
      </c>
      <c r="BJ195" s="18" t="s">
        <v>5934</v>
      </c>
      <c r="BK195" s="178">
        <f>ROUND(I195*H195,2)</f>
        <v>0</v>
      </c>
      <c r="BL195" s="18" t="s">
        <v>3964</v>
      </c>
      <c r="BM195" s="18" t="s">
        <v>2745</v>
      </c>
    </row>
    <row r="196" spans="2:65" s="1" customFormat="1" ht="22.5" customHeight="1">
      <c r="B196" s="166"/>
      <c r="C196" s="167" t="s">
        <v>658</v>
      </c>
      <c r="D196" s="167" t="s">
        <v>4015</v>
      </c>
      <c r="E196" s="168" t="s">
        <v>2503</v>
      </c>
      <c r="F196" s="169" t="s">
        <v>2504</v>
      </c>
      <c r="G196" s="170" t="s">
        <v>450</v>
      </c>
      <c r="H196" s="171">
        <v>2.5000000000000001E-2</v>
      </c>
      <c r="I196" s="172"/>
      <c r="J196" s="173">
        <f>ROUND(I196*H196,2)</f>
        <v>0</v>
      </c>
      <c r="K196" s="169" t="s">
        <v>392</v>
      </c>
      <c r="L196" s="35"/>
      <c r="M196" s="174" t="s">
        <v>5915</v>
      </c>
      <c r="N196" s="175" t="s">
        <v>5954</v>
      </c>
      <c r="O196" s="36"/>
      <c r="P196" s="176">
        <f>O196*H196</f>
        <v>0</v>
      </c>
      <c r="Q196" s="176">
        <v>0</v>
      </c>
      <c r="R196" s="176">
        <f>Q196*H196</f>
        <v>0</v>
      </c>
      <c r="S196" s="176">
        <v>0</v>
      </c>
      <c r="T196" s="177">
        <f>S196*H196</f>
        <v>0</v>
      </c>
      <c r="AR196" s="18" t="s">
        <v>3964</v>
      </c>
      <c r="AT196" s="18" t="s">
        <v>4015</v>
      </c>
      <c r="AU196" s="18" t="s">
        <v>5990</v>
      </c>
      <c r="AY196" s="18" t="s">
        <v>4012</v>
      </c>
      <c r="BE196" s="178">
        <f>IF(N196="základní",J196,0)</f>
        <v>0</v>
      </c>
      <c r="BF196" s="178">
        <f>IF(N196="snížená",J196,0)</f>
        <v>0</v>
      </c>
      <c r="BG196" s="178">
        <f>IF(N196="zákl. přenesená",J196,0)</f>
        <v>0</v>
      </c>
      <c r="BH196" s="178">
        <f>IF(N196="sníž. přenesená",J196,0)</f>
        <v>0</v>
      </c>
      <c r="BI196" s="178">
        <f>IF(N196="nulová",J196,0)</f>
        <v>0</v>
      </c>
      <c r="BJ196" s="18" t="s">
        <v>5934</v>
      </c>
      <c r="BK196" s="178">
        <f>ROUND(I196*H196,2)</f>
        <v>0</v>
      </c>
      <c r="BL196" s="18" t="s">
        <v>3964</v>
      </c>
      <c r="BM196" s="18" t="s">
        <v>2625</v>
      </c>
    </row>
    <row r="197" spans="2:65" s="11" customFormat="1" ht="29.85" customHeight="1">
      <c r="B197" s="152"/>
      <c r="D197" s="163" t="s">
        <v>5982</v>
      </c>
      <c r="E197" s="164" t="s">
        <v>2791</v>
      </c>
      <c r="F197" s="164" t="s">
        <v>2792</v>
      </c>
      <c r="I197" s="155"/>
      <c r="J197" s="165">
        <f>BK197</f>
        <v>0</v>
      </c>
      <c r="L197" s="152"/>
      <c r="M197" s="157"/>
      <c r="N197" s="158"/>
      <c r="O197" s="158"/>
      <c r="P197" s="159">
        <f>SUM(P198:P205)</f>
        <v>0</v>
      </c>
      <c r="Q197" s="158"/>
      <c r="R197" s="159">
        <f>SUM(R198:R205)</f>
        <v>4.5599999999999997E-5</v>
      </c>
      <c r="S197" s="158"/>
      <c r="T197" s="160">
        <f>SUM(T198:T205)</f>
        <v>7.6999999999999999E-2</v>
      </c>
      <c r="AR197" s="153" t="s">
        <v>5990</v>
      </c>
      <c r="AT197" s="161" t="s">
        <v>5982</v>
      </c>
      <c r="AU197" s="161" t="s">
        <v>5934</v>
      </c>
      <c r="AY197" s="153" t="s">
        <v>4012</v>
      </c>
      <c r="BK197" s="162">
        <f>SUM(BK198:BK205)</f>
        <v>0</v>
      </c>
    </row>
    <row r="198" spans="2:65" s="1" customFormat="1" ht="22.5" customHeight="1">
      <c r="B198" s="166"/>
      <c r="C198" s="167" t="s">
        <v>663</v>
      </c>
      <c r="D198" s="167" t="s">
        <v>4015</v>
      </c>
      <c r="E198" s="168" t="s">
        <v>2746</v>
      </c>
      <c r="F198" s="169" t="s">
        <v>2747</v>
      </c>
      <c r="G198" s="170" t="s">
        <v>459</v>
      </c>
      <c r="H198" s="171">
        <v>4</v>
      </c>
      <c r="I198" s="172"/>
      <c r="J198" s="173">
        <f>ROUND(I198*H198,2)</f>
        <v>0</v>
      </c>
      <c r="K198" s="169" t="s">
        <v>392</v>
      </c>
      <c r="L198" s="35"/>
      <c r="M198" s="174" t="s">
        <v>5915</v>
      </c>
      <c r="N198" s="175" t="s">
        <v>5954</v>
      </c>
      <c r="O198" s="36"/>
      <c r="P198" s="176">
        <f>O198*H198</f>
        <v>0</v>
      </c>
      <c r="Q198" s="176">
        <v>0</v>
      </c>
      <c r="R198" s="176">
        <f>Q198*H198</f>
        <v>0</v>
      </c>
      <c r="S198" s="176">
        <v>1.6E-2</v>
      </c>
      <c r="T198" s="177">
        <f>S198*H198</f>
        <v>6.4000000000000001E-2</v>
      </c>
      <c r="AR198" s="18" t="s">
        <v>3964</v>
      </c>
      <c r="AT198" s="18" t="s">
        <v>4015</v>
      </c>
      <c r="AU198" s="18" t="s">
        <v>5990</v>
      </c>
      <c r="AY198" s="18" t="s">
        <v>4012</v>
      </c>
      <c r="BE198" s="178">
        <f>IF(N198="základní",J198,0)</f>
        <v>0</v>
      </c>
      <c r="BF198" s="178">
        <f>IF(N198="snížená",J198,0)</f>
        <v>0</v>
      </c>
      <c r="BG198" s="178">
        <f>IF(N198="zákl. přenesená",J198,0)</f>
        <v>0</v>
      </c>
      <c r="BH198" s="178">
        <f>IF(N198="sníž. přenesená",J198,0)</f>
        <v>0</v>
      </c>
      <c r="BI198" s="178">
        <f>IF(N198="nulová",J198,0)</f>
        <v>0</v>
      </c>
      <c r="BJ198" s="18" t="s">
        <v>5934</v>
      </c>
      <c r="BK198" s="178">
        <f>ROUND(I198*H198,2)</f>
        <v>0</v>
      </c>
      <c r="BL198" s="18" t="s">
        <v>3964</v>
      </c>
      <c r="BM198" s="18" t="s">
        <v>2748</v>
      </c>
    </row>
    <row r="199" spans="2:65" s="1" customFormat="1" ht="22.5" customHeight="1">
      <c r="B199" s="166"/>
      <c r="C199" s="167" t="s">
        <v>668</v>
      </c>
      <c r="D199" s="167" t="s">
        <v>4015</v>
      </c>
      <c r="E199" s="168" t="s">
        <v>2626</v>
      </c>
      <c r="F199" s="169" t="s">
        <v>2627</v>
      </c>
      <c r="G199" s="170" t="s">
        <v>568</v>
      </c>
      <c r="H199" s="171">
        <v>1</v>
      </c>
      <c r="I199" s="172"/>
      <c r="J199" s="173">
        <f>ROUND(I199*H199,2)</f>
        <v>0</v>
      </c>
      <c r="K199" s="169" t="s">
        <v>392</v>
      </c>
      <c r="L199" s="35"/>
      <c r="M199" s="174" t="s">
        <v>5915</v>
      </c>
      <c r="N199" s="175" t="s">
        <v>5954</v>
      </c>
      <c r="O199" s="36"/>
      <c r="P199" s="176">
        <f>O199*H199</f>
        <v>0</v>
      </c>
      <c r="Q199" s="176">
        <v>0</v>
      </c>
      <c r="R199" s="176">
        <f>Q199*H199</f>
        <v>0</v>
      </c>
      <c r="S199" s="176">
        <v>1.2999999999999999E-2</v>
      </c>
      <c r="T199" s="177">
        <f>S199*H199</f>
        <v>1.2999999999999999E-2</v>
      </c>
      <c r="AR199" s="18" t="s">
        <v>3964</v>
      </c>
      <c r="AT199" s="18" t="s">
        <v>4015</v>
      </c>
      <c r="AU199" s="18" t="s">
        <v>5990</v>
      </c>
      <c r="AY199" s="18" t="s">
        <v>4012</v>
      </c>
      <c r="BE199" s="178">
        <f>IF(N199="základní",J199,0)</f>
        <v>0</v>
      </c>
      <c r="BF199" s="178">
        <f>IF(N199="snížená",J199,0)</f>
        <v>0</v>
      </c>
      <c r="BG199" s="178">
        <f>IF(N199="zákl. přenesená",J199,0)</f>
        <v>0</v>
      </c>
      <c r="BH199" s="178">
        <f>IF(N199="sníž. přenesená",J199,0)</f>
        <v>0</v>
      </c>
      <c r="BI199" s="178">
        <f>IF(N199="nulová",J199,0)</f>
        <v>0</v>
      </c>
      <c r="BJ199" s="18" t="s">
        <v>5934</v>
      </c>
      <c r="BK199" s="178">
        <f>ROUND(I199*H199,2)</f>
        <v>0</v>
      </c>
      <c r="BL199" s="18" t="s">
        <v>3964</v>
      </c>
      <c r="BM199" s="18" t="s">
        <v>2628</v>
      </c>
    </row>
    <row r="200" spans="2:65" s="1" customFormat="1" ht="22.5" customHeight="1">
      <c r="B200" s="166"/>
      <c r="C200" s="167" t="s">
        <v>673</v>
      </c>
      <c r="D200" s="167" t="s">
        <v>4015</v>
      </c>
      <c r="E200" s="168" t="s">
        <v>2629</v>
      </c>
      <c r="F200" s="169" t="s">
        <v>2630</v>
      </c>
      <c r="G200" s="170" t="s">
        <v>426</v>
      </c>
      <c r="H200" s="171">
        <v>4.5599999999999996</v>
      </c>
      <c r="I200" s="172"/>
      <c r="J200" s="173">
        <f>ROUND(I200*H200,2)</f>
        <v>0</v>
      </c>
      <c r="K200" s="169" t="s">
        <v>392</v>
      </c>
      <c r="L200" s="35"/>
      <c r="M200" s="174" t="s">
        <v>5915</v>
      </c>
      <c r="N200" s="175" t="s">
        <v>5954</v>
      </c>
      <c r="O200" s="36"/>
      <c r="P200" s="176">
        <f>O200*H200</f>
        <v>0</v>
      </c>
      <c r="Q200" s="176">
        <v>1.0000000000000001E-5</v>
      </c>
      <c r="R200" s="176">
        <f>Q200*H200</f>
        <v>4.5599999999999997E-5</v>
      </c>
      <c r="S200" s="176">
        <v>0</v>
      </c>
      <c r="T200" s="177">
        <f>S200*H200</f>
        <v>0</v>
      </c>
      <c r="AR200" s="18" t="s">
        <v>3964</v>
      </c>
      <c r="AT200" s="18" t="s">
        <v>4015</v>
      </c>
      <c r="AU200" s="18" t="s">
        <v>5990</v>
      </c>
      <c r="AY200" s="18" t="s">
        <v>4012</v>
      </c>
      <c r="BE200" s="178">
        <f>IF(N200="základní",J200,0)</f>
        <v>0</v>
      </c>
      <c r="BF200" s="178">
        <f>IF(N200="snížená",J200,0)</f>
        <v>0</v>
      </c>
      <c r="BG200" s="178">
        <f>IF(N200="zákl. přenesená",J200,0)</f>
        <v>0</v>
      </c>
      <c r="BH200" s="178">
        <f>IF(N200="sníž. přenesená",J200,0)</f>
        <v>0</v>
      </c>
      <c r="BI200" s="178">
        <f>IF(N200="nulová",J200,0)</f>
        <v>0</v>
      </c>
      <c r="BJ200" s="18" t="s">
        <v>5934</v>
      </c>
      <c r="BK200" s="178">
        <f>ROUND(I200*H200,2)</f>
        <v>0</v>
      </c>
      <c r="BL200" s="18" t="s">
        <v>3964</v>
      </c>
      <c r="BM200" s="18" t="s">
        <v>2749</v>
      </c>
    </row>
    <row r="201" spans="2:65" s="1" customFormat="1" ht="27">
      <c r="B201" s="35"/>
      <c r="D201" s="195" t="s">
        <v>4021</v>
      </c>
      <c r="F201" s="196" t="s">
        <v>2750</v>
      </c>
      <c r="I201" s="181"/>
      <c r="L201" s="35"/>
      <c r="M201" s="64"/>
      <c r="N201" s="36"/>
      <c r="O201" s="36"/>
      <c r="P201" s="36"/>
      <c r="Q201" s="36"/>
      <c r="R201" s="36"/>
      <c r="S201" s="36"/>
      <c r="T201" s="65"/>
      <c r="AT201" s="18" t="s">
        <v>4021</v>
      </c>
      <c r="AU201" s="18" t="s">
        <v>5990</v>
      </c>
    </row>
    <row r="202" spans="2:65" s="12" customFormat="1">
      <c r="B202" s="186"/>
      <c r="D202" s="179" t="s">
        <v>402</v>
      </c>
      <c r="E202" s="187" t="s">
        <v>5915</v>
      </c>
      <c r="F202" s="188" t="s">
        <v>2751</v>
      </c>
      <c r="H202" s="189">
        <v>4.5599999999999996</v>
      </c>
      <c r="I202" s="190"/>
      <c r="L202" s="186"/>
      <c r="M202" s="191"/>
      <c r="N202" s="192"/>
      <c r="O202" s="192"/>
      <c r="P202" s="192"/>
      <c r="Q202" s="192"/>
      <c r="R202" s="192"/>
      <c r="S202" s="192"/>
      <c r="T202" s="193"/>
      <c r="AT202" s="194" t="s">
        <v>402</v>
      </c>
      <c r="AU202" s="194" t="s">
        <v>5990</v>
      </c>
      <c r="AV202" s="12" t="s">
        <v>5990</v>
      </c>
      <c r="AW202" s="12" t="s">
        <v>5947</v>
      </c>
      <c r="AX202" s="12" t="s">
        <v>5934</v>
      </c>
      <c r="AY202" s="194" t="s">
        <v>4012</v>
      </c>
    </row>
    <row r="203" spans="2:65" s="1" customFormat="1" ht="22.5" customHeight="1">
      <c r="B203" s="166"/>
      <c r="C203" s="197" t="s">
        <v>678</v>
      </c>
      <c r="D203" s="197" t="s">
        <v>447</v>
      </c>
      <c r="E203" s="198" t="s">
        <v>2752</v>
      </c>
      <c r="F203" s="199" t="s">
        <v>2753</v>
      </c>
      <c r="G203" s="200" t="s">
        <v>5504</v>
      </c>
      <c r="H203" s="201">
        <v>1</v>
      </c>
      <c r="I203" s="202"/>
      <c r="J203" s="203">
        <f>ROUND(I203*H203,2)</f>
        <v>0</v>
      </c>
      <c r="K203" s="199" t="s">
        <v>5915</v>
      </c>
      <c r="L203" s="204"/>
      <c r="M203" s="205" t="s">
        <v>5915</v>
      </c>
      <c r="N203" s="206" t="s">
        <v>5954</v>
      </c>
      <c r="O203" s="36"/>
      <c r="P203" s="176">
        <f>O203*H203</f>
        <v>0</v>
      </c>
      <c r="Q203" s="176">
        <v>0</v>
      </c>
      <c r="R203" s="176">
        <f>Q203*H203</f>
        <v>0</v>
      </c>
      <c r="S203" s="176">
        <v>0</v>
      </c>
      <c r="T203" s="177">
        <f>S203*H203</f>
        <v>0</v>
      </c>
      <c r="AR203" s="18" t="s">
        <v>526</v>
      </c>
      <c r="AT203" s="18" t="s">
        <v>447</v>
      </c>
      <c r="AU203" s="18" t="s">
        <v>5990</v>
      </c>
      <c r="AY203" s="18" t="s">
        <v>4012</v>
      </c>
      <c r="BE203" s="178">
        <f>IF(N203="základní",J203,0)</f>
        <v>0</v>
      </c>
      <c r="BF203" s="178">
        <f>IF(N203="snížená",J203,0)</f>
        <v>0</v>
      </c>
      <c r="BG203" s="178">
        <f>IF(N203="zákl. přenesená",J203,0)</f>
        <v>0</v>
      </c>
      <c r="BH203" s="178">
        <f>IF(N203="sníž. přenesená",J203,0)</f>
        <v>0</v>
      </c>
      <c r="BI203" s="178">
        <f>IF(N203="nulová",J203,0)</f>
        <v>0</v>
      </c>
      <c r="BJ203" s="18" t="s">
        <v>5934</v>
      </c>
      <c r="BK203" s="178">
        <f>ROUND(I203*H203,2)</f>
        <v>0</v>
      </c>
      <c r="BL203" s="18" t="s">
        <v>3964</v>
      </c>
      <c r="BM203" s="18" t="s">
        <v>2754</v>
      </c>
    </row>
    <row r="204" spans="2:65" s="1" customFormat="1" ht="22.5" customHeight="1">
      <c r="B204" s="166"/>
      <c r="C204" s="197" t="s">
        <v>683</v>
      </c>
      <c r="D204" s="197" t="s">
        <v>447</v>
      </c>
      <c r="E204" s="198" t="s">
        <v>2755</v>
      </c>
      <c r="F204" s="199" t="s">
        <v>2756</v>
      </c>
      <c r="G204" s="200" t="s">
        <v>459</v>
      </c>
      <c r="H204" s="201">
        <v>5</v>
      </c>
      <c r="I204" s="202"/>
      <c r="J204" s="203">
        <f>ROUND(I204*H204,2)</f>
        <v>0</v>
      </c>
      <c r="K204" s="199" t="s">
        <v>5915</v>
      </c>
      <c r="L204" s="204"/>
      <c r="M204" s="205" t="s">
        <v>5915</v>
      </c>
      <c r="N204" s="206" t="s">
        <v>5954</v>
      </c>
      <c r="O204" s="36"/>
      <c r="P204" s="176">
        <f>O204*H204</f>
        <v>0</v>
      </c>
      <c r="Q204" s="176">
        <v>0</v>
      </c>
      <c r="R204" s="176">
        <f>Q204*H204</f>
        <v>0</v>
      </c>
      <c r="S204" s="176">
        <v>0</v>
      </c>
      <c r="T204" s="177">
        <f>S204*H204</f>
        <v>0</v>
      </c>
      <c r="AR204" s="18" t="s">
        <v>526</v>
      </c>
      <c r="AT204" s="18" t="s">
        <v>447</v>
      </c>
      <c r="AU204" s="18" t="s">
        <v>5990</v>
      </c>
      <c r="AY204" s="18" t="s">
        <v>4012</v>
      </c>
      <c r="BE204" s="178">
        <f>IF(N204="základní",J204,0)</f>
        <v>0</v>
      </c>
      <c r="BF204" s="178">
        <f>IF(N204="snížená",J204,0)</f>
        <v>0</v>
      </c>
      <c r="BG204" s="178">
        <f>IF(N204="zákl. přenesená",J204,0)</f>
        <v>0</v>
      </c>
      <c r="BH204" s="178">
        <f>IF(N204="sníž. přenesená",J204,0)</f>
        <v>0</v>
      </c>
      <c r="BI204" s="178">
        <f>IF(N204="nulová",J204,0)</f>
        <v>0</v>
      </c>
      <c r="BJ204" s="18" t="s">
        <v>5934</v>
      </c>
      <c r="BK204" s="178">
        <f>ROUND(I204*H204,2)</f>
        <v>0</v>
      </c>
      <c r="BL204" s="18" t="s">
        <v>3964</v>
      </c>
      <c r="BM204" s="18" t="s">
        <v>2757</v>
      </c>
    </row>
    <row r="205" spans="2:65" s="1" customFormat="1" ht="22.5" customHeight="1">
      <c r="B205" s="166"/>
      <c r="C205" s="167" t="s">
        <v>688</v>
      </c>
      <c r="D205" s="167" t="s">
        <v>4015</v>
      </c>
      <c r="E205" s="168" t="s">
        <v>2641</v>
      </c>
      <c r="F205" s="169" t="s">
        <v>2642</v>
      </c>
      <c r="G205" s="170" t="s">
        <v>5780</v>
      </c>
      <c r="H205" s="222"/>
      <c r="I205" s="172"/>
      <c r="J205" s="173">
        <f>ROUND(I205*H205,2)</f>
        <v>0</v>
      </c>
      <c r="K205" s="169" t="s">
        <v>392</v>
      </c>
      <c r="L205" s="35"/>
      <c r="M205" s="174" t="s">
        <v>5915</v>
      </c>
      <c r="N205" s="175" t="s">
        <v>5954</v>
      </c>
      <c r="O205" s="36"/>
      <c r="P205" s="176">
        <f>O205*H205</f>
        <v>0</v>
      </c>
      <c r="Q205" s="176">
        <v>0</v>
      </c>
      <c r="R205" s="176">
        <f>Q205*H205</f>
        <v>0</v>
      </c>
      <c r="S205" s="176">
        <v>0</v>
      </c>
      <c r="T205" s="177">
        <f>S205*H205</f>
        <v>0</v>
      </c>
      <c r="AR205" s="18" t="s">
        <v>3964</v>
      </c>
      <c r="AT205" s="18" t="s">
        <v>4015</v>
      </c>
      <c r="AU205" s="18" t="s">
        <v>5990</v>
      </c>
      <c r="AY205" s="18" t="s">
        <v>4012</v>
      </c>
      <c r="BE205" s="178">
        <f>IF(N205="základní",J205,0)</f>
        <v>0</v>
      </c>
      <c r="BF205" s="178">
        <f>IF(N205="snížená",J205,0)</f>
        <v>0</v>
      </c>
      <c r="BG205" s="178">
        <f>IF(N205="zákl. přenesená",J205,0)</f>
        <v>0</v>
      </c>
      <c r="BH205" s="178">
        <f>IF(N205="sníž. přenesená",J205,0)</f>
        <v>0</v>
      </c>
      <c r="BI205" s="178">
        <f>IF(N205="nulová",J205,0)</f>
        <v>0</v>
      </c>
      <c r="BJ205" s="18" t="s">
        <v>5934</v>
      </c>
      <c r="BK205" s="178">
        <f>ROUND(I205*H205,2)</f>
        <v>0</v>
      </c>
      <c r="BL205" s="18" t="s">
        <v>3964</v>
      </c>
      <c r="BM205" s="18" t="s">
        <v>2643</v>
      </c>
    </row>
    <row r="206" spans="2:65" s="11" customFormat="1" ht="29.85" customHeight="1">
      <c r="B206" s="152"/>
      <c r="D206" s="163" t="s">
        <v>5982</v>
      </c>
      <c r="E206" s="164" t="s">
        <v>5822</v>
      </c>
      <c r="F206" s="164" t="s">
        <v>5823</v>
      </c>
      <c r="I206" s="155"/>
      <c r="J206" s="165">
        <f>BK206</f>
        <v>0</v>
      </c>
      <c r="L206" s="152"/>
      <c r="M206" s="157"/>
      <c r="N206" s="158"/>
      <c r="O206" s="158"/>
      <c r="P206" s="159">
        <f>SUM(P207:P218)</f>
        <v>0</v>
      </c>
      <c r="Q206" s="158"/>
      <c r="R206" s="159">
        <f>SUM(R207:R218)</f>
        <v>1.6410338599999998</v>
      </c>
      <c r="S206" s="158"/>
      <c r="T206" s="160">
        <f>SUM(T207:T218)</f>
        <v>0</v>
      </c>
      <c r="AR206" s="153" t="s">
        <v>5990</v>
      </c>
      <c r="AT206" s="161" t="s">
        <v>5982</v>
      </c>
      <c r="AU206" s="161" t="s">
        <v>5934</v>
      </c>
      <c r="AY206" s="153" t="s">
        <v>4012</v>
      </c>
      <c r="BK206" s="162">
        <f>SUM(BK207:BK218)</f>
        <v>0</v>
      </c>
    </row>
    <row r="207" spans="2:65" s="1" customFormat="1" ht="22.5" customHeight="1">
      <c r="B207" s="166"/>
      <c r="C207" s="167" t="s">
        <v>692</v>
      </c>
      <c r="D207" s="167" t="s">
        <v>4015</v>
      </c>
      <c r="E207" s="168" t="s">
        <v>2644</v>
      </c>
      <c r="F207" s="169" t="s">
        <v>2645</v>
      </c>
      <c r="G207" s="170" t="s">
        <v>459</v>
      </c>
      <c r="H207" s="171">
        <v>34.85</v>
      </c>
      <c r="I207" s="172"/>
      <c r="J207" s="173">
        <f>ROUND(I207*H207,2)</f>
        <v>0</v>
      </c>
      <c r="K207" s="169" t="s">
        <v>392</v>
      </c>
      <c r="L207" s="35"/>
      <c r="M207" s="174" t="s">
        <v>5915</v>
      </c>
      <c r="N207" s="175" t="s">
        <v>5954</v>
      </c>
      <c r="O207" s="36"/>
      <c r="P207" s="176">
        <f>O207*H207</f>
        <v>0</v>
      </c>
      <c r="Q207" s="176">
        <v>3.2000000000000003E-4</v>
      </c>
      <c r="R207" s="176">
        <f>Q207*H207</f>
        <v>1.1152000000000002E-2</v>
      </c>
      <c r="S207" s="176">
        <v>0</v>
      </c>
      <c r="T207" s="177">
        <f>S207*H207</f>
        <v>0</v>
      </c>
      <c r="AR207" s="18" t="s">
        <v>3964</v>
      </c>
      <c r="AT207" s="18" t="s">
        <v>4015</v>
      </c>
      <c r="AU207" s="18" t="s">
        <v>5990</v>
      </c>
      <c r="AY207" s="18" t="s">
        <v>4012</v>
      </c>
      <c r="BE207" s="178">
        <f>IF(N207="základní",J207,0)</f>
        <v>0</v>
      </c>
      <c r="BF207" s="178">
        <f>IF(N207="snížená",J207,0)</f>
        <v>0</v>
      </c>
      <c r="BG207" s="178">
        <f>IF(N207="zákl. přenesená",J207,0)</f>
        <v>0</v>
      </c>
      <c r="BH207" s="178">
        <f>IF(N207="sníž. přenesená",J207,0)</f>
        <v>0</v>
      </c>
      <c r="BI207" s="178">
        <f>IF(N207="nulová",J207,0)</f>
        <v>0</v>
      </c>
      <c r="BJ207" s="18" t="s">
        <v>5934</v>
      </c>
      <c r="BK207" s="178">
        <f>ROUND(I207*H207,2)</f>
        <v>0</v>
      </c>
      <c r="BL207" s="18" t="s">
        <v>3964</v>
      </c>
      <c r="BM207" s="18" t="s">
        <v>2646</v>
      </c>
    </row>
    <row r="208" spans="2:65" s="12" customFormat="1">
      <c r="B208" s="186"/>
      <c r="D208" s="179" t="s">
        <v>402</v>
      </c>
      <c r="E208" s="187" t="s">
        <v>5915</v>
      </c>
      <c r="F208" s="188" t="s">
        <v>2758</v>
      </c>
      <c r="H208" s="189">
        <v>34.85</v>
      </c>
      <c r="I208" s="190"/>
      <c r="L208" s="186"/>
      <c r="M208" s="191"/>
      <c r="N208" s="192"/>
      <c r="O208" s="192"/>
      <c r="P208" s="192"/>
      <c r="Q208" s="192"/>
      <c r="R208" s="192"/>
      <c r="S208" s="192"/>
      <c r="T208" s="193"/>
      <c r="AT208" s="194" t="s">
        <v>402</v>
      </c>
      <c r="AU208" s="194" t="s">
        <v>5990</v>
      </c>
      <c r="AV208" s="12" t="s">
        <v>5990</v>
      </c>
      <c r="AW208" s="12" t="s">
        <v>5947</v>
      </c>
      <c r="AX208" s="12" t="s">
        <v>5934</v>
      </c>
      <c r="AY208" s="194" t="s">
        <v>4012</v>
      </c>
    </row>
    <row r="209" spans="2:65" s="1" customFormat="1" ht="22.5" customHeight="1">
      <c r="B209" s="166"/>
      <c r="C209" s="197" t="s">
        <v>696</v>
      </c>
      <c r="D209" s="197" t="s">
        <v>447</v>
      </c>
      <c r="E209" s="198" t="s">
        <v>5839</v>
      </c>
      <c r="F209" s="199" t="s">
        <v>5840</v>
      </c>
      <c r="G209" s="200" t="s">
        <v>568</v>
      </c>
      <c r="H209" s="201">
        <v>118.066</v>
      </c>
      <c r="I209" s="202"/>
      <c r="J209" s="203">
        <f>ROUND(I209*H209,2)</f>
        <v>0</v>
      </c>
      <c r="K209" s="199" t="s">
        <v>392</v>
      </c>
      <c r="L209" s="204"/>
      <c r="M209" s="205" t="s">
        <v>5915</v>
      </c>
      <c r="N209" s="206" t="s">
        <v>5954</v>
      </c>
      <c r="O209" s="36"/>
      <c r="P209" s="176">
        <f>O209*H209</f>
        <v>0</v>
      </c>
      <c r="Q209" s="176">
        <v>3.6000000000000002E-4</v>
      </c>
      <c r="R209" s="176">
        <f>Q209*H209</f>
        <v>4.2503760000000002E-2</v>
      </c>
      <c r="S209" s="176">
        <v>0</v>
      </c>
      <c r="T209" s="177">
        <f>S209*H209</f>
        <v>0</v>
      </c>
      <c r="AR209" s="18" t="s">
        <v>526</v>
      </c>
      <c r="AT209" s="18" t="s">
        <v>447</v>
      </c>
      <c r="AU209" s="18" t="s">
        <v>5990</v>
      </c>
      <c r="AY209" s="18" t="s">
        <v>4012</v>
      </c>
      <c r="BE209" s="178">
        <f>IF(N209="základní",J209,0)</f>
        <v>0</v>
      </c>
      <c r="BF209" s="178">
        <f>IF(N209="snížená",J209,0)</f>
        <v>0</v>
      </c>
      <c r="BG209" s="178">
        <f>IF(N209="zákl. přenesená",J209,0)</f>
        <v>0</v>
      </c>
      <c r="BH209" s="178">
        <f>IF(N209="sníž. přenesená",J209,0)</f>
        <v>0</v>
      </c>
      <c r="BI209" s="178">
        <f>IF(N209="nulová",J209,0)</f>
        <v>0</v>
      </c>
      <c r="BJ209" s="18" t="s">
        <v>5934</v>
      </c>
      <c r="BK209" s="178">
        <f>ROUND(I209*H209,2)</f>
        <v>0</v>
      </c>
      <c r="BL209" s="18" t="s">
        <v>3964</v>
      </c>
      <c r="BM209" s="18" t="s">
        <v>2648</v>
      </c>
    </row>
    <row r="210" spans="2:65" s="12" customFormat="1">
      <c r="B210" s="186"/>
      <c r="D210" s="195" t="s">
        <v>402</v>
      </c>
      <c r="E210" s="194" t="s">
        <v>5915</v>
      </c>
      <c r="F210" s="207" t="s">
        <v>2759</v>
      </c>
      <c r="H210" s="208">
        <v>107.333</v>
      </c>
      <c r="I210" s="190"/>
      <c r="L210" s="186"/>
      <c r="M210" s="191"/>
      <c r="N210" s="192"/>
      <c r="O210" s="192"/>
      <c r="P210" s="192"/>
      <c r="Q210" s="192"/>
      <c r="R210" s="192"/>
      <c r="S210" s="192"/>
      <c r="T210" s="193"/>
      <c r="AT210" s="194" t="s">
        <v>402</v>
      </c>
      <c r="AU210" s="194" t="s">
        <v>5990</v>
      </c>
      <c r="AV210" s="12" t="s">
        <v>5990</v>
      </c>
      <c r="AW210" s="12" t="s">
        <v>5947</v>
      </c>
      <c r="AX210" s="12" t="s">
        <v>5934</v>
      </c>
      <c r="AY210" s="194" t="s">
        <v>4012</v>
      </c>
    </row>
    <row r="211" spans="2:65" s="12" customFormat="1">
      <c r="B211" s="186"/>
      <c r="D211" s="179" t="s">
        <v>402</v>
      </c>
      <c r="F211" s="188" t="s">
        <v>2760</v>
      </c>
      <c r="H211" s="189">
        <v>118.066</v>
      </c>
      <c r="I211" s="190"/>
      <c r="L211" s="186"/>
      <c r="M211" s="191"/>
      <c r="N211" s="192"/>
      <c r="O211" s="192"/>
      <c r="P211" s="192"/>
      <c r="Q211" s="192"/>
      <c r="R211" s="192"/>
      <c r="S211" s="192"/>
      <c r="T211" s="193"/>
      <c r="AT211" s="194" t="s">
        <v>402</v>
      </c>
      <c r="AU211" s="194" t="s">
        <v>5990</v>
      </c>
      <c r="AV211" s="12" t="s">
        <v>5990</v>
      </c>
      <c r="AW211" s="12" t="s">
        <v>5916</v>
      </c>
      <c r="AX211" s="12" t="s">
        <v>5934</v>
      </c>
      <c r="AY211" s="194" t="s">
        <v>4012</v>
      </c>
    </row>
    <row r="212" spans="2:65" s="1" customFormat="1" ht="22.5" customHeight="1">
      <c r="B212" s="166"/>
      <c r="C212" s="167" t="s">
        <v>701</v>
      </c>
      <c r="D212" s="167" t="s">
        <v>4015</v>
      </c>
      <c r="E212" s="168" t="s">
        <v>5862</v>
      </c>
      <c r="F212" s="169" t="s">
        <v>5863</v>
      </c>
      <c r="G212" s="170" t="s">
        <v>426</v>
      </c>
      <c r="H212" s="171">
        <v>24.503</v>
      </c>
      <c r="I212" s="172"/>
      <c r="J212" s="173">
        <f>ROUND(I212*H212,2)</f>
        <v>0</v>
      </c>
      <c r="K212" s="169" t="s">
        <v>392</v>
      </c>
      <c r="L212" s="35"/>
      <c r="M212" s="174" t="s">
        <v>5915</v>
      </c>
      <c r="N212" s="175" t="s">
        <v>5954</v>
      </c>
      <c r="O212" s="36"/>
      <c r="P212" s="176">
        <f>O212*H212</f>
        <v>0</v>
      </c>
      <c r="Q212" s="176">
        <v>3.7499999999999999E-2</v>
      </c>
      <c r="R212" s="176">
        <f>Q212*H212</f>
        <v>0.91886249999999992</v>
      </c>
      <c r="S212" s="176">
        <v>0</v>
      </c>
      <c r="T212" s="177">
        <f>S212*H212</f>
        <v>0</v>
      </c>
      <c r="AR212" s="18" t="s">
        <v>3964</v>
      </c>
      <c r="AT212" s="18" t="s">
        <v>4015</v>
      </c>
      <c r="AU212" s="18" t="s">
        <v>5990</v>
      </c>
      <c r="AY212" s="18" t="s">
        <v>4012</v>
      </c>
      <c r="BE212" s="178">
        <f>IF(N212="základní",J212,0)</f>
        <v>0</v>
      </c>
      <c r="BF212" s="178">
        <f>IF(N212="snížená",J212,0)</f>
        <v>0</v>
      </c>
      <c r="BG212" s="178">
        <f>IF(N212="zákl. přenesená",J212,0)</f>
        <v>0</v>
      </c>
      <c r="BH212" s="178">
        <f>IF(N212="sníž. přenesená",J212,0)</f>
        <v>0</v>
      </c>
      <c r="BI212" s="178">
        <f>IF(N212="nulová",J212,0)</f>
        <v>0</v>
      </c>
      <c r="BJ212" s="18" t="s">
        <v>5934</v>
      </c>
      <c r="BK212" s="178">
        <f>ROUND(I212*H212,2)</f>
        <v>0</v>
      </c>
      <c r="BL212" s="18" t="s">
        <v>3964</v>
      </c>
      <c r="BM212" s="18" t="s">
        <v>2651</v>
      </c>
    </row>
    <row r="213" spans="2:65" s="12" customFormat="1">
      <c r="B213" s="186"/>
      <c r="D213" s="179" t="s">
        <v>402</v>
      </c>
      <c r="E213" s="187" t="s">
        <v>5915</v>
      </c>
      <c r="F213" s="188" t="s">
        <v>2761</v>
      </c>
      <c r="H213" s="189">
        <v>24.503</v>
      </c>
      <c r="I213" s="190"/>
      <c r="L213" s="186"/>
      <c r="M213" s="191"/>
      <c r="N213" s="192"/>
      <c r="O213" s="192"/>
      <c r="P213" s="192"/>
      <c r="Q213" s="192"/>
      <c r="R213" s="192"/>
      <c r="S213" s="192"/>
      <c r="T213" s="193"/>
      <c r="AT213" s="194" t="s">
        <v>402</v>
      </c>
      <c r="AU213" s="194" t="s">
        <v>5990</v>
      </c>
      <c r="AV213" s="12" t="s">
        <v>5990</v>
      </c>
      <c r="AW213" s="12" t="s">
        <v>5947</v>
      </c>
      <c r="AX213" s="12" t="s">
        <v>5934</v>
      </c>
      <c r="AY213" s="194" t="s">
        <v>4012</v>
      </c>
    </row>
    <row r="214" spans="2:65" s="1" customFormat="1" ht="22.5" customHeight="1">
      <c r="B214" s="166"/>
      <c r="C214" s="197" t="s">
        <v>707</v>
      </c>
      <c r="D214" s="197" t="s">
        <v>447</v>
      </c>
      <c r="E214" s="198" t="s">
        <v>5866</v>
      </c>
      <c r="F214" s="199" t="s">
        <v>5867</v>
      </c>
      <c r="G214" s="200" t="s">
        <v>426</v>
      </c>
      <c r="H214" s="201">
        <v>24.992999999999999</v>
      </c>
      <c r="I214" s="202"/>
      <c r="J214" s="203">
        <f>ROUND(I214*H214,2)</f>
        <v>0</v>
      </c>
      <c r="K214" s="199" t="s">
        <v>392</v>
      </c>
      <c r="L214" s="204"/>
      <c r="M214" s="205" t="s">
        <v>5915</v>
      </c>
      <c r="N214" s="206" t="s">
        <v>5954</v>
      </c>
      <c r="O214" s="36"/>
      <c r="P214" s="176">
        <f>O214*H214</f>
        <v>0</v>
      </c>
      <c r="Q214" s="176">
        <v>1.9199999999999998E-2</v>
      </c>
      <c r="R214" s="176">
        <f>Q214*H214</f>
        <v>0.47986559999999995</v>
      </c>
      <c r="S214" s="176">
        <v>0</v>
      </c>
      <c r="T214" s="177">
        <f>S214*H214</f>
        <v>0</v>
      </c>
      <c r="AR214" s="18" t="s">
        <v>526</v>
      </c>
      <c r="AT214" s="18" t="s">
        <v>447</v>
      </c>
      <c r="AU214" s="18" t="s">
        <v>5990</v>
      </c>
      <c r="AY214" s="18" t="s">
        <v>4012</v>
      </c>
      <c r="BE214" s="178">
        <f>IF(N214="základní",J214,0)</f>
        <v>0</v>
      </c>
      <c r="BF214" s="178">
        <f>IF(N214="snížená",J214,0)</f>
        <v>0</v>
      </c>
      <c r="BG214" s="178">
        <f>IF(N214="zákl. přenesená",J214,0)</f>
        <v>0</v>
      </c>
      <c r="BH214" s="178">
        <f>IF(N214="sníž. přenesená",J214,0)</f>
        <v>0</v>
      </c>
      <c r="BI214" s="178">
        <f>IF(N214="nulová",J214,0)</f>
        <v>0</v>
      </c>
      <c r="BJ214" s="18" t="s">
        <v>5934</v>
      </c>
      <c r="BK214" s="178">
        <f>ROUND(I214*H214,2)</f>
        <v>0</v>
      </c>
      <c r="BL214" s="18" t="s">
        <v>3964</v>
      </c>
      <c r="BM214" s="18" t="s">
        <v>2653</v>
      </c>
    </row>
    <row r="215" spans="2:65" s="1" customFormat="1" ht="27">
      <c r="B215" s="35"/>
      <c r="D215" s="195" t="s">
        <v>4021</v>
      </c>
      <c r="F215" s="196" t="s">
        <v>5877</v>
      </c>
      <c r="I215" s="181"/>
      <c r="L215" s="35"/>
      <c r="M215" s="64"/>
      <c r="N215" s="36"/>
      <c r="O215" s="36"/>
      <c r="P215" s="36"/>
      <c r="Q215" s="36"/>
      <c r="R215" s="36"/>
      <c r="S215" s="36"/>
      <c r="T215" s="65"/>
      <c r="AT215" s="18" t="s">
        <v>4021</v>
      </c>
      <c r="AU215" s="18" t="s">
        <v>5990</v>
      </c>
    </row>
    <row r="216" spans="2:65" s="12" customFormat="1">
      <c r="B216" s="186"/>
      <c r="D216" s="179" t="s">
        <v>402</v>
      </c>
      <c r="F216" s="188" t="s">
        <v>2762</v>
      </c>
      <c r="H216" s="189">
        <v>24.992999999999999</v>
      </c>
      <c r="I216" s="190"/>
      <c r="L216" s="186"/>
      <c r="M216" s="191"/>
      <c r="N216" s="192"/>
      <c r="O216" s="192"/>
      <c r="P216" s="192"/>
      <c r="Q216" s="192"/>
      <c r="R216" s="192"/>
      <c r="S216" s="192"/>
      <c r="T216" s="193"/>
      <c r="AT216" s="194" t="s">
        <v>402</v>
      </c>
      <c r="AU216" s="194" t="s">
        <v>5990</v>
      </c>
      <c r="AV216" s="12" t="s">
        <v>5990</v>
      </c>
      <c r="AW216" s="12" t="s">
        <v>5916</v>
      </c>
      <c r="AX216" s="12" t="s">
        <v>5934</v>
      </c>
      <c r="AY216" s="194" t="s">
        <v>4012</v>
      </c>
    </row>
    <row r="217" spans="2:65" s="1" customFormat="1" ht="22.5" customHeight="1">
      <c r="B217" s="166"/>
      <c r="C217" s="167" t="s">
        <v>712</v>
      </c>
      <c r="D217" s="167" t="s">
        <v>4015</v>
      </c>
      <c r="E217" s="168" t="s">
        <v>5887</v>
      </c>
      <c r="F217" s="169" t="s">
        <v>5888</v>
      </c>
      <c r="G217" s="170" t="s">
        <v>426</v>
      </c>
      <c r="H217" s="171">
        <v>24.5</v>
      </c>
      <c r="I217" s="172"/>
      <c r="J217" s="173">
        <f>ROUND(I217*H217,2)</f>
        <v>0</v>
      </c>
      <c r="K217" s="169" t="s">
        <v>392</v>
      </c>
      <c r="L217" s="35"/>
      <c r="M217" s="174" t="s">
        <v>5915</v>
      </c>
      <c r="N217" s="175" t="s">
        <v>5954</v>
      </c>
      <c r="O217" s="36"/>
      <c r="P217" s="176">
        <f>O217*H217</f>
        <v>0</v>
      </c>
      <c r="Q217" s="176">
        <v>7.7000000000000002E-3</v>
      </c>
      <c r="R217" s="176">
        <f>Q217*H217</f>
        <v>0.18865000000000001</v>
      </c>
      <c r="S217" s="176">
        <v>0</v>
      </c>
      <c r="T217" s="177">
        <f>S217*H217</f>
        <v>0</v>
      </c>
      <c r="AR217" s="18" t="s">
        <v>3964</v>
      </c>
      <c r="AT217" s="18" t="s">
        <v>4015</v>
      </c>
      <c r="AU217" s="18" t="s">
        <v>5990</v>
      </c>
      <c r="AY217" s="18" t="s">
        <v>4012</v>
      </c>
      <c r="BE217" s="178">
        <f>IF(N217="základní",J217,0)</f>
        <v>0</v>
      </c>
      <c r="BF217" s="178">
        <f>IF(N217="snížená",J217,0)</f>
        <v>0</v>
      </c>
      <c r="BG217" s="178">
        <f>IF(N217="zákl. přenesená",J217,0)</f>
        <v>0</v>
      </c>
      <c r="BH217" s="178">
        <f>IF(N217="sníž. přenesená",J217,0)</f>
        <v>0</v>
      </c>
      <c r="BI217" s="178">
        <f>IF(N217="nulová",J217,0)</f>
        <v>0</v>
      </c>
      <c r="BJ217" s="18" t="s">
        <v>5934</v>
      </c>
      <c r="BK217" s="178">
        <f>ROUND(I217*H217,2)</f>
        <v>0</v>
      </c>
      <c r="BL217" s="18" t="s">
        <v>3964</v>
      </c>
      <c r="BM217" s="18" t="s">
        <v>2655</v>
      </c>
    </row>
    <row r="218" spans="2:65" s="1" customFormat="1" ht="22.5" customHeight="1">
      <c r="B218" s="166"/>
      <c r="C218" s="167" t="s">
        <v>717</v>
      </c>
      <c r="D218" s="167" t="s">
        <v>4015</v>
      </c>
      <c r="E218" s="168" t="s">
        <v>2656</v>
      </c>
      <c r="F218" s="169" t="s">
        <v>2657</v>
      </c>
      <c r="G218" s="170" t="s">
        <v>450</v>
      </c>
      <c r="H218" s="171">
        <v>1.641</v>
      </c>
      <c r="I218" s="172"/>
      <c r="J218" s="173">
        <f>ROUND(I218*H218,2)</f>
        <v>0</v>
      </c>
      <c r="K218" s="169" t="s">
        <v>392</v>
      </c>
      <c r="L218" s="35"/>
      <c r="M218" s="174" t="s">
        <v>5915</v>
      </c>
      <c r="N218" s="175" t="s">
        <v>5954</v>
      </c>
      <c r="O218" s="36"/>
      <c r="P218" s="176">
        <f>O218*H218</f>
        <v>0</v>
      </c>
      <c r="Q218" s="176">
        <v>0</v>
      </c>
      <c r="R218" s="176">
        <f>Q218*H218</f>
        <v>0</v>
      </c>
      <c r="S218" s="176">
        <v>0</v>
      </c>
      <c r="T218" s="177">
        <f>S218*H218</f>
        <v>0</v>
      </c>
      <c r="AR218" s="18" t="s">
        <v>3964</v>
      </c>
      <c r="AT218" s="18" t="s">
        <v>4015</v>
      </c>
      <c r="AU218" s="18" t="s">
        <v>5990</v>
      </c>
      <c r="AY218" s="18" t="s">
        <v>4012</v>
      </c>
      <c r="BE218" s="178">
        <f>IF(N218="základní",J218,0)</f>
        <v>0</v>
      </c>
      <c r="BF218" s="178">
        <f>IF(N218="snížená",J218,0)</f>
        <v>0</v>
      </c>
      <c r="BG218" s="178">
        <f>IF(N218="zákl. přenesená",J218,0)</f>
        <v>0</v>
      </c>
      <c r="BH218" s="178">
        <f>IF(N218="sníž. přenesená",J218,0)</f>
        <v>0</v>
      </c>
      <c r="BI218" s="178">
        <f>IF(N218="nulová",J218,0)</f>
        <v>0</v>
      </c>
      <c r="BJ218" s="18" t="s">
        <v>5934</v>
      </c>
      <c r="BK218" s="178">
        <f>ROUND(I218*H218,2)</f>
        <v>0</v>
      </c>
      <c r="BL218" s="18" t="s">
        <v>3964</v>
      </c>
      <c r="BM218" s="18" t="s">
        <v>2658</v>
      </c>
    </row>
    <row r="219" spans="2:65" s="11" customFormat="1" ht="29.85" customHeight="1">
      <c r="B219" s="152"/>
      <c r="D219" s="163" t="s">
        <v>5982</v>
      </c>
      <c r="E219" s="164" t="s">
        <v>4429</v>
      </c>
      <c r="F219" s="164" t="s">
        <v>4430</v>
      </c>
      <c r="I219" s="155"/>
      <c r="J219" s="165">
        <f>BK219</f>
        <v>0</v>
      </c>
      <c r="L219" s="152"/>
      <c r="M219" s="157"/>
      <c r="N219" s="158"/>
      <c r="O219" s="158"/>
      <c r="P219" s="159">
        <f>SUM(P220:P221)</f>
        <v>0</v>
      </c>
      <c r="Q219" s="158"/>
      <c r="R219" s="159">
        <f>SUM(R220:R221)</f>
        <v>0</v>
      </c>
      <c r="S219" s="158"/>
      <c r="T219" s="160">
        <f>SUM(T220:T221)</f>
        <v>1.1783640000000002</v>
      </c>
      <c r="AR219" s="153" t="s">
        <v>5990</v>
      </c>
      <c r="AT219" s="161" t="s">
        <v>5982</v>
      </c>
      <c r="AU219" s="161" t="s">
        <v>5934</v>
      </c>
      <c r="AY219" s="153" t="s">
        <v>4012</v>
      </c>
      <c r="BK219" s="162">
        <f>SUM(BK220:BK221)</f>
        <v>0</v>
      </c>
    </row>
    <row r="220" spans="2:65" s="1" customFormat="1" ht="22.5" customHeight="1">
      <c r="B220" s="166"/>
      <c r="C220" s="167" t="s">
        <v>721</v>
      </c>
      <c r="D220" s="167" t="s">
        <v>4015</v>
      </c>
      <c r="E220" s="168" t="s">
        <v>2763</v>
      </c>
      <c r="F220" s="169" t="s">
        <v>2764</v>
      </c>
      <c r="G220" s="170" t="s">
        <v>426</v>
      </c>
      <c r="H220" s="171">
        <v>13.56</v>
      </c>
      <c r="I220" s="172"/>
      <c r="J220" s="173">
        <f>ROUND(I220*H220,2)</f>
        <v>0</v>
      </c>
      <c r="K220" s="169" t="s">
        <v>392</v>
      </c>
      <c r="L220" s="35"/>
      <c r="M220" s="174" t="s">
        <v>5915</v>
      </c>
      <c r="N220" s="175" t="s">
        <v>5954</v>
      </c>
      <c r="O220" s="36"/>
      <c r="P220" s="176">
        <f>O220*H220</f>
        <v>0</v>
      </c>
      <c r="Q220" s="176">
        <v>0</v>
      </c>
      <c r="R220" s="176">
        <f>Q220*H220</f>
        <v>0</v>
      </c>
      <c r="S220" s="176">
        <v>8.6900000000000005E-2</v>
      </c>
      <c r="T220" s="177">
        <f>S220*H220</f>
        <v>1.1783640000000002</v>
      </c>
      <c r="AR220" s="18" t="s">
        <v>3964</v>
      </c>
      <c r="AT220" s="18" t="s">
        <v>4015</v>
      </c>
      <c r="AU220" s="18" t="s">
        <v>5990</v>
      </c>
      <c r="AY220" s="18" t="s">
        <v>4012</v>
      </c>
      <c r="BE220" s="178">
        <f>IF(N220="základní",J220,0)</f>
        <v>0</v>
      </c>
      <c r="BF220" s="178">
        <f>IF(N220="snížená",J220,0)</f>
        <v>0</v>
      </c>
      <c r="BG220" s="178">
        <f>IF(N220="zákl. přenesená",J220,0)</f>
        <v>0</v>
      </c>
      <c r="BH220" s="178">
        <f>IF(N220="sníž. přenesená",J220,0)</f>
        <v>0</v>
      </c>
      <c r="BI220" s="178">
        <f>IF(N220="nulová",J220,0)</f>
        <v>0</v>
      </c>
      <c r="BJ220" s="18" t="s">
        <v>5934</v>
      </c>
      <c r="BK220" s="178">
        <f>ROUND(I220*H220,2)</f>
        <v>0</v>
      </c>
      <c r="BL220" s="18" t="s">
        <v>3964</v>
      </c>
      <c r="BM220" s="18" t="s">
        <v>2765</v>
      </c>
    </row>
    <row r="221" spans="2:65" s="12" customFormat="1">
      <c r="B221" s="186"/>
      <c r="D221" s="195" t="s">
        <v>402</v>
      </c>
      <c r="E221" s="194" t="s">
        <v>5915</v>
      </c>
      <c r="F221" s="207" t="s">
        <v>2766</v>
      </c>
      <c r="H221" s="208">
        <v>13.56</v>
      </c>
      <c r="I221" s="190"/>
      <c r="L221" s="186"/>
      <c r="M221" s="191"/>
      <c r="N221" s="192"/>
      <c r="O221" s="192"/>
      <c r="P221" s="192"/>
      <c r="Q221" s="192"/>
      <c r="R221" s="192"/>
      <c r="S221" s="192"/>
      <c r="T221" s="193"/>
      <c r="AT221" s="194" t="s">
        <v>402</v>
      </c>
      <c r="AU221" s="194" t="s">
        <v>5990</v>
      </c>
      <c r="AV221" s="12" t="s">
        <v>5990</v>
      </c>
      <c r="AW221" s="12" t="s">
        <v>5947</v>
      </c>
      <c r="AX221" s="12" t="s">
        <v>5934</v>
      </c>
      <c r="AY221" s="194" t="s">
        <v>4012</v>
      </c>
    </row>
    <row r="222" spans="2:65" s="11" customFormat="1" ht="29.85" customHeight="1">
      <c r="B222" s="152"/>
      <c r="D222" s="163" t="s">
        <v>5982</v>
      </c>
      <c r="E222" s="164" t="s">
        <v>6033</v>
      </c>
      <c r="F222" s="164" t="s">
        <v>6034</v>
      </c>
      <c r="I222" s="155"/>
      <c r="J222" s="165">
        <f>BK222</f>
        <v>0</v>
      </c>
      <c r="L222" s="152"/>
      <c r="M222" s="157"/>
      <c r="N222" s="158"/>
      <c r="O222" s="158"/>
      <c r="P222" s="159">
        <f>SUM(P223:P225)</f>
        <v>0</v>
      </c>
      <c r="Q222" s="158"/>
      <c r="R222" s="159">
        <f>SUM(R223:R225)</f>
        <v>2.7202870000000001E-2</v>
      </c>
      <c r="S222" s="158"/>
      <c r="T222" s="160">
        <f>SUM(T223:T225)</f>
        <v>0</v>
      </c>
      <c r="AR222" s="153" t="s">
        <v>5990</v>
      </c>
      <c r="AT222" s="161" t="s">
        <v>5982</v>
      </c>
      <c r="AU222" s="161" t="s">
        <v>5934</v>
      </c>
      <c r="AY222" s="153" t="s">
        <v>4012</v>
      </c>
      <c r="BK222" s="162">
        <f>SUM(BK223:BK225)</f>
        <v>0</v>
      </c>
    </row>
    <row r="223" spans="2:65" s="1" customFormat="1" ht="31.5" customHeight="1">
      <c r="B223" s="166"/>
      <c r="C223" s="167" t="s">
        <v>725</v>
      </c>
      <c r="D223" s="167" t="s">
        <v>4015</v>
      </c>
      <c r="E223" s="168" t="s">
        <v>6040</v>
      </c>
      <c r="F223" s="169" t="s">
        <v>6041</v>
      </c>
      <c r="G223" s="170" t="s">
        <v>426</v>
      </c>
      <c r="H223" s="171">
        <v>93.802999999999997</v>
      </c>
      <c r="I223" s="172"/>
      <c r="J223" s="173">
        <f>ROUND(I223*H223,2)</f>
        <v>0</v>
      </c>
      <c r="K223" s="169" t="s">
        <v>392</v>
      </c>
      <c r="L223" s="35"/>
      <c r="M223" s="174" t="s">
        <v>5915</v>
      </c>
      <c r="N223" s="175" t="s">
        <v>5954</v>
      </c>
      <c r="O223" s="36"/>
      <c r="P223" s="176">
        <f>O223*H223</f>
        <v>0</v>
      </c>
      <c r="Q223" s="176">
        <v>2.9E-4</v>
      </c>
      <c r="R223" s="176">
        <f>Q223*H223</f>
        <v>2.7202870000000001E-2</v>
      </c>
      <c r="S223" s="176">
        <v>0</v>
      </c>
      <c r="T223" s="177">
        <f>S223*H223</f>
        <v>0</v>
      </c>
      <c r="AR223" s="18" t="s">
        <v>3964</v>
      </c>
      <c r="AT223" s="18" t="s">
        <v>4015</v>
      </c>
      <c r="AU223" s="18" t="s">
        <v>5990</v>
      </c>
      <c r="AY223" s="18" t="s">
        <v>4012</v>
      </c>
      <c r="BE223" s="178">
        <f>IF(N223="základní",J223,0)</f>
        <v>0</v>
      </c>
      <c r="BF223" s="178">
        <f>IF(N223="snížená",J223,0)</f>
        <v>0</v>
      </c>
      <c r="BG223" s="178">
        <f>IF(N223="zákl. přenesená",J223,0)</f>
        <v>0</v>
      </c>
      <c r="BH223" s="178">
        <f>IF(N223="sníž. přenesená",J223,0)</f>
        <v>0</v>
      </c>
      <c r="BI223" s="178">
        <f>IF(N223="nulová",J223,0)</f>
        <v>0</v>
      </c>
      <c r="BJ223" s="18" t="s">
        <v>5934</v>
      </c>
      <c r="BK223" s="178">
        <f>ROUND(I223*H223,2)</f>
        <v>0</v>
      </c>
      <c r="BL223" s="18" t="s">
        <v>3964</v>
      </c>
      <c r="BM223" s="18" t="s">
        <v>2659</v>
      </c>
    </row>
    <row r="224" spans="2:65" s="12" customFormat="1">
      <c r="B224" s="186"/>
      <c r="D224" s="195" t="s">
        <v>402</v>
      </c>
      <c r="E224" s="194" t="s">
        <v>5915</v>
      </c>
      <c r="F224" s="207" t="s">
        <v>2685</v>
      </c>
      <c r="H224" s="208">
        <v>24.503</v>
      </c>
      <c r="I224" s="190"/>
      <c r="L224" s="186"/>
      <c r="M224" s="191"/>
      <c r="N224" s="192"/>
      <c r="O224" s="192"/>
      <c r="P224" s="192"/>
      <c r="Q224" s="192"/>
      <c r="R224" s="192"/>
      <c r="S224" s="192"/>
      <c r="T224" s="193"/>
      <c r="AT224" s="194" t="s">
        <v>402</v>
      </c>
      <c r="AU224" s="194" t="s">
        <v>5990</v>
      </c>
      <c r="AV224" s="12" t="s">
        <v>5990</v>
      </c>
      <c r="AW224" s="12" t="s">
        <v>5947</v>
      </c>
      <c r="AX224" s="12" t="s">
        <v>5983</v>
      </c>
      <c r="AY224" s="194" t="s">
        <v>4012</v>
      </c>
    </row>
    <row r="225" spans="2:65" s="12" customFormat="1">
      <c r="B225" s="186"/>
      <c r="D225" s="195" t="s">
        <v>402</v>
      </c>
      <c r="E225" s="194" t="s">
        <v>5915</v>
      </c>
      <c r="F225" s="207" t="s">
        <v>2686</v>
      </c>
      <c r="H225" s="208">
        <v>69.3</v>
      </c>
      <c r="I225" s="190"/>
      <c r="L225" s="186"/>
      <c r="M225" s="191"/>
      <c r="N225" s="192"/>
      <c r="O225" s="192"/>
      <c r="P225" s="192"/>
      <c r="Q225" s="192"/>
      <c r="R225" s="192"/>
      <c r="S225" s="192"/>
      <c r="T225" s="193"/>
      <c r="AT225" s="194" t="s">
        <v>402</v>
      </c>
      <c r="AU225" s="194" t="s">
        <v>5990</v>
      </c>
      <c r="AV225" s="12" t="s">
        <v>5990</v>
      </c>
      <c r="AW225" s="12" t="s">
        <v>5947</v>
      </c>
      <c r="AX225" s="12" t="s">
        <v>5983</v>
      </c>
      <c r="AY225" s="194" t="s">
        <v>4012</v>
      </c>
    </row>
    <row r="226" spans="2:65" s="11" customFormat="1" ht="29.85" customHeight="1">
      <c r="B226" s="152"/>
      <c r="D226" s="163" t="s">
        <v>5982</v>
      </c>
      <c r="E226" s="164" t="s">
        <v>6043</v>
      </c>
      <c r="F226" s="164" t="s">
        <v>6044</v>
      </c>
      <c r="I226" s="155"/>
      <c r="J226" s="165">
        <f>BK226</f>
        <v>0</v>
      </c>
      <c r="L226" s="152"/>
      <c r="M226" s="157"/>
      <c r="N226" s="158"/>
      <c r="O226" s="158"/>
      <c r="P226" s="159">
        <f>SUM(P227:P229)</f>
        <v>0</v>
      </c>
      <c r="Q226" s="158"/>
      <c r="R226" s="159">
        <f>SUM(R227:R229)</f>
        <v>0</v>
      </c>
      <c r="S226" s="158"/>
      <c r="T226" s="160">
        <f>SUM(T227:T229)</f>
        <v>0</v>
      </c>
      <c r="AR226" s="153" t="s">
        <v>5990</v>
      </c>
      <c r="AT226" s="161" t="s">
        <v>5982</v>
      </c>
      <c r="AU226" s="161" t="s">
        <v>5934</v>
      </c>
      <c r="AY226" s="153" t="s">
        <v>4012</v>
      </c>
      <c r="BK226" s="162">
        <f>SUM(BK227:BK229)</f>
        <v>0</v>
      </c>
    </row>
    <row r="227" spans="2:65" s="1" customFormat="1" ht="22.5" customHeight="1">
      <c r="B227" s="166"/>
      <c r="C227" s="167" t="s">
        <v>729</v>
      </c>
      <c r="D227" s="167" t="s">
        <v>4015</v>
      </c>
      <c r="E227" s="168" t="s">
        <v>6046</v>
      </c>
      <c r="F227" s="169" t="s">
        <v>6047</v>
      </c>
      <c r="G227" s="170" t="s">
        <v>426</v>
      </c>
      <c r="H227" s="171">
        <v>1.2749999999999999</v>
      </c>
      <c r="I227" s="172"/>
      <c r="J227" s="173">
        <f>ROUND(I227*H227,2)</f>
        <v>0</v>
      </c>
      <c r="K227" s="169" t="s">
        <v>5915</v>
      </c>
      <c r="L227" s="35"/>
      <c r="M227" s="174" t="s">
        <v>5915</v>
      </c>
      <c r="N227" s="175" t="s">
        <v>5954</v>
      </c>
      <c r="O227" s="36"/>
      <c r="P227" s="176">
        <f>O227*H227</f>
        <v>0</v>
      </c>
      <c r="Q227" s="176">
        <v>0</v>
      </c>
      <c r="R227" s="176">
        <f>Q227*H227</f>
        <v>0</v>
      </c>
      <c r="S227" s="176">
        <v>0</v>
      </c>
      <c r="T227" s="177">
        <f>S227*H227</f>
        <v>0</v>
      </c>
      <c r="AR227" s="18" t="s">
        <v>3964</v>
      </c>
      <c r="AT227" s="18" t="s">
        <v>4015</v>
      </c>
      <c r="AU227" s="18" t="s">
        <v>5990</v>
      </c>
      <c r="AY227" s="18" t="s">
        <v>4012</v>
      </c>
      <c r="BE227" s="178">
        <f>IF(N227="základní",J227,0)</f>
        <v>0</v>
      </c>
      <c r="BF227" s="178">
        <f>IF(N227="snížená",J227,0)</f>
        <v>0</v>
      </c>
      <c r="BG227" s="178">
        <f>IF(N227="zákl. přenesená",J227,0)</f>
        <v>0</v>
      </c>
      <c r="BH227" s="178">
        <f>IF(N227="sníž. přenesená",J227,0)</f>
        <v>0</v>
      </c>
      <c r="BI227" s="178">
        <f>IF(N227="nulová",J227,0)</f>
        <v>0</v>
      </c>
      <c r="BJ227" s="18" t="s">
        <v>5934</v>
      </c>
      <c r="BK227" s="178">
        <f>ROUND(I227*H227,2)</f>
        <v>0</v>
      </c>
      <c r="BL227" s="18" t="s">
        <v>3964</v>
      </c>
      <c r="BM227" s="18" t="s">
        <v>2661</v>
      </c>
    </row>
    <row r="228" spans="2:65" s="12" customFormat="1">
      <c r="B228" s="186"/>
      <c r="D228" s="179" t="s">
        <v>402</v>
      </c>
      <c r="E228" s="187" t="s">
        <v>5915</v>
      </c>
      <c r="F228" s="188" t="s">
        <v>2712</v>
      </c>
      <c r="H228" s="189">
        <v>1.2749999999999999</v>
      </c>
      <c r="I228" s="190"/>
      <c r="L228" s="186"/>
      <c r="M228" s="191"/>
      <c r="N228" s="192"/>
      <c r="O228" s="192"/>
      <c r="P228" s="192"/>
      <c r="Q228" s="192"/>
      <c r="R228" s="192"/>
      <c r="S228" s="192"/>
      <c r="T228" s="193"/>
      <c r="AT228" s="194" t="s">
        <v>402</v>
      </c>
      <c r="AU228" s="194" t="s">
        <v>5990</v>
      </c>
      <c r="AV228" s="12" t="s">
        <v>5990</v>
      </c>
      <c r="AW228" s="12" t="s">
        <v>5947</v>
      </c>
      <c r="AX228" s="12" t="s">
        <v>5934</v>
      </c>
      <c r="AY228" s="194" t="s">
        <v>4012</v>
      </c>
    </row>
    <row r="229" spans="2:65" s="1" customFormat="1" ht="31.5" customHeight="1">
      <c r="B229" s="166"/>
      <c r="C229" s="197" t="s">
        <v>733</v>
      </c>
      <c r="D229" s="197" t="s">
        <v>447</v>
      </c>
      <c r="E229" s="198" t="s">
        <v>2767</v>
      </c>
      <c r="F229" s="199" t="s">
        <v>4462</v>
      </c>
      <c r="G229" s="200" t="s">
        <v>568</v>
      </c>
      <c r="H229" s="201">
        <v>1</v>
      </c>
      <c r="I229" s="202"/>
      <c r="J229" s="203">
        <f>ROUND(I229*H229,2)</f>
        <v>0</v>
      </c>
      <c r="K229" s="199" t="s">
        <v>5915</v>
      </c>
      <c r="L229" s="204"/>
      <c r="M229" s="205" t="s">
        <v>5915</v>
      </c>
      <c r="N229" s="206" t="s">
        <v>5954</v>
      </c>
      <c r="O229" s="36"/>
      <c r="P229" s="176">
        <f>O229*H229</f>
        <v>0</v>
      </c>
      <c r="Q229" s="176">
        <v>0</v>
      </c>
      <c r="R229" s="176">
        <f>Q229*H229</f>
        <v>0</v>
      </c>
      <c r="S229" s="176">
        <v>0</v>
      </c>
      <c r="T229" s="177">
        <f>S229*H229</f>
        <v>0</v>
      </c>
      <c r="AR229" s="18" t="s">
        <v>526</v>
      </c>
      <c r="AT229" s="18" t="s">
        <v>447</v>
      </c>
      <c r="AU229" s="18" t="s">
        <v>5990</v>
      </c>
      <c r="AY229" s="18" t="s">
        <v>4012</v>
      </c>
      <c r="BE229" s="178">
        <f>IF(N229="základní",J229,0)</f>
        <v>0</v>
      </c>
      <c r="BF229" s="178">
        <f>IF(N229="snížená",J229,0)</f>
        <v>0</v>
      </c>
      <c r="BG229" s="178">
        <f>IF(N229="zákl. přenesená",J229,0)</f>
        <v>0</v>
      </c>
      <c r="BH229" s="178">
        <f>IF(N229="sníž. přenesená",J229,0)</f>
        <v>0</v>
      </c>
      <c r="BI229" s="178">
        <f>IF(N229="nulová",J229,0)</f>
        <v>0</v>
      </c>
      <c r="BJ229" s="18" t="s">
        <v>5934</v>
      </c>
      <c r="BK229" s="178">
        <f>ROUND(I229*H229,2)</f>
        <v>0</v>
      </c>
      <c r="BL229" s="18" t="s">
        <v>3964</v>
      </c>
      <c r="BM229" s="18" t="s">
        <v>4463</v>
      </c>
    </row>
    <row r="230" spans="2:65" s="11" customFormat="1" ht="29.85" customHeight="1">
      <c r="B230" s="152"/>
      <c r="D230" s="163" t="s">
        <v>5982</v>
      </c>
      <c r="E230" s="164" t="s">
        <v>6058</v>
      </c>
      <c r="F230" s="164" t="s">
        <v>6059</v>
      </c>
      <c r="I230" s="155"/>
      <c r="J230" s="165">
        <f>BK230</f>
        <v>0</v>
      </c>
      <c r="L230" s="152"/>
      <c r="M230" s="157"/>
      <c r="N230" s="158"/>
      <c r="O230" s="158"/>
      <c r="P230" s="159">
        <f>SUM(P231:P244)</f>
        <v>0</v>
      </c>
      <c r="Q230" s="158"/>
      <c r="R230" s="159">
        <f>SUM(R231:R244)</f>
        <v>6.9909999999999998E-3</v>
      </c>
      <c r="S230" s="158"/>
      <c r="T230" s="160">
        <f>SUM(T231:T244)</f>
        <v>0</v>
      </c>
      <c r="AR230" s="153" t="s">
        <v>5990</v>
      </c>
      <c r="AT230" s="161" t="s">
        <v>5982</v>
      </c>
      <c r="AU230" s="161" t="s">
        <v>5934</v>
      </c>
      <c r="AY230" s="153" t="s">
        <v>4012</v>
      </c>
      <c r="BK230" s="162">
        <f>SUM(BK231:BK244)</f>
        <v>0</v>
      </c>
    </row>
    <row r="231" spans="2:65" s="1" customFormat="1" ht="22.5" customHeight="1">
      <c r="B231" s="166"/>
      <c r="C231" s="167" t="s">
        <v>739</v>
      </c>
      <c r="D231" s="167" t="s">
        <v>4015</v>
      </c>
      <c r="E231" s="168" t="s">
        <v>6061</v>
      </c>
      <c r="F231" s="169" t="s">
        <v>6062</v>
      </c>
      <c r="G231" s="170" t="s">
        <v>426</v>
      </c>
      <c r="H231" s="171">
        <v>13.981999999999999</v>
      </c>
      <c r="I231" s="172"/>
      <c r="J231" s="173">
        <f>ROUND(I231*H231,2)</f>
        <v>0</v>
      </c>
      <c r="K231" s="169" t="s">
        <v>593</v>
      </c>
      <c r="L231" s="35"/>
      <c r="M231" s="174" t="s">
        <v>5915</v>
      </c>
      <c r="N231" s="175" t="s">
        <v>5954</v>
      </c>
      <c r="O231" s="36"/>
      <c r="P231" s="176">
        <f>O231*H231</f>
        <v>0</v>
      </c>
      <c r="Q231" s="176">
        <v>0</v>
      </c>
      <c r="R231" s="176">
        <f>Q231*H231</f>
        <v>0</v>
      </c>
      <c r="S231" s="176">
        <v>0</v>
      </c>
      <c r="T231" s="177">
        <f>S231*H231</f>
        <v>0</v>
      </c>
      <c r="AR231" s="18" t="s">
        <v>3964</v>
      </c>
      <c r="AT231" s="18" t="s">
        <v>4015</v>
      </c>
      <c r="AU231" s="18" t="s">
        <v>5990</v>
      </c>
      <c r="AY231" s="18" t="s">
        <v>4012</v>
      </c>
      <c r="BE231" s="178">
        <f>IF(N231="základní",J231,0)</f>
        <v>0</v>
      </c>
      <c r="BF231" s="178">
        <f>IF(N231="snížená",J231,0)</f>
        <v>0</v>
      </c>
      <c r="BG231" s="178">
        <f>IF(N231="zákl. přenesená",J231,0)</f>
        <v>0</v>
      </c>
      <c r="BH231" s="178">
        <f>IF(N231="sníž. přenesená",J231,0)</f>
        <v>0</v>
      </c>
      <c r="BI231" s="178">
        <f>IF(N231="nulová",J231,0)</f>
        <v>0</v>
      </c>
      <c r="BJ231" s="18" t="s">
        <v>5934</v>
      </c>
      <c r="BK231" s="178">
        <f>ROUND(I231*H231,2)</f>
        <v>0</v>
      </c>
      <c r="BL231" s="18" t="s">
        <v>3964</v>
      </c>
      <c r="BM231" s="18" t="s">
        <v>2665</v>
      </c>
    </row>
    <row r="232" spans="2:65" s="1" customFormat="1" ht="27">
      <c r="B232" s="35"/>
      <c r="D232" s="195" t="s">
        <v>4021</v>
      </c>
      <c r="F232" s="196" t="s">
        <v>4464</v>
      </c>
      <c r="I232" s="181"/>
      <c r="L232" s="35"/>
      <c r="M232" s="64"/>
      <c r="N232" s="36"/>
      <c r="O232" s="36"/>
      <c r="P232" s="36"/>
      <c r="Q232" s="36"/>
      <c r="R232" s="36"/>
      <c r="S232" s="36"/>
      <c r="T232" s="65"/>
      <c r="AT232" s="18" t="s">
        <v>4021</v>
      </c>
      <c r="AU232" s="18" t="s">
        <v>5990</v>
      </c>
    </row>
    <row r="233" spans="2:65" s="12" customFormat="1">
      <c r="B233" s="186"/>
      <c r="D233" s="195" t="s">
        <v>402</v>
      </c>
      <c r="E233" s="194" t="s">
        <v>5915</v>
      </c>
      <c r="F233" s="207" t="s">
        <v>4465</v>
      </c>
      <c r="H233" s="208">
        <v>9.0399999999999991</v>
      </c>
      <c r="I233" s="190"/>
      <c r="L233" s="186"/>
      <c r="M233" s="191"/>
      <c r="N233" s="192"/>
      <c r="O233" s="192"/>
      <c r="P233" s="192"/>
      <c r="Q233" s="192"/>
      <c r="R233" s="192"/>
      <c r="S233" s="192"/>
      <c r="T233" s="193"/>
      <c r="AT233" s="194" t="s">
        <v>402</v>
      </c>
      <c r="AU233" s="194" t="s">
        <v>5990</v>
      </c>
      <c r="AV233" s="12" t="s">
        <v>5990</v>
      </c>
      <c r="AW233" s="12" t="s">
        <v>5947</v>
      </c>
      <c r="AX233" s="12" t="s">
        <v>5983</v>
      </c>
      <c r="AY233" s="194" t="s">
        <v>4012</v>
      </c>
    </row>
    <row r="234" spans="2:65" s="12" customFormat="1">
      <c r="B234" s="186"/>
      <c r="D234" s="195" t="s">
        <v>402</v>
      </c>
      <c r="E234" s="194" t="s">
        <v>5915</v>
      </c>
      <c r="F234" s="207" t="s">
        <v>4466</v>
      </c>
      <c r="H234" s="208">
        <v>2.6120000000000001</v>
      </c>
      <c r="I234" s="190"/>
      <c r="L234" s="186"/>
      <c r="M234" s="191"/>
      <c r="N234" s="192"/>
      <c r="O234" s="192"/>
      <c r="P234" s="192"/>
      <c r="Q234" s="192"/>
      <c r="R234" s="192"/>
      <c r="S234" s="192"/>
      <c r="T234" s="193"/>
      <c r="AT234" s="194" t="s">
        <v>402</v>
      </c>
      <c r="AU234" s="194" t="s">
        <v>5990</v>
      </c>
      <c r="AV234" s="12" t="s">
        <v>5990</v>
      </c>
      <c r="AW234" s="12" t="s">
        <v>5947</v>
      </c>
      <c r="AX234" s="12" t="s">
        <v>5983</v>
      </c>
      <c r="AY234" s="194" t="s">
        <v>4012</v>
      </c>
    </row>
    <row r="235" spans="2:65" s="13" customFormat="1">
      <c r="B235" s="209"/>
      <c r="D235" s="195" t="s">
        <v>402</v>
      </c>
      <c r="E235" s="218" t="s">
        <v>5915</v>
      </c>
      <c r="F235" s="219" t="s">
        <v>476</v>
      </c>
      <c r="H235" s="220">
        <v>11.651999999999999</v>
      </c>
      <c r="I235" s="213"/>
      <c r="L235" s="209"/>
      <c r="M235" s="214"/>
      <c r="N235" s="215"/>
      <c r="O235" s="215"/>
      <c r="P235" s="215"/>
      <c r="Q235" s="215"/>
      <c r="R235" s="215"/>
      <c r="S235" s="215"/>
      <c r="T235" s="216"/>
      <c r="AT235" s="217" t="s">
        <v>402</v>
      </c>
      <c r="AU235" s="217" t="s">
        <v>5990</v>
      </c>
      <c r="AV235" s="13" t="s">
        <v>6003</v>
      </c>
      <c r="AW235" s="13" t="s">
        <v>5947</v>
      </c>
      <c r="AX235" s="13" t="s">
        <v>5934</v>
      </c>
      <c r="AY235" s="217" t="s">
        <v>4012</v>
      </c>
    </row>
    <row r="236" spans="2:65" s="12" customFormat="1">
      <c r="B236" s="186"/>
      <c r="D236" s="179" t="s">
        <v>402</v>
      </c>
      <c r="F236" s="188" t="s">
        <v>4467</v>
      </c>
      <c r="H236" s="189">
        <v>13.981999999999999</v>
      </c>
      <c r="I236" s="190"/>
      <c r="L236" s="186"/>
      <c r="M236" s="191"/>
      <c r="N236" s="192"/>
      <c r="O236" s="192"/>
      <c r="P236" s="192"/>
      <c r="Q236" s="192"/>
      <c r="R236" s="192"/>
      <c r="S236" s="192"/>
      <c r="T236" s="193"/>
      <c r="AT236" s="194" t="s">
        <v>402</v>
      </c>
      <c r="AU236" s="194" t="s">
        <v>5990</v>
      </c>
      <c r="AV236" s="12" t="s">
        <v>5990</v>
      </c>
      <c r="AW236" s="12" t="s">
        <v>5916</v>
      </c>
      <c r="AX236" s="12" t="s">
        <v>5934</v>
      </c>
      <c r="AY236" s="194" t="s">
        <v>4012</v>
      </c>
    </row>
    <row r="237" spans="2:65" s="1" customFormat="1" ht="31.5" customHeight="1">
      <c r="B237" s="166"/>
      <c r="C237" s="167" t="s">
        <v>747</v>
      </c>
      <c r="D237" s="167" t="s">
        <v>4015</v>
      </c>
      <c r="E237" s="168" t="s">
        <v>6066</v>
      </c>
      <c r="F237" s="169" t="s">
        <v>6067</v>
      </c>
      <c r="G237" s="170" t="s">
        <v>426</v>
      </c>
      <c r="H237" s="171">
        <v>13.981999999999999</v>
      </c>
      <c r="I237" s="172"/>
      <c r="J237" s="173">
        <f>ROUND(I237*H237,2)</f>
        <v>0</v>
      </c>
      <c r="K237" s="169" t="s">
        <v>593</v>
      </c>
      <c r="L237" s="35"/>
      <c r="M237" s="174" t="s">
        <v>5915</v>
      </c>
      <c r="N237" s="175" t="s">
        <v>5954</v>
      </c>
      <c r="O237" s="36"/>
      <c r="P237" s="176">
        <f>O237*H237</f>
        <v>0</v>
      </c>
      <c r="Q237" s="176">
        <v>0</v>
      </c>
      <c r="R237" s="176">
        <f>Q237*H237</f>
        <v>0</v>
      </c>
      <c r="S237" s="176">
        <v>0</v>
      </c>
      <c r="T237" s="177">
        <f>S237*H237</f>
        <v>0</v>
      </c>
      <c r="AR237" s="18" t="s">
        <v>3964</v>
      </c>
      <c r="AT237" s="18" t="s">
        <v>4015</v>
      </c>
      <c r="AU237" s="18" t="s">
        <v>5990</v>
      </c>
      <c r="AY237" s="18" t="s">
        <v>4012</v>
      </c>
      <c r="BE237" s="178">
        <f>IF(N237="základní",J237,0)</f>
        <v>0</v>
      </c>
      <c r="BF237" s="178">
        <f>IF(N237="snížená",J237,0)</f>
        <v>0</v>
      </c>
      <c r="BG237" s="178">
        <f>IF(N237="zákl. přenesená",J237,0)</f>
        <v>0</v>
      </c>
      <c r="BH237" s="178">
        <f>IF(N237="sníž. přenesená",J237,0)</f>
        <v>0</v>
      </c>
      <c r="BI237" s="178">
        <f>IF(N237="nulová",J237,0)</f>
        <v>0</v>
      </c>
      <c r="BJ237" s="18" t="s">
        <v>5934</v>
      </c>
      <c r="BK237" s="178">
        <f>ROUND(I237*H237,2)</f>
        <v>0</v>
      </c>
      <c r="BL237" s="18" t="s">
        <v>3964</v>
      </c>
      <c r="BM237" s="18" t="s">
        <v>2671</v>
      </c>
    </row>
    <row r="238" spans="2:65" s="1" customFormat="1" ht="22.5" customHeight="1">
      <c r="B238" s="166"/>
      <c r="C238" s="197" t="s">
        <v>753</v>
      </c>
      <c r="D238" s="197" t="s">
        <v>447</v>
      </c>
      <c r="E238" s="198" t="s">
        <v>6070</v>
      </c>
      <c r="F238" s="199" t="s">
        <v>6071</v>
      </c>
      <c r="G238" s="200" t="s">
        <v>777</v>
      </c>
      <c r="H238" s="201">
        <v>2.7959999999999998</v>
      </c>
      <c r="I238" s="202"/>
      <c r="J238" s="203">
        <f>ROUND(I238*H238,2)</f>
        <v>0</v>
      </c>
      <c r="K238" s="199" t="s">
        <v>593</v>
      </c>
      <c r="L238" s="204"/>
      <c r="M238" s="205" t="s">
        <v>5915</v>
      </c>
      <c r="N238" s="206" t="s">
        <v>5954</v>
      </c>
      <c r="O238" s="36"/>
      <c r="P238" s="176">
        <f>O238*H238</f>
        <v>0</v>
      </c>
      <c r="Q238" s="176">
        <v>1E-3</v>
      </c>
      <c r="R238" s="176">
        <f>Q238*H238</f>
        <v>2.7959999999999999E-3</v>
      </c>
      <c r="S238" s="176">
        <v>0</v>
      </c>
      <c r="T238" s="177">
        <f>S238*H238</f>
        <v>0</v>
      </c>
      <c r="AR238" s="18" t="s">
        <v>526</v>
      </c>
      <c r="AT238" s="18" t="s">
        <v>447</v>
      </c>
      <c r="AU238" s="18" t="s">
        <v>5990</v>
      </c>
      <c r="AY238" s="18" t="s">
        <v>4012</v>
      </c>
      <c r="BE238" s="178">
        <f>IF(N238="základní",J238,0)</f>
        <v>0</v>
      </c>
      <c r="BF238" s="178">
        <f>IF(N238="snížená",J238,0)</f>
        <v>0</v>
      </c>
      <c r="BG238" s="178">
        <f>IF(N238="zákl. přenesená",J238,0)</f>
        <v>0</v>
      </c>
      <c r="BH238" s="178">
        <f>IF(N238="sníž. přenesená",J238,0)</f>
        <v>0</v>
      </c>
      <c r="BI238" s="178">
        <f>IF(N238="nulová",J238,0)</f>
        <v>0</v>
      </c>
      <c r="BJ238" s="18" t="s">
        <v>5934</v>
      </c>
      <c r="BK238" s="178">
        <f>ROUND(I238*H238,2)</f>
        <v>0</v>
      </c>
      <c r="BL238" s="18" t="s">
        <v>3964</v>
      </c>
      <c r="BM238" s="18" t="s">
        <v>2672</v>
      </c>
    </row>
    <row r="239" spans="2:65" s="1" customFormat="1" ht="27">
      <c r="B239" s="35"/>
      <c r="D239" s="195" t="s">
        <v>4021</v>
      </c>
      <c r="F239" s="196" t="s">
        <v>6073</v>
      </c>
      <c r="I239" s="181"/>
      <c r="L239" s="35"/>
      <c r="M239" s="64"/>
      <c r="N239" s="36"/>
      <c r="O239" s="36"/>
      <c r="P239" s="36"/>
      <c r="Q239" s="36"/>
      <c r="R239" s="36"/>
      <c r="S239" s="36"/>
      <c r="T239" s="65"/>
      <c r="AT239" s="18" t="s">
        <v>4021</v>
      </c>
      <c r="AU239" s="18" t="s">
        <v>5990</v>
      </c>
    </row>
    <row r="240" spans="2:65" s="12" customFormat="1">
      <c r="B240" s="186"/>
      <c r="D240" s="179" t="s">
        <v>402</v>
      </c>
      <c r="E240" s="187" t="s">
        <v>5915</v>
      </c>
      <c r="F240" s="188" t="s">
        <v>4468</v>
      </c>
      <c r="H240" s="189">
        <v>2.7959999999999998</v>
      </c>
      <c r="I240" s="190"/>
      <c r="L240" s="186"/>
      <c r="M240" s="191"/>
      <c r="N240" s="192"/>
      <c r="O240" s="192"/>
      <c r="P240" s="192"/>
      <c r="Q240" s="192"/>
      <c r="R240" s="192"/>
      <c r="S240" s="192"/>
      <c r="T240" s="193"/>
      <c r="AT240" s="194" t="s">
        <v>402</v>
      </c>
      <c r="AU240" s="194" t="s">
        <v>5990</v>
      </c>
      <c r="AV240" s="12" t="s">
        <v>5990</v>
      </c>
      <c r="AW240" s="12" t="s">
        <v>5947</v>
      </c>
      <c r="AX240" s="12" t="s">
        <v>5934</v>
      </c>
      <c r="AY240" s="194" t="s">
        <v>4012</v>
      </c>
    </row>
    <row r="241" spans="2:65" s="1" customFormat="1" ht="22.5" customHeight="1">
      <c r="B241" s="166"/>
      <c r="C241" s="167" t="s">
        <v>759</v>
      </c>
      <c r="D241" s="167" t="s">
        <v>4015</v>
      </c>
      <c r="E241" s="168" t="s">
        <v>6075</v>
      </c>
      <c r="F241" s="169" t="s">
        <v>6076</v>
      </c>
      <c r="G241" s="170" t="s">
        <v>426</v>
      </c>
      <c r="H241" s="171">
        <v>13.981999999999999</v>
      </c>
      <c r="I241" s="172"/>
      <c r="J241" s="173">
        <f>ROUND(I241*H241,2)</f>
        <v>0</v>
      </c>
      <c r="K241" s="169" t="s">
        <v>392</v>
      </c>
      <c r="L241" s="35"/>
      <c r="M241" s="174" t="s">
        <v>5915</v>
      </c>
      <c r="N241" s="175" t="s">
        <v>5954</v>
      </c>
      <c r="O241" s="36"/>
      <c r="P241" s="176">
        <f>O241*H241</f>
        <v>0</v>
      </c>
      <c r="Q241" s="176">
        <v>0</v>
      </c>
      <c r="R241" s="176">
        <f>Q241*H241</f>
        <v>0</v>
      </c>
      <c r="S241" s="176">
        <v>0</v>
      </c>
      <c r="T241" s="177">
        <f>S241*H241</f>
        <v>0</v>
      </c>
      <c r="AR241" s="18" t="s">
        <v>3964</v>
      </c>
      <c r="AT241" s="18" t="s">
        <v>4015</v>
      </c>
      <c r="AU241" s="18" t="s">
        <v>5990</v>
      </c>
      <c r="AY241" s="18" t="s">
        <v>4012</v>
      </c>
      <c r="BE241" s="178">
        <f>IF(N241="základní",J241,0)</f>
        <v>0</v>
      </c>
      <c r="BF241" s="178">
        <f>IF(N241="snížená",J241,0)</f>
        <v>0</v>
      </c>
      <c r="BG241" s="178">
        <f>IF(N241="zákl. přenesená",J241,0)</f>
        <v>0</v>
      </c>
      <c r="BH241" s="178">
        <f>IF(N241="sníž. přenesená",J241,0)</f>
        <v>0</v>
      </c>
      <c r="BI241" s="178">
        <f>IF(N241="nulová",J241,0)</f>
        <v>0</v>
      </c>
      <c r="BJ241" s="18" t="s">
        <v>5934</v>
      </c>
      <c r="BK241" s="178">
        <f>ROUND(I241*H241,2)</f>
        <v>0</v>
      </c>
      <c r="BL241" s="18" t="s">
        <v>3964</v>
      </c>
      <c r="BM241" s="18" t="s">
        <v>2674</v>
      </c>
    </row>
    <row r="242" spans="2:65" s="12" customFormat="1">
      <c r="B242" s="186"/>
      <c r="D242" s="179" t="s">
        <v>402</v>
      </c>
      <c r="F242" s="188" t="s">
        <v>4469</v>
      </c>
      <c r="H242" s="189">
        <v>13.981999999999999</v>
      </c>
      <c r="I242" s="190"/>
      <c r="L242" s="186"/>
      <c r="M242" s="191"/>
      <c r="N242" s="192"/>
      <c r="O242" s="192"/>
      <c r="P242" s="192"/>
      <c r="Q242" s="192"/>
      <c r="R242" s="192"/>
      <c r="S242" s="192"/>
      <c r="T242" s="193"/>
      <c r="AT242" s="194" t="s">
        <v>402</v>
      </c>
      <c r="AU242" s="194" t="s">
        <v>5990</v>
      </c>
      <c r="AV242" s="12" t="s">
        <v>5990</v>
      </c>
      <c r="AW242" s="12" t="s">
        <v>5916</v>
      </c>
      <c r="AX242" s="12" t="s">
        <v>5934</v>
      </c>
      <c r="AY242" s="194" t="s">
        <v>4012</v>
      </c>
    </row>
    <row r="243" spans="2:65" s="1" customFormat="1" ht="22.5" customHeight="1">
      <c r="B243" s="166"/>
      <c r="C243" s="197" t="s">
        <v>765</v>
      </c>
      <c r="D243" s="197" t="s">
        <v>447</v>
      </c>
      <c r="E243" s="198" t="s">
        <v>6080</v>
      </c>
      <c r="F243" s="199" t="s">
        <v>6081</v>
      </c>
      <c r="G243" s="200" t="s">
        <v>777</v>
      </c>
      <c r="H243" s="201">
        <v>4.1950000000000003</v>
      </c>
      <c r="I243" s="202"/>
      <c r="J243" s="203">
        <f>ROUND(I243*H243,2)</f>
        <v>0</v>
      </c>
      <c r="K243" s="199" t="s">
        <v>5915</v>
      </c>
      <c r="L243" s="204"/>
      <c r="M243" s="205" t="s">
        <v>5915</v>
      </c>
      <c r="N243" s="206" t="s">
        <v>5954</v>
      </c>
      <c r="O243" s="36"/>
      <c r="P243" s="176">
        <f>O243*H243</f>
        <v>0</v>
      </c>
      <c r="Q243" s="176">
        <v>1E-3</v>
      </c>
      <c r="R243" s="176">
        <f>Q243*H243</f>
        <v>4.1949999999999999E-3</v>
      </c>
      <c r="S243" s="176">
        <v>0</v>
      </c>
      <c r="T243" s="177">
        <f>S243*H243</f>
        <v>0</v>
      </c>
      <c r="AR243" s="18" t="s">
        <v>526</v>
      </c>
      <c r="AT243" s="18" t="s">
        <v>447</v>
      </c>
      <c r="AU243" s="18" t="s">
        <v>5990</v>
      </c>
      <c r="AY243" s="18" t="s">
        <v>4012</v>
      </c>
      <c r="BE243" s="178">
        <f>IF(N243="základní",J243,0)</f>
        <v>0</v>
      </c>
      <c r="BF243" s="178">
        <f>IF(N243="snížená",J243,0)</f>
        <v>0</v>
      </c>
      <c r="BG243" s="178">
        <f>IF(N243="zákl. přenesená",J243,0)</f>
        <v>0</v>
      </c>
      <c r="BH243" s="178">
        <f>IF(N243="sníž. přenesená",J243,0)</f>
        <v>0</v>
      </c>
      <c r="BI243" s="178">
        <f>IF(N243="nulová",J243,0)</f>
        <v>0</v>
      </c>
      <c r="BJ243" s="18" t="s">
        <v>5934</v>
      </c>
      <c r="BK243" s="178">
        <f>ROUND(I243*H243,2)</f>
        <v>0</v>
      </c>
      <c r="BL243" s="18" t="s">
        <v>3964</v>
      </c>
      <c r="BM243" s="18" t="s">
        <v>2676</v>
      </c>
    </row>
    <row r="244" spans="2:65" s="12" customFormat="1">
      <c r="B244" s="186"/>
      <c r="D244" s="195" t="s">
        <v>402</v>
      </c>
      <c r="E244" s="194" t="s">
        <v>5915</v>
      </c>
      <c r="F244" s="207" t="s">
        <v>4470</v>
      </c>
      <c r="H244" s="208">
        <v>4.1950000000000003</v>
      </c>
      <c r="I244" s="190"/>
      <c r="L244" s="186"/>
      <c r="M244" s="191"/>
      <c r="N244" s="192"/>
      <c r="O244" s="192"/>
      <c r="P244" s="192"/>
      <c r="Q244" s="192"/>
      <c r="R244" s="192"/>
      <c r="S244" s="192"/>
      <c r="T244" s="193"/>
      <c r="AT244" s="194" t="s">
        <v>402</v>
      </c>
      <c r="AU244" s="194" t="s">
        <v>5990</v>
      </c>
      <c r="AV244" s="12" t="s">
        <v>5990</v>
      </c>
      <c r="AW244" s="12" t="s">
        <v>5947</v>
      </c>
      <c r="AX244" s="12" t="s">
        <v>5934</v>
      </c>
      <c r="AY244" s="194" t="s">
        <v>4012</v>
      </c>
    </row>
    <row r="245" spans="2:65" s="11" customFormat="1" ht="37.35" customHeight="1">
      <c r="B245" s="152"/>
      <c r="D245" s="153" t="s">
        <v>5982</v>
      </c>
      <c r="E245" s="154" t="s">
        <v>447</v>
      </c>
      <c r="F245" s="154" t="s">
        <v>1430</v>
      </c>
      <c r="I245" s="155"/>
      <c r="J245" s="156">
        <f>BK245</f>
        <v>0</v>
      </c>
      <c r="L245" s="152"/>
      <c r="M245" s="157"/>
      <c r="N245" s="158"/>
      <c r="O245" s="158"/>
      <c r="P245" s="159">
        <f>P246+P249</f>
        <v>0</v>
      </c>
      <c r="Q245" s="158"/>
      <c r="R245" s="159">
        <f>R246+R249</f>
        <v>0</v>
      </c>
      <c r="S245" s="158"/>
      <c r="T245" s="160">
        <f>T246+T249</f>
        <v>0</v>
      </c>
      <c r="AR245" s="153" t="s">
        <v>6000</v>
      </c>
      <c r="AT245" s="161" t="s">
        <v>5982</v>
      </c>
      <c r="AU245" s="161" t="s">
        <v>5983</v>
      </c>
      <c r="AY245" s="153" t="s">
        <v>4012</v>
      </c>
      <c r="BK245" s="162">
        <f>BK246+BK249</f>
        <v>0</v>
      </c>
    </row>
    <row r="246" spans="2:65" s="11" customFormat="1" ht="19.899999999999999" customHeight="1">
      <c r="B246" s="152"/>
      <c r="D246" s="163" t="s">
        <v>5982</v>
      </c>
      <c r="E246" s="164" t="s">
        <v>4471</v>
      </c>
      <c r="F246" s="164" t="s">
        <v>4472</v>
      </c>
      <c r="I246" s="155"/>
      <c r="J246" s="165">
        <f>BK246</f>
        <v>0</v>
      </c>
      <c r="L246" s="152"/>
      <c r="M246" s="157"/>
      <c r="N246" s="158"/>
      <c r="O246" s="158"/>
      <c r="P246" s="159">
        <f>SUM(P247:P248)</f>
        <v>0</v>
      </c>
      <c r="Q246" s="158"/>
      <c r="R246" s="159">
        <f>SUM(R247:R248)</f>
        <v>0</v>
      </c>
      <c r="S246" s="158"/>
      <c r="T246" s="160">
        <f>SUM(T247:T248)</f>
        <v>0</v>
      </c>
      <c r="AR246" s="153" t="s">
        <v>6000</v>
      </c>
      <c r="AT246" s="161" t="s">
        <v>5982</v>
      </c>
      <c r="AU246" s="161" t="s">
        <v>5934</v>
      </c>
      <c r="AY246" s="153" t="s">
        <v>4012</v>
      </c>
      <c r="BK246" s="162">
        <f>SUM(BK247:BK248)</f>
        <v>0</v>
      </c>
    </row>
    <row r="247" spans="2:65" s="1" customFormat="1" ht="22.5" customHeight="1">
      <c r="B247" s="166"/>
      <c r="C247" s="167" t="s">
        <v>770</v>
      </c>
      <c r="D247" s="167" t="s">
        <v>4015</v>
      </c>
      <c r="E247" s="168" t="s">
        <v>4473</v>
      </c>
      <c r="F247" s="169" t="s">
        <v>4474</v>
      </c>
      <c r="G247" s="170" t="s">
        <v>426</v>
      </c>
      <c r="H247" s="171">
        <v>5</v>
      </c>
      <c r="I247" s="172"/>
      <c r="J247" s="173">
        <f>ROUND(I247*H247,2)</f>
        <v>0</v>
      </c>
      <c r="K247" s="169" t="s">
        <v>392</v>
      </c>
      <c r="L247" s="35"/>
      <c r="M247" s="174" t="s">
        <v>5915</v>
      </c>
      <c r="N247" s="175" t="s">
        <v>5954</v>
      </c>
      <c r="O247" s="36"/>
      <c r="P247" s="176">
        <f>O247*H247</f>
        <v>0</v>
      </c>
      <c r="Q247" s="176">
        <v>0</v>
      </c>
      <c r="R247" s="176">
        <f>Q247*H247</f>
        <v>0</v>
      </c>
      <c r="S247" s="176">
        <v>0</v>
      </c>
      <c r="T247" s="177">
        <f>S247*H247</f>
        <v>0</v>
      </c>
      <c r="AR247" s="18" t="s">
        <v>701</v>
      </c>
      <c r="AT247" s="18" t="s">
        <v>4015</v>
      </c>
      <c r="AU247" s="18" t="s">
        <v>5990</v>
      </c>
      <c r="AY247" s="18" t="s">
        <v>4012</v>
      </c>
      <c r="BE247" s="178">
        <f>IF(N247="základní",J247,0)</f>
        <v>0</v>
      </c>
      <c r="BF247" s="178">
        <f>IF(N247="snížená",J247,0)</f>
        <v>0</v>
      </c>
      <c r="BG247" s="178">
        <f>IF(N247="zákl. přenesená",J247,0)</f>
        <v>0</v>
      </c>
      <c r="BH247" s="178">
        <f>IF(N247="sníž. přenesená",J247,0)</f>
        <v>0</v>
      </c>
      <c r="BI247" s="178">
        <f>IF(N247="nulová",J247,0)</f>
        <v>0</v>
      </c>
      <c r="BJ247" s="18" t="s">
        <v>5934</v>
      </c>
      <c r="BK247" s="178">
        <f>ROUND(I247*H247,2)</f>
        <v>0</v>
      </c>
      <c r="BL247" s="18" t="s">
        <v>701</v>
      </c>
      <c r="BM247" s="18" t="s">
        <v>4475</v>
      </c>
    </row>
    <row r="248" spans="2:65" s="1" customFormat="1" ht="22.5" customHeight="1">
      <c r="B248" s="166"/>
      <c r="C248" s="197" t="s">
        <v>774</v>
      </c>
      <c r="D248" s="197" t="s">
        <v>447</v>
      </c>
      <c r="E248" s="198" t="s">
        <v>4476</v>
      </c>
      <c r="F248" s="199" t="s">
        <v>4477</v>
      </c>
      <c r="G248" s="200" t="s">
        <v>426</v>
      </c>
      <c r="H248" s="201">
        <v>5</v>
      </c>
      <c r="I248" s="202"/>
      <c r="J248" s="203">
        <f>ROUND(I248*H248,2)</f>
        <v>0</v>
      </c>
      <c r="K248" s="199" t="s">
        <v>5915</v>
      </c>
      <c r="L248" s="204"/>
      <c r="M248" s="205" t="s">
        <v>5915</v>
      </c>
      <c r="N248" s="206" t="s">
        <v>5954</v>
      </c>
      <c r="O248" s="36"/>
      <c r="P248" s="176">
        <f>O248*H248</f>
        <v>0</v>
      </c>
      <c r="Q248" s="176">
        <v>0</v>
      </c>
      <c r="R248" s="176">
        <f>Q248*H248</f>
        <v>0</v>
      </c>
      <c r="S248" s="176">
        <v>0</v>
      </c>
      <c r="T248" s="177">
        <f>S248*H248</f>
        <v>0</v>
      </c>
      <c r="AR248" s="18" t="s">
        <v>4478</v>
      </c>
      <c r="AT248" s="18" t="s">
        <v>447</v>
      </c>
      <c r="AU248" s="18" t="s">
        <v>5990</v>
      </c>
      <c r="AY248" s="18" t="s">
        <v>4012</v>
      </c>
      <c r="BE248" s="178">
        <f>IF(N248="základní",J248,0)</f>
        <v>0</v>
      </c>
      <c r="BF248" s="178">
        <f>IF(N248="snížená",J248,0)</f>
        <v>0</v>
      </c>
      <c r="BG248" s="178">
        <f>IF(N248="zákl. přenesená",J248,0)</f>
        <v>0</v>
      </c>
      <c r="BH248" s="178">
        <f>IF(N248="sníž. přenesená",J248,0)</f>
        <v>0</v>
      </c>
      <c r="BI248" s="178">
        <f>IF(N248="nulová",J248,0)</f>
        <v>0</v>
      </c>
      <c r="BJ248" s="18" t="s">
        <v>5934</v>
      </c>
      <c r="BK248" s="178">
        <f>ROUND(I248*H248,2)</f>
        <v>0</v>
      </c>
      <c r="BL248" s="18" t="s">
        <v>701</v>
      </c>
      <c r="BM248" s="18" t="s">
        <v>4479</v>
      </c>
    </row>
    <row r="249" spans="2:65" s="11" customFormat="1" ht="29.85" customHeight="1">
      <c r="B249" s="152"/>
      <c r="D249" s="163" t="s">
        <v>5982</v>
      </c>
      <c r="E249" s="164" t="s">
        <v>2678</v>
      </c>
      <c r="F249" s="164" t="s">
        <v>2679</v>
      </c>
      <c r="I249" s="155"/>
      <c r="J249" s="165">
        <f>BK249</f>
        <v>0</v>
      </c>
      <c r="L249" s="152"/>
      <c r="M249" s="157"/>
      <c r="N249" s="158"/>
      <c r="O249" s="158"/>
      <c r="P249" s="159">
        <f>SUM(P250:P251)</f>
        <v>0</v>
      </c>
      <c r="Q249" s="158"/>
      <c r="R249" s="159">
        <f>SUM(R250:R251)</f>
        <v>0</v>
      </c>
      <c r="S249" s="158"/>
      <c r="T249" s="160">
        <f>SUM(T250:T251)</f>
        <v>0</v>
      </c>
      <c r="AR249" s="153" t="s">
        <v>6000</v>
      </c>
      <c r="AT249" s="161" t="s">
        <v>5982</v>
      </c>
      <c r="AU249" s="161" t="s">
        <v>5934</v>
      </c>
      <c r="AY249" s="153" t="s">
        <v>4012</v>
      </c>
      <c r="BK249" s="162">
        <f>SUM(BK250:BK251)</f>
        <v>0</v>
      </c>
    </row>
    <row r="250" spans="2:65" s="1" customFormat="1" ht="22.5" customHeight="1">
      <c r="B250" s="166"/>
      <c r="C250" s="167" t="s">
        <v>780</v>
      </c>
      <c r="D250" s="167" t="s">
        <v>4015</v>
      </c>
      <c r="E250" s="168" t="s">
        <v>2680</v>
      </c>
      <c r="F250" s="169" t="s">
        <v>2681</v>
      </c>
      <c r="G250" s="170" t="s">
        <v>426</v>
      </c>
      <c r="H250" s="171">
        <v>24.503</v>
      </c>
      <c r="I250" s="172"/>
      <c r="J250" s="173">
        <f>ROUND(I250*H250,2)</f>
        <v>0</v>
      </c>
      <c r="K250" s="169" t="s">
        <v>392</v>
      </c>
      <c r="L250" s="35"/>
      <c r="M250" s="174" t="s">
        <v>5915</v>
      </c>
      <c r="N250" s="175" t="s">
        <v>5954</v>
      </c>
      <c r="O250" s="36"/>
      <c r="P250" s="176">
        <f>O250*H250</f>
        <v>0</v>
      </c>
      <c r="Q250" s="176">
        <v>0</v>
      </c>
      <c r="R250" s="176">
        <f>Q250*H250</f>
        <v>0</v>
      </c>
      <c r="S250" s="176">
        <v>0</v>
      </c>
      <c r="T250" s="177">
        <f>S250*H250</f>
        <v>0</v>
      </c>
      <c r="AR250" s="18" t="s">
        <v>701</v>
      </c>
      <c r="AT250" s="18" t="s">
        <v>4015</v>
      </c>
      <c r="AU250" s="18" t="s">
        <v>5990</v>
      </c>
      <c r="AY250" s="18" t="s">
        <v>4012</v>
      </c>
      <c r="BE250" s="178">
        <f>IF(N250="základní",J250,0)</f>
        <v>0</v>
      </c>
      <c r="BF250" s="178">
        <f>IF(N250="snížená",J250,0)</f>
        <v>0</v>
      </c>
      <c r="BG250" s="178">
        <f>IF(N250="zákl. přenesená",J250,0)</f>
        <v>0</v>
      </c>
      <c r="BH250" s="178">
        <f>IF(N250="sníž. přenesená",J250,0)</f>
        <v>0</v>
      </c>
      <c r="BI250" s="178">
        <f>IF(N250="nulová",J250,0)</f>
        <v>0</v>
      </c>
      <c r="BJ250" s="18" t="s">
        <v>5934</v>
      </c>
      <c r="BK250" s="178">
        <f>ROUND(I250*H250,2)</f>
        <v>0</v>
      </c>
      <c r="BL250" s="18" t="s">
        <v>701</v>
      </c>
      <c r="BM250" s="18" t="s">
        <v>2682</v>
      </c>
    </row>
    <row r="251" spans="2:65" s="12" customFormat="1">
      <c r="B251" s="186"/>
      <c r="D251" s="195" t="s">
        <v>402</v>
      </c>
      <c r="E251" s="194" t="s">
        <v>5915</v>
      </c>
      <c r="F251" s="207" t="s">
        <v>2761</v>
      </c>
      <c r="H251" s="208">
        <v>24.503</v>
      </c>
      <c r="I251" s="190"/>
      <c r="L251" s="186"/>
      <c r="M251" s="231"/>
      <c r="N251" s="232"/>
      <c r="O251" s="232"/>
      <c r="P251" s="232"/>
      <c r="Q251" s="232"/>
      <c r="R251" s="232"/>
      <c r="S251" s="232"/>
      <c r="T251" s="233"/>
      <c r="AT251" s="194" t="s">
        <v>402</v>
      </c>
      <c r="AU251" s="194" t="s">
        <v>5990</v>
      </c>
      <c r="AV251" s="12" t="s">
        <v>5990</v>
      </c>
      <c r="AW251" s="12" t="s">
        <v>5947</v>
      </c>
      <c r="AX251" s="12" t="s">
        <v>5934</v>
      </c>
      <c r="AY251" s="194" t="s">
        <v>4012</v>
      </c>
    </row>
    <row r="252" spans="2:65" s="1" customFormat="1" ht="6.95" customHeight="1">
      <c r="B252" s="50"/>
      <c r="C252" s="51"/>
      <c r="D252" s="51"/>
      <c r="E252" s="51"/>
      <c r="F252" s="51"/>
      <c r="G252" s="51"/>
      <c r="H252" s="51"/>
      <c r="I252" s="120"/>
      <c r="J252" s="51"/>
      <c r="K252" s="51"/>
      <c r="L252" s="35"/>
    </row>
  </sheetData>
  <autoFilter ref="C92:K92"/>
  <mergeCells count="9">
    <mergeCell ref="E83:H83"/>
    <mergeCell ref="E85:H85"/>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9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BR23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3961</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4480</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4481</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ROUND(J95,2)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ROUND(SUM(BE95:BE233), 2)</f>
        <v>0</v>
      </c>
      <c r="G32" s="36"/>
      <c r="H32" s="36"/>
      <c r="I32" s="115">
        <v>0.21</v>
      </c>
      <c r="J32" s="114">
        <f>ROUND(ROUND((SUM(BE95:BE233)), 2)*I32, 2)</f>
        <v>0</v>
      </c>
      <c r="K32" s="39"/>
    </row>
    <row r="33" spans="2:11" s="1" customFormat="1" ht="14.45" customHeight="1">
      <c r="B33" s="35"/>
      <c r="C33" s="36"/>
      <c r="D33" s="36"/>
      <c r="E33" s="43" t="s">
        <v>5955</v>
      </c>
      <c r="F33" s="114">
        <f>ROUND(SUM(BF95:BF233), 2)</f>
        <v>0</v>
      </c>
      <c r="G33" s="36"/>
      <c r="H33" s="36"/>
      <c r="I33" s="115">
        <v>0.15</v>
      </c>
      <c r="J33" s="114">
        <f>ROUND(ROUND((SUM(BF95:BF233)), 2)*I33, 2)</f>
        <v>0</v>
      </c>
      <c r="K33" s="39"/>
    </row>
    <row r="34" spans="2:11" s="1" customFormat="1" ht="14.45" hidden="1" customHeight="1">
      <c r="B34" s="35"/>
      <c r="C34" s="36"/>
      <c r="D34" s="36"/>
      <c r="E34" s="43" t="s">
        <v>5956</v>
      </c>
      <c r="F34" s="114">
        <f>ROUND(SUM(BG95:BG233), 2)</f>
        <v>0</v>
      </c>
      <c r="G34" s="36"/>
      <c r="H34" s="36"/>
      <c r="I34" s="115">
        <v>0.21</v>
      </c>
      <c r="J34" s="114">
        <v>0</v>
      </c>
      <c r="K34" s="39"/>
    </row>
    <row r="35" spans="2:11" s="1" customFormat="1" ht="14.45" hidden="1" customHeight="1">
      <c r="B35" s="35"/>
      <c r="C35" s="36"/>
      <c r="D35" s="36"/>
      <c r="E35" s="43" t="s">
        <v>5957</v>
      </c>
      <c r="F35" s="114">
        <f>ROUND(SUM(BH95:BH233), 2)</f>
        <v>0</v>
      </c>
      <c r="G35" s="36"/>
      <c r="H35" s="36"/>
      <c r="I35" s="115">
        <v>0.15</v>
      </c>
      <c r="J35" s="114">
        <v>0</v>
      </c>
      <c r="K35" s="39"/>
    </row>
    <row r="36" spans="2:11" s="1" customFormat="1" ht="14.45" hidden="1" customHeight="1">
      <c r="B36" s="35"/>
      <c r="C36" s="36"/>
      <c r="D36" s="36"/>
      <c r="E36" s="43" t="s">
        <v>5958</v>
      </c>
      <c r="F36" s="114">
        <f>ROUND(SUM(BI95:BI233),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4480</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14 - SO_06.2.1 Stavební úpravy VDJ Chvaletice (Hornická čtvrť) - provozní budova</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J95</f>
        <v>0</v>
      </c>
      <c r="K60" s="39"/>
      <c r="AU60" s="18" t="s">
        <v>3993</v>
      </c>
    </row>
    <row r="61" spans="2:47" s="8" customFormat="1" ht="24.95" customHeight="1">
      <c r="B61" s="127"/>
      <c r="C61" s="128"/>
      <c r="D61" s="129" t="s">
        <v>2364</v>
      </c>
      <c r="E61" s="130"/>
      <c r="F61" s="130"/>
      <c r="G61" s="130"/>
      <c r="H61" s="130"/>
      <c r="I61" s="131"/>
      <c r="J61" s="132">
        <f>J96</f>
        <v>0</v>
      </c>
      <c r="K61" s="133"/>
    </row>
    <row r="62" spans="2:47" s="9" customFormat="1" ht="19.899999999999999" customHeight="1">
      <c r="B62" s="134"/>
      <c r="C62" s="135"/>
      <c r="D62" s="136" t="s">
        <v>2367</v>
      </c>
      <c r="E62" s="137"/>
      <c r="F62" s="137"/>
      <c r="G62" s="137"/>
      <c r="H62" s="137"/>
      <c r="I62" s="138"/>
      <c r="J62" s="139">
        <f>J97</f>
        <v>0</v>
      </c>
      <c r="K62" s="140"/>
    </row>
    <row r="63" spans="2:47" s="9" customFormat="1" ht="19.899999999999999" customHeight="1">
      <c r="B63" s="134"/>
      <c r="C63" s="135"/>
      <c r="D63" s="136" t="s">
        <v>2370</v>
      </c>
      <c r="E63" s="137"/>
      <c r="F63" s="137"/>
      <c r="G63" s="137"/>
      <c r="H63" s="137"/>
      <c r="I63" s="138"/>
      <c r="J63" s="139">
        <f>J106</f>
        <v>0</v>
      </c>
      <c r="K63" s="140"/>
    </row>
    <row r="64" spans="2:47" s="9" customFormat="1" ht="19.899999999999999" customHeight="1">
      <c r="B64" s="134"/>
      <c r="C64" s="135"/>
      <c r="D64" s="136" t="s">
        <v>2371</v>
      </c>
      <c r="E64" s="137"/>
      <c r="F64" s="137"/>
      <c r="G64" s="137"/>
      <c r="H64" s="137"/>
      <c r="I64" s="138"/>
      <c r="J64" s="139">
        <f>J129</f>
        <v>0</v>
      </c>
      <c r="K64" s="140"/>
    </row>
    <row r="65" spans="2:12" s="9" customFormat="1" ht="19.899999999999999" customHeight="1">
      <c r="B65" s="134"/>
      <c r="C65" s="135"/>
      <c r="D65" s="136" t="s">
        <v>2824</v>
      </c>
      <c r="E65" s="137"/>
      <c r="F65" s="137"/>
      <c r="G65" s="137"/>
      <c r="H65" s="137"/>
      <c r="I65" s="138"/>
      <c r="J65" s="139">
        <f>J154</f>
        <v>0</v>
      </c>
      <c r="K65" s="140"/>
    </row>
    <row r="66" spans="2:12" s="8" customFormat="1" ht="24.95" customHeight="1">
      <c r="B66" s="127"/>
      <c r="C66" s="128"/>
      <c r="D66" s="129" t="s">
        <v>2373</v>
      </c>
      <c r="E66" s="130"/>
      <c r="F66" s="130"/>
      <c r="G66" s="130"/>
      <c r="H66" s="130"/>
      <c r="I66" s="131"/>
      <c r="J66" s="132">
        <f>J160</f>
        <v>0</v>
      </c>
      <c r="K66" s="133"/>
    </row>
    <row r="67" spans="2:12" s="9" customFormat="1" ht="19.899999999999999" customHeight="1">
      <c r="B67" s="134"/>
      <c r="C67" s="135"/>
      <c r="D67" s="136" t="s">
        <v>2375</v>
      </c>
      <c r="E67" s="137"/>
      <c r="F67" s="137"/>
      <c r="G67" s="137"/>
      <c r="H67" s="137"/>
      <c r="I67" s="138"/>
      <c r="J67" s="139">
        <f>J161</f>
        <v>0</v>
      </c>
      <c r="K67" s="140"/>
    </row>
    <row r="68" spans="2:12" s="9" customFormat="1" ht="19.899999999999999" customHeight="1">
      <c r="B68" s="134"/>
      <c r="C68" s="135"/>
      <c r="D68" s="136" t="s">
        <v>2377</v>
      </c>
      <c r="E68" s="137"/>
      <c r="F68" s="137"/>
      <c r="G68" s="137"/>
      <c r="H68" s="137"/>
      <c r="I68" s="138"/>
      <c r="J68" s="139">
        <f>J164</f>
        <v>0</v>
      </c>
      <c r="K68" s="140"/>
    </row>
    <row r="69" spans="2:12" s="9" customFormat="1" ht="19.899999999999999" customHeight="1">
      <c r="B69" s="134"/>
      <c r="C69" s="135"/>
      <c r="D69" s="136" t="s">
        <v>1447</v>
      </c>
      <c r="E69" s="137"/>
      <c r="F69" s="137"/>
      <c r="G69" s="137"/>
      <c r="H69" s="137"/>
      <c r="I69" s="138"/>
      <c r="J69" s="139">
        <f>J183</f>
        <v>0</v>
      </c>
      <c r="K69" s="140"/>
    </row>
    <row r="70" spans="2:12" s="9" customFormat="1" ht="19.899999999999999" customHeight="1">
      <c r="B70" s="134"/>
      <c r="C70" s="135"/>
      <c r="D70" s="136" t="s">
        <v>2378</v>
      </c>
      <c r="E70" s="137"/>
      <c r="F70" s="137"/>
      <c r="G70" s="137"/>
      <c r="H70" s="137"/>
      <c r="I70" s="138"/>
      <c r="J70" s="139">
        <f>J186</f>
        <v>0</v>
      </c>
      <c r="K70" s="140"/>
    </row>
    <row r="71" spans="2:12" s="9" customFormat="1" ht="19.899999999999999" customHeight="1">
      <c r="B71" s="134"/>
      <c r="C71" s="135"/>
      <c r="D71" s="136" t="s">
        <v>1448</v>
      </c>
      <c r="E71" s="137"/>
      <c r="F71" s="137"/>
      <c r="G71" s="137"/>
      <c r="H71" s="137"/>
      <c r="I71" s="138"/>
      <c r="J71" s="139">
        <f>J199</f>
        <v>0</v>
      </c>
      <c r="K71" s="140"/>
    </row>
    <row r="72" spans="2:12" s="9" customFormat="1" ht="19.899999999999999" customHeight="1">
      <c r="B72" s="134"/>
      <c r="C72" s="135"/>
      <c r="D72" s="136" t="s">
        <v>1451</v>
      </c>
      <c r="E72" s="137"/>
      <c r="F72" s="137"/>
      <c r="G72" s="137"/>
      <c r="H72" s="137"/>
      <c r="I72" s="138"/>
      <c r="J72" s="139">
        <f>J218</f>
        <v>0</v>
      </c>
      <c r="K72" s="140"/>
    </row>
    <row r="73" spans="2:12" s="9" customFormat="1" ht="19.899999999999999" customHeight="1">
      <c r="B73" s="134"/>
      <c r="C73" s="135"/>
      <c r="D73" s="136" t="s">
        <v>1452</v>
      </c>
      <c r="E73" s="137"/>
      <c r="F73" s="137"/>
      <c r="G73" s="137"/>
      <c r="H73" s="137"/>
      <c r="I73" s="138"/>
      <c r="J73" s="139">
        <f>J228</f>
        <v>0</v>
      </c>
      <c r="K73" s="140"/>
    </row>
    <row r="74" spans="2:12" s="1" customFormat="1" ht="21.75" customHeight="1">
      <c r="B74" s="35"/>
      <c r="C74" s="36"/>
      <c r="D74" s="36"/>
      <c r="E74" s="36"/>
      <c r="F74" s="36"/>
      <c r="G74" s="36"/>
      <c r="H74" s="36"/>
      <c r="I74" s="102"/>
      <c r="J74" s="36"/>
      <c r="K74" s="39"/>
    </row>
    <row r="75" spans="2:12" s="1" customFormat="1" ht="6.95" customHeight="1">
      <c r="B75" s="50"/>
      <c r="C75" s="51"/>
      <c r="D75" s="51"/>
      <c r="E75" s="51"/>
      <c r="F75" s="51"/>
      <c r="G75" s="51"/>
      <c r="H75" s="51"/>
      <c r="I75" s="120"/>
      <c r="J75" s="51"/>
      <c r="K75" s="52"/>
    </row>
    <row r="79" spans="2:12" s="1" customFormat="1" ht="6.95" customHeight="1">
      <c r="B79" s="53"/>
      <c r="C79" s="54"/>
      <c r="D79" s="54"/>
      <c r="E79" s="54"/>
      <c r="F79" s="54"/>
      <c r="G79" s="54"/>
      <c r="H79" s="54"/>
      <c r="I79" s="121"/>
      <c r="J79" s="54"/>
      <c r="K79" s="54"/>
      <c r="L79" s="35"/>
    </row>
    <row r="80" spans="2:12" s="1" customFormat="1" ht="36.950000000000003" customHeight="1">
      <c r="B80" s="35"/>
      <c r="C80" s="55" t="s">
        <v>3996</v>
      </c>
      <c r="L80" s="35"/>
    </row>
    <row r="81" spans="2:63" s="1" customFormat="1" ht="6.95" customHeight="1">
      <c r="B81" s="35"/>
      <c r="L81" s="35"/>
    </row>
    <row r="82" spans="2:63" s="1" customFormat="1" ht="14.45" customHeight="1">
      <c r="B82" s="35"/>
      <c r="C82" s="57" t="s">
        <v>5929</v>
      </c>
      <c r="L82" s="35"/>
    </row>
    <row r="83" spans="2:63" s="1" customFormat="1" ht="22.5" customHeight="1">
      <c r="B83" s="35"/>
      <c r="E83" s="1611" t="str">
        <f>E7</f>
        <v>Zajištění kvality vody pro skupinový vodovod Přelouč</v>
      </c>
      <c r="F83" s="1576"/>
      <c r="G83" s="1576"/>
      <c r="H83" s="1576"/>
      <c r="L83" s="35"/>
    </row>
    <row r="84" spans="2:63" ht="15">
      <c r="B84" s="22"/>
      <c r="C84" s="57" t="s">
        <v>3987</v>
      </c>
      <c r="L84" s="22"/>
    </row>
    <row r="85" spans="2:63" s="1" customFormat="1" ht="22.5" customHeight="1">
      <c r="B85" s="35"/>
      <c r="E85" s="1611" t="s">
        <v>4480</v>
      </c>
      <c r="F85" s="1576"/>
      <c r="G85" s="1576"/>
      <c r="H85" s="1576"/>
      <c r="L85" s="35"/>
    </row>
    <row r="86" spans="2:63" s="1" customFormat="1" ht="14.45" customHeight="1">
      <c r="B86" s="35"/>
      <c r="C86" s="57" t="s">
        <v>2362</v>
      </c>
      <c r="L86" s="35"/>
    </row>
    <row r="87" spans="2:63" s="1" customFormat="1" ht="23.25" customHeight="1">
      <c r="B87" s="35"/>
      <c r="E87" s="1595" t="str">
        <f>E11</f>
        <v>14 - SO_06.2.1 Stavební úpravy VDJ Chvaletice (Hornická čtvrť) - provozní budova</v>
      </c>
      <c r="F87" s="1576"/>
      <c r="G87" s="1576"/>
      <c r="H87" s="1576"/>
      <c r="L87" s="35"/>
    </row>
    <row r="88" spans="2:63" s="1" customFormat="1" ht="6.95" customHeight="1">
      <c r="B88" s="35"/>
      <c r="L88" s="35"/>
    </row>
    <row r="89" spans="2:63" s="1" customFormat="1" ht="18" customHeight="1">
      <c r="B89" s="35"/>
      <c r="C89" s="57" t="s">
        <v>5935</v>
      </c>
      <c r="F89" s="141" t="str">
        <f>F14</f>
        <v xml:space="preserve"> </v>
      </c>
      <c r="I89" s="142" t="s">
        <v>5937</v>
      </c>
      <c r="J89" s="61" t="str">
        <f>IF(J14="","",J14)</f>
        <v>27.10.2015</v>
      </c>
      <c r="L89" s="35"/>
    </row>
    <row r="90" spans="2:63" s="1" customFormat="1" ht="6.95" customHeight="1">
      <c r="B90" s="35"/>
      <c r="L90" s="35"/>
    </row>
    <row r="91" spans="2:63" s="1" customFormat="1" ht="15">
      <c r="B91" s="35"/>
      <c r="C91" s="57" t="s">
        <v>5941</v>
      </c>
      <c r="F91" s="141" t="str">
        <f>E17</f>
        <v xml:space="preserve"> </v>
      </c>
      <c r="I91" s="142" t="s">
        <v>5946</v>
      </c>
      <c r="J91" s="141" t="str">
        <f>E23</f>
        <v xml:space="preserve"> </v>
      </c>
      <c r="L91" s="35"/>
    </row>
    <row r="92" spans="2:63" s="1" customFormat="1" ht="14.45" customHeight="1">
      <c r="B92" s="35"/>
      <c r="C92" s="57" t="s">
        <v>5944</v>
      </c>
      <c r="F92" s="141" t="str">
        <f>IF(E20="","",E20)</f>
        <v/>
      </c>
      <c r="L92" s="35"/>
    </row>
    <row r="93" spans="2:63" s="1" customFormat="1" ht="10.35" customHeight="1">
      <c r="B93" s="35"/>
      <c r="L93" s="35"/>
    </row>
    <row r="94" spans="2:63" s="10" customFormat="1" ht="29.25" customHeight="1">
      <c r="B94" s="143"/>
      <c r="C94" s="144" t="s">
        <v>3997</v>
      </c>
      <c r="D94" s="145" t="s">
        <v>5968</v>
      </c>
      <c r="E94" s="145" t="s">
        <v>5964</v>
      </c>
      <c r="F94" s="145" t="s">
        <v>3998</v>
      </c>
      <c r="G94" s="145" t="s">
        <v>3999</v>
      </c>
      <c r="H94" s="145" t="s">
        <v>4000</v>
      </c>
      <c r="I94" s="146" t="s">
        <v>4001</v>
      </c>
      <c r="J94" s="145" t="s">
        <v>3991</v>
      </c>
      <c r="K94" s="147" t="s">
        <v>4002</v>
      </c>
      <c r="L94" s="143"/>
      <c r="M94" s="67" t="s">
        <v>4003</v>
      </c>
      <c r="N94" s="68" t="s">
        <v>5953</v>
      </c>
      <c r="O94" s="68" t="s">
        <v>4004</v>
      </c>
      <c r="P94" s="68" t="s">
        <v>4005</v>
      </c>
      <c r="Q94" s="68" t="s">
        <v>4006</v>
      </c>
      <c r="R94" s="68" t="s">
        <v>4007</v>
      </c>
      <c r="S94" s="68" t="s">
        <v>4008</v>
      </c>
      <c r="T94" s="69" t="s">
        <v>4009</v>
      </c>
    </row>
    <row r="95" spans="2:63" s="1" customFormat="1" ht="29.25" customHeight="1">
      <c r="B95" s="35"/>
      <c r="C95" s="71" t="s">
        <v>3992</v>
      </c>
      <c r="J95" s="148">
        <f>BK95</f>
        <v>0</v>
      </c>
      <c r="L95" s="35"/>
      <c r="M95" s="70"/>
      <c r="N95" s="62"/>
      <c r="O95" s="62"/>
      <c r="P95" s="149">
        <f>P96+P160</f>
        <v>0</v>
      </c>
      <c r="Q95" s="62"/>
      <c r="R95" s="149">
        <f>R96+R160</f>
        <v>11.322750539999999</v>
      </c>
      <c r="S95" s="62"/>
      <c r="T95" s="150">
        <f>T96+T160</f>
        <v>21.092479999999998</v>
      </c>
      <c r="AT95" s="18" t="s">
        <v>5982</v>
      </c>
      <c r="AU95" s="18" t="s">
        <v>3993</v>
      </c>
      <c r="BK95" s="151">
        <f>BK96+BK160</f>
        <v>0</v>
      </c>
    </row>
    <row r="96" spans="2:63" s="11" customFormat="1" ht="37.35" customHeight="1">
      <c r="B96" s="152"/>
      <c r="D96" s="153" t="s">
        <v>5982</v>
      </c>
      <c r="E96" s="154" t="s">
        <v>2379</v>
      </c>
      <c r="F96" s="154" t="s">
        <v>2380</v>
      </c>
      <c r="I96" s="155"/>
      <c r="J96" s="156">
        <f>BK96</f>
        <v>0</v>
      </c>
      <c r="L96" s="152"/>
      <c r="M96" s="157"/>
      <c r="N96" s="158"/>
      <c r="O96" s="158"/>
      <c r="P96" s="159">
        <f>P97+P106+P129+P154</f>
        <v>0</v>
      </c>
      <c r="Q96" s="158"/>
      <c r="R96" s="159">
        <f>R97+R106+R129+R154</f>
        <v>8.8713934999999999</v>
      </c>
      <c r="S96" s="158"/>
      <c r="T96" s="160">
        <f>T97+T106+T129+T154</f>
        <v>17.710084999999999</v>
      </c>
      <c r="AR96" s="153" t="s">
        <v>5934</v>
      </c>
      <c r="AT96" s="161" t="s">
        <v>5982</v>
      </c>
      <c r="AU96" s="161" t="s">
        <v>5983</v>
      </c>
      <c r="AY96" s="153" t="s">
        <v>4012</v>
      </c>
      <c r="BK96" s="162">
        <f>BK97+BK106+BK129+BK154</f>
        <v>0</v>
      </c>
    </row>
    <row r="97" spans="2:65" s="11" customFormat="1" ht="19.899999999999999" customHeight="1">
      <c r="B97" s="152"/>
      <c r="D97" s="163" t="s">
        <v>5982</v>
      </c>
      <c r="E97" s="164" t="s">
        <v>6000</v>
      </c>
      <c r="F97" s="164" t="s">
        <v>564</v>
      </c>
      <c r="I97" s="155"/>
      <c r="J97" s="165">
        <f>BK97</f>
        <v>0</v>
      </c>
      <c r="L97" s="152"/>
      <c r="M97" s="157"/>
      <c r="N97" s="158"/>
      <c r="O97" s="158"/>
      <c r="P97" s="159">
        <f>SUM(P98:P105)</f>
        <v>0</v>
      </c>
      <c r="Q97" s="158"/>
      <c r="R97" s="159">
        <f>SUM(R98:R105)</f>
        <v>1.713338</v>
      </c>
      <c r="S97" s="158"/>
      <c r="T97" s="160">
        <f>SUM(T98:T105)</f>
        <v>0</v>
      </c>
      <c r="AR97" s="153" t="s">
        <v>5934</v>
      </c>
      <c r="AT97" s="161" t="s">
        <v>5982</v>
      </c>
      <c r="AU97" s="161" t="s">
        <v>5934</v>
      </c>
      <c r="AY97" s="153" t="s">
        <v>4012</v>
      </c>
      <c r="BK97" s="162">
        <f>SUM(BK98:BK105)</f>
        <v>0</v>
      </c>
    </row>
    <row r="98" spans="2:65" s="1" customFormat="1" ht="22.5" customHeight="1">
      <c r="B98" s="166"/>
      <c r="C98" s="167" t="s">
        <v>5934</v>
      </c>
      <c r="D98" s="167" t="s">
        <v>4015</v>
      </c>
      <c r="E98" s="168" t="s">
        <v>4482</v>
      </c>
      <c r="F98" s="169" t="s">
        <v>4483</v>
      </c>
      <c r="G98" s="170" t="s">
        <v>568</v>
      </c>
      <c r="H98" s="171">
        <v>3</v>
      </c>
      <c r="I98" s="172"/>
      <c r="J98" s="173">
        <f>ROUND(I98*H98,2)</f>
        <v>0</v>
      </c>
      <c r="K98" s="169" t="s">
        <v>392</v>
      </c>
      <c r="L98" s="35"/>
      <c r="M98" s="174" t="s">
        <v>5915</v>
      </c>
      <c r="N98" s="175" t="s">
        <v>5954</v>
      </c>
      <c r="O98" s="36"/>
      <c r="P98" s="176">
        <f>O98*H98</f>
        <v>0</v>
      </c>
      <c r="Q98" s="176">
        <v>0.17488999999999999</v>
      </c>
      <c r="R98" s="176">
        <f>Q98*H98</f>
        <v>0.52466999999999997</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4484</v>
      </c>
    </row>
    <row r="99" spans="2:65" s="1" customFormat="1" ht="22.5" customHeight="1">
      <c r="B99" s="166"/>
      <c r="C99" s="197" t="s">
        <v>5990</v>
      </c>
      <c r="D99" s="197" t="s">
        <v>447</v>
      </c>
      <c r="E99" s="198" t="s">
        <v>4485</v>
      </c>
      <c r="F99" s="199" t="s">
        <v>4486</v>
      </c>
      <c r="G99" s="200" t="s">
        <v>568</v>
      </c>
      <c r="H99" s="201">
        <v>2</v>
      </c>
      <c r="I99" s="202"/>
      <c r="J99" s="203">
        <f>ROUND(I99*H99,2)</f>
        <v>0</v>
      </c>
      <c r="K99" s="199" t="s">
        <v>392</v>
      </c>
      <c r="L99" s="204"/>
      <c r="M99" s="205" t="s">
        <v>5915</v>
      </c>
      <c r="N99" s="206" t="s">
        <v>5954</v>
      </c>
      <c r="O99" s="36"/>
      <c r="P99" s="176">
        <f>O99*H99</f>
        <v>0</v>
      </c>
      <c r="Q99" s="176">
        <v>5.8999999999999999E-3</v>
      </c>
      <c r="R99" s="176">
        <f>Q99*H99</f>
        <v>1.18E-2</v>
      </c>
      <c r="S99" s="176">
        <v>0</v>
      </c>
      <c r="T99" s="177">
        <f>S99*H99</f>
        <v>0</v>
      </c>
      <c r="AR99" s="18" t="s">
        <v>6015</v>
      </c>
      <c r="AT99" s="18" t="s">
        <v>447</v>
      </c>
      <c r="AU99" s="18" t="s">
        <v>5990</v>
      </c>
      <c r="AY99" s="18" t="s">
        <v>4012</v>
      </c>
      <c r="BE99" s="178">
        <f>IF(N99="základní",J99,0)</f>
        <v>0</v>
      </c>
      <c r="BF99" s="178">
        <f>IF(N99="snížená",J99,0)</f>
        <v>0</v>
      </c>
      <c r="BG99" s="178">
        <f>IF(N99="zákl. přenesená",J99,0)</f>
        <v>0</v>
      </c>
      <c r="BH99" s="178">
        <f>IF(N99="sníž. přenesená",J99,0)</f>
        <v>0</v>
      </c>
      <c r="BI99" s="178">
        <f>IF(N99="nulová",J99,0)</f>
        <v>0</v>
      </c>
      <c r="BJ99" s="18" t="s">
        <v>5934</v>
      </c>
      <c r="BK99" s="178">
        <f>ROUND(I99*H99,2)</f>
        <v>0</v>
      </c>
      <c r="BL99" s="18" t="s">
        <v>6003</v>
      </c>
      <c r="BM99" s="18" t="s">
        <v>4487</v>
      </c>
    </row>
    <row r="100" spans="2:65" s="1" customFormat="1" ht="22.5" customHeight="1">
      <c r="B100" s="166"/>
      <c r="C100" s="197" t="s">
        <v>6000</v>
      </c>
      <c r="D100" s="197" t="s">
        <v>447</v>
      </c>
      <c r="E100" s="198" t="s">
        <v>4488</v>
      </c>
      <c r="F100" s="199" t="s">
        <v>4489</v>
      </c>
      <c r="G100" s="200" t="s">
        <v>568</v>
      </c>
      <c r="H100" s="201">
        <v>2</v>
      </c>
      <c r="I100" s="202"/>
      <c r="J100" s="203">
        <f>ROUND(I100*H100,2)</f>
        <v>0</v>
      </c>
      <c r="K100" s="199" t="s">
        <v>392</v>
      </c>
      <c r="L100" s="204"/>
      <c r="M100" s="205" t="s">
        <v>5915</v>
      </c>
      <c r="N100" s="206" t="s">
        <v>5954</v>
      </c>
      <c r="O100" s="36"/>
      <c r="P100" s="176">
        <f>O100*H100</f>
        <v>0</v>
      </c>
      <c r="Q100" s="176">
        <v>3.3999999999999998E-3</v>
      </c>
      <c r="R100" s="176">
        <f>Q100*H100</f>
        <v>6.7999999999999996E-3</v>
      </c>
      <c r="S100" s="176">
        <v>0</v>
      </c>
      <c r="T100" s="177">
        <f>S100*H100</f>
        <v>0</v>
      </c>
      <c r="AR100" s="18" t="s">
        <v>6015</v>
      </c>
      <c r="AT100" s="18" t="s">
        <v>447</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4490</v>
      </c>
    </row>
    <row r="101" spans="2:65" s="1" customFormat="1" ht="22.5" customHeight="1">
      <c r="B101" s="166"/>
      <c r="C101" s="167" t="s">
        <v>6003</v>
      </c>
      <c r="D101" s="167" t="s">
        <v>4015</v>
      </c>
      <c r="E101" s="168" t="s">
        <v>4491</v>
      </c>
      <c r="F101" s="169" t="s">
        <v>4492</v>
      </c>
      <c r="G101" s="170" t="s">
        <v>426</v>
      </c>
      <c r="H101" s="171">
        <v>3.6</v>
      </c>
      <c r="I101" s="172"/>
      <c r="J101" s="173">
        <f>ROUND(I101*H101,2)</f>
        <v>0</v>
      </c>
      <c r="K101" s="169" t="s">
        <v>392</v>
      </c>
      <c r="L101" s="35"/>
      <c r="M101" s="174" t="s">
        <v>5915</v>
      </c>
      <c r="N101" s="175" t="s">
        <v>5954</v>
      </c>
      <c r="O101" s="36"/>
      <c r="P101" s="176">
        <f>O101*H101</f>
        <v>0</v>
      </c>
      <c r="Q101" s="176">
        <v>0.30313000000000001</v>
      </c>
      <c r="R101" s="176">
        <f>Q101*H101</f>
        <v>1.0912680000000001</v>
      </c>
      <c r="S101" s="176">
        <v>0</v>
      </c>
      <c r="T101" s="177">
        <f>S101*H101</f>
        <v>0</v>
      </c>
      <c r="AR101" s="18" t="s">
        <v>6003</v>
      </c>
      <c r="AT101" s="18" t="s">
        <v>4015</v>
      </c>
      <c r="AU101" s="18" t="s">
        <v>5990</v>
      </c>
      <c r="AY101" s="18" t="s">
        <v>4012</v>
      </c>
      <c r="BE101" s="178">
        <f>IF(N101="základní",J101,0)</f>
        <v>0</v>
      </c>
      <c r="BF101" s="178">
        <f>IF(N101="snížená",J101,0)</f>
        <v>0</v>
      </c>
      <c r="BG101" s="178">
        <f>IF(N101="zákl. přenesená",J101,0)</f>
        <v>0</v>
      </c>
      <c r="BH101" s="178">
        <f>IF(N101="sníž. přenesená",J101,0)</f>
        <v>0</v>
      </c>
      <c r="BI101" s="178">
        <f>IF(N101="nulová",J101,0)</f>
        <v>0</v>
      </c>
      <c r="BJ101" s="18" t="s">
        <v>5934</v>
      </c>
      <c r="BK101" s="178">
        <f>ROUND(I101*H101,2)</f>
        <v>0</v>
      </c>
      <c r="BL101" s="18" t="s">
        <v>6003</v>
      </c>
      <c r="BM101" s="18" t="s">
        <v>4493</v>
      </c>
    </row>
    <row r="102" spans="2:65" s="12" customFormat="1">
      <c r="B102" s="186"/>
      <c r="D102" s="179" t="s">
        <v>402</v>
      </c>
      <c r="E102" s="187" t="s">
        <v>5915</v>
      </c>
      <c r="F102" s="188" t="s">
        <v>4494</v>
      </c>
      <c r="H102" s="189">
        <v>3.6</v>
      </c>
      <c r="I102" s="190"/>
      <c r="L102" s="186"/>
      <c r="M102" s="191"/>
      <c r="N102" s="192"/>
      <c r="O102" s="192"/>
      <c r="P102" s="192"/>
      <c r="Q102" s="192"/>
      <c r="R102" s="192"/>
      <c r="S102" s="192"/>
      <c r="T102" s="193"/>
      <c r="AT102" s="194" t="s">
        <v>402</v>
      </c>
      <c r="AU102" s="194" t="s">
        <v>5990</v>
      </c>
      <c r="AV102" s="12" t="s">
        <v>5990</v>
      </c>
      <c r="AW102" s="12" t="s">
        <v>5947</v>
      </c>
      <c r="AX102" s="12" t="s">
        <v>5934</v>
      </c>
      <c r="AY102" s="194" t="s">
        <v>4012</v>
      </c>
    </row>
    <row r="103" spans="2:65" s="1" customFormat="1" ht="22.5" customHeight="1">
      <c r="B103" s="166"/>
      <c r="C103" s="167" t="s">
        <v>6006</v>
      </c>
      <c r="D103" s="167" t="s">
        <v>4015</v>
      </c>
      <c r="E103" s="168" t="s">
        <v>4495</v>
      </c>
      <c r="F103" s="169" t="s">
        <v>4496</v>
      </c>
      <c r="G103" s="170" t="s">
        <v>568</v>
      </c>
      <c r="H103" s="171">
        <v>1</v>
      </c>
      <c r="I103" s="172"/>
      <c r="J103" s="173">
        <f>ROUND(I103*H103,2)</f>
        <v>0</v>
      </c>
      <c r="K103" s="169" t="s">
        <v>392</v>
      </c>
      <c r="L103" s="35"/>
      <c r="M103" s="174" t="s">
        <v>5915</v>
      </c>
      <c r="N103" s="175" t="s">
        <v>5954</v>
      </c>
      <c r="O103" s="36"/>
      <c r="P103" s="176">
        <f>O103*H103</f>
        <v>0</v>
      </c>
      <c r="Q103" s="176">
        <v>0</v>
      </c>
      <c r="R103" s="176">
        <f>Q103*H103</f>
        <v>0</v>
      </c>
      <c r="S103" s="176">
        <v>0</v>
      </c>
      <c r="T103" s="177">
        <f>S103*H103</f>
        <v>0</v>
      </c>
      <c r="AR103" s="18" t="s">
        <v>6003</v>
      </c>
      <c r="AT103" s="18" t="s">
        <v>4015</v>
      </c>
      <c r="AU103" s="18" t="s">
        <v>5990</v>
      </c>
      <c r="AY103" s="18" t="s">
        <v>4012</v>
      </c>
      <c r="BE103" s="178">
        <f>IF(N103="základní",J103,0)</f>
        <v>0</v>
      </c>
      <c r="BF103" s="178">
        <f>IF(N103="snížená",J103,0)</f>
        <v>0</v>
      </c>
      <c r="BG103" s="178">
        <f>IF(N103="zákl. přenesená",J103,0)</f>
        <v>0</v>
      </c>
      <c r="BH103" s="178">
        <f>IF(N103="sníž. přenesená",J103,0)</f>
        <v>0</v>
      </c>
      <c r="BI103" s="178">
        <f>IF(N103="nulová",J103,0)</f>
        <v>0</v>
      </c>
      <c r="BJ103" s="18" t="s">
        <v>5934</v>
      </c>
      <c r="BK103" s="178">
        <f>ROUND(I103*H103,2)</f>
        <v>0</v>
      </c>
      <c r="BL103" s="18" t="s">
        <v>6003</v>
      </c>
      <c r="BM103" s="18" t="s">
        <v>4497</v>
      </c>
    </row>
    <row r="104" spans="2:65" s="1" customFormat="1" ht="22.5" customHeight="1">
      <c r="B104" s="166"/>
      <c r="C104" s="197" t="s">
        <v>6009</v>
      </c>
      <c r="D104" s="197" t="s">
        <v>447</v>
      </c>
      <c r="E104" s="198" t="s">
        <v>4498</v>
      </c>
      <c r="F104" s="199" t="s">
        <v>4499</v>
      </c>
      <c r="G104" s="200" t="s">
        <v>568</v>
      </c>
      <c r="H104" s="201">
        <v>1</v>
      </c>
      <c r="I104" s="202"/>
      <c r="J104" s="203">
        <f>ROUND(I104*H104,2)</f>
        <v>0</v>
      </c>
      <c r="K104" s="199" t="s">
        <v>392</v>
      </c>
      <c r="L104" s="204"/>
      <c r="M104" s="205" t="s">
        <v>5915</v>
      </c>
      <c r="N104" s="206" t="s">
        <v>5954</v>
      </c>
      <c r="O104" s="36"/>
      <c r="P104" s="176">
        <f>O104*H104</f>
        <v>0</v>
      </c>
      <c r="Q104" s="176">
        <v>7.8799999999999995E-2</v>
      </c>
      <c r="R104" s="176">
        <f>Q104*H104</f>
        <v>7.8799999999999995E-2</v>
      </c>
      <c r="S104" s="176">
        <v>0</v>
      </c>
      <c r="T104" s="177">
        <f>S104*H104</f>
        <v>0</v>
      </c>
      <c r="AR104" s="18" t="s">
        <v>6015</v>
      </c>
      <c r="AT104" s="18" t="s">
        <v>447</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4500</v>
      </c>
    </row>
    <row r="105" spans="2:65" s="1" customFormat="1" ht="22.5" customHeight="1">
      <c r="B105" s="166"/>
      <c r="C105" s="167" t="s">
        <v>6012</v>
      </c>
      <c r="D105" s="167" t="s">
        <v>4015</v>
      </c>
      <c r="E105" s="168" t="s">
        <v>4501</v>
      </c>
      <c r="F105" s="169" t="s">
        <v>4502</v>
      </c>
      <c r="G105" s="170" t="s">
        <v>568</v>
      </c>
      <c r="H105" s="171">
        <v>2</v>
      </c>
      <c r="I105" s="172"/>
      <c r="J105" s="173">
        <f>ROUND(I105*H105,2)</f>
        <v>0</v>
      </c>
      <c r="K105" s="169" t="s">
        <v>5915</v>
      </c>
      <c r="L105" s="35"/>
      <c r="M105" s="174" t="s">
        <v>5915</v>
      </c>
      <c r="N105" s="175" t="s">
        <v>5954</v>
      </c>
      <c r="O105" s="36"/>
      <c r="P105" s="176">
        <f>O105*H105</f>
        <v>0</v>
      </c>
      <c r="Q105" s="176">
        <v>0</v>
      </c>
      <c r="R105" s="176">
        <f>Q105*H105</f>
        <v>0</v>
      </c>
      <c r="S105" s="176">
        <v>0</v>
      </c>
      <c r="T105" s="177">
        <f>S105*H105</f>
        <v>0</v>
      </c>
      <c r="AR105" s="18" t="s">
        <v>6003</v>
      </c>
      <c r="AT105" s="18" t="s">
        <v>4015</v>
      </c>
      <c r="AU105" s="18" t="s">
        <v>5990</v>
      </c>
      <c r="AY105" s="18" t="s">
        <v>4012</v>
      </c>
      <c r="BE105" s="178">
        <f>IF(N105="základní",J105,0)</f>
        <v>0</v>
      </c>
      <c r="BF105" s="178">
        <f>IF(N105="snížená",J105,0)</f>
        <v>0</v>
      </c>
      <c r="BG105" s="178">
        <f>IF(N105="zákl. přenesená",J105,0)</f>
        <v>0</v>
      </c>
      <c r="BH105" s="178">
        <f>IF(N105="sníž. přenesená",J105,0)</f>
        <v>0</v>
      </c>
      <c r="BI105" s="178">
        <f>IF(N105="nulová",J105,0)</f>
        <v>0</v>
      </c>
      <c r="BJ105" s="18" t="s">
        <v>5934</v>
      </c>
      <c r="BK105" s="178">
        <f>ROUND(I105*H105,2)</f>
        <v>0</v>
      </c>
      <c r="BL105" s="18" t="s">
        <v>6003</v>
      </c>
      <c r="BM105" s="18" t="s">
        <v>4503</v>
      </c>
    </row>
    <row r="106" spans="2:65" s="11" customFormat="1" ht="29.85" customHeight="1">
      <c r="B106" s="152"/>
      <c r="D106" s="163" t="s">
        <v>5982</v>
      </c>
      <c r="E106" s="164" t="s">
        <v>6009</v>
      </c>
      <c r="F106" s="164" t="s">
        <v>677</v>
      </c>
      <c r="I106" s="155"/>
      <c r="J106" s="165">
        <f>BK106</f>
        <v>0</v>
      </c>
      <c r="L106" s="152"/>
      <c r="M106" s="157"/>
      <c r="N106" s="158"/>
      <c r="O106" s="158"/>
      <c r="P106" s="159">
        <f>SUM(P107:P128)</f>
        <v>0</v>
      </c>
      <c r="Q106" s="158"/>
      <c r="R106" s="159">
        <f>SUM(R107:R128)</f>
        <v>7.1578043999999998</v>
      </c>
      <c r="S106" s="158"/>
      <c r="T106" s="160">
        <f>SUM(T107:T128)</f>
        <v>0</v>
      </c>
      <c r="AR106" s="153" t="s">
        <v>5934</v>
      </c>
      <c r="AT106" s="161" t="s">
        <v>5982</v>
      </c>
      <c r="AU106" s="161" t="s">
        <v>5934</v>
      </c>
      <c r="AY106" s="153" t="s">
        <v>4012</v>
      </c>
      <c r="BK106" s="162">
        <f>SUM(BK107:BK128)</f>
        <v>0</v>
      </c>
    </row>
    <row r="107" spans="2:65" s="1" customFormat="1" ht="22.5" customHeight="1">
      <c r="B107" s="166"/>
      <c r="C107" s="167" t="s">
        <v>6015</v>
      </c>
      <c r="D107" s="167" t="s">
        <v>4015</v>
      </c>
      <c r="E107" s="168" t="s">
        <v>1483</v>
      </c>
      <c r="F107" s="169" t="s">
        <v>1484</v>
      </c>
      <c r="G107" s="170" t="s">
        <v>426</v>
      </c>
      <c r="H107" s="171">
        <v>25.11</v>
      </c>
      <c r="I107" s="172"/>
      <c r="J107" s="173">
        <f>ROUND(I107*H107,2)</f>
        <v>0</v>
      </c>
      <c r="K107" s="169" t="s">
        <v>392</v>
      </c>
      <c r="L107" s="35"/>
      <c r="M107" s="174" t="s">
        <v>5915</v>
      </c>
      <c r="N107" s="175" t="s">
        <v>5954</v>
      </c>
      <c r="O107" s="36"/>
      <c r="P107" s="176">
        <f>O107*H107</f>
        <v>0</v>
      </c>
      <c r="Q107" s="176">
        <v>1.8380000000000001E-2</v>
      </c>
      <c r="R107" s="176">
        <f>Q107*H107</f>
        <v>0.46152179999999998</v>
      </c>
      <c r="S107" s="176">
        <v>0</v>
      </c>
      <c r="T107" s="177">
        <f>S107*H107</f>
        <v>0</v>
      </c>
      <c r="AR107" s="18" t="s">
        <v>6003</v>
      </c>
      <c r="AT107" s="18" t="s">
        <v>4015</v>
      </c>
      <c r="AU107" s="18" t="s">
        <v>5990</v>
      </c>
      <c r="AY107" s="18" t="s">
        <v>4012</v>
      </c>
      <c r="BE107" s="178">
        <f>IF(N107="základní",J107,0)</f>
        <v>0</v>
      </c>
      <c r="BF107" s="178">
        <f>IF(N107="snížená",J107,0)</f>
        <v>0</v>
      </c>
      <c r="BG107" s="178">
        <f>IF(N107="zákl. přenesená",J107,0)</f>
        <v>0</v>
      </c>
      <c r="BH107" s="178">
        <f>IF(N107="sníž. přenesená",J107,0)</f>
        <v>0</v>
      </c>
      <c r="BI107" s="178">
        <f>IF(N107="nulová",J107,0)</f>
        <v>0</v>
      </c>
      <c r="BJ107" s="18" t="s">
        <v>5934</v>
      </c>
      <c r="BK107" s="178">
        <f>ROUND(I107*H107,2)</f>
        <v>0</v>
      </c>
      <c r="BL107" s="18" t="s">
        <v>6003</v>
      </c>
      <c r="BM107" s="18" t="s">
        <v>4504</v>
      </c>
    </row>
    <row r="108" spans="2:65" s="12" customFormat="1">
      <c r="B108" s="186"/>
      <c r="D108" s="179" t="s">
        <v>402</v>
      </c>
      <c r="E108" s="187" t="s">
        <v>5915</v>
      </c>
      <c r="F108" s="188" t="s">
        <v>4505</v>
      </c>
      <c r="H108" s="189">
        <v>25.11</v>
      </c>
      <c r="I108" s="190"/>
      <c r="L108" s="186"/>
      <c r="M108" s="191"/>
      <c r="N108" s="192"/>
      <c r="O108" s="192"/>
      <c r="P108" s="192"/>
      <c r="Q108" s="192"/>
      <c r="R108" s="192"/>
      <c r="S108" s="192"/>
      <c r="T108" s="193"/>
      <c r="AT108" s="194" t="s">
        <v>402</v>
      </c>
      <c r="AU108" s="194" t="s">
        <v>5990</v>
      </c>
      <c r="AV108" s="12" t="s">
        <v>5990</v>
      </c>
      <c r="AW108" s="12" t="s">
        <v>5947</v>
      </c>
      <c r="AX108" s="12" t="s">
        <v>5934</v>
      </c>
      <c r="AY108" s="194" t="s">
        <v>4012</v>
      </c>
    </row>
    <row r="109" spans="2:65" s="1" customFormat="1" ht="22.5" customHeight="1">
      <c r="B109" s="166"/>
      <c r="C109" s="167" t="s">
        <v>3973</v>
      </c>
      <c r="D109" s="167" t="s">
        <v>4015</v>
      </c>
      <c r="E109" s="168" t="s">
        <v>1486</v>
      </c>
      <c r="F109" s="169" t="s">
        <v>1487</v>
      </c>
      <c r="G109" s="170" t="s">
        <v>426</v>
      </c>
      <c r="H109" s="171">
        <v>92.07</v>
      </c>
      <c r="I109" s="172"/>
      <c r="J109" s="173">
        <f>ROUND(I109*H109,2)</f>
        <v>0</v>
      </c>
      <c r="K109" s="169" t="s">
        <v>392</v>
      </c>
      <c r="L109" s="35"/>
      <c r="M109" s="174" t="s">
        <v>5915</v>
      </c>
      <c r="N109" s="175" t="s">
        <v>5954</v>
      </c>
      <c r="O109" s="36"/>
      <c r="P109" s="176">
        <f>O109*H109</f>
        <v>0</v>
      </c>
      <c r="Q109" s="176">
        <v>1.8380000000000001E-2</v>
      </c>
      <c r="R109" s="176">
        <f>Q109*H109</f>
        <v>1.6922465999999998</v>
      </c>
      <c r="S109" s="176">
        <v>0</v>
      </c>
      <c r="T109" s="177">
        <f>S109*H109</f>
        <v>0</v>
      </c>
      <c r="AR109" s="18" t="s">
        <v>6003</v>
      </c>
      <c r="AT109" s="18" t="s">
        <v>4015</v>
      </c>
      <c r="AU109" s="18" t="s">
        <v>5990</v>
      </c>
      <c r="AY109" s="18" t="s">
        <v>4012</v>
      </c>
      <c r="BE109" s="178">
        <f>IF(N109="základní",J109,0)</f>
        <v>0</v>
      </c>
      <c r="BF109" s="178">
        <f>IF(N109="snížená",J109,0)</f>
        <v>0</v>
      </c>
      <c r="BG109" s="178">
        <f>IF(N109="zákl. přenesená",J109,0)</f>
        <v>0</v>
      </c>
      <c r="BH109" s="178">
        <f>IF(N109="sníž. přenesená",J109,0)</f>
        <v>0</v>
      </c>
      <c r="BI109" s="178">
        <f>IF(N109="nulová",J109,0)</f>
        <v>0</v>
      </c>
      <c r="BJ109" s="18" t="s">
        <v>5934</v>
      </c>
      <c r="BK109" s="178">
        <f>ROUND(I109*H109,2)</f>
        <v>0</v>
      </c>
      <c r="BL109" s="18" t="s">
        <v>6003</v>
      </c>
      <c r="BM109" s="18" t="s">
        <v>4506</v>
      </c>
    </row>
    <row r="110" spans="2:65" s="12" customFormat="1">
      <c r="B110" s="186"/>
      <c r="D110" s="195" t="s">
        <v>402</v>
      </c>
      <c r="E110" s="194" t="s">
        <v>5915</v>
      </c>
      <c r="F110" s="207" t="s">
        <v>4507</v>
      </c>
      <c r="H110" s="208">
        <v>22.95</v>
      </c>
      <c r="I110" s="190"/>
      <c r="L110" s="186"/>
      <c r="M110" s="191"/>
      <c r="N110" s="192"/>
      <c r="O110" s="192"/>
      <c r="P110" s="192"/>
      <c r="Q110" s="192"/>
      <c r="R110" s="192"/>
      <c r="S110" s="192"/>
      <c r="T110" s="193"/>
      <c r="AT110" s="194" t="s">
        <v>402</v>
      </c>
      <c r="AU110" s="194" t="s">
        <v>5990</v>
      </c>
      <c r="AV110" s="12" t="s">
        <v>5990</v>
      </c>
      <c r="AW110" s="12" t="s">
        <v>5947</v>
      </c>
      <c r="AX110" s="12" t="s">
        <v>5983</v>
      </c>
      <c r="AY110" s="194" t="s">
        <v>4012</v>
      </c>
    </row>
    <row r="111" spans="2:65" s="12" customFormat="1">
      <c r="B111" s="186"/>
      <c r="D111" s="195" t="s">
        <v>402</v>
      </c>
      <c r="E111" s="194" t="s">
        <v>5915</v>
      </c>
      <c r="F111" s="207" t="s">
        <v>4508</v>
      </c>
      <c r="H111" s="208">
        <v>27</v>
      </c>
      <c r="I111" s="190"/>
      <c r="L111" s="186"/>
      <c r="M111" s="191"/>
      <c r="N111" s="192"/>
      <c r="O111" s="192"/>
      <c r="P111" s="192"/>
      <c r="Q111" s="192"/>
      <c r="R111" s="192"/>
      <c r="S111" s="192"/>
      <c r="T111" s="193"/>
      <c r="AT111" s="194" t="s">
        <v>402</v>
      </c>
      <c r="AU111" s="194" t="s">
        <v>5990</v>
      </c>
      <c r="AV111" s="12" t="s">
        <v>5990</v>
      </c>
      <c r="AW111" s="12" t="s">
        <v>5947</v>
      </c>
      <c r="AX111" s="12" t="s">
        <v>5983</v>
      </c>
      <c r="AY111" s="194" t="s">
        <v>4012</v>
      </c>
    </row>
    <row r="112" spans="2:65" s="12" customFormat="1">
      <c r="B112" s="186"/>
      <c r="D112" s="195" t="s">
        <v>402</v>
      </c>
      <c r="E112" s="194" t="s">
        <v>5915</v>
      </c>
      <c r="F112" s="207" t="s">
        <v>4509</v>
      </c>
      <c r="H112" s="208">
        <v>42.12</v>
      </c>
      <c r="I112" s="190"/>
      <c r="L112" s="186"/>
      <c r="M112" s="191"/>
      <c r="N112" s="192"/>
      <c r="O112" s="192"/>
      <c r="P112" s="192"/>
      <c r="Q112" s="192"/>
      <c r="R112" s="192"/>
      <c r="S112" s="192"/>
      <c r="T112" s="193"/>
      <c r="AT112" s="194" t="s">
        <v>402</v>
      </c>
      <c r="AU112" s="194" t="s">
        <v>5990</v>
      </c>
      <c r="AV112" s="12" t="s">
        <v>5990</v>
      </c>
      <c r="AW112" s="12" t="s">
        <v>5947</v>
      </c>
      <c r="AX112" s="12" t="s">
        <v>5983</v>
      </c>
      <c r="AY112" s="194" t="s">
        <v>4012</v>
      </c>
    </row>
    <row r="113" spans="2:65" s="13" customFormat="1">
      <c r="B113" s="209"/>
      <c r="D113" s="179" t="s">
        <v>402</v>
      </c>
      <c r="E113" s="210" t="s">
        <v>5915</v>
      </c>
      <c r="F113" s="211" t="s">
        <v>476</v>
      </c>
      <c r="H113" s="212">
        <v>92.07</v>
      </c>
      <c r="I113" s="213"/>
      <c r="L113" s="209"/>
      <c r="M113" s="214"/>
      <c r="N113" s="215"/>
      <c r="O113" s="215"/>
      <c r="P113" s="215"/>
      <c r="Q113" s="215"/>
      <c r="R113" s="215"/>
      <c r="S113" s="215"/>
      <c r="T113" s="216"/>
      <c r="AT113" s="217" t="s">
        <v>402</v>
      </c>
      <c r="AU113" s="217" t="s">
        <v>5990</v>
      </c>
      <c r="AV113" s="13" t="s">
        <v>6003</v>
      </c>
      <c r="AW113" s="13" t="s">
        <v>5916</v>
      </c>
      <c r="AX113" s="13" t="s">
        <v>5934</v>
      </c>
      <c r="AY113" s="217" t="s">
        <v>4012</v>
      </c>
    </row>
    <row r="114" spans="2:65" s="1" customFormat="1" ht="22.5" customHeight="1">
      <c r="B114" s="166"/>
      <c r="C114" s="167" t="s">
        <v>5939</v>
      </c>
      <c r="D114" s="167" t="s">
        <v>4015</v>
      </c>
      <c r="E114" s="168" t="s">
        <v>2387</v>
      </c>
      <c r="F114" s="169" t="s">
        <v>2388</v>
      </c>
      <c r="G114" s="170" t="s">
        <v>426</v>
      </c>
      <c r="H114" s="171">
        <v>78.12</v>
      </c>
      <c r="I114" s="172"/>
      <c r="J114" s="173">
        <f>ROUND(I114*H114,2)</f>
        <v>0</v>
      </c>
      <c r="K114" s="169" t="s">
        <v>392</v>
      </c>
      <c r="L114" s="35"/>
      <c r="M114" s="174" t="s">
        <v>5915</v>
      </c>
      <c r="N114" s="175" t="s">
        <v>5954</v>
      </c>
      <c r="O114" s="36"/>
      <c r="P114" s="176">
        <f>O114*H114</f>
        <v>0</v>
      </c>
      <c r="Q114" s="176">
        <v>7.3499999999999998E-3</v>
      </c>
      <c r="R114" s="176">
        <f>Q114*H114</f>
        <v>0.57418199999999997</v>
      </c>
      <c r="S114" s="176">
        <v>0</v>
      </c>
      <c r="T114" s="177">
        <f>S114*H114</f>
        <v>0</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4510</v>
      </c>
    </row>
    <row r="115" spans="2:65" s="1" customFormat="1" ht="22.5" customHeight="1">
      <c r="B115" s="166"/>
      <c r="C115" s="167" t="s">
        <v>3978</v>
      </c>
      <c r="D115" s="167" t="s">
        <v>4015</v>
      </c>
      <c r="E115" s="168" t="s">
        <v>1505</v>
      </c>
      <c r="F115" s="169" t="s">
        <v>1506</v>
      </c>
      <c r="G115" s="170" t="s">
        <v>426</v>
      </c>
      <c r="H115" s="171">
        <v>78.12</v>
      </c>
      <c r="I115" s="172"/>
      <c r="J115" s="173">
        <f>ROUND(I115*H115,2)</f>
        <v>0</v>
      </c>
      <c r="K115" s="169" t="s">
        <v>392</v>
      </c>
      <c r="L115" s="35"/>
      <c r="M115" s="174" t="s">
        <v>5915</v>
      </c>
      <c r="N115" s="175" t="s">
        <v>5954</v>
      </c>
      <c r="O115" s="36"/>
      <c r="P115" s="176">
        <f>O115*H115</f>
        <v>0</v>
      </c>
      <c r="Q115" s="176">
        <v>4.8900000000000002E-3</v>
      </c>
      <c r="R115" s="176">
        <f>Q115*H115</f>
        <v>0.38200680000000004</v>
      </c>
      <c r="S115" s="176">
        <v>0</v>
      </c>
      <c r="T115" s="177">
        <f>S115*H115</f>
        <v>0</v>
      </c>
      <c r="AR115" s="18" t="s">
        <v>6003</v>
      </c>
      <c r="AT115" s="18" t="s">
        <v>4015</v>
      </c>
      <c r="AU115" s="18" t="s">
        <v>5990</v>
      </c>
      <c r="AY115" s="18" t="s">
        <v>4012</v>
      </c>
      <c r="BE115" s="178">
        <f>IF(N115="základní",J115,0)</f>
        <v>0</v>
      </c>
      <c r="BF115" s="178">
        <f>IF(N115="snížená",J115,0)</f>
        <v>0</v>
      </c>
      <c r="BG115" s="178">
        <f>IF(N115="zákl. přenesená",J115,0)</f>
        <v>0</v>
      </c>
      <c r="BH115" s="178">
        <f>IF(N115="sníž. přenesená",J115,0)</f>
        <v>0</v>
      </c>
      <c r="BI115" s="178">
        <f>IF(N115="nulová",J115,0)</f>
        <v>0</v>
      </c>
      <c r="BJ115" s="18" t="s">
        <v>5934</v>
      </c>
      <c r="BK115" s="178">
        <f>ROUND(I115*H115,2)</f>
        <v>0</v>
      </c>
      <c r="BL115" s="18" t="s">
        <v>6003</v>
      </c>
      <c r="BM115" s="18" t="s">
        <v>4511</v>
      </c>
    </row>
    <row r="116" spans="2:65" s="1" customFormat="1" ht="22.5" customHeight="1">
      <c r="B116" s="166"/>
      <c r="C116" s="167" t="s">
        <v>2327</v>
      </c>
      <c r="D116" s="167" t="s">
        <v>4015</v>
      </c>
      <c r="E116" s="168" t="s">
        <v>2393</v>
      </c>
      <c r="F116" s="169" t="s">
        <v>2394</v>
      </c>
      <c r="G116" s="170" t="s">
        <v>426</v>
      </c>
      <c r="H116" s="171">
        <v>78.12</v>
      </c>
      <c r="I116" s="172"/>
      <c r="J116" s="173">
        <f>ROUND(I116*H116,2)</f>
        <v>0</v>
      </c>
      <c r="K116" s="169" t="s">
        <v>392</v>
      </c>
      <c r="L116" s="35"/>
      <c r="M116" s="174" t="s">
        <v>5915</v>
      </c>
      <c r="N116" s="175" t="s">
        <v>5954</v>
      </c>
      <c r="O116" s="36"/>
      <c r="P116" s="176">
        <f>O116*H116</f>
        <v>0</v>
      </c>
      <c r="Q116" s="176">
        <v>3.15E-2</v>
      </c>
      <c r="R116" s="176">
        <f>Q116*H116</f>
        <v>2.4607800000000002</v>
      </c>
      <c r="S116" s="176">
        <v>0</v>
      </c>
      <c r="T116" s="177">
        <f>S116*H116</f>
        <v>0</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4512</v>
      </c>
    </row>
    <row r="117" spans="2:65" s="1" customFormat="1" ht="22.5" customHeight="1">
      <c r="B117" s="166"/>
      <c r="C117" s="167" t="s">
        <v>2329</v>
      </c>
      <c r="D117" s="167" t="s">
        <v>4015</v>
      </c>
      <c r="E117" s="168" t="s">
        <v>2396</v>
      </c>
      <c r="F117" s="169" t="s">
        <v>2397</v>
      </c>
      <c r="G117" s="170" t="s">
        <v>426</v>
      </c>
      <c r="H117" s="171">
        <v>78.12</v>
      </c>
      <c r="I117" s="172"/>
      <c r="J117" s="173">
        <f>ROUND(I117*H117,2)</f>
        <v>0</v>
      </c>
      <c r="K117" s="169" t="s">
        <v>392</v>
      </c>
      <c r="L117" s="35"/>
      <c r="M117" s="174" t="s">
        <v>5915</v>
      </c>
      <c r="N117" s="175" t="s">
        <v>5954</v>
      </c>
      <c r="O117" s="36"/>
      <c r="P117" s="176">
        <f>O117*H117</f>
        <v>0</v>
      </c>
      <c r="Q117" s="176">
        <v>1.0500000000000001E-2</v>
      </c>
      <c r="R117" s="176">
        <f>Q117*H117</f>
        <v>0.8202600000000001</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4513</v>
      </c>
    </row>
    <row r="118" spans="2:65" s="1" customFormat="1" ht="31.5" customHeight="1">
      <c r="B118" s="166"/>
      <c r="C118" s="167" t="s">
        <v>3959</v>
      </c>
      <c r="D118" s="167" t="s">
        <v>4015</v>
      </c>
      <c r="E118" s="168" t="s">
        <v>1537</v>
      </c>
      <c r="F118" s="169" t="s">
        <v>1538</v>
      </c>
      <c r="G118" s="170" t="s">
        <v>426</v>
      </c>
      <c r="H118" s="171">
        <v>15.12</v>
      </c>
      <c r="I118" s="172"/>
      <c r="J118" s="173">
        <f>ROUND(I118*H118,2)</f>
        <v>0</v>
      </c>
      <c r="K118" s="169" t="s">
        <v>392</v>
      </c>
      <c r="L118" s="35"/>
      <c r="M118" s="174" t="s">
        <v>5915</v>
      </c>
      <c r="N118" s="175" t="s">
        <v>5954</v>
      </c>
      <c r="O118" s="36"/>
      <c r="P118" s="176">
        <f>O118*H118</f>
        <v>0</v>
      </c>
      <c r="Q118" s="176">
        <v>6.28E-3</v>
      </c>
      <c r="R118" s="176">
        <f>Q118*H118</f>
        <v>9.4953599999999999E-2</v>
      </c>
      <c r="S118" s="176">
        <v>0</v>
      </c>
      <c r="T118" s="177">
        <f>S118*H118</f>
        <v>0</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4514</v>
      </c>
    </row>
    <row r="119" spans="2:65" s="12" customFormat="1">
      <c r="B119" s="186"/>
      <c r="D119" s="179" t="s">
        <v>402</v>
      </c>
      <c r="E119" s="187" t="s">
        <v>5915</v>
      </c>
      <c r="F119" s="188" t="s">
        <v>4515</v>
      </c>
      <c r="H119" s="189">
        <v>15.12</v>
      </c>
      <c r="I119" s="190"/>
      <c r="L119" s="186"/>
      <c r="M119" s="191"/>
      <c r="N119" s="192"/>
      <c r="O119" s="192"/>
      <c r="P119" s="192"/>
      <c r="Q119" s="192"/>
      <c r="R119" s="192"/>
      <c r="S119" s="192"/>
      <c r="T119" s="193"/>
      <c r="AT119" s="194" t="s">
        <v>402</v>
      </c>
      <c r="AU119" s="194" t="s">
        <v>5990</v>
      </c>
      <c r="AV119" s="12" t="s">
        <v>5990</v>
      </c>
      <c r="AW119" s="12" t="s">
        <v>5947</v>
      </c>
      <c r="AX119" s="12" t="s">
        <v>5934</v>
      </c>
      <c r="AY119" s="194" t="s">
        <v>4012</v>
      </c>
    </row>
    <row r="120" spans="2:65" s="1" customFormat="1" ht="22.5" customHeight="1">
      <c r="B120" s="166"/>
      <c r="C120" s="167" t="s">
        <v>5921</v>
      </c>
      <c r="D120" s="167" t="s">
        <v>4015</v>
      </c>
      <c r="E120" s="168" t="s">
        <v>1543</v>
      </c>
      <c r="F120" s="169" t="s">
        <v>1544</v>
      </c>
      <c r="G120" s="170" t="s">
        <v>426</v>
      </c>
      <c r="H120" s="171">
        <v>78.12</v>
      </c>
      <c r="I120" s="172"/>
      <c r="J120" s="173">
        <f>ROUND(I120*H120,2)</f>
        <v>0</v>
      </c>
      <c r="K120" s="169" t="s">
        <v>392</v>
      </c>
      <c r="L120" s="35"/>
      <c r="M120" s="174" t="s">
        <v>5915</v>
      </c>
      <c r="N120" s="175" t="s">
        <v>5954</v>
      </c>
      <c r="O120" s="36"/>
      <c r="P120" s="176">
        <f>O120*H120</f>
        <v>0</v>
      </c>
      <c r="Q120" s="176">
        <v>4.7800000000000004E-3</v>
      </c>
      <c r="R120" s="176">
        <f>Q120*H120</f>
        <v>0.37341360000000007</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4516</v>
      </c>
    </row>
    <row r="121" spans="2:65" s="1" customFormat="1" ht="27">
      <c r="B121" s="35"/>
      <c r="D121" s="179" t="s">
        <v>4021</v>
      </c>
      <c r="F121" s="180" t="s">
        <v>1546</v>
      </c>
      <c r="I121" s="181"/>
      <c r="L121" s="35"/>
      <c r="M121" s="64"/>
      <c r="N121" s="36"/>
      <c r="O121" s="36"/>
      <c r="P121" s="36"/>
      <c r="Q121" s="36"/>
      <c r="R121" s="36"/>
      <c r="S121" s="36"/>
      <c r="T121" s="65"/>
      <c r="AT121" s="18" t="s">
        <v>4021</v>
      </c>
      <c r="AU121" s="18" t="s">
        <v>5990</v>
      </c>
    </row>
    <row r="122" spans="2:65" s="1" customFormat="1" ht="22.5" customHeight="1">
      <c r="B122" s="166"/>
      <c r="C122" s="167" t="s">
        <v>3964</v>
      </c>
      <c r="D122" s="167" t="s">
        <v>4015</v>
      </c>
      <c r="E122" s="168" t="s">
        <v>1547</v>
      </c>
      <c r="F122" s="169" t="s">
        <v>1548</v>
      </c>
      <c r="G122" s="170" t="s">
        <v>426</v>
      </c>
      <c r="H122" s="171">
        <v>78.12</v>
      </c>
      <c r="I122" s="172"/>
      <c r="J122" s="173">
        <f t="shared" ref="J122:J128" si="0">ROUND(I122*H122,2)</f>
        <v>0</v>
      </c>
      <c r="K122" s="169" t="s">
        <v>392</v>
      </c>
      <c r="L122" s="35"/>
      <c r="M122" s="174" t="s">
        <v>5915</v>
      </c>
      <c r="N122" s="175" t="s">
        <v>5954</v>
      </c>
      <c r="O122" s="36"/>
      <c r="P122" s="176">
        <f t="shared" ref="P122:P128" si="1">O122*H122</f>
        <v>0</v>
      </c>
      <c r="Q122" s="176">
        <v>0</v>
      </c>
      <c r="R122" s="176">
        <f t="shared" ref="R122:R128" si="2">Q122*H122</f>
        <v>0</v>
      </c>
      <c r="S122" s="176">
        <v>0</v>
      </c>
      <c r="T122" s="177">
        <f t="shared" ref="T122:T128" si="3">S122*H122</f>
        <v>0</v>
      </c>
      <c r="AR122" s="18" t="s">
        <v>6003</v>
      </c>
      <c r="AT122" s="18" t="s">
        <v>4015</v>
      </c>
      <c r="AU122" s="18" t="s">
        <v>5990</v>
      </c>
      <c r="AY122" s="18" t="s">
        <v>4012</v>
      </c>
      <c r="BE122" s="178">
        <f t="shared" ref="BE122:BE128" si="4">IF(N122="základní",J122,0)</f>
        <v>0</v>
      </c>
      <c r="BF122" s="178">
        <f t="shared" ref="BF122:BF128" si="5">IF(N122="snížená",J122,0)</f>
        <v>0</v>
      </c>
      <c r="BG122" s="178">
        <f t="shared" ref="BG122:BG128" si="6">IF(N122="zákl. přenesená",J122,0)</f>
        <v>0</v>
      </c>
      <c r="BH122" s="178">
        <f t="shared" ref="BH122:BH128" si="7">IF(N122="sníž. přenesená",J122,0)</f>
        <v>0</v>
      </c>
      <c r="BI122" s="178">
        <f t="shared" ref="BI122:BI128" si="8">IF(N122="nulová",J122,0)</f>
        <v>0</v>
      </c>
      <c r="BJ122" s="18" t="s">
        <v>5934</v>
      </c>
      <c r="BK122" s="178">
        <f t="shared" ref="BK122:BK128" si="9">ROUND(I122*H122,2)</f>
        <v>0</v>
      </c>
      <c r="BL122" s="18" t="s">
        <v>6003</v>
      </c>
      <c r="BM122" s="18" t="s">
        <v>4517</v>
      </c>
    </row>
    <row r="123" spans="2:65" s="1" customFormat="1" ht="22.5" customHeight="1">
      <c r="B123" s="166"/>
      <c r="C123" s="167" t="s">
        <v>2338</v>
      </c>
      <c r="D123" s="167" t="s">
        <v>4015</v>
      </c>
      <c r="E123" s="168" t="s">
        <v>2546</v>
      </c>
      <c r="F123" s="169" t="s">
        <v>2547</v>
      </c>
      <c r="G123" s="170" t="s">
        <v>568</v>
      </c>
      <c r="H123" s="171">
        <v>3</v>
      </c>
      <c r="I123" s="172"/>
      <c r="J123" s="173">
        <f t="shared" si="0"/>
        <v>0</v>
      </c>
      <c r="K123" s="169" t="s">
        <v>5915</v>
      </c>
      <c r="L123" s="35"/>
      <c r="M123" s="174" t="s">
        <v>5915</v>
      </c>
      <c r="N123" s="175" t="s">
        <v>5954</v>
      </c>
      <c r="O123" s="36"/>
      <c r="P123" s="176">
        <f t="shared" si="1"/>
        <v>0</v>
      </c>
      <c r="Q123" s="176">
        <v>1.6979999999999999E-2</v>
      </c>
      <c r="R123" s="176">
        <f t="shared" si="2"/>
        <v>5.0939999999999999E-2</v>
      </c>
      <c r="S123" s="176">
        <v>0</v>
      </c>
      <c r="T123" s="177">
        <f t="shared" si="3"/>
        <v>0</v>
      </c>
      <c r="AR123" s="18" t="s">
        <v>6003</v>
      </c>
      <c r="AT123" s="18" t="s">
        <v>4015</v>
      </c>
      <c r="AU123" s="18" t="s">
        <v>5990</v>
      </c>
      <c r="AY123" s="18" t="s">
        <v>4012</v>
      </c>
      <c r="BE123" s="178">
        <f t="shared" si="4"/>
        <v>0</v>
      </c>
      <c r="BF123" s="178">
        <f t="shared" si="5"/>
        <v>0</v>
      </c>
      <c r="BG123" s="178">
        <f t="shared" si="6"/>
        <v>0</v>
      </c>
      <c r="BH123" s="178">
        <f t="shared" si="7"/>
        <v>0</v>
      </c>
      <c r="BI123" s="178">
        <f t="shared" si="8"/>
        <v>0</v>
      </c>
      <c r="BJ123" s="18" t="s">
        <v>5934</v>
      </c>
      <c r="BK123" s="178">
        <f t="shared" si="9"/>
        <v>0</v>
      </c>
      <c r="BL123" s="18" t="s">
        <v>6003</v>
      </c>
      <c r="BM123" s="18" t="s">
        <v>4518</v>
      </c>
    </row>
    <row r="124" spans="2:65" s="1" customFormat="1" ht="22.5" customHeight="1">
      <c r="B124" s="166"/>
      <c r="C124" s="197" t="s">
        <v>2341</v>
      </c>
      <c r="D124" s="197" t="s">
        <v>447</v>
      </c>
      <c r="E124" s="198" t="s">
        <v>4519</v>
      </c>
      <c r="F124" s="199" t="s">
        <v>4520</v>
      </c>
      <c r="G124" s="200" t="s">
        <v>568</v>
      </c>
      <c r="H124" s="201">
        <v>2</v>
      </c>
      <c r="I124" s="202"/>
      <c r="J124" s="203">
        <f t="shared" si="0"/>
        <v>0</v>
      </c>
      <c r="K124" s="199" t="s">
        <v>5915</v>
      </c>
      <c r="L124" s="204"/>
      <c r="M124" s="205" t="s">
        <v>5915</v>
      </c>
      <c r="N124" s="206" t="s">
        <v>5954</v>
      </c>
      <c r="O124" s="36"/>
      <c r="P124" s="176">
        <f t="shared" si="1"/>
        <v>0</v>
      </c>
      <c r="Q124" s="176">
        <v>8.5000000000000006E-3</v>
      </c>
      <c r="R124" s="176">
        <f t="shared" si="2"/>
        <v>1.7000000000000001E-2</v>
      </c>
      <c r="S124" s="176">
        <v>0</v>
      </c>
      <c r="T124" s="177">
        <f t="shared" si="3"/>
        <v>0</v>
      </c>
      <c r="AR124" s="18" t="s">
        <v>6015</v>
      </c>
      <c r="AT124" s="18" t="s">
        <v>447</v>
      </c>
      <c r="AU124" s="18" t="s">
        <v>5990</v>
      </c>
      <c r="AY124" s="18" t="s">
        <v>4012</v>
      </c>
      <c r="BE124" s="178">
        <f t="shared" si="4"/>
        <v>0</v>
      </c>
      <c r="BF124" s="178">
        <f t="shared" si="5"/>
        <v>0</v>
      </c>
      <c r="BG124" s="178">
        <f t="shared" si="6"/>
        <v>0</v>
      </c>
      <c r="BH124" s="178">
        <f t="shared" si="7"/>
        <v>0</v>
      </c>
      <c r="BI124" s="178">
        <f t="shared" si="8"/>
        <v>0</v>
      </c>
      <c r="BJ124" s="18" t="s">
        <v>5934</v>
      </c>
      <c r="BK124" s="178">
        <f t="shared" si="9"/>
        <v>0</v>
      </c>
      <c r="BL124" s="18" t="s">
        <v>6003</v>
      </c>
      <c r="BM124" s="18" t="s">
        <v>4521</v>
      </c>
    </row>
    <row r="125" spans="2:65" s="1" customFormat="1" ht="22.5" customHeight="1">
      <c r="B125" s="166"/>
      <c r="C125" s="197" t="s">
        <v>2344</v>
      </c>
      <c r="D125" s="197" t="s">
        <v>447</v>
      </c>
      <c r="E125" s="198" t="s">
        <v>2549</v>
      </c>
      <c r="F125" s="199" t="s">
        <v>2550</v>
      </c>
      <c r="G125" s="200" t="s">
        <v>568</v>
      </c>
      <c r="H125" s="201">
        <v>1</v>
      </c>
      <c r="I125" s="202"/>
      <c r="J125" s="203">
        <f t="shared" si="0"/>
        <v>0</v>
      </c>
      <c r="K125" s="199" t="s">
        <v>5915</v>
      </c>
      <c r="L125" s="204"/>
      <c r="M125" s="205" t="s">
        <v>5915</v>
      </c>
      <c r="N125" s="206" t="s">
        <v>5954</v>
      </c>
      <c r="O125" s="36"/>
      <c r="P125" s="176">
        <f t="shared" si="1"/>
        <v>0</v>
      </c>
      <c r="Q125" s="176">
        <v>8.5000000000000006E-3</v>
      </c>
      <c r="R125" s="176">
        <f t="shared" si="2"/>
        <v>8.5000000000000006E-3</v>
      </c>
      <c r="S125" s="176">
        <v>0</v>
      </c>
      <c r="T125" s="177">
        <f t="shared" si="3"/>
        <v>0</v>
      </c>
      <c r="AR125" s="18" t="s">
        <v>6015</v>
      </c>
      <c r="AT125" s="18" t="s">
        <v>447</v>
      </c>
      <c r="AU125" s="18" t="s">
        <v>5990</v>
      </c>
      <c r="AY125" s="18" t="s">
        <v>4012</v>
      </c>
      <c r="BE125" s="178">
        <f t="shared" si="4"/>
        <v>0</v>
      </c>
      <c r="BF125" s="178">
        <f t="shared" si="5"/>
        <v>0</v>
      </c>
      <c r="BG125" s="178">
        <f t="shared" si="6"/>
        <v>0</v>
      </c>
      <c r="BH125" s="178">
        <f t="shared" si="7"/>
        <v>0</v>
      </c>
      <c r="BI125" s="178">
        <f t="shared" si="8"/>
        <v>0</v>
      </c>
      <c r="BJ125" s="18" t="s">
        <v>5934</v>
      </c>
      <c r="BK125" s="178">
        <f t="shared" si="9"/>
        <v>0</v>
      </c>
      <c r="BL125" s="18" t="s">
        <v>6003</v>
      </c>
      <c r="BM125" s="18" t="s">
        <v>4522</v>
      </c>
    </row>
    <row r="126" spans="2:65" s="1" customFormat="1" ht="22.5" customHeight="1">
      <c r="B126" s="166"/>
      <c r="C126" s="197" t="s">
        <v>2347</v>
      </c>
      <c r="D126" s="197" t="s">
        <v>447</v>
      </c>
      <c r="E126" s="198" t="s">
        <v>4523</v>
      </c>
      <c r="F126" s="199" t="s">
        <v>4524</v>
      </c>
      <c r="G126" s="200" t="s">
        <v>568</v>
      </c>
      <c r="H126" s="201">
        <v>1</v>
      </c>
      <c r="I126" s="202"/>
      <c r="J126" s="203">
        <f t="shared" si="0"/>
        <v>0</v>
      </c>
      <c r="K126" s="199" t="s">
        <v>392</v>
      </c>
      <c r="L126" s="204"/>
      <c r="M126" s="205" t="s">
        <v>5915</v>
      </c>
      <c r="N126" s="206" t="s">
        <v>5954</v>
      </c>
      <c r="O126" s="36"/>
      <c r="P126" s="176">
        <f t="shared" si="1"/>
        <v>0</v>
      </c>
      <c r="Q126" s="176">
        <v>7.3999999999999996E-2</v>
      </c>
      <c r="R126" s="176">
        <f t="shared" si="2"/>
        <v>7.3999999999999996E-2</v>
      </c>
      <c r="S126" s="176">
        <v>0</v>
      </c>
      <c r="T126" s="177">
        <f t="shared" si="3"/>
        <v>0</v>
      </c>
      <c r="AR126" s="18" t="s">
        <v>6015</v>
      </c>
      <c r="AT126" s="18" t="s">
        <v>447</v>
      </c>
      <c r="AU126" s="18" t="s">
        <v>5990</v>
      </c>
      <c r="AY126" s="18" t="s">
        <v>4012</v>
      </c>
      <c r="BE126" s="178">
        <f t="shared" si="4"/>
        <v>0</v>
      </c>
      <c r="BF126" s="178">
        <f t="shared" si="5"/>
        <v>0</v>
      </c>
      <c r="BG126" s="178">
        <f t="shared" si="6"/>
        <v>0</v>
      </c>
      <c r="BH126" s="178">
        <f t="shared" si="7"/>
        <v>0</v>
      </c>
      <c r="BI126" s="178">
        <f t="shared" si="8"/>
        <v>0</v>
      </c>
      <c r="BJ126" s="18" t="s">
        <v>5934</v>
      </c>
      <c r="BK126" s="178">
        <f t="shared" si="9"/>
        <v>0</v>
      </c>
      <c r="BL126" s="18" t="s">
        <v>6003</v>
      </c>
      <c r="BM126" s="18" t="s">
        <v>4525</v>
      </c>
    </row>
    <row r="127" spans="2:65" s="1" customFormat="1" ht="22.5" customHeight="1">
      <c r="B127" s="166"/>
      <c r="C127" s="197" t="s">
        <v>5920</v>
      </c>
      <c r="D127" s="197" t="s">
        <v>447</v>
      </c>
      <c r="E127" s="198" t="s">
        <v>4526</v>
      </c>
      <c r="F127" s="199" t="s">
        <v>4527</v>
      </c>
      <c r="G127" s="200" t="s">
        <v>568</v>
      </c>
      <c r="H127" s="201">
        <v>1</v>
      </c>
      <c r="I127" s="202"/>
      <c r="J127" s="203">
        <f t="shared" si="0"/>
        <v>0</v>
      </c>
      <c r="K127" s="199" t="s">
        <v>5915</v>
      </c>
      <c r="L127" s="204"/>
      <c r="M127" s="205" t="s">
        <v>5915</v>
      </c>
      <c r="N127" s="206" t="s">
        <v>5954</v>
      </c>
      <c r="O127" s="36"/>
      <c r="P127" s="176">
        <f t="shared" si="1"/>
        <v>0</v>
      </c>
      <c r="Q127" s="176">
        <v>7.3999999999999996E-2</v>
      </c>
      <c r="R127" s="176">
        <f t="shared" si="2"/>
        <v>7.3999999999999996E-2</v>
      </c>
      <c r="S127" s="176">
        <v>0</v>
      </c>
      <c r="T127" s="177">
        <f t="shared" si="3"/>
        <v>0</v>
      </c>
      <c r="AR127" s="18" t="s">
        <v>6015</v>
      </c>
      <c r="AT127" s="18" t="s">
        <v>447</v>
      </c>
      <c r="AU127" s="18" t="s">
        <v>5990</v>
      </c>
      <c r="AY127" s="18" t="s">
        <v>4012</v>
      </c>
      <c r="BE127" s="178">
        <f t="shared" si="4"/>
        <v>0</v>
      </c>
      <c r="BF127" s="178">
        <f t="shared" si="5"/>
        <v>0</v>
      </c>
      <c r="BG127" s="178">
        <f t="shared" si="6"/>
        <v>0</v>
      </c>
      <c r="BH127" s="178">
        <f t="shared" si="7"/>
        <v>0</v>
      </c>
      <c r="BI127" s="178">
        <f t="shared" si="8"/>
        <v>0</v>
      </c>
      <c r="BJ127" s="18" t="s">
        <v>5934</v>
      </c>
      <c r="BK127" s="178">
        <f t="shared" si="9"/>
        <v>0</v>
      </c>
      <c r="BL127" s="18" t="s">
        <v>6003</v>
      </c>
      <c r="BM127" s="18" t="s">
        <v>4528</v>
      </c>
    </row>
    <row r="128" spans="2:65" s="1" customFormat="1" ht="22.5" customHeight="1">
      <c r="B128" s="166"/>
      <c r="C128" s="197" t="s">
        <v>2352</v>
      </c>
      <c r="D128" s="197" t="s">
        <v>447</v>
      </c>
      <c r="E128" s="198" t="s">
        <v>4529</v>
      </c>
      <c r="F128" s="199" t="s">
        <v>4530</v>
      </c>
      <c r="G128" s="200" t="s">
        <v>568</v>
      </c>
      <c r="H128" s="201">
        <v>1</v>
      </c>
      <c r="I128" s="202"/>
      <c r="J128" s="203">
        <f t="shared" si="0"/>
        <v>0</v>
      </c>
      <c r="K128" s="199" t="s">
        <v>5915</v>
      </c>
      <c r="L128" s="204"/>
      <c r="M128" s="205" t="s">
        <v>5915</v>
      </c>
      <c r="N128" s="206" t="s">
        <v>5954</v>
      </c>
      <c r="O128" s="36"/>
      <c r="P128" s="176">
        <f t="shared" si="1"/>
        <v>0</v>
      </c>
      <c r="Q128" s="176">
        <v>7.3999999999999996E-2</v>
      </c>
      <c r="R128" s="176">
        <f t="shared" si="2"/>
        <v>7.3999999999999996E-2</v>
      </c>
      <c r="S128" s="176">
        <v>0</v>
      </c>
      <c r="T128" s="177">
        <f t="shared" si="3"/>
        <v>0</v>
      </c>
      <c r="AR128" s="18" t="s">
        <v>6015</v>
      </c>
      <c r="AT128" s="18" t="s">
        <v>447</v>
      </c>
      <c r="AU128" s="18" t="s">
        <v>5990</v>
      </c>
      <c r="AY128" s="18" t="s">
        <v>4012</v>
      </c>
      <c r="BE128" s="178">
        <f t="shared" si="4"/>
        <v>0</v>
      </c>
      <c r="BF128" s="178">
        <f t="shared" si="5"/>
        <v>0</v>
      </c>
      <c r="BG128" s="178">
        <f t="shared" si="6"/>
        <v>0</v>
      </c>
      <c r="BH128" s="178">
        <f t="shared" si="7"/>
        <v>0</v>
      </c>
      <c r="BI128" s="178">
        <f t="shared" si="8"/>
        <v>0</v>
      </c>
      <c r="BJ128" s="18" t="s">
        <v>5934</v>
      </c>
      <c r="BK128" s="178">
        <f t="shared" si="9"/>
        <v>0</v>
      </c>
      <c r="BL128" s="18" t="s">
        <v>6003</v>
      </c>
      <c r="BM128" s="18" t="s">
        <v>4531</v>
      </c>
    </row>
    <row r="129" spans="2:65" s="11" customFormat="1" ht="29.85" customHeight="1">
      <c r="B129" s="152"/>
      <c r="D129" s="163" t="s">
        <v>5982</v>
      </c>
      <c r="E129" s="164" t="s">
        <v>3973</v>
      </c>
      <c r="F129" s="164" t="s">
        <v>700</v>
      </c>
      <c r="I129" s="155"/>
      <c r="J129" s="165">
        <f>BK129</f>
        <v>0</v>
      </c>
      <c r="L129" s="152"/>
      <c r="M129" s="157"/>
      <c r="N129" s="158"/>
      <c r="O129" s="158"/>
      <c r="P129" s="159">
        <f>SUM(P130:P153)</f>
        <v>0</v>
      </c>
      <c r="Q129" s="158"/>
      <c r="R129" s="159">
        <f>SUM(R130:R153)</f>
        <v>2.5110000000000003E-4</v>
      </c>
      <c r="S129" s="158"/>
      <c r="T129" s="160">
        <f>SUM(T130:T153)</f>
        <v>17.710084999999999</v>
      </c>
      <c r="AR129" s="153" t="s">
        <v>5934</v>
      </c>
      <c r="AT129" s="161" t="s">
        <v>5982</v>
      </c>
      <c r="AU129" s="161" t="s">
        <v>5934</v>
      </c>
      <c r="AY129" s="153" t="s">
        <v>4012</v>
      </c>
      <c r="BK129" s="162">
        <f>SUM(BK130:BK153)</f>
        <v>0</v>
      </c>
    </row>
    <row r="130" spans="2:65" s="1" customFormat="1" ht="31.5" customHeight="1">
      <c r="B130" s="166"/>
      <c r="C130" s="167" t="s">
        <v>2355</v>
      </c>
      <c r="D130" s="167" t="s">
        <v>4015</v>
      </c>
      <c r="E130" s="168" t="s">
        <v>4532</v>
      </c>
      <c r="F130" s="169" t="s">
        <v>4533</v>
      </c>
      <c r="G130" s="170" t="s">
        <v>426</v>
      </c>
      <c r="H130" s="171">
        <v>78</v>
      </c>
      <c r="I130" s="172"/>
      <c r="J130" s="173">
        <f>ROUND(I130*H130,2)</f>
        <v>0</v>
      </c>
      <c r="K130" s="169" t="s">
        <v>392</v>
      </c>
      <c r="L130" s="35"/>
      <c r="M130" s="174" t="s">
        <v>5915</v>
      </c>
      <c r="N130" s="175" t="s">
        <v>5954</v>
      </c>
      <c r="O130" s="36"/>
      <c r="P130" s="176">
        <f>O130*H130</f>
        <v>0</v>
      </c>
      <c r="Q130" s="176">
        <v>0</v>
      </c>
      <c r="R130" s="176">
        <f>Q130*H130</f>
        <v>0</v>
      </c>
      <c r="S130" s="176">
        <v>0</v>
      </c>
      <c r="T130" s="177">
        <f>S130*H130</f>
        <v>0</v>
      </c>
      <c r="AR130" s="18" t="s">
        <v>6003</v>
      </c>
      <c r="AT130" s="18" t="s">
        <v>4015</v>
      </c>
      <c r="AU130" s="18" t="s">
        <v>5990</v>
      </c>
      <c r="AY130" s="18" t="s">
        <v>4012</v>
      </c>
      <c r="BE130" s="178">
        <f>IF(N130="základní",J130,0)</f>
        <v>0</v>
      </c>
      <c r="BF130" s="178">
        <f>IF(N130="snížená",J130,0)</f>
        <v>0</v>
      </c>
      <c r="BG130" s="178">
        <f>IF(N130="zákl. přenesená",J130,0)</f>
        <v>0</v>
      </c>
      <c r="BH130" s="178">
        <f>IF(N130="sníž. přenesená",J130,0)</f>
        <v>0</v>
      </c>
      <c r="BI130" s="178">
        <f>IF(N130="nulová",J130,0)</f>
        <v>0</v>
      </c>
      <c r="BJ130" s="18" t="s">
        <v>5934</v>
      </c>
      <c r="BK130" s="178">
        <f>ROUND(I130*H130,2)</f>
        <v>0</v>
      </c>
      <c r="BL130" s="18" t="s">
        <v>6003</v>
      </c>
      <c r="BM130" s="18" t="s">
        <v>4534</v>
      </c>
    </row>
    <row r="131" spans="2:65" s="1" customFormat="1" ht="31.5" customHeight="1">
      <c r="B131" s="166"/>
      <c r="C131" s="167" t="s">
        <v>2358</v>
      </c>
      <c r="D131" s="167" t="s">
        <v>4015</v>
      </c>
      <c r="E131" s="168" t="s">
        <v>4535</v>
      </c>
      <c r="F131" s="169" t="s">
        <v>4536</v>
      </c>
      <c r="G131" s="170" t="s">
        <v>426</v>
      </c>
      <c r="H131" s="171">
        <v>78</v>
      </c>
      <c r="I131" s="172"/>
      <c r="J131" s="173">
        <f>ROUND(I131*H131,2)</f>
        <v>0</v>
      </c>
      <c r="K131" s="169" t="s">
        <v>392</v>
      </c>
      <c r="L131" s="35"/>
      <c r="M131" s="174" t="s">
        <v>5915</v>
      </c>
      <c r="N131" s="175" t="s">
        <v>5954</v>
      </c>
      <c r="O131" s="36"/>
      <c r="P131" s="176">
        <f>O131*H131</f>
        <v>0</v>
      </c>
      <c r="Q131" s="176">
        <v>0</v>
      </c>
      <c r="R131" s="176">
        <f>Q131*H131</f>
        <v>0</v>
      </c>
      <c r="S131" s="176">
        <v>0</v>
      </c>
      <c r="T131" s="177">
        <f>S131*H131</f>
        <v>0</v>
      </c>
      <c r="AR131" s="18" t="s">
        <v>6003</v>
      </c>
      <c r="AT131" s="18" t="s">
        <v>4015</v>
      </c>
      <c r="AU131" s="18" t="s">
        <v>5990</v>
      </c>
      <c r="AY131" s="18" t="s">
        <v>4012</v>
      </c>
      <c r="BE131" s="178">
        <f>IF(N131="základní",J131,0)</f>
        <v>0</v>
      </c>
      <c r="BF131" s="178">
        <f>IF(N131="snížená",J131,0)</f>
        <v>0</v>
      </c>
      <c r="BG131" s="178">
        <f>IF(N131="zákl. přenesená",J131,0)</f>
        <v>0</v>
      </c>
      <c r="BH131" s="178">
        <f>IF(N131="sníž. přenesená",J131,0)</f>
        <v>0</v>
      </c>
      <c r="BI131" s="178">
        <f>IF(N131="nulová",J131,0)</f>
        <v>0</v>
      </c>
      <c r="BJ131" s="18" t="s">
        <v>5934</v>
      </c>
      <c r="BK131" s="178">
        <f>ROUND(I131*H131,2)</f>
        <v>0</v>
      </c>
      <c r="BL131" s="18" t="s">
        <v>6003</v>
      </c>
      <c r="BM131" s="18" t="s">
        <v>4537</v>
      </c>
    </row>
    <row r="132" spans="2:65" s="1" customFormat="1" ht="31.5" customHeight="1">
      <c r="B132" s="166"/>
      <c r="C132" s="167" t="s">
        <v>491</v>
      </c>
      <c r="D132" s="167" t="s">
        <v>4015</v>
      </c>
      <c r="E132" s="168" t="s">
        <v>4538</v>
      </c>
      <c r="F132" s="169" t="s">
        <v>4539</v>
      </c>
      <c r="G132" s="170" t="s">
        <v>426</v>
      </c>
      <c r="H132" s="171">
        <v>78</v>
      </c>
      <c r="I132" s="172"/>
      <c r="J132" s="173">
        <f>ROUND(I132*H132,2)</f>
        <v>0</v>
      </c>
      <c r="K132" s="169" t="s">
        <v>392</v>
      </c>
      <c r="L132" s="35"/>
      <c r="M132" s="174" t="s">
        <v>5915</v>
      </c>
      <c r="N132" s="175" t="s">
        <v>5954</v>
      </c>
      <c r="O132" s="36"/>
      <c r="P132" s="176">
        <f>O132*H132</f>
        <v>0</v>
      </c>
      <c r="Q132" s="176">
        <v>0</v>
      </c>
      <c r="R132" s="176">
        <f>Q132*H132</f>
        <v>0</v>
      </c>
      <c r="S132" s="176">
        <v>0</v>
      </c>
      <c r="T132" s="177">
        <f>S132*H132</f>
        <v>0</v>
      </c>
      <c r="AR132" s="18" t="s">
        <v>6003</v>
      </c>
      <c r="AT132" s="18" t="s">
        <v>4015</v>
      </c>
      <c r="AU132" s="18" t="s">
        <v>5990</v>
      </c>
      <c r="AY132" s="18" t="s">
        <v>4012</v>
      </c>
      <c r="BE132" s="178">
        <f>IF(N132="základní",J132,0)</f>
        <v>0</v>
      </c>
      <c r="BF132" s="178">
        <f>IF(N132="snížená",J132,0)</f>
        <v>0</v>
      </c>
      <c r="BG132" s="178">
        <f>IF(N132="zákl. přenesená",J132,0)</f>
        <v>0</v>
      </c>
      <c r="BH132" s="178">
        <f>IF(N132="sníž. přenesená",J132,0)</f>
        <v>0</v>
      </c>
      <c r="BI132" s="178">
        <f>IF(N132="nulová",J132,0)</f>
        <v>0</v>
      </c>
      <c r="BJ132" s="18" t="s">
        <v>5934</v>
      </c>
      <c r="BK132" s="178">
        <f>ROUND(I132*H132,2)</f>
        <v>0</v>
      </c>
      <c r="BL132" s="18" t="s">
        <v>6003</v>
      </c>
      <c r="BM132" s="18" t="s">
        <v>4540</v>
      </c>
    </row>
    <row r="133" spans="2:65" s="1" customFormat="1" ht="22.5" customHeight="1">
      <c r="B133" s="166"/>
      <c r="C133" s="167" t="s">
        <v>495</v>
      </c>
      <c r="D133" s="167" t="s">
        <v>4015</v>
      </c>
      <c r="E133" s="168" t="s">
        <v>1572</v>
      </c>
      <c r="F133" s="169" t="s">
        <v>1573</v>
      </c>
      <c r="G133" s="170" t="s">
        <v>426</v>
      </c>
      <c r="H133" s="171">
        <v>25.11</v>
      </c>
      <c r="I133" s="172"/>
      <c r="J133" s="173">
        <f>ROUND(I133*H133,2)</f>
        <v>0</v>
      </c>
      <c r="K133" s="169" t="s">
        <v>5915</v>
      </c>
      <c r="L133" s="35"/>
      <c r="M133" s="174" t="s">
        <v>5915</v>
      </c>
      <c r="N133" s="175" t="s">
        <v>5954</v>
      </c>
      <c r="O133" s="36"/>
      <c r="P133" s="176">
        <f>O133*H133</f>
        <v>0</v>
      </c>
      <c r="Q133" s="176">
        <v>1.0000000000000001E-5</v>
      </c>
      <c r="R133" s="176">
        <f>Q133*H133</f>
        <v>2.5110000000000003E-4</v>
      </c>
      <c r="S133" s="176">
        <v>0</v>
      </c>
      <c r="T133" s="177">
        <f>S133*H133</f>
        <v>0</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4541</v>
      </c>
    </row>
    <row r="134" spans="2:65" s="12" customFormat="1">
      <c r="B134" s="186"/>
      <c r="D134" s="179" t="s">
        <v>402</v>
      </c>
      <c r="E134" s="187" t="s">
        <v>5915</v>
      </c>
      <c r="F134" s="188" t="s">
        <v>4542</v>
      </c>
      <c r="H134" s="189">
        <v>25.11</v>
      </c>
      <c r="I134" s="190"/>
      <c r="L134" s="186"/>
      <c r="M134" s="191"/>
      <c r="N134" s="192"/>
      <c r="O134" s="192"/>
      <c r="P134" s="192"/>
      <c r="Q134" s="192"/>
      <c r="R134" s="192"/>
      <c r="S134" s="192"/>
      <c r="T134" s="193"/>
      <c r="AT134" s="194" t="s">
        <v>402</v>
      </c>
      <c r="AU134" s="194" t="s">
        <v>5990</v>
      </c>
      <c r="AV134" s="12" t="s">
        <v>5990</v>
      </c>
      <c r="AW134" s="12" t="s">
        <v>5947</v>
      </c>
      <c r="AX134" s="12" t="s">
        <v>5934</v>
      </c>
      <c r="AY134" s="194" t="s">
        <v>4012</v>
      </c>
    </row>
    <row r="135" spans="2:65" s="1" customFormat="1" ht="22.5" customHeight="1">
      <c r="B135" s="166"/>
      <c r="C135" s="167" t="s">
        <v>500</v>
      </c>
      <c r="D135" s="167" t="s">
        <v>4015</v>
      </c>
      <c r="E135" s="168" t="s">
        <v>1585</v>
      </c>
      <c r="F135" s="169" t="s">
        <v>1586</v>
      </c>
      <c r="G135" s="170" t="s">
        <v>426</v>
      </c>
      <c r="H135" s="171">
        <v>5.2649999999999997</v>
      </c>
      <c r="I135" s="172"/>
      <c r="J135" s="173">
        <f>ROUND(I135*H135,2)</f>
        <v>0</v>
      </c>
      <c r="K135" s="169" t="s">
        <v>392</v>
      </c>
      <c r="L135" s="35"/>
      <c r="M135" s="174" t="s">
        <v>5915</v>
      </c>
      <c r="N135" s="175" t="s">
        <v>5954</v>
      </c>
      <c r="O135" s="36"/>
      <c r="P135" s="176">
        <f>O135*H135</f>
        <v>0</v>
      </c>
      <c r="Q135" s="176">
        <v>0</v>
      </c>
      <c r="R135" s="176">
        <f>Q135*H135</f>
        <v>0</v>
      </c>
      <c r="S135" s="176">
        <v>0.26100000000000001</v>
      </c>
      <c r="T135" s="177">
        <f>S135*H135</f>
        <v>1.3741649999999999</v>
      </c>
      <c r="AR135" s="18" t="s">
        <v>6003</v>
      </c>
      <c r="AT135" s="18" t="s">
        <v>4015</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4543</v>
      </c>
    </row>
    <row r="136" spans="2:65" s="12" customFormat="1">
      <c r="B136" s="186"/>
      <c r="D136" s="179" t="s">
        <v>402</v>
      </c>
      <c r="E136" s="187" t="s">
        <v>5915</v>
      </c>
      <c r="F136" s="188" t="s">
        <v>4544</v>
      </c>
      <c r="H136" s="189">
        <v>5.2649999999999997</v>
      </c>
      <c r="I136" s="190"/>
      <c r="L136" s="186"/>
      <c r="M136" s="191"/>
      <c r="N136" s="192"/>
      <c r="O136" s="192"/>
      <c r="P136" s="192"/>
      <c r="Q136" s="192"/>
      <c r="R136" s="192"/>
      <c r="S136" s="192"/>
      <c r="T136" s="193"/>
      <c r="AT136" s="194" t="s">
        <v>402</v>
      </c>
      <c r="AU136" s="194" t="s">
        <v>5990</v>
      </c>
      <c r="AV136" s="12" t="s">
        <v>5990</v>
      </c>
      <c r="AW136" s="12" t="s">
        <v>5947</v>
      </c>
      <c r="AX136" s="12" t="s">
        <v>5934</v>
      </c>
      <c r="AY136" s="194" t="s">
        <v>4012</v>
      </c>
    </row>
    <row r="137" spans="2:65" s="1" customFormat="1" ht="22.5" customHeight="1">
      <c r="B137" s="166"/>
      <c r="C137" s="167" t="s">
        <v>505</v>
      </c>
      <c r="D137" s="167" t="s">
        <v>4015</v>
      </c>
      <c r="E137" s="168" t="s">
        <v>1602</v>
      </c>
      <c r="F137" s="169" t="s">
        <v>1603</v>
      </c>
      <c r="G137" s="170" t="s">
        <v>426</v>
      </c>
      <c r="H137" s="171">
        <v>3.56</v>
      </c>
      <c r="I137" s="172"/>
      <c r="J137" s="173">
        <f>ROUND(I137*H137,2)</f>
        <v>0</v>
      </c>
      <c r="K137" s="169" t="s">
        <v>392</v>
      </c>
      <c r="L137" s="35"/>
      <c r="M137" s="174" t="s">
        <v>5915</v>
      </c>
      <c r="N137" s="175" t="s">
        <v>5954</v>
      </c>
      <c r="O137" s="36"/>
      <c r="P137" s="176">
        <f>O137*H137</f>
        <v>0</v>
      </c>
      <c r="Q137" s="176">
        <v>0</v>
      </c>
      <c r="R137" s="176">
        <f>Q137*H137</f>
        <v>0</v>
      </c>
      <c r="S137" s="176">
        <v>8.2000000000000003E-2</v>
      </c>
      <c r="T137" s="177">
        <f>S137*H137</f>
        <v>0.29192000000000001</v>
      </c>
      <c r="AR137" s="18" t="s">
        <v>6003</v>
      </c>
      <c r="AT137" s="18" t="s">
        <v>4015</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6003</v>
      </c>
      <c r="BM137" s="18" t="s">
        <v>4545</v>
      </c>
    </row>
    <row r="138" spans="2:65" s="12" customFormat="1">
      <c r="B138" s="186"/>
      <c r="D138" s="195" t="s">
        <v>402</v>
      </c>
      <c r="E138" s="194" t="s">
        <v>5915</v>
      </c>
      <c r="F138" s="207" t="s">
        <v>4546</v>
      </c>
      <c r="H138" s="208">
        <v>0.9</v>
      </c>
      <c r="I138" s="190"/>
      <c r="L138" s="186"/>
      <c r="M138" s="191"/>
      <c r="N138" s="192"/>
      <c r="O138" s="192"/>
      <c r="P138" s="192"/>
      <c r="Q138" s="192"/>
      <c r="R138" s="192"/>
      <c r="S138" s="192"/>
      <c r="T138" s="193"/>
      <c r="AT138" s="194" t="s">
        <v>402</v>
      </c>
      <c r="AU138" s="194" t="s">
        <v>5990</v>
      </c>
      <c r="AV138" s="12" t="s">
        <v>5990</v>
      </c>
      <c r="AW138" s="12" t="s">
        <v>5947</v>
      </c>
      <c r="AX138" s="12" t="s">
        <v>5983</v>
      </c>
      <c r="AY138" s="194" t="s">
        <v>4012</v>
      </c>
    </row>
    <row r="139" spans="2:65" s="12" customFormat="1">
      <c r="B139" s="186"/>
      <c r="D139" s="195" t="s">
        <v>402</v>
      </c>
      <c r="E139" s="194" t="s">
        <v>5915</v>
      </c>
      <c r="F139" s="207" t="s">
        <v>4547</v>
      </c>
      <c r="H139" s="208">
        <v>2.66</v>
      </c>
      <c r="I139" s="190"/>
      <c r="L139" s="186"/>
      <c r="M139" s="191"/>
      <c r="N139" s="192"/>
      <c r="O139" s="192"/>
      <c r="P139" s="192"/>
      <c r="Q139" s="192"/>
      <c r="R139" s="192"/>
      <c r="S139" s="192"/>
      <c r="T139" s="193"/>
      <c r="AT139" s="194" t="s">
        <v>402</v>
      </c>
      <c r="AU139" s="194" t="s">
        <v>5990</v>
      </c>
      <c r="AV139" s="12" t="s">
        <v>5990</v>
      </c>
      <c r="AW139" s="12" t="s">
        <v>5947</v>
      </c>
      <c r="AX139" s="12" t="s">
        <v>5983</v>
      </c>
      <c r="AY139" s="194" t="s">
        <v>4012</v>
      </c>
    </row>
    <row r="140" spans="2:65" s="13" customFormat="1">
      <c r="B140" s="209"/>
      <c r="D140" s="179" t="s">
        <v>402</v>
      </c>
      <c r="E140" s="210" t="s">
        <v>5915</v>
      </c>
      <c r="F140" s="211" t="s">
        <v>476</v>
      </c>
      <c r="H140" s="212">
        <v>3.56</v>
      </c>
      <c r="I140" s="213"/>
      <c r="L140" s="209"/>
      <c r="M140" s="214"/>
      <c r="N140" s="215"/>
      <c r="O140" s="215"/>
      <c r="P140" s="215"/>
      <c r="Q140" s="215"/>
      <c r="R140" s="215"/>
      <c r="S140" s="215"/>
      <c r="T140" s="216"/>
      <c r="AT140" s="217" t="s">
        <v>402</v>
      </c>
      <c r="AU140" s="217" t="s">
        <v>5990</v>
      </c>
      <c r="AV140" s="13" t="s">
        <v>6003</v>
      </c>
      <c r="AW140" s="13" t="s">
        <v>5947</v>
      </c>
      <c r="AX140" s="13" t="s">
        <v>5934</v>
      </c>
      <c r="AY140" s="217" t="s">
        <v>4012</v>
      </c>
    </row>
    <row r="141" spans="2:65" s="1" customFormat="1" ht="31.5" customHeight="1">
      <c r="B141" s="166"/>
      <c r="C141" s="167" t="s">
        <v>511</v>
      </c>
      <c r="D141" s="167" t="s">
        <v>4015</v>
      </c>
      <c r="E141" s="168" t="s">
        <v>4548</v>
      </c>
      <c r="F141" s="169" t="s">
        <v>4549</v>
      </c>
      <c r="G141" s="170" t="s">
        <v>400</v>
      </c>
      <c r="H141" s="171">
        <v>2.5110000000000001</v>
      </c>
      <c r="I141" s="172"/>
      <c r="J141" s="173">
        <f>ROUND(I141*H141,2)</f>
        <v>0</v>
      </c>
      <c r="K141" s="169" t="s">
        <v>392</v>
      </c>
      <c r="L141" s="35"/>
      <c r="M141" s="174" t="s">
        <v>5915</v>
      </c>
      <c r="N141" s="175" t="s">
        <v>5954</v>
      </c>
      <c r="O141" s="36"/>
      <c r="P141" s="176">
        <f>O141*H141</f>
        <v>0</v>
      </c>
      <c r="Q141" s="176">
        <v>0</v>
      </c>
      <c r="R141" s="176">
        <f>Q141*H141</f>
        <v>0</v>
      </c>
      <c r="S141" s="176">
        <v>2.2000000000000002</v>
      </c>
      <c r="T141" s="177">
        <f>S141*H141</f>
        <v>5.5242000000000004</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4550</v>
      </c>
    </row>
    <row r="142" spans="2:65" s="12" customFormat="1">
      <c r="B142" s="186"/>
      <c r="D142" s="179" t="s">
        <v>402</v>
      </c>
      <c r="E142" s="187" t="s">
        <v>5915</v>
      </c>
      <c r="F142" s="188" t="s">
        <v>4551</v>
      </c>
      <c r="H142" s="189">
        <v>2.5110000000000001</v>
      </c>
      <c r="I142" s="190"/>
      <c r="L142" s="186"/>
      <c r="M142" s="191"/>
      <c r="N142" s="192"/>
      <c r="O142" s="192"/>
      <c r="P142" s="192"/>
      <c r="Q142" s="192"/>
      <c r="R142" s="192"/>
      <c r="S142" s="192"/>
      <c r="T142" s="193"/>
      <c r="AT142" s="194" t="s">
        <v>402</v>
      </c>
      <c r="AU142" s="194" t="s">
        <v>5990</v>
      </c>
      <c r="AV142" s="12" t="s">
        <v>5990</v>
      </c>
      <c r="AW142" s="12" t="s">
        <v>5947</v>
      </c>
      <c r="AX142" s="12" t="s">
        <v>5934</v>
      </c>
      <c r="AY142" s="194" t="s">
        <v>4012</v>
      </c>
    </row>
    <row r="143" spans="2:65" s="1" customFormat="1" ht="22.5" customHeight="1">
      <c r="B143" s="166"/>
      <c r="C143" s="167" t="s">
        <v>516</v>
      </c>
      <c r="D143" s="167" t="s">
        <v>4015</v>
      </c>
      <c r="E143" s="168" t="s">
        <v>4552</v>
      </c>
      <c r="F143" s="169" t="s">
        <v>5074</v>
      </c>
      <c r="G143" s="170" t="s">
        <v>568</v>
      </c>
      <c r="H143" s="171">
        <v>1</v>
      </c>
      <c r="I143" s="172"/>
      <c r="J143" s="173">
        <f>ROUND(I143*H143,2)</f>
        <v>0</v>
      </c>
      <c r="K143" s="169" t="s">
        <v>392</v>
      </c>
      <c r="L143" s="35"/>
      <c r="M143" s="174" t="s">
        <v>5915</v>
      </c>
      <c r="N143" s="175" t="s">
        <v>5954</v>
      </c>
      <c r="O143" s="36"/>
      <c r="P143" s="176">
        <f>O143*H143</f>
        <v>0</v>
      </c>
      <c r="Q143" s="176">
        <v>0</v>
      </c>
      <c r="R143" s="176">
        <f>Q143*H143</f>
        <v>0</v>
      </c>
      <c r="S143" s="176">
        <v>0.192</v>
      </c>
      <c r="T143" s="177">
        <f>S143*H143</f>
        <v>0.192</v>
      </c>
      <c r="AR143" s="18" t="s">
        <v>6003</v>
      </c>
      <c r="AT143" s="18" t="s">
        <v>4015</v>
      </c>
      <c r="AU143" s="18" t="s">
        <v>5990</v>
      </c>
      <c r="AY143" s="18" t="s">
        <v>4012</v>
      </c>
      <c r="BE143" s="178">
        <f>IF(N143="základní",J143,0)</f>
        <v>0</v>
      </c>
      <c r="BF143" s="178">
        <f>IF(N143="snížená",J143,0)</f>
        <v>0</v>
      </c>
      <c r="BG143" s="178">
        <f>IF(N143="zákl. přenesená",J143,0)</f>
        <v>0</v>
      </c>
      <c r="BH143" s="178">
        <f>IF(N143="sníž. přenesená",J143,0)</f>
        <v>0</v>
      </c>
      <c r="BI143" s="178">
        <f>IF(N143="nulová",J143,0)</f>
        <v>0</v>
      </c>
      <c r="BJ143" s="18" t="s">
        <v>5934</v>
      </c>
      <c r="BK143" s="178">
        <f>ROUND(I143*H143,2)</f>
        <v>0</v>
      </c>
      <c r="BL143" s="18" t="s">
        <v>6003</v>
      </c>
      <c r="BM143" s="18" t="s">
        <v>5075</v>
      </c>
    </row>
    <row r="144" spans="2:65" s="1" customFormat="1" ht="22.5" customHeight="1">
      <c r="B144" s="166"/>
      <c r="C144" s="167" t="s">
        <v>521</v>
      </c>
      <c r="D144" s="167" t="s">
        <v>4015</v>
      </c>
      <c r="E144" s="168" t="s">
        <v>1614</v>
      </c>
      <c r="F144" s="169" t="s">
        <v>1615</v>
      </c>
      <c r="G144" s="170" t="s">
        <v>426</v>
      </c>
      <c r="H144" s="171">
        <v>3</v>
      </c>
      <c r="I144" s="172"/>
      <c r="J144" s="173">
        <f>ROUND(I144*H144,2)</f>
        <v>0</v>
      </c>
      <c r="K144" s="169" t="s">
        <v>392</v>
      </c>
      <c r="L144" s="35"/>
      <c r="M144" s="174" t="s">
        <v>5915</v>
      </c>
      <c r="N144" s="175" t="s">
        <v>5954</v>
      </c>
      <c r="O144" s="36"/>
      <c r="P144" s="176">
        <f>O144*H144</f>
        <v>0</v>
      </c>
      <c r="Q144" s="176">
        <v>0</v>
      </c>
      <c r="R144" s="176">
        <f>Q144*H144</f>
        <v>0</v>
      </c>
      <c r="S144" s="176">
        <v>7.5999999999999998E-2</v>
      </c>
      <c r="T144" s="177">
        <f>S144*H144</f>
        <v>0.22799999999999998</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5076</v>
      </c>
    </row>
    <row r="145" spans="2:65" s="1" customFormat="1" ht="22.5" customHeight="1">
      <c r="B145" s="166"/>
      <c r="C145" s="167" t="s">
        <v>526</v>
      </c>
      <c r="D145" s="167" t="s">
        <v>4015</v>
      </c>
      <c r="E145" s="168" t="s">
        <v>2572</v>
      </c>
      <c r="F145" s="169" t="s">
        <v>2573</v>
      </c>
      <c r="G145" s="170" t="s">
        <v>426</v>
      </c>
      <c r="H145" s="171">
        <v>25.11</v>
      </c>
      <c r="I145" s="172"/>
      <c r="J145" s="173">
        <f>ROUND(I145*H145,2)</f>
        <v>0</v>
      </c>
      <c r="K145" s="169" t="s">
        <v>392</v>
      </c>
      <c r="L145" s="35"/>
      <c r="M145" s="174" t="s">
        <v>5915</v>
      </c>
      <c r="N145" s="175" t="s">
        <v>5954</v>
      </c>
      <c r="O145" s="36"/>
      <c r="P145" s="176">
        <f>O145*H145</f>
        <v>0</v>
      </c>
      <c r="Q145" s="176">
        <v>0</v>
      </c>
      <c r="R145" s="176">
        <f>Q145*H145</f>
        <v>0</v>
      </c>
      <c r="S145" s="176">
        <v>0.05</v>
      </c>
      <c r="T145" s="177">
        <f>S145*H145</f>
        <v>1.2555000000000001</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5077</v>
      </c>
    </row>
    <row r="146" spans="2:65" s="12" customFormat="1">
      <c r="B146" s="186"/>
      <c r="D146" s="179" t="s">
        <v>402</v>
      </c>
      <c r="E146" s="187" t="s">
        <v>5915</v>
      </c>
      <c r="F146" s="188" t="s">
        <v>4505</v>
      </c>
      <c r="H146" s="189">
        <v>25.11</v>
      </c>
      <c r="I146" s="190"/>
      <c r="L146" s="186"/>
      <c r="M146" s="191"/>
      <c r="N146" s="192"/>
      <c r="O146" s="192"/>
      <c r="P146" s="192"/>
      <c r="Q146" s="192"/>
      <c r="R146" s="192"/>
      <c r="S146" s="192"/>
      <c r="T146" s="193"/>
      <c r="AT146" s="194" t="s">
        <v>402</v>
      </c>
      <c r="AU146" s="194" t="s">
        <v>5990</v>
      </c>
      <c r="AV146" s="12" t="s">
        <v>5990</v>
      </c>
      <c r="AW146" s="12" t="s">
        <v>5947</v>
      </c>
      <c r="AX146" s="12" t="s">
        <v>5934</v>
      </c>
      <c r="AY146" s="194" t="s">
        <v>4012</v>
      </c>
    </row>
    <row r="147" spans="2:65" s="1" customFormat="1" ht="22.5" customHeight="1">
      <c r="B147" s="166"/>
      <c r="C147" s="167" t="s">
        <v>532</v>
      </c>
      <c r="D147" s="167" t="s">
        <v>4015</v>
      </c>
      <c r="E147" s="168" t="s">
        <v>1618</v>
      </c>
      <c r="F147" s="169" t="s">
        <v>1619</v>
      </c>
      <c r="G147" s="170" t="s">
        <v>426</v>
      </c>
      <c r="H147" s="171">
        <v>92.07</v>
      </c>
      <c r="I147" s="172"/>
      <c r="J147" s="173">
        <f>ROUND(I147*H147,2)</f>
        <v>0</v>
      </c>
      <c r="K147" s="169" t="s">
        <v>392</v>
      </c>
      <c r="L147" s="35"/>
      <c r="M147" s="174" t="s">
        <v>5915</v>
      </c>
      <c r="N147" s="175" t="s">
        <v>5954</v>
      </c>
      <c r="O147" s="36"/>
      <c r="P147" s="176">
        <f>O147*H147</f>
        <v>0</v>
      </c>
      <c r="Q147" s="176">
        <v>0</v>
      </c>
      <c r="R147" s="176">
        <f>Q147*H147</f>
        <v>0</v>
      </c>
      <c r="S147" s="176">
        <v>4.5999999999999999E-2</v>
      </c>
      <c r="T147" s="177">
        <f>S147*H147</f>
        <v>4.23522</v>
      </c>
      <c r="AR147" s="18" t="s">
        <v>6003</v>
      </c>
      <c r="AT147" s="18" t="s">
        <v>4015</v>
      </c>
      <c r="AU147" s="18" t="s">
        <v>5990</v>
      </c>
      <c r="AY147" s="18" t="s">
        <v>4012</v>
      </c>
      <c r="BE147" s="178">
        <f>IF(N147="základní",J147,0)</f>
        <v>0</v>
      </c>
      <c r="BF147" s="178">
        <f>IF(N147="snížená",J147,0)</f>
        <v>0</v>
      </c>
      <c r="BG147" s="178">
        <f>IF(N147="zákl. přenesená",J147,0)</f>
        <v>0</v>
      </c>
      <c r="BH147" s="178">
        <f>IF(N147="sníž. přenesená",J147,0)</f>
        <v>0</v>
      </c>
      <c r="BI147" s="178">
        <f>IF(N147="nulová",J147,0)</f>
        <v>0</v>
      </c>
      <c r="BJ147" s="18" t="s">
        <v>5934</v>
      </c>
      <c r="BK147" s="178">
        <f>ROUND(I147*H147,2)</f>
        <v>0</v>
      </c>
      <c r="BL147" s="18" t="s">
        <v>6003</v>
      </c>
      <c r="BM147" s="18" t="s">
        <v>5078</v>
      </c>
    </row>
    <row r="148" spans="2:65" s="12" customFormat="1">
      <c r="B148" s="186"/>
      <c r="D148" s="195" t="s">
        <v>402</v>
      </c>
      <c r="E148" s="194" t="s">
        <v>5915</v>
      </c>
      <c r="F148" s="207" t="s">
        <v>4507</v>
      </c>
      <c r="H148" s="208">
        <v>22.95</v>
      </c>
      <c r="I148" s="190"/>
      <c r="L148" s="186"/>
      <c r="M148" s="191"/>
      <c r="N148" s="192"/>
      <c r="O148" s="192"/>
      <c r="P148" s="192"/>
      <c r="Q148" s="192"/>
      <c r="R148" s="192"/>
      <c r="S148" s="192"/>
      <c r="T148" s="193"/>
      <c r="AT148" s="194" t="s">
        <v>402</v>
      </c>
      <c r="AU148" s="194" t="s">
        <v>5990</v>
      </c>
      <c r="AV148" s="12" t="s">
        <v>5990</v>
      </c>
      <c r="AW148" s="12" t="s">
        <v>5947</v>
      </c>
      <c r="AX148" s="12" t="s">
        <v>5983</v>
      </c>
      <c r="AY148" s="194" t="s">
        <v>4012</v>
      </c>
    </row>
    <row r="149" spans="2:65" s="12" customFormat="1">
      <c r="B149" s="186"/>
      <c r="D149" s="195" t="s">
        <v>402</v>
      </c>
      <c r="E149" s="194" t="s">
        <v>5915</v>
      </c>
      <c r="F149" s="207" t="s">
        <v>4508</v>
      </c>
      <c r="H149" s="208">
        <v>27</v>
      </c>
      <c r="I149" s="190"/>
      <c r="L149" s="186"/>
      <c r="M149" s="191"/>
      <c r="N149" s="192"/>
      <c r="O149" s="192"/>
      <c r="P149" s="192"/>
      <c r="Q149" s="192"/>
      <c r="R149" s="192"/>
      <c r="S149" s="192"/>
      <c r="T149" s="193"/>
      <c r="AT149" s="194" t="s">
        <v>402</v>
      </c>
      <c r="AU149" s="194" t="s">
        <v>5990</v>
      </c>
      <c r="AV149" s="12" t="s">
        <v>5990</v>
      </c>
      <c r="AW149" s="12" t="s">
        <v>5947</v>
      </c>
      <c r="AX149" s="12" t="s">
        <v>5983</v>
      </c>
      <c r="AY149" s="194" t="s">
        <v>4012</v>
      </c>
    </row>
    <row r="150" spans="2:65" s="12" customFormat="1">
      <c r="B150" s="186"/>
      <c r="D150" s="195" t="s">
        <v>402</v>
      </c>
      <c r="E150" s="194" t="s">
        <v>5915</v>
      </c>
      <c r="F150" s="207" t="s">
        <v>4509</v>
      </c>
      <c r="H150" s="208">
        <v>42.12</v>
      </c>
      <c r="I150" s="190"/>
      <c r="L150" s="186"/>
      <c r="M150" s="191"/>
      <c r="N150" s="192"/>
      <c r="O150" s="192"/>
      <c r="P150" s="192"/>
      <c r="Q150" s="192"/>
      <c r="R150" s="192"/>
      <c r="S150" s="192"/>
      <c r="T150" s="193"/>
      <c r="AT150" s="194" t="s">
        <v>402</v>
      </c>
      <c r="AU150" s="194" t="s">
        <v>5990</v>
      </c>
      <c r="AV150" s="12" t="s">
        <v>5990</v>
      </c>
      <c r="AW150" s="12" t="s">
        <v>5947</v>
      </c>
      <c r="AX150" s="12" t="s">
        <v>5983</v>
      </c>
      <c r="AY150" s="194" t="s">
        <v>4012</v>
      </c>
    </row>
    <row r="151" spans="2:65" s="13" customFormat="1">
      <c r="B151" s="209"/>
      <c r="D151" s="179" t="s">
        <v>402</v>
      </c>
      <c r="E151" s="210" t="s">
        <v>5915</v>
      </c>
      <c r="F151" s="211" t="s">
        <v>476</v>
      </c>
      <c r="H151" s="212">
        <v>92.07</v>
      </c>
      <c r="I151" s="213"/>
      <c r="L151" s="209"/>
      <c r="M151" s="214"/>
      <c r="N151" s="215"/>
      <c r="O151" s="215"/>
      <c r="P151" s="215"/>
      <c r="Q151" s="215"/>
      <c r="R151" s="215"/>
      <c r="S151" s="215"/>
      <c r="T151" s="216"/>
      <c r="AT151" s="217" t="s">
        <v>402</v>
      </c>
      <c r="AU151" s="217" t="s">
        <v>5990</v>
      </c>
      <c r="AV151" s="13" t="s">
        <v>6003</v>
      </c>
      <c r="AW151" s="13" t="s">
        <v>5916</v>
      </c>
      <c r="AX151" s="13" t="s">
        <v>5934</v>
      </c>
      <c r="AY151" s="217" t="s">
        <v>4012</v>
      </c>
    </row>
    <row r="152" spans="2:65" s="1" customFormat="1" ht="31.5" customHeight="1">
      <c r="B152" s="166"/>
      <c r="C152" s="167" t="s">
        <v>538</v>
      </c>
      <c r="D152" s="167" t="s">
        <v>4015</v>
      </c>
      <c r="E152" s="168" t="s">
        <v>2428</v>
      </c>
      <c r="F152" s="169" t="s">
        <v>2429</v>
      </c>
      <c r="G152" s="170" t="s">
        <v>426</v>
      </c>
      <c r="H152" s="171">
        <v>78.12</v>
      </c>
      <c r="I152" s="172"/>
      <c r="J152" s="173">
        <f>ROUND(I152*H152,2)</f>
        <v>0</v>
      </c>
      <c r="K152" s="169" t="s">
        <v>392</v>
      </c>
      <c r="L152" s="35"/>
      <c r="M152" s="174" t="s">
        <v>5915</v>
      </c>
      <c r="N152" s="175" t="s">
        <v>5954</v>
      </c>
      <c r="O152" s="36"/>
      <c r="P152" s="176">
        <f>O152*H152</f>
        <v>0</v>
      </c>
      <c r="Q152" s="176">
        <v>0</v>
      </c>
      <c r="R152" s="176">
        <f>Q152*H152</f>
        <v>0</v>
      </c>
      <c r="S152" s="176">
        <v>5.8999999999999997E-2</v>
      </c>
      <c r="T152" s="177">
        <f>S152*H152</f>
        <v>4.6090799999999996</v>
      </c>
      <c r="AR152" s="18" t="s">
        <v>6003</v>
      </c>
      <c r="AT152" s="18" t="s">
        <v>4015</v>
      </c>
      <c r="AU152" s="18" t="s">
        <v>5990</v>
      </c>
      <c r="AY152" s="18" t="s">
        <v>4012</v>
      </c>
      <c r="BE152" s="178">
        <f>IF(N152="základní",J152,0)</f>
        <v>0</v>
      </c>
      <c r="BF152" s="178">
        <f>IF(N152="snížená",J152,0)</f>
        <v>0</v>
      </c>
      <c r="BG152" s="178">
        <f>IF(N152="zákl. přenesená",J152,0)</f>
        <v>0</v>
      </c>
      <c r="BH152" s="178">
        <f>IF(N152="sníž. přenesená",J152,0)</f>
        <v>0</v>
      </c>
      <c r="BI152" s="178">
        <f>IF(N152="nulová",J152,0)</f>
        <v>0</v>
      </c>
      <c r="BJ152" s="18" t="s">
        <v>5934</v>
      </c>
      <c r="BK152" s="178">
        <f>ROUND(I152*H152,2)</f>
        <v>0</v>
      </c>
      <c r="BL152" s="18" t="s">
        <v>6003</v>
      </c>
      <c r="BM152" s="18" t="s">
        <v>5079</v>
      </c>
    </row>
    <row r="153" spans="2:65" s="12" customFormat="1">
      <c r="B153" s="186"/>
      <c r="D153" s="195" t="s">
        <v>402</v>
      </c>
      <c r="E153" s="194" t="s">
        <v>5915</v>
      </c>
      <c r="F153" s="207" t="s">
        <v>5080</v>
      </c>
      <c r="H153" s="208">
        <v>78.12</v>
      </c>
      <c r="I153" s="190"/>
      <c r="L153" s="186"/>
      <c r="M153" s="191"/>
      <c r="N153" s="192"/>
      <c r="O153" s="192"/>
      <c r="P153" s="192"/>
      <c r="Q153" s="192"/>
      <c r="R153" s="192"/>
      <c r="S153" s="192"/>
      <c r="T153" s="193"/>
      <c r="AT153" s="194" t="s">
        <v>402</v>
      </c>
      <c r="AU153" s="194" t="s">
        <v>5990</v>
      </c>
      <c r="AV153" s="12" t="s">
        <v>5990</v>
      </c>
      <c r="AW153" s="12" t="s">
        <v>5947</v>
      </c>
      <c r="AX153" s="12" t="s">
        <v>5934</v>
      </c>
      <c r="AY153" s="194" t="s">
        <v>4012</v>
      </c>
    </row>
    <row r="154" spans="2:65" s="11" customFormat="1" ht="29.85" customHeight="1">
      <c r="B154" s="152"/>
      <c r="D154" s="163" t="s">
        <v>5982</v>
      </c>
      <c r="E154" s="164" t="s">
        <v>4617</v>
      </c>
      <c r="F154" s="164" t="s">
        <v>4618</v>
      </c>
      <c r="I154" s="155"/>
      <c r="J154" s="165">
        <f>BK154</f>
        <v>0</v>
      </c>
      <c r="L154" s="152"/>
      <c r="M154" s="157"/>
      <c r="N154" s="158"/>
      <c r="O154" s="158"/>
      <c r="P154" s="159">
        <f>SUM(P155:P159)</f>
        <v>0</v>
      </c>
      <c r="Q154" s="158"/>
      <c r="R154" s="159">
        <f>SUM(R155:R159)</f>
        <v>0</v>
      </c>
      <c r="S154" s="158"/>
      <c r="T154" s="160">
        <f>SUM(T155:T159)</f>
        <v>0</v>
      </c>
      <c r="AR154" s="153" t="s">
        <v>5934</v>
      </c>
      <c r="AT154" s="161" t="s">
        <v>5982</v>
      </c>
      <c r="AU154" s="161" t="s">
        <v>5934</v>
      </c>
      <c r="AY154" s="153" t="s">
        <v>4012</v>
      </c>
      <c r="BK154" s="162">
        <f>SUM(BK155:BK159)</f>
        <v>0</v>
      </c>
    </row>
    <row r="155" spans="2:65" s="1" customFormat="1" ht="22.5" customHeight="1">
      <c r="B155" s="166"/>
      <c r="C155" s="167" t="s">
        <v>542</v>
      </c>
      <c r="D155" s="167" t="s">
        <v>4015</v>
      </c>
      <c r="E155" s="168" t="s">
        <v>4619</v>
      </c>
      <c r="F155" s="169" t="s">
        <v>4620</v>
      </c>
      <c r="G155" s="170" t="s">
        <v>450</v>
      </c>
      <c r="H155" s="171">
        <v>21.091999999999999</v>
      </c>
      <c r="I155" s="172"/>
      <c r="J155" s="173">
        <f>ROUND(I155*H155,2)</f>
        <v>0</v>
      </c>
      <c r="K155" s="169" t="s">
        <v>392</v>
      </c>
      <c r="L155" s="35"/>
      <c r="M155" s="174" t="s">
        <v>5915</v>
      </c>
      <c r="N155" s="175" t="s">
        <v>5954</v>
      </c>
      <c r="O155" s="36"/>
      <c r="P155" s="176">
        <f>O155*H155</f>
        <v>0</v>
      </c>
      <c r="Q155" s="176">
        <v>0</v>
      </c>
      <c r="R155" s="176">
        <f>Q155*H155</f>
        <v>0</v>
      </c>
      <c r="S155" s="176">
        <v>0</v>
      </c>
      <c r="T155" s="177">
        <f>S155*H155</f>
        <v>0</v>
      </c>
      <c r="AR155" s="18" t="s">
        <v>6003</v>
      </c>
      <c r="AT155" s="18" t="s">
        <v>4015</v>
      </c>
      <c r="AU155" s="18" t="s">
        <v>5990</v>
      </c>
      <c r="AY155" s="18" t="s">
        <v>4012</v>
      </c>
      <c r="BE155" s="178">
        <f>IF(N155="základní",J155,0)</f>
        <v>0</v>
      </c>
      <c r="BF155" s="178">
        <f>IF(N155="snížená",J155,0)</f>
        <v>0</v>
      </c>
      <c r="BG155" s="178">
        <f>IF(N155="zákl. přenesená",J155,0)</f>
        <v>0</v>
      </c>
      <c r="BH155" s="178">
        <f>IF(N155="sníž. přenesená",J155,0)</f>
        <v>0</v>
      </c>
      <c r="BI155" s="178">
        <f>IF(N155="nulová",J155,0)</f>
        <v>0</v>
      </c>
      <c r="BJ155" s="18" t="s">
        <v>5934</v>
      </c>
      <c r="BK155" s="178">
        <f>ROUND(I155*H155,2)</f>
        <v>0</v>
      </c>
      <c r="BL155" s="18" t="s">
        <v>6003</v>
      </c>
      <c r="BM155" s="18" t="s">
        <v>5081</v>
      </c>
    </row>
    <row r="156" spans="2:65" s="1" customFormat="1" ht="22.5" customHeight="1">
      <c r="B156" s="166"/>
      <c r="C156" s="167" t="s">
        <v>548</v>
      </c>
      <c r="D156" s="167" t="s">
        <v>4015</v>
      </c>
      <c r="E156" s="168" t="s">
        <v>4627</v>
      </c>
      <c r="F156" s="169" t="s">
        <v>4628</v>
      </c>
      <c r="G156" s="170" t="s">
        <v>450</v>
      </c>
      <c r="H156" s="171">
        <v>21.091999999999999</v>
      </c>
      <c r="I156" s="172"/>
      <c r="J156" s="173">
        <f>ROUND(I156*H156,2)</f>
        <v>0</v>
      </c>
      <c r="K156" s="169" t="s">
        <v>392</v>
      </c>
      <c r="L156" s="35"/>
      <c r="M156" s="174" t="s">
        <v>5915</v>
      </c>
      <c r="N156" s="175" t="s">
        <v>5954</v>
      </c>
      <c r="O156" s="36"/>
      <c r="P156" s="176">
        <f>O156*H156</f>
        <v>0</v>
      </c>
      <c r="Q156" s="176">
        <v>0</v>
      </c>
      <c r="R156" s="176">
        <f>Q156*H156</f>
        <v>0</v>
      </c>
      <c r="S156" s="176">
        <v>0</v>
      </c>
      <c r="T156" s="177">
        <f>S156*H156</f>
        <v>0</v>
      </c>
      <c r="AR156" s="18" t="s">
        <v>6003</v>
      </c>
      <c r="AT156" s="18" t="s">
        <v>4015</v>
      </c>
      <c r="AU156" s="18" t="s">
        <v>5990</v>
      </c>
      <c r="AY156" s="18" t="s">
        <v>4012</v>
      </c>
      <c r="BE156" s="178">
        <f>IF(N156="základní",J156,0)</f>
        <v>0</v>
      </c>
      <c r="BF156" s="178">
        <f>IF(N156="snížená",J156,0)</f>
        <v>0</v>
      </c>
      <c r="BG156" s="178">
        <f>IF(N156="zákl. přenesená",J156,0)</f>
        <v>0</v>
      </c>
      <c r="BH156" s="178">
        <f>IF(N156="sníž. přenesená",J156,0)</f>
        <v>0</v>
      </c>
      <c r="BI156" s="178">
        <f>IF(N156="nulová",J156,0)</f>
        <v>0</v>
      </c>
      <c r="BJ156" s="18" t="s">
        <v>5934</v>
      </c>
      <c r="BK156" s="178">
        <f>ROUND(I156*H156,2)</f>
        <v>0</v>
      </c>
      <c r="BL156" s="18" t="s">
        <v>6003</v>
      </c>
      <c r="BM156" s="18" t="s">
        <v>5082</v>
      </c>
    </row>
    <row r="157" spans="2:65" s="1" customFormat="1" ht="22.5" customHeight="1">
      <c r="B157" s="166"/>
      <c r="C157" s="167" t="s">
        <v>553</v>
      </c>
      <c r="D157" s="167" t="s">
        <v>4015</v>
      </c>
      <c r="E157" s="168" t="s">
        <v>4633</v>
      </c>
      <c r="F157" s="169" t="s">
        <v>4634</v>
      </c>
      <c r="G157" s="170" t="s">
        <v>450</v>
      </c>
      <c r="H157" s="171">
        <v>717.12800000000004</v>
      </c>
      <c r="I157" s="172"/>
      <c r="J157" s="173">
        <f>ROUND(I157*H157,2)</f>
        <v>0</v>
      </c>
      <c r="K157" s="169" t="s">
        <v>392</v>
      </c>
      <c r="L157" s="35"/>
      <c r="M157" s="174" t="s">
        <v>5915</v>
      </c>
      <c r="N157" s="175" t="s">
        <v>5954</v>
      </c>
      <c r="O157" s="36"/>
      <c r="P157" s="176">
        <f>O157*H157</f>
        <v>0</v>
      </c>
      <c r="Q157" s="176">
        <v>0</v>
      </c>
      <c r="R157" s="176">
        <f>Q157*H157</f>
        <v>0</v>
      </c>
      <c r="S157" s="176">
        <v>0</v>
      </c>
      <c r="T157" s="177">
        <f>S157*H157</f>
        <v>0</v>
      </c>
      <c r="AR157" s="18" t="s">
        <v>6003</v>
      </c>
      <c r="AT157" s="18" t="s">
        <v>4015</v>
      </c>
      <c r="AU157" s="18" t="s">
        <v>5990</v>
      </c>
      <c r="AY157" s="18" t="s">
        <v>4012</v>
      </c>
      <c r="BE157" s="178">
        <f>IF(N157="základní",J157,0)</f>
        <v>0</v>
      </c>
      <c r="BF157" s="178">
        <f>IF(N157="snížená",J157,0)</f>
        <v>0</v>
      </c>
      <c r="BG157" s="178">
        <f>IF(N157="zákl. přenesená",J157,0)</f>
        <v>0</v>
      </c>
      <c r="BH157" s="178">
        <f>IF(N157="sníž. přenesená",J157,0)</f>
        <v>0</v>
      </c>
      <c r="BI157" s="178">
        <f>IF(N157="nulová",J157,0)</f>
        <v>0</v>
      </c>
      <c r="BJ157" s="18" t="s">
        <v>5934</v>
      </c>
      <c r="BK157" s="178">
        <f>ROUND(I157*H157,2)</f>
        <v>0</v>
      </c>
      <c r="BL157" s="18" t="s">
        <v>6003</v>
      </c>
      <c r="BM157" s="18" t="s">
        <v>5083</v>
      </c>
    </row>
    <row r="158" spans="2:65" s="12" customFormat="1">
      <c r="B158" s="186"/>
      <c r="D158" s="179" t="s">
        <v>402</v>
      </c>
      <c r="F158" s="188" t="s">
        <v>5084</v>
      </c>
      <c r="H158" s="189">
        <v>717.12800000000004</v>
      </c>
      <c r="I158" s="190"/>
      <c r="L158" s="186"/>
      <c r="M158" s="191"/>
      <c r="N158" s="192"/>
      <c r="O158" s="192"/>
      <c r="P158" s="192"/>
      <c r="Q158" s="192"/>
      <c r="R158" s="192"/>
      <c r="S158" s="192"/>
      <c r="T158" s="193"/>
      <c r="AT158" s="194" t="s">
        <v>402</v>
      </c>
      <c r="AU158" s="194" t="s">
        <v>5990</v>
      </c>
      <c r="AV158" s="12" t="s">
        <v>5990</v>
      </c>
      <c r="AW158" s="12" t="s">
        <v>5916</v>
      </c>
      <c r="AX158" s="12" t="s">
        <v>5934</v>
      </c>
      <c r="AY158" s="194" t="s">
        <v>4012</v>
      </c>
    </row>
    <row r="159" spans="2:65" s="1" customFormat="1" ht="22.5" customHeight="1">
      <c r="B159" s="166"/>
      <c r="C159" s="167" t="s">
        <v>559</v>
      </c>
      <c r="D159" s="167" t="s">
        <v>4015</v>
      </c>
      <c r="E159" s="168" t="s">
        <v>5085</v>
      </c>
      <c r="F159" s="169" t="s">
        <v>5086</v>
      </c>
      <c r="G159" s="170" t="s">
        <v>450</v>
      </c>
      <c r="H159" s="171">
        <v>21.091999999999999</v>
      </c>
      <c r="I159" s="172"/>
      <c r="J159" s="173">
        <f>ROUND(I159*H159,2)</f>
        <v>0</v>
      </c>
      <c r="K159" s="169" t="s">
        <v>392</v>
      </c>
      <c r="L159" s="35"/>
      <c r="M159" s="174" t="s">
        <v>5915</v>
      </c>
      <c r="N159" s="175" t="s">
        <v>5954</v>
      </c>
      <c r="O159" s="36"/>
      <c r="P159" s="176">
        <f>O159*H159</f>
        <v>0</v>
      </c>
      <c r="Q159" s="176">
        <v>0</v>
      </c>
      <c r="R159" s="176">
        <f>Q159*H159</f>
        <v>0</v>
      </c>
      <c r="S159" s="176">
        <v>0</v>
      </c>
      <c r="T159" s="177">
        <f>S159*H159</f>
        <v>0</v>
      </c>
      <c r="AR159" s="18" t="s">
        <v>6003</v>
      </c>
      <c r="AT159" s="18" t="s">
        <v>4015</v>
      </c>
      <c r="AU159" s="18" t="s">
        <v>5990</v>
      </c>
      <c r="AY159" s="18" t="s">
        <v>4012</v>
      </c>
      <c r="BE159" s="178">
        <f>IF(N159="základní",J159,0)</f>
        <v>0</v>
      </c>
      <c r="BF159" s="178">
        <f>IF(N159="snížená",J159,0)</f>
        <v>0</v>
      </c>
      <c r="BG159" s="178">
        <f>IF(N159="zákl. přenesená",J159,0)</f>
        <v>0</v>
      </c>
      <c r="BH159" s="178">
        <f>IF(N159="sníž. přenesená",J159,0)</f>
        <v>0</v>
      </c>
      <c r="BI159" s="178">
        <f>IF(N159="nulová",J159,0)</f>
        <v>0</v>
      </c>
      <c r="BJ159" s="18" t="s">
        <v>5934</v>
      </c>
      <c r="BK159" s="178">
        <f>ROUND(I159*H159,2)</f>
        <v>0</v>
      </c>
      <c r="BL159" s="18" t="s">
        <v>6003</v>
      </c>
      <c r="BM159" s="18" t="s">
        <v>5087</v>
      </c>
    </row>
    <row r="160" spans="2:65" s="11" customFormat="1" ht="37.35" customHeight="1">
      <c r="B160" s="152"/>
      <c r="D160" s="153" t="s">
        <v>5982</v>
      </c>
      <c r="E160" s="154" t="s">
        <v>743</v>
      </c>
      <c r="F160" s="154" t="s">
        <v>744</v>
      </c>
      <c r="I160" s="155"/>
      <c r="J160" s="156">
        <f>BK160</f>
        <v>0</v>
      </c>
      <c r="L160" s="152"/>
      <c r="M160" s="157"/>
      <c r="N160" s="158"/>
      <c r="O160" s="158"/>
      <c r="P160" s="159">
        <f>P161+P164+P183+P186+P199+P218+P228</f>
        <v>0</v>
      </c>
      <c r="Q160" s="158"/>
      <c r="R160" s="159">
        <f>R161+R164+R183+R186+R199+R218+R228</f>
        <v>2.45135704</v>
      </c>
      <c r="S160" s="158"/>
      <c r="T160" s="160">
        <f>T161+T164+T183+T186+T199+T218+T228</f>
        <v>3.3823949999999998</v>
      </c>
      <c r="AR160" s="153" t="s">
        <v>5990</v>
      </c>
      <c r="AT160" s="161" t="s">
        <v>5982</v>
      </c>
      <c r="AU160" s="161" t="s">
        <v>5983</v>
      </c>
      <c r="AY160" s="153" t="s">
        <v>4012</v>
      </c>
      <c r="BK160" s="162">
        <f>BK161+BK164+BK183+BK186+BK199+BK218+BK228</f>
        <v>0</v>
      </c>
    </row>
    <row r="161" spans="2:65" s="11" customFormat="1" ht="19.899999999999999" customHeight="1">
      <c r="B161" s="152"/>
      <c r="D161" s="163" t="s">
        <v>5982</v>
      </c>
      <c r="E161" s="164" t="s">
        <v>797</v>
      </c>
      <c r="F161" s="164" t="s">
        <v>798</v>
      </c>
      <c r="I161" s="155"/>
      <c r="J161" s="165">
        <f>BK161</f>
        <v>0</v>
      </c>
      <c r="L161" s="152"/>
      <c r="M161" s="157"/>
      <c r="N161" s="158"/>
      <c r="O161" s="158"/>
      <c r="P161" s="159">
        <f>SUM(P162:P163)</f>
        <v>0</v>
      </c>
      <c r="Q161" s="158"/>
      <c r="R161" s="159">
        <f>SUM(R162:R163)</f>
        <v>0</v>
      </c>
      <c r="S161" s="158"/>
      <c r="T161" s="160">
        <f>SUM(T162:T163)</f>
        <v>0.33439999999999998</v>
      </c>
      <c r="AR161" s="153" t="s">
        <v>5990</v>
      </c>
      <c r="AT161" s="161" t="s">
        <v>5982</v>
      </c>
      <c r="AU161" s="161" t="s">
        <v>5934</v>
      </c>
      <c r="AY161" s="153" t="s">
        <v>4012</v>
      </c>
      <c r="BK161" s="162">
        <f>SUM(BK162:BK163)</f>
        <v>0</v>
      </c>
    </row>
    <row r="162" spans="2:65" s="1" customFormat="1" ht="22.5" customHeight="1">
      <c r="B162" s="166"/>
      <c r="C162" s="167" t="s">
        <v>565</v>
      </c>
      <c r="D162" s="167" t="s">
        <v>4015</v>
      </c>
      <c r="E162" s="168" t="s">
        <v>5088</v>
      </c>
      <c r="F162" s="169" t="s">
        <v>5089</v>
      </c>
      <c r="G162" s="170" t="s">
        <v>426</v>
      </c>
      <c r="H162" s="171">
        <v>33.44</v>
      </c>
      <c r="I162" s="172"/>
      <c r="J162" s="173">
        <f>ROUND(I162*H162,2)</f>
        <v>0</v>
      </c>
      <c r="K162" s="169" t="s">
        <v>392</v>
      </c>
      <c r="L162" s="35"/>
      <c r="M162" s="174" t="s">
        <v>5915</v>
      </c>
      <c r="N162" s="175" t="s">
        <v>5954</v>
      </c>
      <c r="O162" s="36"/>
      <c r="P162" s="176">
        <f>O162*H162</f>
        <v>0</v>
      </c>
      <c r="Q162" s="176">
        <v>0</v>
      </c>
      <c r="R162" s="176">
        <f>Q162*H162</f>
        <v>0</v>
      </c>
      <c r="S162" s="176">
        <v>0.01</v>
      </c>
      <c r="T162" s="177">
        <f>S162*H162</f>
        <v>0.33439999999999998</v>
      </c>
      <c r="AR162" s="18" t="s">
        <v>3964</v>
      </c>
      <c r="AT162" s="18" t="s">
        <v>4015</v>
      </c>
      <c r="AU162" s="18" t="s">
        <v>5990</v>
      </c>
      <c r="AY162" s="18" t="s">
        <v>4012</v>
      </c>
      <c r="BE162" s="178">
        <f>IF(N162="základní",J162,0)</f>
        <v>0</v>
      </c>
      <c r="BF162" s="178">
        <f>IF(N162="snížená",J162,0)</f>
        <v>0</v>
      </c>
      <c r="BG162" s="178">
        <f>IF(N162="zákl. přenesená",J162,0)</f>
        <v>0</v>
      </c>
      <c r="BH162" s="178">
        <f>IF(N162="sníž. přenesená",J162,0)</f>
        <v>0</v>
      </c>
      <c r="BI162" s="178">
        <f>IF(N162="nulová",J162,0)</f>
        <v>0</v>
      </c>
      <c r="BJ162" s="18" t="s">
        <v>5934</v>
      </c>
      <c r="BK162" s="178">
        <f>ROUND(I162*H162,2)</f>
        <v>0</v>
      </c>
      <c r="BL162" s="18" t="s">
        <v>3964</v>
      </c>
      <c r="BM162" s="18" t="s">
        <v>5090</v>
      </c>
    </row>
    <row r="163" spans="2:65" s="12" customFormat="1">
      <c r="B163" s="186"/>
      <c r="D163" s="195" t="s">
        <v>402</v>
      </c>
      <c r="E163" s="194" t="s">
        <v>5915</v>
      </c>
      <c r="F163" s="207" t="s">
        <v>5091</v>
      </c>
      <c r="H163" s="208">
        <v>33.44</v>
      </c>
      <c r="I163" s="190"/>
      <c r="L163" s="186"/>
      <c r="M163" s="191"/>
      <c r="N163" s="192"/>
      <c r="O163" s="192"/>
      <c r="P163" s="192"/>
      <c r="Q163" s="192"/>
      <c r="R163" s="192"/>
      <c r="S163" s="192"/>
      <c r="T163" s="193"/>
      <c r="AT163" s="194" t="s">
        <v>402</v>
      </c>
      <c r="AU163" s="194" t="s">
        <v>5990</v>
      </c>
      <c r="AV163" s="12" t="s">
        <v>5990</v>
      </c>
      <c r="AW163" s="12" t="s">
        <v>5947</v>
      </c>
      <c r="AX163" s="12" t="s">
        <v>5934</v>
      </c>
      <c r="AY163" s="194" t="s">
        <v>4012</v>
      </c>
    </row>
    <row r="164" spans="2:65" s="11" customFormat="1" ht="29.85" customHeight="1">
      <c r="B164" s="152"/>
      <c r="D164" s="163" t="s">
        <v>5982</v>
      </c>
      <c r="E164" s="164" t="s">
        <v>2781</v>
      </c>
      <c r="F164" s="164" t="s">
        <v>2782</v>
      </c>
      <c r="I164" s="155"/>
      <c r="J164" s="165">
        <f>BK164</f>
        <v>0</v>
      </c>
      <c r="L164" s="152"/>
      <c r="M164" s="157"/>
      <c r="N164" s="158"/>
      <c r="O164" s="158"/>
      <c r="P164" s="159">
        <f>SUM(P165:P182)</f>
        <v>0</v>
      </c>
      <c r="Q164" s="158"/>
      <c r="R164" s="159">
        <f>SUM(R165:R182)</f>
        <v>0.40972339999999996</v>
      </c>
      <c r="S164" s="158"/>
      <c r="T164" s="160">
        <f>SUM(T165:T182)</f>
        <v>7.4944999999999984E-2</v>
      </c>
      <c r="AR164" s="153" t="s">
        <v>5990</v>
      </c>
      <c r="AT164" s="161" t="s">
        <v>5982</v>
      </c>
      <c r="AU164" s="161" t="s">
        <v>5934</v>
      </c>
      <c r="AY164" s="153" t="s">
        <v>4012</v>
      </c>
      <c r="BK164" s="162">
        <f>SUM(BK165:BK182)</f>
        <v>0</v>
      </c>
    </row>
    <row r="165" spans="2:65" s="1" customFormat="1" ht="22.5" customHeight="1">
      <c r="B165" s="166"/>
      <c r="C165" s="167" t="s">
        <v>570</v>
      </c>
      <c r="D165" s="167" t="s">
        <v>4015</v>
      </c>
      <c r="E165" s="168" t="s">
        <v>3719</v>
      </c>
      <c r="F165" s="169" t="s">
        <v>5589</v>
      </c>
      <c r="G165" s="170" t="s">
        <v>459</v>
      </c>
      <c r="H165" s="171">
        <v>18.7</v>
      </c>
      <c r="I165" s="172"/>
      <c r="J165" s="173">
        <f>ROUND(I165*H165,2)</f>
        <v>0</v>
      </c>
      <c r="K165" s="169" t="s">
        <v>392</v>
      </c>
      <c r="L165" s="35"/>
      <c r="M165" s="174" t="s">
        <v>5915</v>
      </c>
      <c r="N165" s="175" t="s">
        <v>5954</v>
      </c>
      <c r="O165" s="36"/>
      <c r="P165" s="176">
        <f>O165*H165</f>
        <v>0</v>
      </c>
      <c r="Q165" s="176">
        <v>0</v>
      </c>
      <c r="R165" s="176">
        <f>Q165*H165</f>
        <v>0</v>
      </c>
      <c r="S165" s="176">
        <v>1.91E-3</v>
      </c>
      <c r="T165" s="177">
        <f>S165*H165</f>
        <v>3.5716999999999999E-2</v>
      </c>
      <c r="AR165" s="18" t="s">
        <v>3964</v>
      </c>
      <c r="AT165" s="18" t="s">
        <v>4015</v>
      </c>
      <c r="AU165" s="18" t="s">
        <v>5990</v>
      </c>
      <c r="AY165" s="18" t="s">
        <v>4012</v>
      </c>
      <c r="BE165" s="178">
        <f>IF(N165="základní",J165,0)</f>
        <v>0</v>
      </c>
      <c r="BF165" s="178">
        <f>IF(N165="snížená",J165,0)</f>
        <v>0</v>
      </c>
      <c r="BG165" s="178">
        <f>IF(N165="zákl. přenesená",J165,0)</f>
        <v>0</v>
      </c>
      <c r="BH165" s="178">
        <f>IF(N165="sníž. přenesená",J165,0)</f>
        <v>0</v>
      </c>
      <c r="BI165" s="178">
        <f>IF(N165="nulová",J165,0)</f>
        <v>0</v>
      </c>
      <c r="BJ165" s="18" t="s">
        <v>5934</v>
      </c>
      <c r="BK165" s="178">
        <f>ROUND(I165*H165,2)</f>
        <v>0</v>
      </c>
      <c r="BL165" s="18" t="s">
        <v>3964</v>
      </c>
      <c r="BM165" s="18" t="s">
        <v>5092</v>
      </c>
    </row>
    <row r="166" spans="2:65" s="1" customFormat="1" ht="22.5" customHeight="1">
      <c r="B166" s="166"/>
      <c r="C166" s="167" t="s">
        <v>574</v>
      </c>
      <c r="D166" s="167" t="s">
        <v>4015</v>
      </c>
      <c r="E166" s="168" t="s">
        <v>5594</v>
      </c>
      <c r="F166" s="169" t="s">
        <v>5595</v>
      </c>
      <c r="G166" s="170" t="s">
        <v>459</v>
      </c>
      <c r="H166" s="171">
        <v>2.4</v>
      </c>
      <c r="I166" s="172"/>
      <c r="J166" s="173">
        <f>ROUND(I166*H166,2)</f>
        <v>0</v>
      </c>
      <c r="K166" s="169" t="s">
        <v>392</v>
      </c>
      <c r="L166" s="35"/>
      <c r="M166" s="174" t="s">
        <v>5915</v>
      </c>
      <c r="N166" s="175" t="s">
        <v>5954</v>
      </c>
      <c r="O166" s="36"/>
      <c r="P166" s="176">
        <f>O166*H166</f>
        <v>0</v>
      </c>
      <c r="Q166" s="176">
        <v>0</v>
      </c>
      <c r="R166" s="176">
        <f>Q166*H166</f>
        <v>0</v>
      </c>
      <c r="S166" s="176">
        <v>1.67E-3</v>
      </c>
      <c r="T166" s="177">
        <f>S166*H166</f>
        <v>4.0080000000000003E-3</v>
      </c>
      <c r="AR166" s="18" t="s">
        <v>3964</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3964</v>
      </c>
      <c r="BM166" s="18" t="s">
        <v>5093</v>
      </c>
    </row>
    <row r="167" spans="2:65" s="12" customFormat="1">
      <c r="B167" s="186"/>
      <c r="D167" s="179" t="s">
        <v>402</v>
      </c>
      <c r="E167" s="187" t="s">
        <v>5915</v>
      </c>
      <c r="F167" s="188" t="s">
        <v>5094</v>
      </c>
      <c r="H167" s="189">
        <v>2.4</v>
      </c>
      <c r="I167" s="190"/>
      <c r="L167" s="186"/>
      <c r="M167" s="191"/>
      <c r="N167" s="192"/>
      <c r="O167" s="192"/>
      <c r="P167" s="192"/>
      <c r="Q167" s="192"/>
      <c r="R167" s="192"/>
      <c r="S167" s="192"/>
      <c r="T167" s="193"/>
      <c r="AT167" s="194" t="s">
        <v>402</v>
      </c>
      <c r="AU167" s="194" t="s">
        <v>5990</v>
      </c>
      <c r="AV167" s="12" t="s">
        <v>5990</v>
      </c>
      <c r="AW167" s="12" t="s">
        <v>5947</v>
      </c>
      <c r="AX167" s="12" t="s">
        <v>5934</v>
      </c>
      <c r="AY167" s="194" t="s">
        <v>4012</v>
      </c>
    </row>
    <row r="168" spans="2:65" s="1" customFormat="1" ht="22.5" customHeight="1">
      <c r="B168" s="166"/>
      <c r="C168" s="167" t="s">
        <v>579</v>
      </c>
      <c r="D168" s="167" t="s">
        <v>4015</v>
      </c>
      <c r="E168" s="168" t="s">
        <v>5602</v>
      </c>
      <c r="F168" s="169" t="s">
        <v>5603</v>
      </c>
      <c r="G168" s="170" t="s">
        <v>459</v>
      </c>
      <c r="H168" s="171">
        <v>9</v>
      </c>
      <c r="I168" s="172"/>
      <c r="J168" s="173">
        <f>ROUND(I168*H168,2)</f>
        <v>0</v>
      </c>
      <c r="K168" s="169" t="s">
        <v>392</v>
      </c>
      <c r="L168" s="35"/>
      <c r="M168" s="174" t="s">
        <v>5915</v>
      </c>
      <c r="N168" s="175" t="s">
        <v>5954</v>
      </c>
      <c r="O168" s="36"/>
      <c r="P168" s="176">
        <f>O168*H168</f>
        <v>0</v>
      </c>
      <c r="Q168" s="176">
        <v>0</v>
      </c>
      <c r="R168" s="176">
        <f>Q168*H168</f>
        <v>0</v>
      </c>
      <c r="S168" s="176">
        <v>2.5999999999999999E-3</v>
      </c>
      <c r="T168" s="177">
        <f>S168*H168</f>
        <v>2.3399999999999997E-2</v>
      </c>
      <c r="AR168" s="18" t="s">
        <v>3964</v>
      </c>
      <c r="AT168" s="18" t="s">
        <v>4015</v>
      </c>
      <c r="AU168" s="18" t="s">
        <v>5990</v>
      </c>
      <c r="AY168" s="18" t="s">
        <v>4012</v>
      </c>
      <c r="BE168" s="178">
        <f>IF(N168="základní",J168,0)</f>
        <v>0</v>
      </c>
      <c r="BF168" s="178">
        <f>IF(N168="snížená",J168,0)</f>
        <v>0</v>
      </c>
      <c r="BG168" s="178">
        <f>IF(N168="zákl. přenesená",J168,0)</f>
        <v>0</v>
      </c>
      <c r="BH168" s="178">
        <f>IF(N168="sníž. přenesená",J168,0)</f>
        <v>0</v>
      </c>
      <c r="BI168" s="178">
        <f>IF(N168="nulová",J168,0)</f>
        <v>0</v>
      </c>
      <c r="BJ168" s="18" t="s">
        <v>5934</v>
      </c>
      <c r="BK168" s="178">
        <f>ROUND(I168*H168,2)</f>
        <v>0</v>
      </c>
      <c r="BL168" s="18" t="s">
        <v>3964</v>
      </c>
      <c r="BM168" s="18" t="s">
        <v>5095</v>
      </c>
    </row>
    <row r="169" spans="2:65" s="1" customFormat="1" ht="22.5" customHeight="1">
      <c r="B169" s="166"/>
      <c r="C169" s="167" t="s">
        <v>590</v>
      </c>
      <c r="D169" s="167" t="s">
        <v>4015</v>
      </c>
      <c r="E169" s="168" t="s">
        <v>5607</v>
      </c>
      <c r="F169" s="169" t="s">
        <v>5608</v>
      </c>
      <c r="G169" s="170" t="s">
        <v>459</v>
      </c>
      <c r="H169" s="171">
        <v>3</v>
      </c>
      <c r="I169" s="172"/>
      <c r="J169" s="173">
        <f>ROUND(I169*H169,2)</f>
        <v>0</v>
      </c>
      <c r="K169" s="169" t="s">
        <v>392</v>
      </c>
      <c r="L169" s="35"/>
      <c r="M169" s="174" t="s">
        <v>5915</v>
      </c>
      <c r="N169" s="175" t="s">
        <v>5954</v>
      </c>
      <c r="O169" s="36"/>
      <c r="P169" s="176">
        <f>O169*H169</f>
        <v>0</v>
      </c>
      <c r="Q169" s="176">
        <v>0</v>
      </c>
      <c r="R169" s="176">
        <f>Q169*H169</f>
        <v>0</v>
      </c>
      <c r="S169" s="176">
        <v>3.9399999999999999E-3</v>
      </c>
      <c r="T169" s="177">
        <f>S169*H169</f>
        <v>1.1820000000000001E-2</v>
      </c>
      <c r="AR169" s="18" t="s">
        <v>3964</v>
      </c>
      <c r="AT169" s="18" t="s">
        <v>4015</v>
      </c>
      <c r="AU169" s="18" t="s">
        <v>5990</v>
      </c>
      <c r="AY169" s="18" t="s">
        <v>4012</v>
      </c>
      <c r="BE169" s="178">
        <f>IF(N169="základní",J169,0)</f>
        <v>0</v>
      </c>
      <c r="BF169" s="178">
        <f>IF(N169="snížená",J169,0)</f>
        <v>0</v>
      </c>
      <c r="BG169" s="178">
        <f>IF(N169="zákl. přenesená",J169,0)</f>
        <v>0</v>
      </c>
      <c r="BH169" s="178">
        <f>IF(N169="sníž. přenesená",J169,0)</f>
        <v>0</v>
      </c>
      <c r="BI169" s="178">
        <f>IF(N169="nulová",J169,0)</f>
        <v>0</v>
      </c>
      <c r="BJ169" s="18" t="s">
        <v>5934</v>
      </c>
      <c r="BK169" s="178">
        <f>ROUND(I169*H169,2)</f>
        <v>0</v>
      </c>
      <c r="BL169" s="18" t="s">
        <v>3964</v>
      </c>
      <c r="BM169" s="18" t="s">
        <v>5096</v>
      </c>
    </row>
    <row r="170" spans="2:65" s="1" customFormat="1" ht="31.5" customHeight="1">
      <c r="B170" s="166"/>
      <c r="C170" s="167" t="s">
        <v>601</v>
      </c>
      <c r="D170" s="167" t="s">
        <v>4015</v>
      </c>
      <c r="E170" s="168" t="s">
        <v>2481</v>
      </c>
      <c r="F170" s="169" t="s">
        <v>2482</v>
      </c>
      <c r="G170" s="170" t="s">
        <v>426</v>
      </c>
      <c r="H170" s="171">
        <v>36.783999999999999</v>
      </c>
      <c r="I170" s="172"/>
      <c r="J170" s="173">
        <f>ROUND(I170*H170,2)</f>
        <v>0</v>
      </c>
      <c r="K170" s="169" t="s">
        <v>392</v>
      </c>
      <c r="L170" s="35"/>
      <c r="M170" s="174" t="s">
        <v>5915</v>
      </c>
      <c r="N170" s="175" t="s">
        <v>5954</v>
      </c>
      <c r="O170" s="36"/>
      <c r="P170" s="176">
        <f>O170*H170</f>
        <v>0</v>
      </c>
      <c r="Q170" s="176">
        <v>7.6E-3</v>
      </c>
      <c r="R170" s="176">
        <f>Q170*H170</f>
        <v>0.27955839999999998</v>
      </c>
      <c r="S170" s="176">
        <v>0</v>
      </c>
      <c r="T170" s="177">
        <f>S170*H170</f>
        <v>0</v>
      </c>
      <c r="AR170" s="18" t="s">
        <v>3964</v>
      </c>
      <c r="AT170" s="18" t="s">
        <v>4015</v>
      </c>
      <c r="AU170" s="18" t="s">
        <v>5990</v>
      </c>
      <c r="AY170" s="18" t="s">
        <v>4012</v>
      </c>
      <c r="BE170" s="178">
        <f>IF(N170="základní",J170,0)</f>
        <v>0</v>
      </c>
      <c r="BF170" s="178">
        <f>IF(N170="snížená",J170,0)</f>
        <v>0</v>
      </c>
      <c r="BG170" s="178">
        <f>IF(N170="zákl. přenesená",J170,0)</f>
        <v>0</v>
      </c>
      <c r="BH170" s="178">
        <f>IF(N170="sníž. přenesená",J170,0)</f>
        <v>0</v>
      </c>
      <c r="BI170" s="178">
        <f>IF(N170="nulová",J170,0)</f>
        <v>0</v>
      </c>
      <c r="BJ170" s="18" t="s">
        <v>5934</v>
      </c>
      <c r="BK170" s="178">
        <f>ROUND(I170*H170,2)</f>
        <v>0</v>
      </c>
      <c r="BL170" s="18" t="s">
        <v>3964</v>
      </c>
      <c r="BM170" s="18" t="s">
        <v>5097</v>
      </c>
    </row>
    <row r="171" spans="2:65" s="12" customFormat="1">
      <c r="B171" s="186"/>
      <c r="D171" s="195" t="s">
        <v>402</v>
      </c>
      <c r="E171" s="194" t="s">
        <v>5915</v>
      </c>
      <c r="F171" s="207" t="s">
        <v>5091</v>
      </c>
      <c r="H171" s="208">
        <v>33.44</v>
      </c>
      <c r="I171" s="190"/>
      <c r="L171" s="186"/>
      <c r="M171" s="191"/>
      <c r="N171" s="192"/>
      <c r="O171" s="192"/>
      <c r="P171" s="192"/>
      <c r="Q171" s="192"/>
      <c r="R171" s="192"/>
      <c r="S171" s="192"/>
      <c r="T171" s="193"/>
      <c r="AT171" s="194" t="s">
        <v>402</v>
      </c>
      <c r="AU171" s="194" t="s">
        <v>5990</v>
      </c>
      <c r="AV171" s="12" t="s">
        <v>5990</v>
      </c>
      <c r="AW171" s="12" t="s">
        <v>5947</v>
      </c>
      <c r="AX171" s="12" t="s">
        <v>5934</v>
      </c>
      <c r="AY171" s="194" t="s">
        <v>4012</v>
      </c>
    </row>
    <row r="172" spans="2:65" s="12" customFormat="1">
      <c r="B172" s="186"/>
      <c r="D172" s="179" t="s">
        <v>402</v>
      </c>
      <c r="F172" s="188" t="s">
        <v>5098</v>
      </c>
      <c r="H172" s="189">
        <v>36.783999999999999</v>
      </c>
      <c r="I172" s="190"/>
      <c r="L172" s="186"/>
      <c r="M172" s="191"/>
      <c r="N172" s="192"/>
      <c r="O172" s="192"/>
      <c r="P172" s="192"/>
      <c r="Q172" s="192"/>
      <c r="R172" s="192"/>
      <c r="S172" s="192"/>
      <c r="T172" s="193"/>
      <c r="AT172" s="194" t="s">
        <v>402</v>
      </c>
      <c r="AU172" s="194" t="s">
        <v>5990</v>
      </c>
      <c r="AV172" s="12" t="s">
        <v>5990</v>
      </c>
      <c r="AW172" s="12" t="s">
        <v>5916</v>
      </c>
      <c r="AX172" s="12" t="s">
        <v>5934</v>
      </c>
      <c r="AY172" s="194" t="s">
        <v>4012</v>
      </c>
    </row>
    <row r="173" spans="2:65" s="1" customFormat="1" ht="31.5" customHeight="1">
      <c r="B173" s="166"/>
      <c r="C173" s="167" t="s">
        <v>605</v>
      </c>
      <c r="D173" s="167" t="s">
        <v>4015</v>
      </c>
      <c r="E173" s="168" t="s">
        <v>5099</v>
      </c>
      <c r="F173" s="169" t="s">
        <v>5100</v>
      </c>
      <c r="G173" s="170" t="s">
        <v>459</v>
      </c>
      <c r="H173" s="171">
        <v>18.7</v>
      </c>
      <c r="I173" s="172"/>
      <c r="J173" s="173">
        <f>ROUND(I173*H173,2)</f>
        <v>0</v>
      </c>
      <c r="K173" s="169" t="s">
        <v>392</v>
      </c>
      <c r="L173" s="35"/>
      <c r="M173" s="174" t="s">
        <v>5915</v>
      </c>
      <c r="N173" s="175" t="s">
        <v>5954</v>
      </c>
      <c r="O173" s="36"/>
      <c r="P173" s="176">
        <f>O173*H173</f>
        <v>0</v>
      </c>
      <c r="Q173" s="176">
        <v>5.6499999999999996E-3</v>
      </c>
      <c r="R173" s="176">
        <f>Q173*H173</f>
        <v>0.10565499999999999</v>
      </c>
      <c r="S173" s="176">
        <v>0</v>
      </c>
      <c r="T173" s="177">
        <f>S173*H173</f>
        <v>0</v>
      </c>
      <c r="AR173" s="18" t="s">
        <v>3964</v>
      </c>
      <c r="AT173" s="18" t="s">
        <v>4015</v>
      </c>
      <c r="AU173" s="18" t="s">
        <v>5990</v>
      </c>
      <c r="AY173" s="18" t="s">
        <v>4012</v>
      </c>
      <c r="BE173" s="178">
        <f>IF(N173="základní",J173,0)</f>
        <v>0</v>
      </c>
      <c r="BF173" s="178">
        <f>IF(N173="snížená",J173,0)</f>
        <v>0</v>
      </c>
      <c r="BG173" s="178">
        <f>IF(N173="zákl. přenesená",J173,0)</f>
        <v>0</v>
      </c>
      <c r="BH173" s="178">
        <f>IF(N173="sníž. přenesená",J173,0)</f>
        <v>0</v>
      </c>
      <c r="BI173" s="178">
        <f>IF(N173="nulová",J173,0)</f>
        <v>0</v>
      </c>
      <c r="BJ173" s="18" t="s">
        <v>5934</v>
      </c>
      <c r="BK173" s="178">
        <f>ROUND(I173*H173,2)</f>
        <v>0</v>
      </c>
      <c r="BL173" s="18" t="s">
        <v>3964</v>
      </c>
      <c r="BM173" s="18" t="s">
        <v>5101</v>
      </c>
    </row>
    <row r="174" spans="2:65" s="12" customFormat="1">
      <c r="B174" s="186"/>
      <c r="D174" s="195" t="s">
        <v>402</v>
      </c>
      <c r="E174" s="194" t="s">
        <v>5915</v>
      </c>
      <c r="F174" s="207" t="s">
        <v>5102</v>
      </c>
      <c r="H174" s="208">
        <v>17</v>
      </c>
      <c r="I174" s="190"/>
      <c r="L174" s="186"/>
      <c r="M174" s="191"/>
      <c r="N174" s="192"/>
      <c r="O174" s="192"/>
      <c r="P174" s="192"/>
      <c r="Q174" s="192"/>
      <c r="R174" s="192"/>
      <c r="S174" s="192"/>
      <c r="T174" s="193"/>
      <c r="AT174" s="194" t="s">
        <v>402</v>
      </c>
      <c r="AU174" s="194" t="s">
        <v>5990</v>
      </c>
      <c r="AV174" s="12" t="s">
        <v>5990</v>
      </c>
      <c r="AW174" s="12" t="s">
        <v>5947</v>
      </c>
      <c r="AX174" s="12" t="s">
        <v>5934</v>
      </c>
      <c r="AY174" s="194" t="s">
        <v>4012</v>
      </c>
    </row>
    <row r="175" spans="2:65" s="12" customFormat="1">
      <c r="B175" s="186"/>
      <c r="D175" s="179" t="s">
        <v>402</v>
      </c>
      <c r="F175" s="188" t="s">
        <v>5103</v>
      </c>
      <c r="H175" s="189">
        <v>18.7</v>
      </c>
      <c r="I175" s="190"/>
      <c r="L175" s="186"/>
      <c r="M175" s="191"/>
      <c r="N175" s="192"/>
      <c r="O175" s="192"/>
      <c r="P175" s="192"/>
      <c r="Q175" s="192"/>
      <c r="R175" s="192"/>
      <c r="S175" s="192"/>
      <c r="T175" s="193"/>
      <c r="AT175" s="194" t="s">
        <v>402</v>
      </c>
      <c r="AU175" s="194" t="s">
        <v>5990</v>
      </c>
      <c r="AV175" s="12" t="s">
        <v>5990</v>
      </c>
      <c r="AW175" s="12" t="s">
        <v>5916</v>
      </c>
      <c r="AX175" s="12" t="s">
        <v>5934</v>
      </c>
      <c r="AY175" s="194" t="s">
        <v>4012</v>
      </c>
    </row>
    <row r="176" spans="2:65" s="1" customFormat="1" ht="31.5" customHeight="1">
      <c r="B176" s="166"/>
      <c r="C176" s="167" t="s">
        <v>611</v>
      </c>
      <c r="D176" s="167" t="s">
        <v>4015</v>
      </c>
      <c r="E176" s="168" t="s">
        <v>5104</v>
      </c>
      <c r="F176" s="169" t="s">
        <v>5105</v>
      </c>
      <c r="G176" s="170" t="s">
        <v>568</v>
      </c>
      <c r="H176" s="171">
        <v>4</v>
      </c>
      <c r="I176" s="172"/>
      <c r="J176" s="173">
        <f>ROUND(I176*H176,2)</f>
        <v>0</v>
      </c>
      <c r="K176" s="169" t="s">
        <v>392</v>
      </c>
      <c r="L176" s="35"/>
      <c r="M176" s="174" t="s">
        <v>5915</v>
      </c>
      <c r="N176" s="175" t="s">
        <v>5954</v>
      </c>
      <c r="O176" s="36"/>
      <c r="P176" s="176">
        <f>O176*H176</f>
        <v>0</v>
      </c>
      <c r="Q176" s="176">
        <v>0</v>
      </c>
      <c r="R176" s="176">
        <f>Q176*H176</f>
        <v>0</v>
      </c>
      <c r="S176" s="176">
        <v>0</v>
      </c>
      <c r="T176" s="177">
        <f>S176*H176</f>
        <v>0</v>
      </c>
      <c r="AR176" s="18" t="s">
        <v>3964</v>
      </c>
      <c r="AT176" s="18" t="s">
        <v>4015</v>
      </c>
      <c r="AU176" s="18" t="s">
        <v>5990</v>
      </c>
      <c r="AY176" s="18" t="s">
        <v>4012</v>
      </c>
      <c r="BE176" s="178">
        <f>IF(N176="základní",J176,0)</f>
        <v>0</v>
      </c>
      <c r="BF176" s="178">
        <f>IF(N176="snížená",J176,0)</f>
        <v>0</v>
      </c>
      <c r="BG176" s="178">
        <f>IF(N176="zákl. přenesená",J176,0)</f>
        <v>0</v>
      </c>
      <c r="BH176" s="178">
        <f>IF(N176="sníž. přenesená",J176,0)</f>
        <v>0</v>
      </c>
      <c r="BI176" s="178">
        <f>IF(N176="nulová",J176,0)</f>
        <v>0</v>
      </c>
      <c r="BJ176" s="18" t="s">
        <v>5934</v>
      </c>
      <c r="BK176" s="178">
        <f>ROUND(I176*H176,2)</f>
        <v>0</v>
      </c>
      <c r="BL176" s="18" t="s">
        <v>3964</v>
      </c>
      <c r="BM176" s="18" t="s">
        <v>5106</v>
      </c>
    </row>
    <row r="177" spans="2:65" s="1" customFormat="1" ht="31.5" customHeight="1">
      <c r="B177" s="166"/>
      <c r="C177" s="167" t="s">
        <v>616</v>
      </c>
      <c r="D177" s="167" t="s">
        <v>4015</v>
      </c>
      <c r="E177" s="168" t="s">
        <v>2615</v>
      </c>
      <c r="F177" s="169" t="s">
        <v>2616</v>
      </c>
      <c r="G177" s="170" t="s">
        <v>459</v>
      </c>
      <c r="H177" s="171">
        <v>2</v>
      </c>
      <c r="I177" s="172"/>
      <c r="J177" s="173">
        <f>ROUND(I177*H177,2)</f>
        <v>0</v>
      </c>
      <c r="K177" s="169" t="s">
        <v>392</v>
      </c>
      <c r="L177" s="35"/>
      <c r="M177" s="174" t="s">
        <v>5915</v>
      </c>
      <c r="N177" s="175" t="s">
        <v>5954</v>
      </c>
      <c r="O177" s="36"/>
      <c r="P177" s="176">
        <f>O177*H177</f>
        <v>0</v>
      </c>
      <c r="Q177" s="176">
        <v>2.9099999999999998E-3</v>
      </c>
      <c r="R177" s="176">
        <f>Q177*H177</f>
        <v>5.8199999999999997E-3</v>
      </c>
      <c r="S177" s="176">
        <v>0</v>
      </c>
      <c r="T177" s="177">
        <f>S177*H177</f>
        <v>0</v>
      </c>
      <c r="AR177" s="18" t="s">
        <v>3964</v>
      </c>
      <c r="AT177" s="18" t="s">
        <v>4015</v>
      </c>
      <c r="AU177" s="18" t="s">
        <v>5990</v>
      </c>
      <c r="AY177" s="18" t="s">
        <v>4012</v>
      </c>
      <c r="BE177" s="178">
        <f>IF(N177="základní",J177,0)</f>
        <v>0</v>
      </c>
      <c r="BF177" s="178">
        <f>IF(N177="snížená",J177,0)</f>
        <v>0</v>
      </c>
      <c r="BG177" s="178">
        <f>IF(N177="zákl. přenesená",J177,0)</f>
        <v>0</v>
      </c>
      <c r="BH177" s="178">
        <f>IF(N177="sníž. přenesená",J177,0)</f>
        <v>0</v>
      </c>
      <c r="BI177" s="178">
        <f>IF(N177="nulová",J177,0)</f>
        <v>0</v>
      </c>
      <c r="BJ177" s="18" t="s">
        <v>5934</v>
      </c>
      <c r="BK177" s="178">
        <f>ROUND(I177*H177,2)</f>
        <v>0</v>
      </c>
      <c r="BL177" s="18" t="s">
        <v>3964</v>
      </c>
      <c r="BM177" s="18" t="s">
        <v>5107</v>
      </c>
    </row>
    <row r="178" spans="2:65" s="1" customFormat="1" ht="22.5" customHeight="1">
      <c r="B178" s="166"/>
      <c r="C178" s="167" t="s">
        <v>622</v>
      </c>
      <c r="D178" s="167" t="s">
        <v>4015</v>
      </c>
      <c r="E178" s="168" t="s">
        <v>5626</v>
      </c>
      <c r="F178" s="169" t="s">
        <v>5627</v>
      </c>
      <c r="G178" s="170" t="s">
        <v>459</v>
      </c>
      <c r="H178" s="171">
        <v>9</v>
      </c>
      <c r="I178" s="172"/>
      <c r="J178" s="173">
        <f>ROUND(I178*H178,2)</f>
        <v>0</v>
      </c>
      <c r="K178" s="169" t="s">
        <v>392</v>
      </c>
      <c r="L178" s="35"/>
      <c r="M178" s="174" t="s">
        <v>5915</v>
      </c>
      <c r="N178" s="175" t="s">
        <v>5954</v>
      </c>
      <c r="O178" s="36"/>
      <c r="P178" s="176">
        <f>O178*H178</f>
        <v>0</v>
      </c>
      <c r="Q178" s="176">
        <v>1.3699999999999999E-3</v>
      </c>
      <c r="R178" s="176">
        <f>Q178*H178</f>
        <v>1.2329999999999999E-2</v>
      </c>
      <c r="S178" s="176">
        <v>0</v>
      </c>
      <c r="T178" s="177">
        <f>S178*H178</f>
        <v>0</v>
      </c>
      <c r="AR178" s="18" t="s">
        <v>3964</v>
      </c>
      <c r="AT178" s="18" t="s">
        <v>4015</v>
      </c>
      <c r="AU178" s="18" t="s">
        <v>5990</v>
      </c>
      <c r="AY178" s="18" t="s">
        <v>4012</v>
      </c>
      <c r="BE178" s="178">
        <f>IF(N178="základní",J178,0)</f>
        <v>0</v>
      </c>
      <c r="BF178" s="178">
        <f>IF(N178="snížená",J178,0)</f>
        <v>0</v>
      </c>
      <c r="BG178" s="178">
        <f>IF(N178="zákl. přenesená",J178,0)</f>
        <v>0</v>
      </c>
      <c r="BH178" s="178">
        <f>IF(N178="sníž. přenesená",J178,0)</f>
        <v>0</v>
      </c>
      <c r="BI178" s="178">
        <f>IF(N178="nulová",J178,0)</f>
        <v>0</v>
      </c>
      <c r="BJ178" s="18" t="s">
        <v>5934</v>
      </c>
      <c r="BK178" s="178">
        <f>ROUND(I178*H178,2)</f>
        <v>0</v>
      </c>
      <c r="BL178" s="18" t="s">
        <v>3964</v>
      </c>
      <c r="BM178" s="18" t="s">
        <v>5108</v>
      </c>
    </row>
    <row r="179" spans="2:65" s="12" customFormat="1">
      <c r="B179" s="186"/>
      <c r="D179" s="179" t="s">
        <v>402</v>
      </c>
      <c r="E179" s="187" t="s">
        <v>5915</v>
      </c>
      <c r="F179" s="188" t="s">
        <v>5109</v>
      </c>
      <c r="H179" s="189">
        <v>9</v>
      </c>
      <c r="I179" s="190"/>
      <c r="L179" s="186"/>
      <c r="M179" s="191"/>
      <c r="N179" s="192"/>
      <c r="O179" s="192"/>
      <c r="P179" s="192"/>
      <c r="Q179" s="192"/>
      <c r="R179" s="192"/>
      <c r="S179" s="192"/>
      <c r="T179" s="193"/>
      <c r="AT179" s="194" t="s">
        <v>402</v>
      </c>
      <c r="AU179" s="194" t="s">
        <v>5990</v>
      </c>
      <c r="AV179" s="12" t="s">
        <v>5990</v>
      </c>
      <c r="AW179" s="12" t="s">
        <v>5947</v>
      </c>
      <c r="AX179" s="12" t="s">
        <v>5934</v>
      </c>
      <c r="AY179" s="194" t="s">
        <v>4012</v>
      </c>
    </row>
    <row r="180" spans="2:65" s="1" customFormat="1" ht="31.5" customHeight="1">
      <c r="B180" s="166"/>
      <c r="C180" s="167" t="s">
        <v>629</v>
      </c>
      <c r="D180" s="167" t="s">
        <v>4015</v>
      </c>
      <c r="E180" s="168" t="s">
        <v>2788</v>
      </c>
      <c r="F180" s="169" t="s">
        <v>2789</v>
      </c>
      <c r="G180" s="170" t="s">
        <v>459</v>
      </c>
      <c r="H180" s="171">
        <v>3</v>
      </c>
      <c r="I180" s="172"/>
      <c r="J180" s="173">
        <f>ROUND(I180*H180,2)</f>
        <v>0</v>
      </c>
      <c r="K180" s="169" t="s">
        <v>392</v>
      </c>
      <c r="L180" s="35"/>
      <c r="M180" s="174" t="s">
        <v>5915</v>
      </c>
      <c r="N180" s="175" t="s">
        <v>5954</v>
      </c>
      <c r="O180" s="36"/>
      <c r="P180" s="176">
        <f>O180*H180</f>
        <v>0</v>
      </c>
      <c r="Q180" s="176">
        <v>2.1199999999999999E-3</v>
      </c>
      <c r="R180" s="176">
        <f>Q180*H180</f>
        <v>6.3599999999999993E-3</v>
      </c>
      <c r="S180" s="176">
        <v>0</v>
      </c>
      <c r="T180" s="177">
        <f>S180*H180</f>
        <v>0</v>
      </c>
      <c r="AR180" s="18" t="s">
        <v>3964</v>
      </c>
      <c r="AT180" s="18" t="s">
        <v>4015</v>
      </c>
      <c r="AU180" s="18" t="s">
        <v>5990</v>
      </c>
      <c r="AY180" s="18" t="s">
        <v>4012</v>
      </c>
      <c r="BE180" s="178">
        <f>IF(N180="základní",J180,0)</f>
        <v>0</v>
      </c>
      <c r="BF180" s="178">
        <f>IF(N180="snížená",J180,0)</f>
        <v>0</v>
      </c>
      <c r="BG180" s="178">
        <f>IF(N180="zákl. přenesená",J180,0)</f>
        <v>0</v>
      </c>
      <c r="BH180" s="178">
        <f>IF(N180="sníž. přenesená",J180,0)</f>
        <v>0</v>
      </c>
      <c r="BI180" s="178">
        <f>IF(N180="nulová",J180,0)</f>
        <v>0</v>
      </c>
      <c r="BJ180" s="18" t="s">
        <v>5934</v>
      </c>
      <c r="BK180" s="178">
        <f>ROUND(I180*H180,2)</f>
        <v>0</v>
      </c>
      <c r="BL180" s="18" t="s">
        <v>3964</v>
      </c>
      <c r="BM180" s="18" t="s">
        <v>5110</v>
      </c>
    </row>
    <row r="181" spans="2:65" s="12" customFormat="1">
      <c r="B181" s="186"/>
      <c r="D181" s="179" t="s">
        <v>402</v>
      </c>
      <c r="E181" s="187" t="s">
        <v>5915</v>
      </c>
      <c r="F181" s="188" t="s">
        <v>5111</v>
      </c>
      <c r="H181" s="189">
        <v>3</v>
      </c>
      <c r="I181" s="190"/>
      <c r="L181" s="186"/>
      <c r="M181" s="191"/>
      <c r="N181" s="192"/>
      <c r="O181" s="192"/>
      <c r="P181" s="192"/>
      <c r="Q181" s="192"/>
      <c r="R181" s="192"/>
      <c r="S181" s="192"/>
      <c r="T181" s="193"/>
      <c r="AT181" s="194" t="s">
        <v>402</v>
      </c>
      <c r="AU181" s="194" t="s">
        <v>5990</v>
      </c>
      <c r="AV181" s="12" t="s">
        <v>5990</v>
      </c>
      <c r="AW181" s="12" t="s">
        <v>5947</v>
      </c>
      <c r="AX181" s="12" t="s">
        <v>5934</v>
      </c>
      <c r="AY181" s="194" t="s">
        <v>4012</v>
      </c>
    </row>
    <row r="182" spans="2:65" s="1" customFormat="1" ht="22.5" customHeight="1">
      <c r="B182" s="166"/>
      <c r="C182" s="167" t="s">
        <v>635</v>
      </c>
      <c r="D182" s="167" t="s">
        <v>4015</v>
      </c>
      <c r="E182" s="168" t="s">
        <v>2492</v>
      </c>
      <c r="F182" s="169" t="s">
        <v>2493</v>
      </c>
      <c r="G182" s="170" t="s">
        <v>450</v>
      </c>
      <c r="H182" s="171">
        <v>0.41</v>
      </c>
      <c r="I182" s="172"/>
      <c r="J182" s="173">
        <f>ROUND(I182*H182,2)</f>
        <v>0</v>
      </c>
      <c r="K182" s="169" t="s">
        <v>392</v>
      </c>
      <c r="L182" s="35"/>
      <c r="M182" s="174" t="s">
        <v>5915</v>
      </c>
      <c r="N182" s="175" t="s">
        <v>5954</v>
      </c>
      <c r="O182" s="36"/>
      <c r="P182" s="176">
        <f>O182*H182</f>
        <v>0</v>
      </c>
      <c r="Q182" s="176">
        <v>0</v>
      </c>
      <c r="R182" s="176">
        <f>Q182*H182</f>
        <v>0</v>
      </c>
      <c r="S182" s="176">
        <v>0</v>
      </c>
      <c r="T182" s="177">
        <f>S182*H182</f>
        <v>0</v>
      </c>
      <c r="AR182" s="18" t="s">
        <v>3964</v>
      </c>
      <c r="AT182" s="18" t="s">
        <v>4015</v>
      </c>
      <c r="AU182" s="18" t="s">
        <v>5990</v>
      </c>
      <c r="AY182" s="18" t="s">
        <v>4012</v>
      </c>
      <c r="BE182" s="178">
        <f>IF(N182="základní",J182,0)</f>
        <v>0</v>
      </c>
      <c r="BF182" s="178">
        <f>IF(N182="snížená",J182,0)</f>
        <v>0</v>
      </c>
      <c r="BG182" s="178">
        <f>IF(N182="zákl. přenesená",J182,0)</f>
        <v>0</v>
      </c>
      <c r="BH182" s="178">
        <f>IF(N182="sníž. přenesená",J182,0)</f>
        <v>0</v>
      </c>
      <c r="BI182" s="178">
        <f>IF(N182="nulová",J182,0)</f>
        <v>0</v>
      </c>
      <c r="BJ182" s="18" t="s">
        <v>5934</v>
      </c>
      <c r="BK182" s="178">
        <f>ROUND(I182*H182,2)</f>
        <v>0</v>
      </c>
      <c r="BL182" s="18" t="s">
        <v>3964</v>
      </c>
      <c r="BM182" s="18" t="s">
        <v>5112</v>
      </c>
    </row>
    <row r="183" spans="2:65" s="11" customFormat="1" ht="29.85" customHeight="1">
      <c r="B183" s="152"/>
      <c r="D183" s="163" t="s">
        <v>5982</v>
      </c>
      <c r="E183" s="164" t="s">
        <v>5633</v>
      </c>
      <c r="F183" s="164" t="s">
        <v>5634</v>
      </c>
      <c r="I183" s="155"/>
      <c r="J183" s="165">
        <f>BK183</f>
        <v>0</v>
      </c>
      <c r="L183" s="152"/>
      <c r="M183" s="157"/>
      <c r="N183" s="158"/>
      <c r="O183" s="158"/>
      <c r="P183" s="159">
        <f>SUM(P184:P185)</f>
        <v>0</v>
      </c>
      <c r="Q183" s="158"/>
      <c r="R183" s="159">
        <f>SUM(R184:R185)</f>
        <v>0</v>
      </c>
      <c r="S183" s="158"/>
      <c r="T183" s="160">
        <f>SUM(T184:T185)</f>
        <v>7.8E-2</v>
      </c>
      <c r="AR183" s="153" t="s">
        <v>5990</v>
      </c>
      <c r="AT183" s="161" t="s">
        <v>5982</v>
      </c>
      <c r="AU183" s="161" t="s">
        <v>5934</v>
      </c>
      <c r="AY183" s="153" t="s">
        <v>4012</v>
      </c>
      <c r="BK183" s="162">
        <f>SUM(BK184:BK185)</f>
        <v>0</v>
      </c>
    </row>
    <row r="184" spans="2:65" s="1" customFormat="1" ht="22.5" customHeight="1">
      <c r="B184" s="166"/>
      <c r="C184" s="167" t="s">
        <v>640</v>
      </c>
      <c r="D184" s="167" t="s">
        <v>4015</v>
      </c>
      <c r="E184" s="168" t="s">
        <v>5712</v>
      </c>
      <c r="F184" s="169" t="s">
        <v>5713</v>
      </c>
      <c r="G184" s="170" t="s">
        <v>568</v>
      </c>
      <c r="H184" s="171">
        <v>3</v>
      </c>
      <c r="I184" s="172"/>
      <c r="J184" s="173">
        <f>ROUND(I184*H184,2)</f>
        <v>0</v>
      </c>
      <c r="K184" s="169" t="s">
        <v>392</v>
      </c>
      <c r="L184" s="35"/>
      <c r="M184" s="174" t="s">
        <v>5915</v>
      </c>
      <c r="N184" s="175" t="s">
        <v>5954</v>
      </c>
      <c r="O184" s="36"/>
      <c r="P184" s="176">
        <f>O184*H184</f>
        <v>0</v>
      </c>
      <c r="Q184" s="176">
        <v>0</v>
      </c>
      <c r="R184" s="176">
        <f>Q184*H184</f>
        <v>0</v>
      </c>
      <c r="S184" s="176">
        <v>2.5999999999999999E-2</v>
      </c>
      <c r="T184" s="177">
        <f>S184*H184</f>
        <v>7.8E-2</v>
      </c>
      <c r="AR184" s="18" t="s">
        <v>3964</v>
      </c>
      <c r="AT184" s="18" t="s">
        <v>4015</v>
      </c>
      <c r="AU184" s="18" t="s">
        <v>5990</v>
      </c>
      <c r="AY184" s="18" t="s">
        <v>4012</v>
      </c>
      <c r="BE184" s="178">
        <f>IF(N184="základní",J184,0)</f>
        <v>0</v>
      </c>
      <c r="BF184" s="178">
        <f>IF(N184="snížená",J184,0)</f>
        <v>0</v>
      </c>
      <c r="BG184" s="178">
        <f>IF(N184="zákl. přenesená",J184,0)</f>
        <v>0</v>
      </c>
      <c r="BH184" s="178">
        <f>IF(N184="sníž. přenesená",J184,0)</f>
        <v>0</v>
      </c>
      <c r="BI184" s="178">
        <f>IF(N184="nulová",J184,0)</f>
        <v>0</v>
      </c>
      <c r="BJ184" s="18" t="s">
        <v>5934</v>
      </c>
      <c r="BK184" s="178">
        <f>ROUND(I184*H184,2)</f>
        <v>0</v>
      </c>
      <c r="BL184" s="18" t="s">
        <v>3964</v>
      </c>
      <c r="BM184" s="18" t="s">
        <v>5113</v>
      </c>
    </row>
    <row r="185" spans="2:65" s="1" customFormat="1" ht="22.5" customHeight="1">
      <c r="B185" s="166"/>
      <c r="C185" s="167" t="s">
        <v>645</v>
      </c>
      <c r="D185" s="167" t="s">
        <v>4015</v>
      </c>
      <c r="E185" s="168" t="s">
        <v>5114</v>
      </c>
      <c r="F185" s="169" t="s">
        <v>5115</v>
      </c>
      <c r="G185" s="170" t="s">
        <v>5780</v>
      </c>
      <c r="H185" s="222"/>
      <c r="I185" s="172"/>
      <c r="J185" s="173">
        <f>ROUND(I185*H185,2)</f>
        <v>0</v>
      </c>
      <c r="K185" s="169" t="s">
        <v>392</v>
      </c>
      <c r="L185" s="35"/>
      <c r="M185" s="174" t="s">
        <v>5915</v>
      </c>
      <c r="N185" s="175" t="s">
        <v>5954</v>
      </c>
      <c r="O185" s="36"/>
      <c r="P185" s="176">
        <f>O185*H185</f>
        <v>0</v>
      </c>
      <c r="Q185" s="176">
        <v>0</v>
      </c>
      <c r="R185" s="176">
        <f>Q185*H185</f>
        <v>0</v>
      </c>
      <c r="S185" s="176">
        <v>0</v>
      </c>
      <c r="T185" s="177">
        <f>S185*H185</f>
        <v>0</v>
      </c>
      <c r="AR185" s="18" t="s">
        <v>3964</v>
      </c>
      <c r="AT185" s="18" t="s">
        <v>4015</v>
      </c>
      <c r="AU185" s="18" t="s">
        <v>5990</v>
      </c>
      <c r="AY185" s="18" t="s">
        <v>4012</v>
      </c>
      <c r="BE185" s="178">
        <f>IF(N185="základní",J185,0)</f>
        <v>0</v>
      </c>
      <c r="BF185" s="178">
        <f>IF(N185="snížená",J185,0)</f>
        <v>0</v>
      </c>
      <c r="BG185" s="178">
        <f>IF(N185="zákl. přenesená",J185,0)</f>
        <v>0</v>
      </c>
      <c r="BH185" s="178">
        <f>IF(N185="sníž. přenesená",J185,0)</f>
        <v>0</v>
      </c>
      <c r="BI185" s="178">
        <f>IF(N185="nulová",J185,0)</f>
        <v>0</v>
      </c>
      <c r="BJ185" s="18" t="s">
        <v>5934</v>
      </c>
      <c r="BK185" s="178">
        <f>ROUND(I185*H185,2)</f>
        <v>0</v>
      </c>
      <c r="BL185" s="18" t="s">
        <v>3964</v>
      </c>
      <c r="BM185" s="18" t="s">
        <v>5116</v>
      </c>
    </row>
    <row r="186" spans="2:65" s="11" customFormat="1" ht="29.85" customHeight="1">
      <c r="B186" s="152"/>
      <c r="D186" s="163" t="s">
        <v>5982</v>
      </c>
      <c r="E186" s="164" t="s">
        <v>2791</v>
      </c>
      <c r="F186" s="164" t="s">
        <v>2792</v>
      </c>
      <c r="I186" s="155"/>
      <c r="J186" s="165">
        <f>BK186</f>
        <v>0</v>
      </c>
      <c r="L186" s="152"/>
      <c r="M186" s="157"/>
      <c r="N186" s="158"/>
      <c r="O186" s="158"/>
      <c r="P186" s="159">
        <f>SUM(P187:P198)</f>
        <v>0</v>
      </c>
      <c r="Q186" s="158"/>
      <c r="R186" s="159">
        <f>SUM(R187:R198)</f>
        <v>4.5120000000000004E-3</v>
      </c>
      <c r="S186" s="158"/>
      <c r="T186" s="160">
        <f>SUM(T187:T198)</f>
        <v>7.350000000000001E-2</v>
      </c>
      <c r="AR186" s="153" t="s">
        <v>5990</v>
      </c>
      <c r="AT186" s="161" t="s">
        <v>5982</v>
      </c>
      <c r="AU186" s="161" t="s">
        <v>5934</v>
      </c>
      <c r="AY186" s="153" t="s">
        <v>4012</v>
      </c>
      <c r="BK186" s="162">
        <f>SUM(BK187:BK198)</f>
        <v>0</v>
      </c>
    </row>
    <row r="187" spans="2:65" s="1" customFormat="1" ht="22.5" customHeight="1">
      <c r="B187" s="166"/>
      <c r="C187" s="167" t="s">
        <v>649</v>
      </c>
      <c r="D187" s="167" t="s">
        <v>4015</v>
      </c>
      <c r="E187" s="168" t="s">
        <v>5117</v>
      </c>
      <c r="F187" s="169" t="s">
        <v>5118</v>
      </c>
      <c r="G187" s="170" t="s">
        <v>777</v>
      </c>
      <c r="H187" s="171">
        <v>90.24</v>
      </c>
      <c r="I187" s="172"/>
      <c r="J187" s="173">
        <f>ROUND(I187*H187,2)</f>
        <v>0</v>
      </c>
      <c r="K187" s="169" t="s">
        <v>392</v>
      </c>
      <c r="L187" s="35"/>
      <c r="M187" s="174" t="s">
        <v>5915</v>
      </c>
      <c r="N187" s="175" t="s">
        <v>5954</v>
      </c>
      <c r="O187" s="36"/>
      <c r="P187" s="176">
        <f>O187*H187</f>
        <v>0</v>
      </c>
      <c r="Q187" s="176">
        <v>5.0000000000000002E-5</v>
      </c>
      <c r="R187" s="176">
        <f>Q187*H187</f>
        <v>4.5120000000000004E-3</v>
      </c>
      <c r="S187" s="176">
        <v>0</v>
      </c>
      <c r="T187" s="177">
        <f>S187*H187</f>
        <v>0</v>
      </c>
      <c r="AR187" s="18" t="s">
        <v>3964</v>
      </c>
      <c r="AT187" s="18" t="s">
        <v>4015</v>
      </c>
      <c r="AU187" s="18" t="s">
        <v>5990</v>
      </c>
      <c r="AY187" s="18" t="s">
        <v>4012</v>
      </c>
      <c r="BE187" s="178">
        <f>IF(N187="základní",J187,0)</f>
        <v>0</v>
      </c>
      <c r="BF187" s="178">
        <f>IF(N187="snížená",J187,0)</f>
        <v>0</v>
      </c>
      <c r="BG187" s="178">
        <f>IF(N187="zákl. přenesená",J187,0)</f>
        <v>0</v>
      </c>
      <c r="BH187" s="178">
        <f>IF(N187="sníž. přenesená",J187,0)</f>
        <v>0</v>
      </c>
      <c r="BI187" s="178">
        <f>IF(N187="nulová",J187,0)</f>
        <v>0</v>
      </c>
      <c r="BJ187" s="18" t="s">
        <v>5934</v>
      </c>
      <c r="BK187" s="178">
        <f>ROUND(I187*H187,2)</f>
        <v>0</v>
      </c>
      <c r="BL187" s="18" t="s">
        <v>3964</v>
      </c>
      <c r="BM187" s="18" t="s">
        <v>5119</v>
      </c>
    </row>
    <row r="188" spans="2:65" s="12" customFormat="1">
      <c r="B188" s="186"/>
      <c r="D188" s="179" t="s">
        <v>402</v>
      </c>
      <c r="E188" s="187" t="s">
        <v>5915</v>
      </c>
      <c r="F188" s="188" t="s">
        <v>5120</v>
      </c>
      <c r="H188" s="189">
        <v>90.24</v>
      </c>
      <c r="I188" s="190"/>
      <c r="L188" s="186"/>
      <c r="M188" s="191"/>
      <c r="N188" s="192"/>
      <c r="O188" s="192"/>
      <c r="P188" s="192"/>
      <c r="Q188" s="192"/>
      <c r="R188" s="192"/>
      <c r="S188" s="192"/>
      <c r="T188" s="193"/>
      <c r="AT188" s="194" t="s">
        <v>402</v>
      </c>
      <c r="AU188" s="194" t="s">
        <v>5990</v>
      </c>
      <c r="AV188" s="12" t="s">
        <v>5990</v>
      </c>
      <c r="AW188" s="12" t="s">
        <v>5947</v>
      </c>
      <c r="AX188" s="12" t="s">
        <v>5934</v>
      </c>
      <c r="AY188" s="194" t="s">
        <v>4012</v>
      </c>
    </row>
    <row r="189" spans="2:65" s="1" customFormat="1" ht="22.5" customHeight="1">
      <c r="B189" s="166"/>
      <c r="C189" s="197" t="s">
        <v>654</v>
      </c>
      <c r="D189" s="197" t="s">
        <v>447</v>
      </c>
      <c r="E189" s="198" t="s">
        <v>5121</v>
      </c>
      <c r="F189" s="199" t="s">
        <v>5122</v>
      </c>
      <c r="G189" s="200" t="s">
        <v>426</v>
      </c>
      <c r="H189" s="201">
        <v>1.88</v>
      </c>
      <c r="I189" s="202"/>
      <c r="J189" s="203">
        <f>ROUND(I189*H189,2)</f>
        <v>0</v>
      </c>
      <c r="K189" s="199" t="s">
        <v>5915</v>
      </c>
      <c r="L189" s="204"/>
      <c r="M189" s="205" t="s">
        <v>5915</v>
      </c>
      <c r="N189" s="206" t="s">
        <v>5954</v>
      </c>
      <c r="O189" s="36"/>
      <c r="P189" s="176">
        <f>O189*H189</f>
        <v>0</v>
      </c>
      <c r="Q189" s="176">
        <v>0</v>
      </c>
      <c r="R189" s="176">
        <f>Q189*H189</f>
        <v>0</v>
      </c>
      <c r="S189" s="176">
        <v>0</v>
      </c>
      <c r="T189" s="177">
        <f>S189*H189</f>
        <v>0</v>
      </c>
      <c r="AR189" s="18" t="s">
        <v>526</v>
      </c>
      <c r="AT189" s="18" t="s">
        <v>447</v>
      </c>
      <c r="AU189" s="18" t="s">
        <v>5990</v>
      </c>
      <c r="AY189" s="18" t="s">
        <v>4012</v>
      </c>
      <c r="BE189" s="178">
        <f>IF(N189="základní",J189,0)</f>
        <v>0</v>
      </c>
      <c r="BF189" s="178">
        <f>IF(N189="snížená",J189,0)</f>
        <v>0</v>
      </c>
      <c r="BG189" s="178">
        <f>IF(N189="zákl. přenesená",J189,0)</f>
        <v>0</v>
      </c>
      <c r="BH189" s="178">
        <f>IF(N189="sníž. přenesená",J189,0)</f>
        <v>0</v>
      </c>
      <c r="BI189" s="178">
        <f>IF(N189="nulová",J189,0)</f>
        <v>0</v>
      </c>
      <c r="BJ189" s="18" t="s">
        <v>5934</v>
      </c>
      <c r="BK189" s="178">
        <f>ROUND(I189*H189,2)</f>
        <v>0</v>
      </c>
      <c r="BL189" s="18" t="s">
        <v>3964</v>
      </c>
      <c r="BM189" s="18" t="s">
        <v>5123</v>
      </c>
    </row>
    <row r="190" spans="2:65" s="1" customFormat="1" ht="27">
      <c r="B190" s="35"/>
      <c r="D190" s="195" t="s">
        <v>4021</v>
      </c>
      <c r="F190" s="196" t="s">
        <v>5124</v>
      </c>
      <c r="I190" s="181"/>
      <c r="L190" s="35"/>
      <c r="M190" s="64"/>
      <c r="N190" s="36"/>
      <c r="O190" s="36"/>
      <c r="P190" s="36"/>
      <c r="Q190" s="36"/>
      <c r="R190" s="36"/>
      <c r="S190" s="36"/>
      <c r="T190" s="65"/>
      <c r="AT190" s="18" t="s">
        <v>4021</v>
      </c>
      <c r="AU190" s="18" t="s">
        <v>5990</v>
      </c>
    </row>
    <row r="191" spans="2:65" s="12" customFormat="1">
      <c r="B191" s="186"/>
      <c r="D191" s="179" t="s">
        <v>402</v>
      </c>
      <c r="E191" s="187" t="s">
        <v>5915</v>
      </c>
      <c r="F191" s="188" t="s">
        <v>5125</v>
      </c>
      <c r="H191" s="189">
        <v>1.88</v>
      </c>
      <c r="I191" s="190"/>
      <c r="L191" s="186"/>
      <c r="M191" s="191"/>
      <c r="N191" s="192"/>
      <c r="O191" s="192"/>
      <c r="P191" s="192"/>
      <c r="Q191" s="192"/>
      <c r="R191" s="192"/>
      <c r="S191" s="192"/>
      <c r="T191" s="193"/>
      <c r="AT191" s="194" t="s">
        <v>402</v>
      </c>
      <c r="AU191" s="194" t="s">
        <v>5990</v>
      </c>
      <c r="AV191" s="12" t="s">
        <v>5990</v>
      </c>
      <c r="AW191" s="12" t="s">
        <v>5947</v>
      </c>
      <c r="AX191" s="12" t="s">
        <v>5934</v>
      </c>
      <c r="AY191" s="194" t="s">
        <v>4012</v>
      </c>
    </row>
    <row r="192" spans="2:65" s="1" customFormat="1" ht="22.5" customHeight="1">
      <c r="B192" s="166"/>
      <c r="C192" s="197" t="s">
        <v>658</v>
      </c>
      <c r="D192" s="197" t="s">
        <v>447</v>
      </c>
      <c r="E192" s="198" t="s">
        <v>5126</v>
      </c>
      <c r="F192" s="199" t="s">
        <v>5127</v>
      </c>
      <c r="G192" s="200" t="s">
        <v>459</v>
      </c>
      <c r="H192" s="201">
        <v>10.199999999999999</v>
      </c>
      <c r="I192" s="202"/>
      <c r="J192" s="203">
        <f>ROUND(I192*H192,2)</f>
        <v>0</v>
      </c>
      <c r="K192" s="199" t="s">
        <v>5915</v>
      </c>
      <c r="L192" s="204"/>
      <c r="M192" s="205" t="s">
        <v>5915</v>
      </c>
      <c r="N192" s="206" t="s">
        <v>5954</v>
      </c>
      <c r="O192" s="36"/>
      <c r="P192" s="176">
        <f>O192*H192</f>
        <v>0</v>
      </c>
      <c r="Q192" s="176">
        <v>0</v>
      </c>
      <c r="R192" s="176">
        <f>Q192*H192</f>
        <v>0</v>
      </c>
      <c r="S192" s="176">
        <v>0</v>
      </c>
      <c r="T192" s="177">
        <f>S192*H192</f>
        <v>0</v>
      </c>
      <c r="AR192" s="18" t="s">
        <v>526</v>
      </c>
      <c r="AT192" s="18" t="s">
        <v>447</v>
      </c>
      <c r="AU192" s="18" t="s">
        <v>5990</v>
      </c>
      <c r="AY192" s="18" t="s">
        <v>4012</v>
      </c>
      <c r="BE192" s="178">
        <f>IF(N192="základní",J192,0)</f>
        <v>0</v>
      </c>
      <c r="BF192" s="178">
        <f>IF(N192="snížená",J192,0)</f>
        <v>0</v>
      </c>
      <c r="BG192" s="178">
        <f>IF(N192="zákl. přenesená",J192,0)</f>
        <v>0</v>
      </c>
      <c r="BH192" s="178">
        <f>IF(N192="sníž. přenesená",J192,0)</f>
        <v>0</v>
      </c>
      <c r="BI192" s="178">
        <f>IF(N192="nulová",J192,0)</f>
        <v>0</v>
      </c>
      <c r="BJ192" s="18" t="s">
        <v>5934</v>
      </c>
      <c r="BK192" s="178">
        <f>ROUND(I192*H192,2)</f>
        <v>0</v>
      </c>
      <c r="BL192" s="18" t="s">
        <v>3964</v>
      </c>
      <c r="BM192" s="18" t="s">
        <v>5128</v>
      </c>
    </row>
    <row r="193" spans="2:65" s="12" customFormat="1">
      <c r="B193" s="186"/>
      <c r="D193" s="179" t="s">
        <v>402</v>
      </c>
      <c r="E193" s="187" t="s">
        <v>5915</v>
      </c>
      <c r="F193" s="188" t="s">
        <v>5129</v>
      </c>
      <c r="H193" s="189">
        <v>10.199999999999999</v>
      </c>
      <c r="I193" s="190"/>
      <c r="L193" s="186"/>
      <c r="M193" s="191"/>
      <c r="N193" s="192"/>
      <c r="O193" s="192"/>
      <c r="P193" s="192"/>
      <c r="Q193" s="192"/>
      <c r="R193" s="192"/>
      <c r="S193" s="192"/>
      <c r="T193" s="193"/>
      <c r="AT193" s="194" t="s">
        <v>402</v>
      </c>
      <c r="AU193" s="194" t="s">
        <v>5990</v>
      </c>
      <c r="AV193" s="12" t="s">
        <v>5990</v>
      </c>
      <c r="AW193" s="12" t="s">
        <v>5947</v>
      </c>
      <c r="AX193" s="12" t="s">
        <v>5934</v>
      </c>
      <c r="AY193" s="194" t="s">
        <v>4012</v>
      </c>
    </row>
    <row r="194" spans="2:65" s="1" customFormat="1" ht="22.5" customHeight="1">
      <c r="B194" s="166"/>
      <c r="C194" s="167" t="s">
        <v>663</v>
      </c>
      <c r="D194" s="167" t="s">
        <v>4015</v>
      </c>
      <c r="E194" s="168" t="s">
        <v>2626</v>
      </c>
      <c r="F194" s="169" t="s">
        <v>2627</v>
      </c>
      <c r="G194" s="170" t="s">
        <v>568</v>
      </c>
      <c r="H194" s="171">
        <v>3</v>
      </c>
      <c r="I194" s="172"/>
      <c r="J194" s="173">
        <f>ROUND(I194*H194,2)</f>
        <v>0</v>
      </c>
      <c r="K194" s="169" t="s">
        <v>392</v>
      </c>
      <c r="L194" s="35"/>
      <c r="M194" s="174" t="s">
        <v>5915</v>
      </c>
      <c r="N194" s="175" t="s">
        <v>5954</v>
      </c>
      <c r="O194" s="36"/>
      <c r="P194" s="176">
        <f>O194*H194</f>
        <v>0</v>
      </c>
      <c r="Q194" s="176">
        <v>0</v>
      </c>
      <c r="R194" s="176">
        <f>Q194*H194</f>
        <v>0</v>
      </c>
      <c r="S194" s="176">
        <v>1.2999999999999999E-2</v>
      </c>
      <c r="T194" s="177">
        <f>S194*H194</f>
        <v>3.9E-2</v>
      </c>
      <c r="AR194" s="18" t="s">
        <v>3964</v>
      </c>
      <c r="AT194" s="18" t="s">
        <v>4015</v>
      </c>
      <c r="AU194" s="18" t="s">
        <v>5990</v>
      </c>
      <c r="AY194" s="18" t="s">
        <v>4012</v>
      </c>
      <c r="BE194" s="178">
        <f>IF(N194="základní",J194,0)</f>
        <v>0</v>
      </c>
      <c r="BF194" s="178">
        <f>IF(N194="snížená",J194,0)</f>
        <v>0</v>
      </c>
      <c r="BG194" s="178">
        <f>IF(N194="zákl. přenesená",J194,0)</f>
        <v>0</v>
      </c>
      <c r="BH194" s="178">
        <f>IF(N194="sníž. přenesená",J194,0)</f>
        <v>0</v>
      </c>
      <c r="BI194" s="178">
        <f>IF(N194="nulová",J194,0)</f>
        <v>0</v>
      </c>
      <c r="BJ194" s="18" t="s">
        <v>5934</v>
      </c>
      <c r="BK194" s="178">
        <f>ROUND(I194*H194,2)</f>
        <v>0</v>
      </c>
      <c r="BL194" s="18" t="s">
        <v>3964</v>
      </c>
      <c r="BM194" s="18" t="s">
        <v>5130</v>
      </c>
    </row>
    <row r="195" spans="2:65" s="1" customFormat="1" ht="22.5" customHeight="1">
      <c r="B195" s="166"/>
      <c r="C195" s="167" t="s">
        <v>668</v>
      </c>
      <c r="D195" s="167" t="s">
        <v>4015</v>
      </c>
      <c r="E195" s="168" t="s">
        <v>5131</v>
      </c>
      <c r="F195" s="169" t="s">
        <v>5132</v>
      </c>
      <c r="G195" s="170" t="s">
        <v>568</v>
      </c>
      <c r="H195" s="171">
        <v>3</v>
      </c>
      <c r="I195" s="172"/>
      <c r="J195" s="173">
        <f>ROUND(I195*H195,2)</f>
        <v>0</v>
      </c>
      <c r="K195" s="169" t="s">
        <v>392</v>
      </c>
      <c r="L195" s="35"/>
      <c r="M195" s="174" t="s">
        <v>5915</v>
      </c>
      <c r="N195" s="175" t="s">
        <v>5954</v>
      </c>
      <c r="O195" s="36"/>
      <c r="P195" s="176">
        <f>O195*H195</f>
        <v>0</v>
      </c>
      <c r="Q195" s="176">
        <v>0</v>
      </c>
      <c r="R195" s="176">
        <f>Q195*H195</f>
        <v>0</v>
      </c>
      <c r="S195" s="176">
        <v>0</v>
      </c>
      <c r="T195" s="177">
        <f>S195*H195</f>
        <v>0</v>
      </c>
      <c r="AR195" s="18" t="s">
        <v>3964</v>
      </c>
      <c r="AT195" s="18" t="s">
        <v>4015</v>
      </c>
      <c r="AU195" s="18" t="s">
        <v>5990</v>
      </c>
      <c r="AY195" s="18" t="s">
        <v>4012</v>
      </c>
      <c r="BE195" s="178">
        <f>IF(N195="základní",J195,0)</f>
        <v>0</v>
      </c>
      <c r="BF195" s="178">
        <f>IF(N195="snížená",J195,0)</f>
        <v>0</v>
      </c>
      <c r="BG195" s="178">
        <f>IF(N195="zákl. přenesená",J195,0)</f>
        <v>0</v>
      </c>
      <c r="BH195" s="178">
        <f>IF(N195="sníž. přenesená",J195,0)</f>
        <v>0</v>
      </c>
      <c r="BI195" s="178">
        <f>IF(N195="nulová",J195,0)</f>
        <v>0</v>
      </c>
      <c r="BJ195" s="18" t="s">
        <v>5934</v>
      </c>
      <c r="BK195" s="178">
        <f>ROUND(I195*H195,2)</f>
        <v>0</v>
      </c>
      <c r="BL195" s="18" t="s">
        <v>3964</v>
      </c>
      <c r="BM195" s="18" t="s">
        <v>5133</v>
      </c>
    </row>
    <row r="196" spans="2:65" s="1" customFormat="1" ht="31.5" customHeight="1">
      <c r="B196" s="166"/>
      <c r="C196" s="167" t="s">
        <v>673</v>
      </c>
      <c r="D196" s="167" t="s">
        <v>4015</v>
      </c>
      <c r="E196" s="168" t="s">
        <v>5769</v>
      </c>
      <c r="F196" s="169" t="s">
        <v>5770</v>
      </c>
      <c r="G196" s="170" t="s">
        <v>777</v>
      </c>
      <c r="H196" s="171">
        <v>34.5</v>
      </c>
      <c r="I196" s="172"/>
      <c r="J196" s="173">
        <f>ROUND(I196*H196,2)</f>
        <v>0</v>
      </c>
      <c r="K196" s="169" t="s">
        <v>392</v>
      </c>
      <c r="L196" s="35"/>
      <c r="M196" s="174" t="s">
        <v>5915</v>
      </c>
      <c r="N196" s="175" t="s">
        <v>5954</v>
      </c>
      <c r="O196" s="36"/>
      <c r="P196" s="176">
        <f>O196*H196</f>
        <v>0</v>
      </c>
      <c r="Q196" s="176">
        <v>0</v>
      </c>
      <c r="R196" s="176">
        <f>Q196*H196</f>
        <v>0</v>
      </c>
      <c r="S196" s="176">
        <v>1E-3</v>
      </c>
      <c r="T196" s="177">
        <f>S196*H196</f>
        <v>3.4500000000000003E-2</v>
      </c>
      <c r="AR196" s="18" t="s">
        <v>3964</v>
      </c>
      <c r="AT196" s="18" t="s">
        <v>4015</v>
      </c>
      <c r="AU196" s="18" t="s">
        <v>5990</v>
      </c>
      <c r="AY196" s="18" t="s">
        <v>4012</v>
      </c>
      <c r="BE196" s="178">
        <f>IF(N196="základní",J196,0)</f>
        <v>0</v>
      </c>
      <c r="BF196" s="178">
        <f>IF(N196="snížená",J196,0)</f>
        <v>0</v>
      </c>
      <c r="BG196" s="178">
        <f>IF(N196="zákl. přenesená",J196,0)</f>
        <v>0</v>
      </c>
      <c r="BH196" s="178">
        <f>IF(N196="sníž. přenesená",J196,0)</f>
        <v>0</v>
      </c>
      <c r="BI196" s="178">
        <f>IF(N196="nulová",J196,0)</f>
        <v>0</v>
      </c>
      <c r="BJ196" s="18" t="s">
        <v>5934</v>
      </c>
      <c r="BK196" s="178">
        <f>ROUND(I196*H196,2)</f>
        <v>0</v>
      </c>
      <c r="BL196" s="18" t="s">
        <v>3964</v>
      </c>
      <c r="BM196" s="18" t="s">
        <v>5134</v>
      </c>
    </row>
    <row r="197" spans="2:65" s="12" customFormat="1">
      <c r="B197" s="186"/>
      <c r="D197" s="179" t="s">
        <v>402</v>
      </c>
      <c r="E197" s="187" t="s">
        <v>5915</v>
      </c>
      <c r="F197" s="188" t="s">
        <v>5135</v>
      </c>
      <c r="H197" s="189">
        <v>34.5</v>
      </c>
      <c r="I197" s="190"/>
      <c r="L197" s="186"/>
      <c r="M197" s="191"/>
      <c r="N197" s="192"/>
      <c r="O197" s="192"/>
      <c r="P197" s="192"/>
      <c r="Q197" s="192"/>
      <c r="R197" s="192"/>
      <c r="S197" s="192"/>
      <c r="T197" s="193"/>
      <c r="AT197" s="194" t="s">
        <v>402</v>
      </c>
      <c r="AU197" s="194" t="s">
        <v>5990</v>
      </c>
      <c r="AV197" s="12" t="s">
        <v>5990</v>
      </c>
      <c r="AW197" s="12" t="s">
        <v>5947</v>
      </c>
      <c r="AX197" s="12" t="s">
        <v>5934</v>
      </c>
      <c r="AY197" s="194" t="s">
        <v>4012</v>
      </c>
    </row>
    <row r="198" spans="2:65" s="1" customFormat="1" ht="22.5" customHeight="1">
      <c r="B198" s="166"/>
      <c r="C198" s="167" t="s">
        <v>678</v>
      </c>
      <c r="D198" s="167" t="s">
        <v>4015</v>
      </c>
      <c r="E198" s="168" t="s">
        <v>2641</v>
      </c>
      <c r="F198" s="169" t="s">
        <v>2642</v>
      </c>
      <c r="G198" s="170" t="s">
        <v>5780</v>
      </c>
      <c r="H198" s="222"/>
      <c r="I198" s="172"/>
      <c r="J198" s="173">
        <f>ROUND(I198*H198,2)</f>
        <v>0</v>
      </c>
      <c r="K198" s="169" t="s">
        <v>392</v>
      </c>
      <c r="L198" s="35"/>
      <c r="M198" s="174" t="s">
        <v>5915</v>
      </c>
      <c r="N198" s="175" t="s">
        <v>5954</v>
      </c>
      <c r="O198" s="36"/>
      <c r="P198" s="176">
        <f>O198*H198</f>
        <v>0</v>
      </c>
      <c r="Q198" s="176">
        <v>0</v>
      </c>
      <c r="R198" s="176">
        <f>Q198*H198</f>
        <v>0</v>
      </c>
      <c r="S198" s="176">
        <v>0</v>
      </c>
      <c r="T198" s="177">
        <f>S198*H198</f>
        <v>0</v>
      </c>
      <c r="AR198" s="18" t="s">
        <v>3964</v>
      </c>
      <c r="AT198" s="18" t="s">
        <v>4015</v>
      </c>
      <c r="AU198" s="18" t="s">
        <v>5990</v>
      </c>
      <c r="AY198" s="18" t="s">
        <v>4012</v>
      </c>
      <c r="BE198" s="178">
        <f>IF(N198="základní",J198,0)</f>
        <v>0</v>
      </c>
      <c r="BF198" s="178">
        <f>IF(N198="snížená",J198,0)</f>
        <v>0</v>
      </c>
      <c r="BG198" s="178">
        <f>IF(N198="zákl. přenesená",J198,0)</f>
        <v>0</v>
      </c>
      <c r="BH198" s="178">
        <f>IF(N198="sníž. přenesená",J198,0)</f>
        <v>0</v>
      </c>
      <c r="BI198" s="178">
        <f>IF(N198="nulová",J198,0)</f>
        <v>0</v>
      </c>
      <c r="BJ198" s="18" t="s">
        <v>5934</v>
      </c>
      <c r="BK198" s="178">
        <f>ROUND(I198*H198,2)</f>
        <v>0</v>
      </c>
      <c r="BL198" s="18" t="s">
        <v>3964</v>
      </c>
      <c r="BM198" s="18" t="s">
        <v>5136</v>
      </c>
    </row>
    <row r="199" spans="2:65" s="11" customFormat="1" ht="29.85" customHeight="1">
      <c r="B199" s="152"/>
      <c r="D199" s="163" t="s">
        <v>5982</v>
      </c>
      <c r="E199" s="164" t="s">
        <v>5822</v>
      </c>
      <c r="F199" s="164" t="s">
        <v>5823</v>
      </c>
      <c r="I199" s="155"/>
      <c r="J199" s="165">
        <f>BK199</f>
        <v>0</v>
      </c>
      <c r="L199" s="152"/>
      <c r="M199" s="157"/>
      <c r="N199" s="158"/>
      <c r="O199" s="158"/>
      <c r="P199" s="159">
        <f>SUM(P200:P217)</f>
        <v>0</v>
      </c>
      <c r="Q199" s="158"/>
      <c r="R199" s="159">
        <f>SUM(R200:R217)</f>
        <v>1.6625674399999999</v>
      </c>
      <c r="S199" s="158"/>
      <c r="T199" s="160">
        <f>SUM(T200:T217)</f>
        <v>2.4629499999999998</v>
      </c>
      <c r="AR199" s="153" t="s">
        <v>5990</v>
      </c>
      <c r="AT199" s="161" t="s">
        <v>5982</v>
      </c>
      <c r="AU199" s="161" t="s">
        <v>5934</v>
      </c>
      <c r="AY199" s="153" t="s">
        <v>4012</v>
      </c>
      <c r="BK199" s="162">
        <f>SUM(BK200:BK217)</f>
        <v>0</v>
      </c>
    </row>
    <row r="200" spans="2:65" s="1" customFormat="1" ht="22.5" customHeight="1">
      <c r="B200" s="166"/>
      <c r="C200" s="167" t="s">
        <v>683</v>
      </c>
      <c r="D200" s="167" t="s">
        <v>4015</v>
      </c>
      <c r="E200" s="168" t="s">
        <v>5137</v>
      </c>
      <c r="F200" s="169" t="s">
        <v>5138</v>
      </c>
      <c r="G200" s="170" t="s">
        <v>459</v>
      </c>
      <c r="H200" s="171">
        <v>34.1</v>
      </c>
      <c r="I200" s="172"/>
      <c r="J200" s="173">
        <f>ROUND(I200*H200,2)</f>
        <v>0</v>
      </c>
      <c r="K200" s="169" t="s">
        <v>392</v>
      </c>
      <c r="L200" s="35"/>
      <c r="M200" s="174" t="s">
        <v>5915</v>
      </c>
      <c r="N200" s="175" t="s">
        <v>5954</v>
      </c>
      <c r="O200" s="36"/>
      <c r="P200" s="176">
        <f>O200*H200</f>
        <v>0</v>
      </c>
      <c r="Q200" s="176">
        <v>0</v>
      </c>
      <c r="R200" s="176">
        <f>Q200*H200</f>
        <v>0</v>
      </c>
      <c r="S200" s="176">
        <v>1.174E-2</v>
      </c>
      <c r="T200" s="177">
        <f>S200*H200</f>
        <v>0.40033400000000002</v>
      </c>
      <c r="AR200" s="18" t="s">
        <v>3964</v>
      </c>
      <c r="AT200" s="18" t="s">
        <v>4015</v>
      </c>
      <c r="AU200" s="18" t="s">
        <v>5990</v>
      </c>
      <c r="AY200" s="18" t="s">
        <v>4012</v>
      </c>
      <c r="BE200" s="178">
        <f>IF(N200="základní",J200,0)</f>
        <v>0</v>
      </c>
      <c r="BF200" s="178">
        <f>IF(N200="snížená",J200,0)</f>
        <v>0</v>
      </c>
      <c r="BG200" s="178">
        <f>IF(N200="zákl. přenesená",J200,0)</f>
        <v>0</v>
      </c>
      <c r="BH200" s="178">
        <f>IF(N200="sníž. přenesená",J200,0)</f>
        <v>0</v>
      </c>
      <c r="BI200" s="178">
        <f>IF(N200="nulová",J200,0)</f>
        <v>0</v>
      </c>
      <c r="BJ200" s="18" t="s">
        <v>5934</v>
      </c>
      <c r="BK200" s="178">
        <f>ROUND(I200*H200,2)</f>
        <v>0</v>
      </c>
      <c r="BL200" s="18" t="s">
        <v>3964</v>
      </c>
      <c r="BM200" s="18" t="s">
        <v>5139</v>
      </c>
    </row>
    <row r="201" spans="2:65" s="12" customFormat="1">
      <c r="B201" s="186"/>
      <c r="D201" s="195" t="s">
        <v>402</v>
      </c>
      <c r="E201" s="194" t="s">
        <v>5915</v>
      </c>
      <c r="F201" s="207" t="s">
        <v>5140</v>
      </c>
      <c r="H201" s="208">
        <v>8.5</v>
      </c>
      <c r="I201" s="190"/>
      <c r="L201" s="186"/>
      <c r="M201" s="191"/>
      <c r="N201" s="192"/>
      <c r="O201" s="192"/>
      <c r="P201" s="192"/>
      <c r="Q201" s="192"/>
      <c r="R201" s="192"/>
      <c r="S201" s="192"/>
      <c r="T201" s="193"/>
      <c r="AT201" s="194" t="s">
        <v>402</v>
      </c>
      <c r="AU201" s="194" t="s">
        <v>5990</v>
      </c>
      <c r="AV201" s="12" t="s">
        <v>5990</v>
      </c>
      <c r="AW201" s="12" t="s">
        <v>5947</v>
      </c>
      <c r="AX201" s="12" t="s">
        <v>5983</v>
      </c>
      <c r="AY201" s="194" t="s">
        <v>4012</v>
      </c>
    </row>
    <row r="202" spans="2:65" s="12" customFormat="1">
      <c r="B202" s="186"/>
      <c r="D202" s="195" t="s">
        <v>402</v>
      </c>
      <c r="E202" s="194" t="s">
        <v>5915</v>
      </c>
      <c r="F202" s="207" t="s">
        <v>5141</v>
      </c>
      <c r="H202" s="208">
        <v>10</v>
      </c>
      <c r="I202" s="190"/>
      <c r="L202" s="186"/>
      <c r="M202" s="191"/>
      <c r="N202" s="192"/>
      <c r="O202" s="192"/>
      <c r="P202" s="192"/>
      <c r="Q202" s="192"/>
      <c r="R202" s="192"/>
      <c r="S202" s="192"/>
      <c r="T202" s="193"/>
      <c r="AT202" s="194" t="s">
        <v>402</v>
      </c>
      <c r="AU202" s="194" t="s">
        <v>5990</v>
      </c>
      <c r="AV202" s="12" t="s">
        <v>5990</v>
      </c>
      <c r="AW202" s="12" t="s">
        <v>5947</v>
      </c>
      <c r="AX202" s="12" t="s">
        <v>5983</v>
      </c>
      <c r="AY202" s="194" t="s">
        <v>4012</v>
      </c>
    </row>
    <row r="203" spans="2:65" s="12" customFormat="1">
      <c r="B203" s="186"/>
      <c r="D203" s="195" t="s">
        <v>402</v>
      </c>
      <c r="E203" s="194" t="s">
        <v>5915</v>
      </c>
      <c r="F203" s="207" t="s">
        <v>5142</v>
      </c>
      <c r="H203" s="208">
        <v>15.6</v>
      </c>
      <c r="I203" s="190"/>
      <c r="L203" s="186"/>
      <c r="M203" s="191"/>
      <c r="N203" s="192"/>
      <c r="O203" s="192"/>
      <c r="P203" s="192"/>
      <c r="Q203" s="192"/>
      <c r="R203" s="192"/>
      <c r="S203" s="192"/>
      <c r="T203" s="193"/>
      <c r="AT203" s="194" t="s">
        <v>402</v>
      </c>
      <c r="AU203" s="194" t="s">
        <v>5990</v>
      </c>
      <c r="AV203" s="12" t="s">
        <v>5990</v>
      </c>
      <c r="AW203" s="12" t="s">
        <v>5947</v>
      </c>
      <c r="AX203" s="12" t="s">
        <v>5983</v>
      </c>
      <c r="AY203" s="194" t="s">
        <v>4012</v>
      </c>
    </row>
    <row r="204" spans="2:65" s="13" customFormat="1">
      <c r="B204" s="209"/>
      <c r="D204" s="179" t="s">
        <v>402</v>
      </c>
      <c r="E204" s="210" t="s">
        <v>5915</v>
      </c>
      <c r="F204" s="211" t="s">
        <v>476</v>
      </c>
      <c r="H204" s="212">
        <v>34.1</v>
      </c>
      <c r="I204" s="213"/>
      <c r="L204" s="209"/>
      <c r="M204" s="214"/>
      <c r="N204" s="215"/>
      <c r="O204" s="215"/>
      <c r="P204" s="215"/>
      <c r="Q204" s="215"/>
      <c r="R204" s="215"/>
      <c r="S204" s="215"/>
      <c r="T204" s="216"/>
      <c r="AT204" s="217" t="s">
        <v>402</v>
      </c>
      <c r="AU204" s="217" t="s">
        <v>5990</v>
      </c>
      <c r="AV204" s="13" t="s">
        <v>6003</v>
      </c>
      <c r="AW204" s="13" t="s">
        <v>5947</v>
      </c>
      <c r="AX204" s="13" t="s">
        <v>5934</v>
      </c>
      <c r="AY204" s="217" t="s">
        <v>4012</v>
      </c>
    </row>
    <row r="205" spans="2:65" s="1" customFormat="1" ht="22.5" customHeight="1">
      <c r="B205" s="166"/>
      <c r="C205" s="167" t="s">
        <v>688</v>
      </c>
      <c r="D205" s="167" t="s">
        <v>4015</v>
      </c>
      <c r="E205" s="168" t="s">
        <v>2644</v>
      </c>
      <c r="F205" s="169" t="s">
        <v>2645</v>
      </c>
      <c r="G205" s="170" t="s">
        <v>459</v>
      </c>
      <c r="H205" s="171">
        <v>34.1</v>
      </c>
      <c r="I205" s="172"/>
      <c r="J205" s="173">
        <f>ROUND(I205*H205,2)</f>
        <v>0</v>
      </c>
      <c r="K205" s="169" t="s">
        <v>392</v>
      </c>
      <c r="L205" s="35"/>
      <c r="M205" s="174" t="s">
        <v>5915</v>
      </c>
      <c r="N205" s="175" t="s">
        <v>5954</v>
      </c>
      <c r="O205" s="36"/>
      <c r="P205" s="176">
        <f>O205*H205</f>
        <v>0</v>
      </c>
      <c r="Q205" s="176">
        <v>3.2000000000000003E-4</v>
      </c>
      <c r="R205" s="176">
        <f>Q205*H205</f>
        <v>1.0912000000000002E-2</v>
      </c>
      <c r="S205" s="176">
        <v>0</v>
      </c>
      <c r="T205" s="177">
        <f>S205*H205</f>
        <v>0</v>
      </c>
      <c r="AR205" s="18" t="s">
        <v>3964</v>
      </c>
      <c r="AT205" s="18" t="s">
        <v>4015</v>
      </c>
      <c r="AU205" s="18" t="s">
        <v>5990</v>
      </c>
      <c r="AY205" s="18" t="s">
        <v>4012</v>
      </c>
      <c r="BE205" s="178">
        <f>IF(N205="základní",J205,0)</f>
        <v>0</v>
      </c>
      <c r="BF205" s="178">
        <f>IF(N205="snížená",J205,0)</f>
        <v>0</v>
      </c>
      <c r="BG205" s="178">
        <f>IF(N205="zákl. přenesená",J205,0)</f>
        <v>0</v>
      </c>
      <c r="BH205" s="178">
        <f>IF(N205="sníž. přenesená",J205,0)</f>
        <v>0</v>
      </c>
      <c r="BI205" s="178">
        <f>IF(N205="nulová",J205,0)</f>
        <v>0</v>
      </c>
      <c r="BJ205" s="18" t="s">
        <v>5934</v>
      </c>
      <c r="BK205" s="178">
        <f>ROUND(I205*H205,2)</f>
        <v>0</v>
      </c>
      <c r="BL205" s="18" t="s">
        <v>3964</v>
      </c>
      <c r="BM205" s="18" t="s">
        <v>5143</v>
      </c>
    </row>
    <row r="206" spans="2:65" s="1" customFormat="1" ht="22.5" customHeight="1">
      <c r="B206" s="166"/>
      <c r="C206" s="197" t="s">
        <v>692</v>
      </c>
      <c r="D206" s="197" t="s">
        <v>447</v>
      </c>
      <c r="E206" s="198" t="s">
        <v>5839</v>
      </c>
      <c r="F206" s="199" t="s">
        <v>5840</v>
      </c>
      <c r="G206" s="200" t="s">
        <v>568</v>
      </c>
      <c r="H206" s="201">
        <v>125.03400000000001</v>
      </c>
      <c r="I206" s="202"/>
      <c r="J206" s="203">
        <f>ROUND(I206*H206,2)</f>
        <v>0</v>
      </c>
      <c r="K206" s="199" t="s">
        <v>392</v>
      </c>
      <c r="L206" s="204"/>
      <c r="M206" s="205" t="s">
        <v>5915</v>
      </c>
      <c r="N206" s="206" t="s">
        <v>5954</v>
      </c>
      <c r="O206" s="36"/>
      <c r="P206" s="176">
        <f>O206*H206</f>
        <v>0</v>
      </c>
      <c r="Q206" s="176">
        <v>3.6000000000000002E-4</v>
      </c>
      <c r="R206" s="176">
        <f>Q206*H206</f>
        <v>4.5012240000000002E-2</v>
      </c>
      <c r="S206" s="176">
        <v>0</v>
      </c>
      <c r="T206" s="177">
        <f>S206*H206</f>
        <v>0</v>
      </c>
      <c r="AR206" s="18" t="s">
        <v>526</v>
      </c>
      <c r="AT206" s="18" t="s">
        <v>447</v>
      </c>
      <c r="AU206" s="18" t="s">
        <v>5990</v>
      </c>
      <c r="AY206" s="18" t="s">
        <v>4012</v>
      </c>
      <c r="BE206" s="178">
        <f>IF(N206="základní",J206,0)</f>
        <v>0</v>
      </c>
      <c r="BF206" s="178">
        <f>IF(N206="snížená",J206,0)</f>
        <v>0</v>
      </c>
      <c r="BG206" s="178">
        <f>IF(N206="zákl. přenesená",J206,0)</f>
        <v>0</v>
      </c>
      <c r="BH206" s="178">
        <f>IF(N206="sníž. přenesená",J206,0)</f>
        <v>0</v>
      </c>
      <c r="BI206" s="178">
        <f>IF(N206="nulová",J206,0)</f>
        <v>0</v>
      </c>
      <c r="BJ206" s="18" t="s">
        <v>5934</v>
      </c>
      <c r="BK206" s="178">
        <f>ROUND(I206*H206,2)</f>
        <v>0</v>
      </c>
      <c r="BL206" s="18" t="s">
        <v>3964</v>
      </c>
      <c r="BM206" s="18" t="s">
        <v>5144</v>
      </c>
    </row>
    <row r="207" spans="2:65" s="12" customFormat="1">
      <c r="B207" s="186"/>
      <c r="D207" s="195" t="s">
        <v>402</v>
      </c>
      <c r="E207" s="194" t="s">
        <v>5915</v>
      </c>
      <c r="F207" s="207" t="s">
        <v>5145</v>
      </c>
      <c r="H207" s="208">
        <v>113.667</v>
      </c>
      <c r="I207" s="190"/>
      <c r="L207" s="186"/>
      <c r="M207" s="191"/>
      <c r="N207" s="192"/>
      <c r="O207" s="192"/>
      <c r="P207" s="192"/>
      <c r="Q207" s="192"/>
      <c r="R207" s="192"/>
      <c r="S207" s="192"/>
      <c r="T207" s="193"/>
      <c r="AT207" s="194" t="s">
        <v>402</v>
      </c>
      <c r="AU207" s="194" t="s">
        <v>5990</v>
      </c>
      <c r="AV207" s="12" t="s">
        <v>5990</v>
      </c>
      <c r="AW207" s="12" t="s">
        <v>5947</v>
      </c>
      <c r="AX207" s="12" t="s">
        <v>5934</v>
      </c>
      <c r="AY207" s="194" t="s">
        <v>4012</v>
      </c>
    </row>
    <row r="208" spans="2:65" s="12" customFormat="1">
      <c r="B208" s="186"/>
      <c r="D208" s="179" t="s">
        <v>402</v>
      </c>
      <c r="F208" s="188" t="s">
        <v>5146</v>
      </c>
      <c r="H208" s="189">
        <v>125.03400000000001</v>
      </c>
      <c r="I208" s="190"/>
      <c r="L208" s="186"/>
      <c r="M208" s="191"/>
      <c r="N208" s="192"/>
      <c r="O208" s="192"/>
      <c r="P208" s="192"/>
      <c r="Q208" s="192"/>
      <c r="R208" s="192"/>
      <c r="S208" s="192"/>
      <c r="T208" s="193"/>
      <c r="AT208" s="194" t="s">
        <v>402</v>
      </c>
      <c r="AU208" s="194" t="s">
        <v>5990</v>
      </c>
      <c r="AV208" s="12" t="s">
        <v>5990</v>
      </c>
      <c r="AW208" s="12" t="s">
        <v>5916</v>
      </c>
      <c r="AX208" s="12" t="s">
        <v>5934</v>
      </c>
      <c r="AY208" s="194" t="s">
        <v>4012</v>
      </c>
    </row>
    <row r="209" spans="2:65" s="1" customFormat="1" ht="22.5" customHeight="1">
      <c r="B209" s="166"/>
      <c r="C209" s="167" t="s">
        <v>696</v>
      </c>
      <c r="D209" s="167" t="s">
        <v>4015</v>
      </c>
      <c r="E209" s="168" t="s">
        <v>5862</v>
      </c>
      <c r="F209" s="169" t="s">
        <v>5863</v>
      </c>
      <c r="G209" s="170" t="s">
        <v>426</v>
      </c>
      <c r="H209" s="171">
        <v>24.8</v>
      </c>
      <c r="I209" s="172"/>
      <c r="J209" s="173">
        <f>ROUND(I209*H209,2)</f>
        <v>0</v>
      </c>
      <c r="K209" s="169" t="s">
        <v>392</v>
      </c>
      <c r="L209" s="35"/>
      <c r="M209" s="174" t="s">
        <v>5915</v>
      </c>
      <c r="N209" s="175" t="s">
        <v>5954</v>
      </c>
      <c r="O209" s="36"/>
      <c r="P209" s="176">
        <f>O209*H209</f>
        <v>0</v>
      </c>
      <c r="Q209" s="176">
        <v>3.7499999999999999E-2</v>
      </c>
      <c r="R209" s="176">
        <f>Q209*H209</f>
        <v>0.92999999999999994</v>
      </c>
      <c r="S209" s="176">
        <v>0</v>
      </c>
      <c r="T209" s="177">
        <f>S209*H209</f>
        <v>0</v>
      </c>
      <c r="AR209" s="18" t="s">
        <v>3964</v>
      </c>
      <c r="AT209" s="18" t="s">
        <v>4015</v>
      </c>
      <c r="AU209" s="18" t="s">
        <v>5990</v>
      </c>
      <c r="AY209" s="18" t="s">
        <v>4012</v>
      </c>
      <c r="BE209" s="178">
        <f>IF(N209="základní",J209,0)</f>
        <v>0</v>
      </c>
      <c r="BF209" s="178">
        <f>IF(N209="snížená",J209,0)</f>
        <v>0</v>
      </c>
      <c r="BG209" s="178">
        <f>IF(N209="zákl. přenesená",J209,0)</f>
        <v>0</v>
      </c>
      <c r="BH209" s="178">
        <f>IF(N209="sníž. přenesená",J209,0)</f>
        <v>0</v>
      </c>
      <c r="BI209" s="178">
        <f>IF(N209="nulová",J209,0)</f>
        <v>0</v>
      </c>
      <c r="BJ209" s="18" t="s">
        <v>5934</v>
      </c>
      <c r="BK209" s="178">
        <f>ROUND(I209*H209,2)</f>
        <v>0</v>
      </c>
      <c r="BL209" s="18" t="s">
        <v>3964</v>
      </c>
      <c r="BM209" s="18" t="s">
        <v>5147</v>
      </c>
    </row>
    <row r="210" spans="2:65" s="12" customFormat="1">
      <c r="B210" s="186"/>
      <c r="D210" s="179" t="s">
        <v>402</v>
      </c>
      <c r="E210" s="187" t="s">
        <v>5915</v>
      </c>
      <c r="F210" s="188" t="s">
        <v>5148</v>
      </c>
      <c r="H210" s="189">
        <v>24.8</v>
      </c>
      <c r="I210" s="190"/>
      <c r="L210" s="186"/>
      <c r="M210" s="191"/>
      <c r="N210" s="192"/>
      <c r="O210" s="192"/>
      <c r="P210" s="192"/>
      <c r="Q210" s="192"/>
      <c r="R210" s="192"/>
      <c r="S210" s="192"/>
      <c r="T210" s="193"/>
      <c r="AT210" s="194" t="s">
        <v>402</v>
      </c>
      <c r="AU210" s="194" t="s">
        <v>5990</v>
      </c>
      <c r="AV210" s="12" t="s">
        <v>5990</v>
      </c>
      <c r="AW210" s="12" t="s">
        <v>5947</v>
      </c>
      <c r="AX210" s="12" t="s">
        <v>5934</v>
      </c>
      <c r="AY210" s="194" t="s">
        <v>4012</v>
      </c>
    </row>
    <row r="211" spans="2:65" s="1" customFormat="1" ht="22.5" customHeight="1">
      <c r="B211" s="166"/>
      <c r="C211" s="197" t="s">
        <v>701</v>
      </c>
      <c r="D211" s="197" t="s">
        <v>447</v>
      </c>
      <c r="E211" s="198" t="s">
        <v>5866</v>
      </c>
      <c r="F211" s="199" t="s">
        <v>5867</v>
      </c>
      <c r="G211" s="200" t="s">
        <v>426</v>
      </c>
      <c r="H211" s="201">
        <v>25.295999999999999</v>
      </c>
      <c r="I211" s="202"/>
      <c r="J211" s="203">
        <f>ROUND(I211*H211,2)</f>
        <v>0</v>
      </c>
      <c r="K211" s="199" t="s">
        <v>392</v>
      </c>
      <c r="L211" s="204"/>
      <c r="M211" s="205" t="s">
        <v>5915</v>
      </c>
      <c r="N211" s="206" t="s">
        <v>5954</v>
      </c>
      <c r="O211" s="36"/>
      <c r="P211" s="176">
        <f>O211*H211</f>
        <v>0</v>
      </c>
      <c r="Q211" s="176">
        <v>1.9199999999999998E-2</v>
      </c>
      <c r="R211" s="176">
        <f>Q211*H211</f>
        <v>0.48568319999999993</v>
      </c>
      <c r="S211" s="176">
        <v>0</v>
      </c>
      <c r="T211" s="177">
        <f>S211*H211</f>
        <v>0</v>
      </c>
      <c r="AR211" s="18" t="s">
        <v>526</v>
      </c>
      <c r="AT211" s="18" t="s">
        <v>447</v>
      </c>
      <c r="AU211" s="18" t="s">
        <v>5990</v>
      </c>
      <c r="AY211" s="18" t="s">
        <v>4012</v>
      </c>
      <c r="BE211" s="178">
        <f>IF(N211="základní",J211,0)</f>
        <v>0</v>
      </c>
      <c r="BF211" s="178">
        <f>IF(N211="snížená",J211,0)</f>
        <v>0</v>
      </c>
      <c r="BG211" s="178">
        <f>IF(N211="zákl. přenesená",J211,0)</f>
        <v>0</v>
      </c>
      <c r="BH211" s="178">
        <f>IF(N211="sníž. přenesená",J211,0)</f>
        <v>0</v>
      </c>
      <c r="BI211" s="178">
        <f>IF(N211="nulová",J211,0)</f>
        <v>0</v>
      </c>
      <c r="BJ211" s="18" t="s">
        <v>5934</v>
      </c>
      <c r="BK211" s="178">
        <f>ROUND(I211*H211,2)</f>
        <v>0</v>
      </c>
      <c r="BL211" s="18" t="s">
        <v>3964</v>
      </c>
      <c r="BM211" s="18" t="s">
        <v>5149</v>
      </c>
    </row>
    <row r="212" spans="2:65" s="1" customFormat="1" ht="27">
      <c r="B212" s="35"/>
      <c r="D212" s="195" t="s">
        <v>4021</v>
      </c>
      <c r="F212" s="196" t="s">
        <v>5877</v>
      </c>
      <c r="I212" s="181"/>
      <c r="L212" s="35"/>
      <c r="M212" s="64"/>
      <c r="N212" s="36"/>
      <c r="O212" s="36"/>
      <c r="P212" s="36"/>
      <c r="Q212" s="36"/>
      <c r="R212" s="36"/>
      <c r="S212" s="36"/>
      <c r="T212" s="65"/>
      <c r="AT212" s="18" t="s">
        <v>4021</v>
      </c>
      <c r="AU212" s="18" t="s">
        <v>5990</v>
      </c>
    </row>
    <row r="213" spans="2:65" s="12" customFormat="1">
      <c r="B213" s="186"/>
      <c r="D213" s="179" t="s">
        <v>402</v>
      </c>
      <c r="F213" s="188" t="s">
        <v>5150</v>
      </c>
      <c r="H213" s="189">
        <v>25.295999999999999</v>
      </c>
      <c r="I213" s="190"/>
      <c r="L213" s="186"/>
      <c r="M213" s="191"/>
      <c r="N213" s="192"/>
      <c r="O213" s="192"/>
      <c r="P213" s="192"/>
      <c r="Q213" s="192"/>
      <c r="R213" s="192"/>
      <c r="S213" s="192"/>
      <c r="T213" s="193"/>
      <c r="AT213" s="194" t="s">
        <v>402</v>
      </c>
      <c r="AU213" s="194" t="s">
        <v>5990</v>
      </c>
      <c r="AV213" s="12" t="s">
        <v>5990</v>
      </c>
      <c r="AW213" s="12" t="s">
        <v>5916</v>
      </c>
      <c r="AX213" s="12" t="s">
        <v>5934</v>
      </c>
      <c r="AY213" s="194" t="s">
        <v>4012</v>
      </c>
    </row>
    <row r="214" spans="2:65" s="1" customFormat="1" ht="22.5" customHeight="1">
      <c r="B214" s="166"/>
      <c r="C214" s="167" t="s">
        <v>707</v>
      </c>
      <c r="D214" s="167" t="s">
        <v>4015</v>
      </c>
      <c r="E214" s="168" t="s">
        <v>5881</v>
      </c>
      <c r="F214" s="169" t="s">
        <v>5882</v>
      </c>
      <c r="G214" s="170" t="s">
        <v>426</v>
      </c>
      <c r="H214" s="171">
        <v>24.8</v>
      </c>
      <c r="I214" s="172"/>
      <c r="J214" s="173">
        <f>ROUND(I214*H214,2)</f>
        <v>0</v>
      </c>
      <c r="K214" s="169" t="s">
        <v>392</v>
      </c>
      <c r="L214" s="35"/>
      <c r="M214" s="174" t="s">
        <v>5915</v>
      </c>
      <c r="N214" s="175" t="s">
        <v>5954</v>
      </c>
      <c r="O214" s="36"/>
      <c r="P214" s="176">
        <f>O214*H214</f>
        <v>0</v>
      </c>
      <c r="Q214" s="176">
        <v>0</v>
      </c>
      <c r="R214" s="176">
        <f>Q214*H214</f>
        <v>0</v>
      </c>
      <c r="S214" s="176">
        <v>8.3169999999999994E-2</v>
      </c>
      <c r="T214" s="177">
        <f>S214*H214</f>
        <v>2.0626159999999998</v>
      </c>
      <c r="AR214" s="18" t="s">
        <v>3964</v>
      </c>
      <c r="AT214" s="18" t="s">
        <v>4015</v>
      </c>
      <c r="AU214" s="18" t="s">
        <v>5990</v>
      </c>
      <c r="AY214" s="18" t="s">
        <v>4012</v>
      </c>
      <c r="BE214" s="178">
        <f>IF(N214="základní",J214,0)</f>
        <v>0</v>
      </c>
      <c r="BF214" s="178">
        <f>IF(N214="snížená",J214,0)</f>
        <v>0</v>
      </c>
      <c r="BG214" s="178">
        <f>IF(N214="zákl. přenesená",J214,0)</f>
        <v>0</v>
      </c>
      <c r="BH214" s="178">
        <f>IF(N214="sníž. přenesená",J214,0)</f>
        <v>0</v>
      </c>
      <c r="BI214" s="178">
        <f>IF(N214="nulová",J214,0)</f>
        <v>0</v>
      </c>
      <c r="BJ214" s="18" t="s">
        <v>5934</v>
      </c>
      <c r="BK214" s="178">
        <f>ROUND(I214*H214,2)</f>
        <v>0</v>
      </c>
      <c r="BL214" s="18" t="s">
        <v>3964</v>
      </c>
      <c r="BM214" s="18" t="s">
        <v>5151</v>
      </c>
    </row>
    <row r="215" spans="2:65" s="12" customFormat="1">
      <c r="B215" s="186"/>
      <c r="D215" s="179" t="s">
        <v>402</v>
      </c>
      <c r="E215" s="187" t="s">
        <v>5915</v>
      </c>
      <c r="F215" s="188" t="s">
        <v>5148</v>
      </c>
      <c r="H215" s="189">
        <v>24.8</v>
      </c>
      <c r="I215" s="190"/>
      <c r="L215" s="186"/>
      <c r="M215" s="191"/>
      <c r="N215" s="192"/>
      <c r="O215" s="192"/>
      <c r="P215" s="192"/>
      <c r="Q215" s="192"/>
      <c r="R215" s="192"/>
      <c r="S215" s="192"/>
      <c r="T215" s="193"/>
      <c r="AT215" s="194" t="s">
        <v>402</v>
      </c>
      <c r="AU215" s="194" t="s">
        <v>5990</v>
      </c>
      <c r="AV215" s="12" t="s">
        <v>5990</v>
      </c>
      <c r="AW215" s="12" t="s">
        <v>5947</v>
      </c>
      <c r="AX215" s="12" t="s">
        <v>5934</v>
      </c>
      <c r="AY215" s="194" t="s">
        <v>4012</v>
      </c>
    </row>
    <row r="216" spans="2:65" s="1" customFormat="1" ht="22.5" customHeight="1">
      <c r="B216" s="166"/>
      <c r="C216" s="167" t="s">
        <v>712</v>
      </c>
      <c r="D216" s="167" t="s">
        <v>4015</v>
      </c>
      <c r="E216" s="168" t="s">
        <v>5887</v>
      </c>
      <c r="F216" s="169" t="s">
        <v>5888</v>
      </c>
      <c r="G216" s="170" t="s">
        <v>426</v>
      </c>
      <c r="H216" s="171">
        <v>24.8</v>
      </c>
      <c r="I216" s="172"/>
      <c r="J216" s="173">
        <f>ROUND(I216*H216,2)</f>
        <v>0</v>
      </c>
      <c r="K216" s="169" t="s">
        <v>392</v>
      </c>
      <c r="L216" s="35"/>
      <c r="M216" s="174" t="s">
        <v>5915</v>
      </c>
      <c r="N216" s="175" t="s">
        <v>5954</v>
      </c>
      <c r="O216" s="36"/>
      <c r="P216" s="176">
        <f>O216*H216</f>
        <v>0</v>
      </c>
      <c r="Q216" s="176">
        <v>7.7000000000000002E-3</v>
      </c>
      <c r="R216" s="176">
        <f>Q216*H216</f>
        <v>0.19096000000000002</v>
      </c>
      <c r="S216" s="176">
        <v>0</v>
      </c>
      <c r="T216" s="177">
        <f>S216*H216</f>
        <v>0</v>
      </c>
      <c r="AR216" s="18" t="s">
        <v>3964</v>
      </c>
      <c r="AT216" s="18" t="s">
        <v>4015</v>
      </c>
      <c r="AU216" s="18" t="s">
        <v>5990</v>
      </c>
      <c r="AY216" s="18" t="s">
        <v>4012</v>
      </c>
      <c r="BE216" s="178">
        <f>IF(N216="základní",J216,0)</f>
        <v>0</v>
      </c>
      <c r="BF216" s="178">
        <f>IF(N216="snížená",J216,0)</f>
        <v>0</v>
      </c>
      <c r="BG216" s="178">
        <f>IF(N216="zákl. přenesená",J216,0)</f>
        <v>0</v>
      </c>
      <c r="BH216" s="178">
        <f>IF(N216="sníž. přenesená",J216,0)</f>
        <v>0</v>
      </c>
      <c r="BI216" s="178">
        <f>IF(N216="nulová",J216,0)</f>
        <v>0</v>
      </c>
      <c r="BJ216" s="18" t="s">
        <v>5934</v>
      </c>
      <c r="BK216" s="178">
        <f>ROUND(I216*H216,2)</f>
        <v>0</v>
      </c>
      <c r="BL216" s="18" t="s">
        <v>3964</v>
      </c>
      <c r="BM216" s="18" t="s">
        <v>5152</v>
      </c>
    </row>
    <row r="217" spans="2:65" s="1" customFormat="1" ht="22.5" customHeight="1">
      <c r="B217" s="166"/>
      <c r="C217" s="167" t="s">
        <v>717</v>
      </c>
      <c r="D217" s="167" t="s">
        <v>4015</v>
      </c>
      <c r="E217" s="168" t="s">
        <v>2656</v>
      </c>
      <c r="F217" s="169" t="s">
        <v>2657</v>
      </c>
      <c r="G217" s="170" t="s">
        <v>450</v>
      </c>
      <c r="H217" s="171">
        <v>1.663</v>
      </c>
      <c r="I217" s="172"/>
      <c r="J217" s="173">
        <f>ROUND(I217*H217,2)</f>
        <v>0</v>
      </c>
      <c r="K217" s="169" t="s">
        <v>392</v>
      </c>
      <c r="L217" s="35"/>
      <c r="M217" s="174" t="s">
        <v>5915</v>
      </c>
      <c r="N217" s="175" t="s">
        <v>5954</v>
      </c>
      <c r="O217" s="36"/>
      <c r="P217" s="176">
        <f>O217*H217</f>
        <v>0</v>
      </c>
      <c r="Q217" s="176">
        <v>0</v>
      </c>
      <c r="R217" s="176">
        <f>Q217*H217</f>
        <v>0</v>
      </c>
      <c r="S217" s="176">
        <v>0</v>
      </c>
      <c r="T217" s="177">
        <f>S217*H217</f>
        <v>0</v>
      </c>
      <c r="AR217" s="18" t="s">
        <v>3964</v>
      </c>
      <c r="AT217" s="18" t="s">
        <v>4015</v>
      </c>
      <c r="AU217" s="18" t="s">
        <v>5990</v>
      </c>
      <c r="AY217" s="18" t="s">
        <v>4012</v>
      </c>
      <c r="BE217" s="178">
        <f>IF(N217="základní",J217,0)</f>
        <v>0</v>
      </c>
      <c r="BF217" s="178">
        <f>IF(N217="snížená",J217,0)</f>
        <v>0</v>
      </c>
      <c r="BG217" s="178">
        <f>IF(N217="zákl. přenesená",J217,0)</f>
        <v>0</v>
      </c>
      <c r="BH217" s="178">
        <f>IF(N217="sníž. přenesená",J217,0)</f>
        <v>0</v>
      </c>
      <c r="BI217" s="178">
        <f>IF(N217="nulová",J217,0)</f>
        <v>0</v>
      </c>
      <c r="BJ217" s="18" t="s">
        <v>5934</v>
      </c>
      <c r="BK217" s="178">
        <f>ROUND(I217*H217,2)</f>
        <v>0</v>
      </c>
      <c r="BL217" s="18" t="s">
        <v>3964</v>
      </c>
      <c r="BM217" s="18" t="s">
        <v>5153</v>
      </c>
    </row>
    <row r="218" spans="2:65" s="11" customFormat="1" ht="29.85" customHeight="1">
      <c r="B218" s="152"/>
      <c r="D218" s="163" t="s">
        <v>5982</v>
      </c>
      <c r="E218" s="164" t="s">
        <v>4429</v>
      </c>
      <c r="F218" s="164" t="s">
        <v>4430</v>
      </c>
      <c r="I218" s="155"/>
      <c r="J218" s="165">
        <f>BK218</f>
        <v>0</v>
      </c>
      <c r="L218" s="152"/>
      <c r="M218" s="157"/>
      <c r="N218" s="158"/>
      <c r="O218" s="158"/>
      <c r="P218" s="159">
        <f>SUM(P219:P227)</f>
        <v>0</v>
      </c>
      <c r="Q218" s="158"/>
      <c r="R218" s="159">
        <f>SUM(R219:R227)</f>
        <v>0.34057199999999999</v>
      </c>
      <c r="S218" s="158"/>
      <c r="T218" s="160">
        <f>SUM(T219:T227)</f>
        <v>0.35860000000000003</v>
      </c>
      <c r="AR218" s="153" t="s">
        <v>5990</v>
      </c>
      <c r="AT218" s="161" t="s">
        <v>5982</v>
      </c>
      <c r="AU218" s="161" t="s">
        <v>5934</v>
      </c>
      <c r="AY218" s="153" t="s">
        <v>4012</v>
      </c>
      <c r="BK218" s="162">
        <f>SUM(BK219:BK227)</f>
        <v>0</v>
      </c>
    </row>
    <row r="219" spans="2:65" s="1" customFormat="1" ht="22.5" customHeight="1">
      <c r="B219" s="166"/>
      <c r="C219" s="167" t="s">
        <v>721</v>
      </c>
      <c r="D219" s="167" t="s">
        <v>4015</v>
      </c>
      <c r="E219" s="168" t="s">
        <v>5154</v>
      </c>
      <c r="F219" s="169" t="s">
        <v>5155</v>
      </c>
      <c r="G219" s="170" t="s">
        <v>426</v>
      </c>
      <c r="H219" s="171">
        <v>20.2</v>
      </c>
      <c r="I219" s="172"/>
      <c r="J219" s="173">
        <f>ROUND(I219*H219,2)</f>
        <v>0</v>
      </c>
      <c r="K219" s="169" t="s">
        <v>392</v>
      </c>
      <c r="L219" s="35"/>
      <c r="M219" s="174" t="s">
        <v>5915</v>
      </c>
      <c r="N219" s="175" t="s">
        <v>5954</v>
      </c>
      <c r="O219" s="36"/>
      <c r="P219" s="176">
        <f>O219*H219</f>
        <v>0</v>
      </c>
      <c r="Q219" s="176">
        <v>3.0000000000000001E-3</v>
      </c>
      <c r="R219" s="176">
        <f>Q219*H219</f>
        <v>6.0600000000000001E-2</v>
      </c>
      <c r="S219" s="176">
        <v>0</v>
      </c>
      <c r="T219" s="177">
        <f>S219*H219</f>
        <v>0</v>
      </c>
      <c r="AR219" s="18" t="s">
        <v>3964</v>
      </c>
      <c r="AT219" s="18" t="s">
        <v>4015</v>
      </c>
      <c r="AU219" s="18" t="s">
        <v>5990</v>
      </c>
      <c r="AY219" s="18" t="s">
        <v>4012</v>
      </c>
      <c r="BE219" s="178">
        <f>IF(N219="základní",J219,0)</f>
        <v>0</v>
      </c>
      <c r="BF219" s="178">
        <f>IF(N219="snížená",J219,0)</f>
        <v>0</v>
      </c>
      <c r="BG219" s="178">
        <f>IF(N219="zákl. přenesená",J219,0)</f>
        <v>0</v>
      </c>
      <c r="BH219" s="178">
        <f>IF(N219="sníž. přenesená",J219,0)</f>
        <v>0</v>
      </c>
      <c r="BI219" s="178">
        <f>IF(N219="nulová",J219,0)</f>
        <v>0</v>
      </c>
      <c r="BJ219" s="18" t="s">
        <v>5934</v>
      </c>
      <c r="BK219" s="178">
        <f>ROUND(I219*H219,2)</f>
        <v>0</v>
      </c>
      <c r="BL219" s="18" t="s">
        <v>3964</v>
      </c>
      <c r="BM219" s="18" t="s">
        <v>5156</v>
      </c>
    </row>
    <row r="220" spans="2:65" s="12" customFormat="1">
      <c r="B220" s="186"/>
      <c r="D220" s="179" t="s">
        <v>402</v>
      </c>
      <c r="E220" s="187" t="s">
        <v>5915</v>
      </c>
      <c r="F220" s="188" t="s">
        <v>5157</v>
      </c>
      <c r="H220" s="189">
        <v>20.2</v>
      </c>
      <c r="I220" s="190"/>
      <c r="L220" s="186"/>
      <c r="M220" s="191"/>
      <c r="N220" s="192"/>
      <c r="O220" s="192"/>
      <c r="P220" s="192"/>
      <c r="Q220" s="192"/>
      <c r="R220" s="192"/>
      <c r="S220" s="192"/>
      <c r="T220" s="193"/>
      <c r="AT220" s="194" t="s">
        <v>402</v>
      </c>
      <c r="AU220" s="194" t="s">
        <v>5990</v>
      </c>
      <c r="AV220" s="12" t="s">
        <v>5990</v>
      </c>
      <c r="AW220" s="12" t="s">
        <v>5947</v>
      </c>
      <c r="AX220" s="12" t="s">
        <v>5934</v>
      </c>
      <c r="AY220" s="194" t="s">
        <v>4012</v>
      </c>
    </row>
    <row r="221" spans="2:65" s="1" customFormat="1" ht="22.5" customHeight="1">
      <c r="B221" s="166"/>
      <c r="C221" s="197" t="s">
        <v>725</v>
      </c>
      <c r="D221" s="197" t="s">
        <v>447</v>
      </c>
      <c r="E221" s="198" t="s">
        <v>4450</v>
      </c>
      <c r="F221" s="199" t="s">
        <v>4451</v>
      </c>
      <c r="G221" s="200" t="s">
        <v>426</v>
      </c>
      <c r="H221" s="201">
        <v>22.22</v>
      </c>
      <c r="I221" s="202"/>
      <c r="J221" s="203">
        <f>ROUND(I221*H221,2)</f>
        <v>0</v>
      </c>
      <c r="K221" s="199" t="s">
        <v>392</v>
      </c>
      <c r="L221" s="204"/>
      <c r="M221" s="205" t="s">
        <v>5915</v>
      </c>
      <c r="N221" s="206" t="s">
        <v>5954</v>
      </c>
      <c r="O221" s="36"/>
      <c r="P221" s="176">
        <f>O221*H221</f>
        <v>0</v>
      </c>
      <c r="Q221" s="176">
        <v>1.26E-2</v>
      </c>
      <c r="R221" s="176">
        <f>Q221*H221</f>
        <v>0.279972</v>
      </c>
      <c r="S221" s="176">
        <v>0</v>
      </c>
      <c r="T221" s="177">
        <f>S221*H221</f>
        <v>0</v>
      </c>
      <c r="AR221" s="18" t="s">
        <v>526</v>
      </c>
      <c r="AT221" s="18" t="s">
        <v>447</v>
      </c>
      <c r="AU221" s="18" t="s">
        <v>5990</v>
      </c>
      <c r="AY221" s="18" t="s">
        <v>4012</v>
      </c>
      <c r="BE221" s="178">
        <f>IF(N221="základní",J221,0)</f>
        <v>0</v>
      </c>
      <c r="BF221" s="178">
        <f>IF(N221="snížená",J221,0)</f>
        <v>0</v>
      </c>
      <c r="BG221" s="178">
        <f>IF(N221="zákl. přenesená",J221,0)</f>
        <v>0</v>
      </c>
      <c r="BH221" s="178">
        <f>IF(N221="sníž. přenesená",J221,0)</f>
        <v>0</v>
      </c>
      <c r="BI221" s="178">
        <f>IF(N221="nulová",J221,0)</f>
        <v>0</v>
      </c>
      <c r="BJ221" s="18" t="s">
        <v>5934</v>
      </c>
      <c r="BK221" s="178">
        <f>ROUND(I221*H221,2)</f>
        <v>0</v>
      </c>
      <c r="BL221" s="18" t="s">
        <v>3964</v>
      </c>
      <c r="BM221" s="18" t="s">
        <v>5158</v>
      </c>
    </row>
    <row r="222" spans="2:65" s="12" customFormat="1">
      <c r="B222" s="186"/>
      <c r="D222" s="179" t="s">
        <v>402</v>
      </c>
      <c r="F222" s="188" t="s">
        <v>5159</v>
      </c>
      <c r="H222" s="189">
        <v>22.22</v>
      </c>
      <c r="I222" s="190"/>
      <c r="L222" s="186"/>
      <c r="M222" s="191"/>
      <c r="N222" s="192"/>
      <c r="O222" s="192"/>
      <c r="P222" s="192"/>
      <c r="Q222" s="192"/>
      <c r="R222" s="192"/>
      <c r="S222" s="192"/>
      <c r="T222" s="193"/>
      <c r="AT222" s="194" t="s">
        <v>402</v>
      </c>
      <c r="AU222" s="194" t="s">
        <v>5990</v>
      </c>
      <c r="AV222" s="12" t="s">
        <v>5990</v>
      </c>
      <c r="AW222" s="12" t="s">
        <v>5916</v>
      </c>
      <c r="AX222" s="12" t="s">
        <v>5934</v>
      </c>
      <c r="AY222" s="194" t="s">
        <v>4012</v>
      </c>
    </row>
    <row r="223" spans="2:65" s="1" customFormat="1" ht="22.5" customHeight="1">
      <c r="B223" s="166"/>
      <c r="C223" s="167" t="s">
        <v>729</v>
      </c>
      <c r="D223" s="167" t="s">
        <v>4015</v>
      </c>
      <c r="E223" s="168" t="s">
        <v>5160</v>
      </c>
      <c r="F223" s="169" t="s">
        <v>5161</v>
      </c>
      <c r="G223" s="170" t="s">
        <v>426</v>
      </c>
      <c r="H223" s="171">
        <v>4.4000000000000004</v>
      </c>
      <c r="I223" s="172"/>
      <c r="J223" s="173">
        <f>ROUND(I223*H223,2)</f>
        <v>0</v>
      </c>
      <c r="K223" s="169" t="s">
        <v>392</v>
      </c>
      <c r="L223" s="35"/>
      <c r="M223" s="174" t="s">
        <v>5915</v>
      </c>
      <c r="N223" s="175" t="s">
        <v>5954</v>
      </c>
      <c r="O223" s="36"/>
      <c r="P223" s="176">
        <f>O223*H223</f>
        <v>0</v>
      </c>
      <c r="Q223" s="176">
        <v>0</v>
      </c>
      <c r="R223" s="176">
        <f>Q223*H223</f>
        <v>0</v>
      </c>
      <c r="S223" s="176">
        <v>8.1500000000000003E-2</v>
      </c>
      <c r="T223" s="177">
        <f>S223*H223</f>
        <v>0.35860000000000003</v>
      </c>
      <c r="AR223" s="18" t="s">
        <v>3964</v>
      </c>
      <c r="AT223" s="18" t="s">
        <v>4015</v>
      </c>
      <c r="AU223" s="18" t="s">
        <v>5990</v>
      </c>
      <c r="AY223" s="18" t="s">
        <v>4012</v>
      </c>
      <c r="BE223" s="178">
        <f>IF(N223="základní",J223,0)</f>
        <v>0</v>
      </c>
      <c r="BF223" s="178">
        <f>IF(N223="snížená",J223,0)</f>
        <v>0</v>
      </c>
      <c r="BG223" s="178">
        <f>IF(N223="zákl. přenesená",J223,0)</f>
        <v>0</v>
      </c>
      <c r="BH223" s="178">
        <f>IF(N223="sníž. přenesená",J223,0)</f>
        <v>0</v>
      </c>
      <c r="BI223" s="178">
        <f>IF(N223="nulová",J223,0)</f>
        <v>0</v>
      </c>
      <c r="BJ223" s="18" t="s">
        <v>5934</v>
      </c>
      <c r="BK223" s="178">
        <f>ROUND(I223*H223,2)</f>
        <v>0</v>
      </c>
      <c r="BL223" s="18" t="s">
        <v>3964</v>
      </c>
      <c r="BM223" s="18" t="s">
        <v>5162</v>
      </c>
    </row>
    <row r="224" spans="2:65" s="12" customFormat="1">
      <c r="B224" s="186"/>
      <c r="D224" s="195" t="s">
        <v>402</v>
      </c>
      <c r="E224" s="194" t="s">
        <v>5915</v>
      </c>
      <c r="F224" s="207" t="s">
        <v>5163</v>
      </c>
      <c r="H224" s="208">
        <v>2.72</v>
      </c>
      <c r="I224" s="190"/>
      <c r="L224" s="186"/>
      <c r="M224" s="191"/>
      <c r="N224" s="192"/>
      <c r="O224" s="192"/>
      <c r="P224" s="192"/>
      <c r="Q224" s="192"/>
      <c r="R224" s="192"/>
      <c r="S224" s="192"/>
      <c r="T224" s="193"/>
      <c r="AT224" s="194" t="s">
        <v>402</v>
      </c>
      <c r="AU224" s="194" t="s">
        <v>5990</v>
      </c>
      <c r="AV224" s="12" t="s">
        <v>5990</v>
      </c>
      <c r="AW224" s="12" t="s">
        <v>5947</v>
      </c>
      <c r="AX224" s="12" t="s">
        <v>5983</v>
      </c>
      <c r="AY224" s="194" t="s">
        <v>4012</v>
      </c>
    </row>
    <row r="225" spans="2:65" s="12" customFormat="1">
      <c r="B225" s="186"/>
      <c r="D225" s="195" t="s">
        <v>402</v>
      </c>
      <c r="E225" s="194" t="s">
        <v>5915</v>
      </c>
      <c r="F225" s="207" t="s">
        <v>5164</v>
      </c>
      <c r="H225" s="208">
        <v>1.68</v>
      </c>
      <c r="I225" s="190"/>
      <c r="L225" s="186"/>
      <c r="M225" s="191"/>
      <c r="N225" s="192"/>
      <c r="O225" s="192"/>
      <c r="P225" s="192"/>
      <c r="Q225" s="192"/>
      <c r="R225" s="192"/>
      <c r="S225" s="192"/>
      <c r="T225" s="193"/>
      <c r="AT225" s="194" t="s">
        <v>402</v>
      </c>
      <c r="AU225" s="194" t="s">
        <v>5990</v>
      </c>
      <c r="AV225" s="12" t="s">
        <v>5990</v>
      </c>
      <c r="AW225" s="12" t="s">
        <v>5947</v>
      </c>
      <c r="AX225" s="12" t="s">
        <v>5983</v>
      </c>
      <c r="AY225" s="194" t="s">
        <v>4012</v>
      </c>
    </row>
    <row r="226" spans="2:65" s="13" customFormat="1">
      <c r="B226" s="209"/>
      <c r="D226" s="179" t="s">
        <v>402</v>
      </c>
      <c r="E226" s="210" t="s">
        <v>5915</v>
      </c>
      <c r="F226" s="211" t="s">
        <v>476</v>
      </c>
      <c r="H226" s="212">
        <v>4.4000000000000004</v>
      </c>
      <c r="I226" s="213"/>
      <c r="L226" s="209"/>
      <c r="M226" s="214"/>
      <c r="N226" s="215"/>
      <c r="O226" s="215"/>
      <c r="P226" s="215"/>
      <c r="Q226" s="215"/>
      <c r="R226" s="215"/>
      <c r="S226" s="215"/>
      <c r="T226" s="216"/>
      <c r="AT226" s="217" t="s">
        <v>402</v>
      </c>
      <c r="AU226" s="217" t="s">
        <v>5990</v>
      </c>
      <c r="AV226" s="13" t="s">
        <v>6003</v>
      </c>
      <c r="AW226" s="13" t="s">
        <v>5947</v>
      </c>
      <c r="AX226" s="13" t="s">
        <v>5934</v>
      </c>
      <c r="AY226" s="217" t="s">
        <v>4012</v>
      </c>
    </row>
    <row r="227" spans="2:65" s="1" customFormat="1" ht="22.5" customHeight="1">
      <c r="B227" s="166"/>
      <c r="C227" s="167" t="s">
        <v>733</v>
      </c>
      <c r="D227" s="167" t="s">
        <v>4015</v>
      </c>
      <c r="E227" s="168" t="s">
        <v>5165</v>
      </c>
      <c r="F227" s="169" t="s">
        <v>5166</v>
      </c>
      <c r="G227" s="170" t="s">
        <v>450</v>
      </c>
      <c r="H227" s="171">
        <v>0.34100000000000003</v>
      </c>
      <c r="I227" s="172"/>
      <c r="J227" s="173">
        <f>ROUND(I227*H227,2)</f>
        <v>0</v>
      </c>
      <c r="K227" s="169" t="s">
        <v>392</v>
      </c>
      <c r="L227" s="35"/>
      <c r="M227" s="174" t="s">
        <v>5915</v>
      </c>
      <c r="N227" s="175" t="s">
        <v>5954</v>
      </c>
      <c r="O227" s="36"/>
      <c r="P227" s="176">
        <f>O227*H227</f>
        <v>0</v>
      </c>
      <c r="Q227" s="176">
        <v>0</v>
      </c>
      <c r="R227" s="176">
        <f>Q227*H227</f>
        <v>0</v>
      </c>
      <c r="S227" s="176">
        <v>0</v>
      </c>
      <c r="T227" s="177">
        <f>S227*H227</f>
        <v>0</v>
      </c>
      <c r="AR227" s="18" t="s">
        <v>3964</v>
      </c>
      <c r="AT227" s="18" t="s">
        <v>4015</v>
      </c>
      <c r="AU227" s="18" t="s">
        <v>5990</v>
      </c>
      <c r="AY227" s="18" t="s">
        <v>4012</v>
      </c>
      <c r="BE227" s="178">
        <f>IF(N227="základní",J227,0)</f>
        <v>0</v>
      </c>
      <c r="BF227" s="178">
        <f>IF(N227="snížená",J227,0)</f>
        <v>0</v>
      </c>
      <c r="BG227" s="178">
        <f>IF(N227="zákl. přenesená",J227,0)</f>
        <v>0</v>
      </c>
      <c r="BH227" s="178">
        <f>IF(N227="sníž. přenesená",J227,0)</f>
        <v>0</v>
      </c>
      <c r="BI227" s="178">
        <f>IF(N227="nulová",J227,0)</f>
        <v>0</v>
      </c>
      <c r="BJ227" s="18" t="s">
        <v>5934</v>
      </c>
      <c r="BK227" s="178">
        <f>ROUND(I227*H227,2)</f>
        <v>0</v>
      </c>
      <c r="BL227" s="18" t="s">
        <v>3964</v>
      </c>
      <c r="BM227" s="18" t="s">
        <v>5167</v>
      </c>
    </row>
    <row r="228" spans="2:65" s="11" customFormat="1" ht="29.85" customHeight="1">
      <c r="B228" s="152"/>
      <c r="D228" s="163" t="s">
        <v>5982</v>
      </c>
      <c r="E228" s="164" t="s">
        <v>6033</v>
      </c>
      <c r="F228" s="164" t="s">
        <v>6034</v>
      </c>
      <c r="I228" s="155"/>
      <c r="J228" s="165">
        <f>BK228</f>
        <v>0</v>
      </c>
      <c r="L228" s="152"/>
      <c r="M228" s="157"/>
      <c r="N228" s="158"/>
      <c r="O228" s="158"/>
      <c r="P228" s="159">
        <f>SUM(P229:P233)</f>
        <v>0</v>
      </c>
      <c r="Q228" s="158"/>
      <c r="R228" s="159">
        <f>SUM(R229:R233)</f>
        <v>3.3982200000000004E-2</v>
      </c>
      <c r="S228" s="158"/>
      <c r="T228" s="160">
        <f>SUM(T229:T233)</f>
        <v>0</v>
      </c>
      <c r="AR228" s="153" t="s">
        <v>5990</v>
      </c>
      <c r="AT228" s="161" t="s">
        <v>5982</v>
      </c>
      <c r="AU228" s="161" t="s">
        <v>5934</v>
      </c>
      <c r="AY228" s="153" t="s">
        <v>4012</v>
      </c>
      <c r="BK228" s="162">
        <f>SUM(BK229:BK233)</f>
        <v>0</v>
      </c>
    </row>
    <row r="229" spans="2:65" s="1" customFormat="1" ht="31.5" customHeight="1">
      <c r="B229" s="166"/>
      <c r="C229" s="167" t="s">
        <v>739</v>
      </c>
      <c r="D229" s="167" t="s">
        <v>4015</v>
      </c>
      <c r="E229" s="168" t="s">
        <v>6040</v>
      </c>
      <c r="F229" s="169" t="s">
        <v>6041</v>
      </c>
      <c r="G229" s="170" t="s">
        <v>426</v>
      </c>
      <c r="H229" s="171">
        <v>117.18</v>
      </c>
      <c r="I229" s="172"/>
      <c r="J229" s="173">
        <f>ROUND(I229*H229,2)</f>
        <v>0</v>
      </c>
      <c r="K229" s="169" t="s">
        <v>392</v>
      </c>
      <c r="L229" s="35"/>
      <c r="M229" s="174" t="s">
        <v>5915</v>
      </c>
      <c r="N229" s="175" t="s">
        <v>5954</v>
      </c>
      <c r="O229" s="36"/>
      <c r="P229" s="176">
        <f>O229*H229</f>
        <v>0</v>
      </c>
      <c r="Q229" s="176">
        <v>2.9E-4</v>
      </c>
      <c r="R229" s="176">
        <f>Q229*H229</f>
        <v>3.3982200000000004E-2</v>
      </c>
      <c r="S229" s="176">
        <v>0</v>
      </c>
      <c r="T229" s="177">
        <f>S229*H229</f>
        <v>0</v>
      </c>
      <c r="AR229" s="18" t="s">
        <v>3964</v>
      </c>
      <c r="AT229" s="18" t="s">
        <v>4015</v>
      </c>
      <c r="AU229" s="18" t="s">
        <v>5990</v>
      </c>
      <c r="AY229" s="18" t="s">
        <v>4012</v>
      </c>
      <c r="BE229" s="178">
        <f>IF(N229="základní",J229,0)</f>
        <v>0</v>
      </c>
      <c r="BF229" s="178">
        <f>IF(N229="snížená",J229,0)</f>
        <v>0</v>
      </c>
      <c r="BG229" s="178">
        <f>IF(N229="zákl. přenesená",J229,0)</f>
        <v>0</v>
      </c>
      <c r="BH229" s="178">
        <f>IF(N229="sníž. přenesená",J229,0)</f>
        <v>0</v>
      </c>
      <c r="BI229" s="178">
        <f>IF(N229="nulová",J229,0)</f>
        <v>0</v>
      </c>
      <c r="BJ229" s="18" t="s">
        <v>5934</v>
      </c>
      <c r="BK229" s="178">
        <f>ROUND(I229*H229,2)</f>
        <v>0</v>
      </c>
      <c r="BL229" s="18" t="s">
        <v>3964</v>
      </c>
      <c r="BM229" s="18" t="s">
        <v>5168</v>
      </c>
    </row>
    <row r="230" spans="2:65" s="12" customFormat="1">
      <c r="B230" s="186"/>
      <c r="D230" s="195" t="s">
        <v>402</v>
      </c>
      <c r="E230" s="194" t="s">
        <v>5915</v>
      </c>
      <c r="F230" s="207" t="s">
        <v>4507</v>
      </c>
      <c r="H230" s="208">
        <v>22.95</v>
      </c>
      <c r="I230" s="190"/>
      <c r="L230" s="186"/>
      <c r="M230" s="191"/>
      <c r="N230" s="192"/>
      <c r="O230" s="192"/>
      <c r="P230" s="192"/>
      <c r="Q230" s="192"/>
      <c r="R230" s="192"/>
      <c r="S230" s="192"/>
      <c r="T230" s="193"/>
      <c r="AT230" s="194" t="s">
        <v>402</v>
      </c>
      <c r="AU230" s="194" t="s">
        <v>5990</v>
      </c>
      <c r="AV230" s="12" t="s">
        <v>5990</v>
      </c>
      <c r="AW230" s="12" t="s">
        <v>5947</v>
      </c>
      <c r="AX230" s="12" t="s">
        <v>5983</v>
      </c>
      <c r="AY230" s="194" t="s">
        <v>4012</v>
      </c>
    </row>
    <row r="231" spans="2:65" s="12" customFormat="1">
      <c r="B231" s="186"/>
      <c r="D231" s="195" t="s">
        <v>402</v>
      </c>
      <c r="E231" s="194" t="s">
        <v>5915</v>
      </c>
      <c r="F231" s="207" t="s">
        <v>4508</v>
      </c>
      <c r="H231" s="208">
        <v>27</v>
      </c>
      <c r="I231" s="190"/>
      <c r="L231" s="186"/>
      <c r="M231" s="191"/>
      <c r="N231" s="192"/>
      <c r="O231" s="192"/>
      <c r="P231" s="192"/>
      <c r="Q231" s="192"/>
      <c r="R231" s="192"/>
      <c r="S231" s="192"/>
      <c r="T231" s="193"/>
      <c r="AT231" s="194" t="s">
        <v>402</v>
      </c>
      <c r="AU231" s="194" t="s">
        <v>5990</v>
      </c>
      <c r="AV231" s="12" t="s">
        <v>5990</v>
      </c>
      <c r="AW231" s="12" t="s">
        <v>5947</v>
      </c>
      <c r="AX231" s="12" t="s">
        <v>5983</v>
      </c>
      <c r="AY231" s="194" t="s">
        <v>4012</v>
      </c>
    </row>
    <row r="232" spans="2:65" s="12" customFormat="1">
      <c r="B232" s="186"/>
      <c r="D232" s="195" t="s">
        <v>402</v>
      </c>
      <c r="E232" s="194" t="s">
        <v>5915</v>
      </c>
      <c r="F232" s="207" t="s">
        <v>4509</v>
      </c>
      <c r="H232" s="208">
        <v>42.12</v>
      </c>
      <c r="I232" s="190"/>
      <c r="L232" s="186"/>
      <c r="M232" s="191"/>
      <c r="N232" s="192"/>
      <c r="O232" s="192"/>
      <c r="P232" s="192"/>
      <c r="Q232" s="192"/>
      <c r="R232" s="192"/>
      <c r="S232" s="192"/>
      <c r="T232" s="193"/>
      <c r="AT232" s="194" t="s">
        <v>402</v>
      </c>
      <c r="AU232" s="194" t="s">
        <v>5990</v>
      </c>
      <c r="AV232" s="12" t="s">
        <v>5990</v>
      </c>
      <c r="AW232" s="12" t="s">
        <v>5947</v>
      </c>
      <c r="AX232" s="12" t="s">
        <v>5983</v>
      </c>
      <c r="AY232" s="194" t="s">
        <v>4012</v>
      </c>
    </row>
    <row r="233" spans="2:65" s="12" customFormat="1">
      <c r="B233" s="186"/>
      <c r="D233" s="195" t="s">
        <v>402</v>
      </c>
      <c r="E233" s="194" t="s">
        <v>5915</v>
      </c>
      <c r="F233" s="207" t="s">
        <v>4505</v>
      </c>
      <c r="H233" s="208">
        <v>25.11</v>
      </c>
      <c r="I233" s="190"/>
      <c r="L233" s="186"/>
      <c r="M233" s="231"/>
      <c r="N233" s="232"/>
      <c r="O233" s="232"/>
      <c r="P233" s="232"/>
      <c r="Q233" s="232"/>
      <c r="R233" s="232"/>
      <c r="S233" s="232"/>
      <c r="T233" s="233"/>
      <c r="AT233" s="194" t="s">
        <v>402</v>
      </c>
      <c r="AU233" s="194" t="s">
        <v>5990</v>
      </c>
      <c r="AV233" s="12" t="s">
        <v>5990</v>
      </c>
      <c r="AW233" s="12" t="s">
        <v>5947</v>
      </c>
      <c r="AX233" s="12" t="s">
        <v>5983</v>
      </c>
      <c r="AY233" s="194" t="s">
        <v>4012</v>
      </c>
    </row>
    <row r="234" spans="2:65" s="1" customFormat="1" ht="6.95" customHeight="1">
      <c r="B234" s="50"/>
      <c r="C234" s="51"/>
      <c r="D234" s="51"/>
      <c r="E234" s="51"/>
      <c r="F234" s="51"/>
      <c r="G234" s="51"/>
      <c r="H234" s="51"/>
      <c r="I234" s="120"/>
      <c r="J234" s="51"/>
      <c r="K234" s="51"/>
      <c r="L234" s="35"/>
    </row>
  </sheetData>
  <autoFilter ref="C94:K94"/>
  <mergeCells count="12">
    <mergeCell ref="E47:H47"/>
    <mergeCell ref="E83:H83"/>
    <mergeCell ref="G1:H1"/>
    <mergeCell ref="L2:V2"/>
    <mergeCell ref="E49:H49"/>
    <mergeCell ref="E51:H51"/>
    <mergeCell ref="E85:H85"/>
    <mergeCell ref="E87:H87"/>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BR20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3963</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4480</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5169</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ROUND(J94,2)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ROUND(SUM(BE94:BE206), 2)</f>
        <v>0</v>
      </c>
      <c r="G32" s="36"/>
      <c r="H32" s="36"/>
      <c r="I32" s="115">
        <v>0.21</v>
      </c>
      <c r="J32" s="114">
        <f>ROUND(ROUND((SUM(BE94:BE206)), 2)*I32, 2)</f>
        <v>0</v>
      </c>
      <c r="K32" s="39"/>
    </row>
    <row r="33" spans="2:11" s="1" customFormat="1" ht="14.45" customHeight="1">
      <c r="B33" s="35"/>
      <c r="C33" s="36"/>
      <c r="D33" s="36"/>
      <c r="E33" s="43" t="s">
        <v>5955</v>
      </c>
      <c r="F33" s="114">
        <f>ROUND(SUM(BF94:BF206), 2)</f>
        <v>0</v>
      </c>
      <c r="G33" s="36"/>
      <c r="H33" s="36"/>
      <c r="I33" s="115">
        <v>0.15</v>
      </c>
      <c r="J33" s="114">
        <f>ROUND(ROUND((SUM(BF94:BF206)), 2)*I33, 2)</f>
        <v>0</v>
      </c>
      <c r="K33" s="39"/>
    </row>
    <row r="34" spans="2:11" s="1" customFormat="1" ht="14.45" hidden="1" customHeight="1">
      <c r="B34" s="35"/>
      <c r="C34" s="36"/>
      <c r="D34" s="36"/>
      <c r="E34" s="43" t="s">
        <v>5956</v>
      </c>
      <c r="F34" s="114">
        <f>ROUND(SUM(BG94:BG206), 2)</f>
        <v>0</v>
      </c>
      <c r="G34" s="36"/>
      <c r="H34" s="36"/>
      <c r="I34" s="115">
        <v>0.21</v>
      </c>
      <c r="J34" s="114">
        <v>0</v>
      </c>
      <c r="K34" s="39"/>
    </row>
    <row r="35" spans="2:11" s="1" customFormat="1" ht="14.45" hidden="1" customHeight="1">
      <c r="B35" s="35"/>
      <c r="C35" s="36"/>
      <c r="D35" s="36"/>
      <c r="E35" s="43" t="s">
        <v>5957</v>
      </c>
      <c r="F35" s="114">
        <f>ROUND(SUM(BH94:BH206), 2)</f>
        <v>0</v>
      </c>
      <c r="G35" s="36"/>
      <c r="H35" s="36"/>
      <c r="I35" s="115">
        <v>0.15</v>
      </c>
      <c r="J35" s="114">
        <v>0</v>
      </c>
      <c r="K35" s="39"/>
    </row>
    <row r="36" spans="2:11" s="1" customFormat="1" ht="14.45" hidden="1" customHeight="1">
      <c r="B36" s="35"/>
      <c r="C36" s="36"/>
      <c r="D36" s="36"/>
      <c r="E36" s="43" t="s">
        <v>5958</v>
      </c>
      <c r="F36" s="114">
        <f>ROUND(SUM(BI94:BI206),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4480</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15 - SO_06.2.2 Stavební úpravy VDJ Chvaletice (Hornická čtvrť) - vodojem</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J94</f>
        <v>0</v>
      </c>
      <c r="K60" s="39"/>
      <c r="AU60" s="18" t="s">
        <v>3993</v>
      </c>
    </row>
    <row r="61" spans="2:47" s="8" customFormat="1" ht="24.95" customHeight="1">
      <c r="B61" s="127"/>
      <c r="C61" s="128"/>
      <c r="D61" s="129" t="s">
        <v>2364</v>
      </c>
      <c r="E61" s="130"/>
      <c r="F61" s="130"/>
      <c r="G61" s="130"/>
      <c r="H61" s="130"/>
      <c r="I61" s="131"/>
      <c r="J61" s="132">
        <f>J95</f>
        <v>0</v>
      </c>
      <c r="K61" s="133"/>
    </row>
    <row r="62" spans="2:47" s="9" customFormat="1" ht="19.899999999999999" customHeight="1">
      <c r="B62" s="134"/>
      <c r="C62" s="135"/>
      <c r="D62" s="136" t="s">
        <v>2370</v>
      </c>
      <c r="E62" s="137"/>
      <c r="F62" s="137"/>
      <c r="G62" s="137"/>
      <c r="H62" s="137"/>
      <c r="I62" s="138"/>
      <c r="J62" s="139">
        <f>J96</f>
        <v>0</v>
      </c>
      <c r="K62" s="140"/>
    </row>
    <row r="63" spans="2:47" s="9" customFormat="1" ht="19.899999999999999" customHeight="1">
      <c r="B63" s="134"/>
      <c r="C63" s="135"/>
      <c r="D63" s="136" t="s">
        <v>2371</v>
      </c>
      <c r="E63" s="137"/>
      <c r="F63" s="137"/>
      <c r="G63" s="137"/>
      <c r="H63" s="137"/>
      <c r="I63" s="138"/>
      <c r="J63" s="139">
        <f>J116</f>
        <v>0</v>
      </c>
      <c r="K63" s="140"/>
    </row>
    <row r="64" spans="2:47" s="9" customFormat="1" ht="19.899999999999999" customHeight="1">
      <c r="B64" s="134"/>
      <c r="C64" s="135"/>
      <c r="D64" s="136" t="s">
        <v>2824</v>
      </c>
      <c r="E64" s="137"/>
      <c r="F64" s="137"/>
      <c r="G64" s="137"/>
      <c r="H64" s="137"/>
      <c r="I64" s="138"/>
      <c r="J64" s="139">
        <f>J145</f>
        <v>0</v>
      </c>
      <c r="K64" s="140"/>
    </row>
    <row r="65" spans="2:12" s="8" customFormat="1" ht="24.95" customHeight="1">
      <c r="B65" s="127"/>
      <c r="C65" s="128"/>
      <c r="D65" s="129" t="s">
        <v>2373</v>
      </c>
      <c r="E65" s="130"/>
      <c r="F65" s="130"/>
      <c r="G65" s="130"/>
      <c r="H65" s="130"/>
      <c r="I65" s="131"/>
      <c r="J65" s="132">
        <f>J151</f>
        <v>0</v>
      </c>
      <c r="K65" s="133"/>
    </row>
    <row r="66" spans="2:12" s="9" customFormat="1" ht="19.899999999999999" customHeight="1">
      <c r="B66" s="134"/>
      <c r="C66" s="135"/>
      <c r="D66" s="136" t="s">
        <v>2375</v>
      </c>
      <c r="E66" s="137"/>
      <c r="F66" s="137"/>
      <c r="G66" s="137"/>
      <c r="H66" s="137"/>
      <c r="I66" s="138"/>
      <c r="J66" s="139">
        <f>J152</f>
        <v>0</v>
      </c>
      <c r="K66" s="140"/>
    </row>
    <row r="67" spans="2:12" s="9" customFormat="1" ht="19.899999999999999" customHeight="1">
      <c r="B67" s="134"/>
      <c r="C67" s="135"/>
      <c r="D67" s="136" t="s">
        <v>2377</v>
      </c>
      <c r="E67" s="137"/>
      <c r="F67" s="137"/>
      <c r="G67" s="137"/>
      <c r="H67" s="137"/>
      <c r="I67" s="138"/>
      <c r="J67" s="139">
        <f>J155</f>
        <v>0</v>
      </c>
      <c r="K67" s="140"/>
    </row>
    <row r="68" spans="2:12" s="9" customFormat="1" ht="19.899999999999999" customHeight="1">
      <c r="B68" s="134"/>
      <c r="C68" s="135"/>
      <c r="D68" s="136" t="s">
        <v>1447</v>
      </c>
      <c r="E68" s="137"/>
      <c r="F68" s="137"/>
      <c r="G68" s="137"/>
      <c r="H68" s="137"/>
      <c r="I68" s="138"/>
      <c r="J68" s="139">
        <f>J168</f>
        <v>0</v>
      </c>
      <c r="K68" s="140"/>
    </row>
    <row r="69" spans="2:12" s="9" customFormat="1" ht="19.899999999999999" customHeight="1">
      <c r="B69" s="134"/>
      <c r="C69" s="135"/>
      <c r="D69" s="136" t="s">
        <v>2378</v>
      </c>
      <c r="E69" s="137"/>
      <c r="F69" s="137"/>
      <c r="G69" s="137"/>
      <c r="H69" s="137"/>
      <c r="I69" s="138"/>
      <c r="J69" s="139">
        <f>J173</f>
        <v>0</v>
      </c>
      <c r="K69" s="140"/>
    </row>
    <row r="70" spans="2:12" s="9" customFormat="1" ht="19.899999999999999" customHeight="1">
      <c r="B70" s="134"/>
      <c r="C70" s="135"/>
      <c r="D70" s="136" t="s">
        <v>1448</v>
      </c>
      <c r="E70" s="137"/>
      <c r="F70" s="137"/>
      <c r="G70" s="137"/>
      <c r="H70" s="137"/>
      <c r="I70" s="138"/>
      <c r="J70" s="139">
        <f>J185</f>
        <v>0</v>
      </c>
      <c r="K70" s="140"/>
    </row>
    <row r="71" spans="2:12" s="9" customFormat="1" ht="19.899999999999999" customHeight="1">
      <c r="B71" s="134"/>
      <c r="C71" s="135"/>
      <c r="D71" s="136" t="s">
        <v>1452</v>
      </c>
      <c r="E71" s="137"/>
      <c r="F71" s="137"/>
      <c r="G71" s="137"/>
      <c r="H71" s="137"/>
      <c r="I71" s="138"/>
      <c r="J71" s="139">
        <f>J199</f>
        <v>0</v>
      </c>
      <c r="K71" s="140"/>
    </row>
    <row r="72" spans="2:12" s="9" customFormat="1" ht="19.899999999999999" customHeight="1">
      <c r="B72" s="134"/>
      <c r="C72" s="135"/>
      <c r="D72" s="136" t="s">
        <v>1453</v>
      </c>
      <c r="E72" s="137"/>
      <c r="F72" s="137"/>
      <c r="G72" s="137"/>
      <c r="H72" s="137"/>
      <c r="I72" s="138"/>
      <c r="J72" s="139">
        <f>J203</f>
        <v>0</v>
      </c>
      <c r="K72" s="140"/>
    </row>
    <row r="73" spans="2:12" s="1" customFormat="1" ht="21.75" customHeight="1">
      <c r="B73" s="35"/>
      <c r="C73" s="36"/>
      <c r="D73" s="36"/>
      <c r="E73" s="36"/>
      <c r="F73" s="36"/>
      <c r="G73" s="36"/>
      <c r="H73" s="36"/>
      <c r="I73" s="102"/>
      <c r="J73" s="36"/>
      <c r="K73" s="39"/>
    </row>
    <row r="74" spans="2:12" s="1" customFormat="1" ht="6.95" customHeight="1">
      <c r="B74" s="50"/>
      <c r="C74" s="51"/>
      <c r="D74" s="51"/>
      <c r="E74" s="51"/>
      <c r="F74" s="51"/>
      <c r="G74" s="51"/>
      <c r="H74" s="51"/>
      <c r="I74" s="120"/>
      <c r="J74" s="51"/>
      <c r="K74" s="52"/>
    </row>
    <row r="78" spans="2:12" s="1" customFormat="1" ht="6.95" customHeight="1">
      <c r="B78" s="53"/>
      <c r="C78" s="54"/>
      <c r="D78" s="54"/>
      <c r="E78" s="54"/>
      <c r="F78" s="54"/>
      <c r="G78" s="54"/>
      <c r="H78" s="54"/>
      <c r="I78" s="121"/>
      <c r="J78" s="54"/>
      <c r="K78" s="54"/>
      <c r="L78" s="35"/>
    </row>
    <row r="79" spans="2:12" s="1" customFormat="1" ht="36.950000000000003" customHeight="1">
      <c r="B79" s="35"/>
      <c r="C79" s="55" t="s">
        <v>3996</v>
      </c>
      <c r="L79" s="35"/>
    </row>
    <row r="80" spans="2:12" s="1" customFormat="1" ht="6.95" customHeight="1">
      <c r="B80" s="35"/>
      <c r="L80" s="35"/>
    </row>
    <row r="81" spans="2:63" s="1" customFormat="1" ht="14.45" customHeight="1">
      <c r="B81" s="35"/>
      <c r="C81" s="57" t="s">
        <v>5929</v>
      </c>
      <c r="L81" s="35"/>
    </row>
    <row r="82" spans="2:63" s="1" customFormat="1" ht="22.5" customHeight="1">
      <c r="B82" s="35"/>
      <c r="E82" s="1611" t="str">
        <f>E7</f>
        <v>Zajištění kvality vody pro skupinový vodovod Přelouč</v>
      </c>
      <c r="F82" s="1576"/>
      <c r="G82" s="1576"/>
      <c r="H82" s="1576"/>
      <c r="L82" s="35"/>
    </row>
    <row r="83" spans="2:63" ht="15">
      <c r="B83" s="22"/>
      <c r="C83" s="57" t="s">
        <v>3987</v>
      </c>
      <c r="L83" s="22"/>
    </row>
    <row r="84" spans="2:63" s="1" customFormat="1" ht="22.5" customHeight="1">
      <c r="B84" s="35"/>
      <c r="E84" s="1611" t="s">
        <v>4480</v>
      </c>
      <c r="F84" s="1576"/>
      <c r="G84" s="1576"/>
      <c r="H84" s="1576"/>
      <c r="L84" s="35"/>
    </row>
    <row r="85" spans="2:63" s="1" customFormat="1" ht="14.45" customHeight="1">
      <c r="B85" s="35"/>
      <c r="C85" s="57" t="s">
        <v>2362</v>
      </c>
      <c r="L85" s="35"/>
    </row>
    <row r="86" spans="2:63" s="1" customFormat="1" ht="23.25" customHeight="1">
      <c r="B86" s="35"/>
      <c r="E86" s="1595" t="str">
        <f>E11</f>
        <v>15 - SO_06.2.2 Stavební úpravy VDJ Chvaletice (Hornická čtvrť) - vodojem</v>
      </c>
      <c r="F86" s="1576"/>
      <c r="G86" s="1576"/>
      <c r="H86" s="1576"/>
      <c r="L86" s="35"/>
    </row>
    <row r="87" spans="2:63" s="1" customFormat="1" ht="6.95" customHeight="1">
      <c r="B87" s="35"/>
      <c r="L87" s="35"/>
    </row>
    <row r="88" spans="2:63" s="1" customFormat="1" ht="18" customHeight="1">
      <c r="B88" s="35"/>
      <c r="C88" s="57" t="s">
        <v>5935</v>
      </c>
      <c r="F88" s="141" t="str">
        <f>F14</f>
        <v xml:space="preserve"> </v>
      </c>
      <c r="I88" s="142" t="s">
        <v>5937</v>
      </c>
      <c r="J88" s="61" t="str">
        <f>IF(J14="","",J14)</f>
        <v>27.10.2015</v>
      </c>
      <c r="L88" s="35"/>
    </row>
    <row r="89" spans="2:63" s="1" customFormat="1" ht="6.95" customHeight="1">
      <c r="B89" s="35"/>
      <c r="L89" s="35"/>
    </row>
    <row r="90" spans="2:63" s="1" customFormat="1" ht="15">
      <c r="B90" s="35"/>
      <c r="C90" s="57" t="s">
        <v>5941</v>
      </c>
      <c r="F90" s="141" t="str">
        <f>E17</f>
        <v xml:space="preserve"> </v>
      </c>
      <c r="I90" s="142" t="s">
        <v>5946</v>
      </c>
      <c r="J90" s="141" t="str">
        <f>E23</f>
        <v xml:space="preserve"> </v>
      </c>
      <c r="L90" s="35"/>
    </row>
    <row r="91" spans="2:63" s="1" customFormat="1" ht="14.45" customHeight="1">
      <c r="B91" s="35"/>
      <c r="C91" s="57" t="s">
        <v>5944</v>
      </c>
      <c r="F91" s="141" t="str">
        <f>IF(E20="","",E20)</f>
        <v/>
      </c>
      <c r="L91" s="35"/>
    </row>
    <row r="92" spans="2:63" s="1" customFormat="1" ht="10.35" customHeight="1">
      <c r="B92" s="35"/>
      <c r="L92" s="35"/>
    </row>
    <row r="93" spans="2:63" s="10" customFormat="1" ht="29.25" customHeight="1">
      <c r="B93" s="143"/>
      <c r="C93" s="144" t="s">
        <v>3997</v>
      </c>
      <c r="D93" s="145" t="s">
        <v>5968</v>
      </c>
      <c r="E93" s="145" t="s">
        <v>5964</v>
      </c>
      <c r="F93" s="145" t="s">
        <v>3998</v>
      </c>
      <c r="G93" s="145" t="s">
        <v>3999</v>
      </c>
      <c r="H93" s="145" t="s">
        <v>4000</v>
      </c>
      <c r="I93" s="146" t="s">
        <v>4001</v>
      </c>
      <c r="J93" s="145" t="s">
        <v>3991</v>
      </c>
      <c r="K93" s="147" t="s">
        <v>4002</v>
      </c>
      <c r="L93" s="143"/>
      <c r="M93" s="67" t="s">
        <v>4003</v>
      </c>
      <c r="N93" s="68" t="s">
        <v>5953</v>
      </c>
      <c r="O93" s="68" t="s">
        <v>4004</v>
      </c>
      <c r="P93" s="68" t="s">
        <v>4005</v>
      </c>
      <c r="Q93" s="68" t="s">
        <v>4006</v>
      </c>
      <c r="R93" s="68" t="s">
        <v>4007</v>
      </c>
      <c r="S93" s="68" t="s">
        <v>4008</v>
      </c>
      <c r="T93" s="69" t="s">
        <v>4009</v>
      </c>
    </row>
    <row r="94" spans="2:63" s="1" customFormat="1" ht="29.25" customHeight="1">
      <c r="B94" s="35"/>
      <c r="C94" s="71" t="s">
        <v>3992</v>
      </c>
      <c r="J94" s="148">
        <f>BK94</f>
        <v>0</v>
      </c>
      <c r="L94" s="35"/>
      <c r="M94" s="70"/>
      <c r="N94" s="62"/>
      <c r="O94" s="62"/>
      <c r="P94" s="149">
        <f>P95+P151</f>
        <v>0</v>
      </c>
      <c r="Q94" s="62"/>
      <c r="R94" s="149">
        <f>R95+R151</f>
        <v>3.26683506</v>
      </c>
      <c r="S94" s="62"/>
      <c r="T94" s="150">
        <f>T95+T151</f>
        <v>4.349621</v>
      </c>
      <c r="AT94" s="18" t="s">
        <v>5982</v>
      </c>
      <c r="AU94" s="18" t="s">
        <v>3993</v>
      </c>
      <c r="BK94" s="151">
        <f>BK95+BK151</f>
        <v>0</v>
      </c>
    </row>
    <row r="95" spans="2:63" s="11" customFormat="1" ht="37.35" customHeight="1">
      <c r="B95" s="152"/>
      <c r="D95" s="153" t="s">
        <v>5982</v>
      </c>
      <c r="E95" s="154" t="s">
        <v>2379</v>
      </c>
      <c r="F95" s="154" t="s">
        <v>2380</v>
      </c>
      <c r="I95" s="155"/>
      <c r="J95" s="156">
        <f>BK95</f>
        <v>0</v>
      </c>
      <c r="L95" s="152"/>
      <c r="M95" s="157"/>
      <c r="N95" s="158"/>
      <c r="O95" s="158"/>
      <c r="P95" s="159">
        <f>P96+P116+P145</f>
        <v>0</v>
      </c>
      <c r="Q95" s="158"/>
      <c r="R95" s="159">
        <f>R96+R116+R145</f>
        <v>2.6684266999999999</v>
      </c>
      <c r="S95" s="158"/>
      <c r="T95" s="160">
        <f>T96+T116+T145</f>
        <v>4.1461399999999999</v>
      </c>
      <c r="AR95" s="153" t="s">
        <v>5934</v>
      </c>
      <c r="AT95" s="161" t="s">
        <v>5982</v>
      </c>
      <c r="AU95" s="161" t="s">
        <v>5983</v>
      </c>
      <c r="AY95" s="153" t="s">
        <v>4012</v>
      </c>
      <c r="BK95" s="162">
        <f>BK96+BK116+BK145</f>
        <v>0</v>
      </c>
    </row>
    <row r="96" spans="2:63" s="11" customFormat="1" ht="19.899999999999999" customHeight="1">
      <c r="B96" s="152"/>
      <c r="D96" s="163" t="s">
        <v>5982</v>
      </c>
      <c r="E96" s="164" t="s">
        <v>6009</v>
      </c>
      <c r="F96" s="164" t="s">
        <v>677</v>
      </c>
      <c r="I96" s="155"/>
      <c r="J96" s="165">
        <f>BK96</f>
        <v>0</v>
      </c>
      <c r="L96" s="152"/>
      <c r="M96" s="157"/>
      <c r="N96" s="158"/>
      <c r="O96" s="158"/>
      <c r="P96" s="159">
        <f>SUM(P97:P115)</f>
        <v>0</v>
      </c>
      <c r="Q96" s="158"/>
      <c r="R96" s="159">
        <f>SUM(R97:R115)</f>
        <v>2.4448352</v>
      </c>
      <c r="S96" s="158"/>
      <c r="T96" s="160">
        <f>SUM(T97:T115)</f>
        <v>0</v>
      </c>
      <c r="AR96" s="153" t="s">
        <v>5934</v>
      </c>
      <c r="AT96" s="161" t="s">
        <v>5982</v>
      </c>
      <c r="AU96" s="161" t="s">
        <v>5934</v>
      </c>
      <c r="AY96" s="153" t="s">
        <v>4012</v>
      </c>
      <c r="BK96" s="162">
        <f>SUM(BK97:BK115)</f>
        <v>0</v>
      </c>
    </row>
    <row r="97" spans="2:65" s="1" customFormat="1" ht="22.5" customHeight="1">
      <c r="B97" s="166"/>
      <c r="C97" s="167" t="s">
        <v>5934</v>
      </c>
      <c r="D97" s="167" t="s">
        <v>4015</v>
      </c>
      <c r="E97" s="168" t="s">
        <v>1483</v>
      </c>
      <c r="F97" s="169" t="s">
        <v>1484</v>
      </c>
      <c r="G97" s="170" t="s">
        <v>426</v>
      </c>
      <c r="H97" s="171">
        <v>4.84</v>
      </c>
      <c r="I97" s="172"/>
      <c r="J97" s="173">
        <f>ROUND(I97*H97,2)</f>
        <v>0</v>
      </c>
      <c r="K97" s="169" t="s">
        <v>392</v>
      </c>
      <c r="L97" s="35"/>
      <c r="M97" s="174" t="s">
        <v>5915</v>
      </c>
      <c r="N97" s="175" t="s">
        <v>5954</v>
      </c>
      <c r="O97" s="36"/>
      <c r="P97" s="176">
        <f>O97*H97</f>
        <v>0</v>
      </c>
      <c r="Q97" s="176">
        <v>1.8380000000000001E-2</v>
      </c>
      <c r="R97" s="176">
        <f>Q97*H97</f>
        <v>8.8959200000000002E-2</v>
      </c>
      <c r="S97" s="176">
        <v>0</v>
      </c>
      <c r="T97" s="177">
        <f>S97*H97</f>
        <v>0</v>
      </c>
      <c r="AR97" s="18" t="s">
        <v>6003</v>
      </c>
      <c r="AT97" s="18" t="s">
        <v>4015</v>
      </c>
      <c r="AU97" s="18" t="s">
        <v>5990</v>
      </c>
      <c r="AY97" s="18" t="s">
        <v>4012</v>
      </c>
      <c r="BE97" s="178">
        <f>IF(N97="základní",J97,0)</f>
        <v>0</v>
      </c>
      <c r="BF97" s="178">
        <f>IF(N97="snížená",J97,0)</f>
        <v>0</v>
      </c>
      <c r="BG97" s="178">
        <f>IF(N97="zákl. přenesená",J97,0)</f>
        <v>0</v>
      </c>
      <c r="BH97" s="178">
        <f>IF(N97="sníž. přenesená",J97,0)</f>
        <v>0</v>
      </c>
      <c r="BI97" s="178">
        <f>IF(N97="nulová",J97,0)</f>
        <v>0</v>
      </c>
      <c r="BJ97" s="18" t="s">
        <v>5934</v>
      </c>
      <c r="BK97" s="178">
        <f>ROUND(I97*H97,2)</f>
        <v>0</v>
      </c>
      <c r="BL97" s="18" t="s">
        <v>6003</v>
      </c>
      <c r="BM97" s="18" t="s">
        <v>4504</v>
      </c>
    </row>
    <row r="98" spans="2:65" s="12" customFormat="1">
      <c r="B98" s="186"/>
      <c r="D98" s="179" t="s">
        <v>402</v>
      </c>
      <c r="E98" s="187" t="s">
        <v>5915</v>
      </c>
      <c r="F98" s="188" t="s">
        <v>5170</v>
      </c>
      <c r="H98" s="189">
        <v>4.84</v>
      </c>
      <c r="I98" s="190"/>
      <c r="L98" s="186"/>
      <c r="M98" s="191"/>
      <c r="N98" s="192"/>
      <c r="O98" s="192"/>
      <c r="P98" s="192"/>
      <c r="Q98" s="192"/>
      <c r="R98" s="192"/>
      <c r="S98" s="192"/>
      <c r="T98" s="193"/>
      <c r="AT98" s="194" t="s">
        <v>402</v>
      </c>
      <c r="AU98" s="194" t="s">
        <v>5990</v>
      </c>
      <c r="AV98" s="12" t="s">
        <v>5990</v>
      </c>
      <c r="AW98" s="12" t="s">
        <v>5947</v>
      </c>
      <c r="AX98" s="12" t="s">
        <v>5934</v>
      </c>
      <c r="AY98" s="194" t="s">
        <v>4012</v>
      </c>
    </row>
    <row r="99" spans="2:65" s="1" customFormat="1" ht="22.5" customHeight="1">
      <c r="B99" s="166"/>
      <c r="C99" s="167" t="s">
        <v>5990</v>
      </c>
      <c r="D99" s="167" t="s">
        <v>4015</v>
      </c>
      <c r="E99" s="168" t="s">
        <v>1486</v>
      </c>
      <c r="F99" s="169" t="s">
        <v>1487</v>
      </c>
      <c r="G99" s="170" t="s">
        <v>426</v>
      </c>
      <c r="H99" s="171">
        <v>24.64</v>
      </c>
      <c r="I99" s="172"/>
      <c r="J99" s="173">
        <f>ROUND(I99*H99,2)</f>
        <v>0</v>
      </c>
      <c r="K99" s="169" t="s">
        <v>392</v>
      </c>
      <c r="L99" s="35"/>
      <c r="M99" s="174" t="s">
        <v>5915</v>
      </c>
      <c r="N99" s="175" t="s">
        <v>5954</v>
      </c>
      <c r="O99" s="36"/>
      <c r="P99" s="176">
        <f>O99*H99</f>
        <v>0</v>
      </c>
      <c r="Q99" s="176">
        <v>1.8380000000000001E-2</v>
      </c>
      <c r="R99" s="176">
        <f>Q99*H99</f>
        <v>0.45288320000000004</v>
      </c>
      <c r="S99" s="176">
        <v>0</v>
      </c>
      <c r="T99" s="177">
        <f>S99*H99</f>
        <v>0</v>
      </c>
      <c r="AR99" s="18" t="s">
        <v>6003</v>
      </c>
      <c r="AT99" s="18" t="s">
        <v>4015</v>
      </c>
      <c r="AU99" s="18" t="s">
        <v>5990</v>
      </c>
      <c r="AY99" s="18" t="s">
        <v>4012</v>
      </c>
      <c r="BE99" s="178">
        <f>IF(N99="základní",J99,0)</f>
        <v>0</v>
      </c>
      <c r="BF99" s="178">
        <f>IF(N99="snížená",J99,0)</f>
        <v>0</v>
      </c>
      <c r="BG99" s="178">
        <f>IF(N99="zákl. přenesená",J99,0)</f>
        <v>0</v>
      </c>
      <c r="BH99" s="178">
        <f>IF(N99="sníž. přenesená",J99,0)</f>
        <v>0</v>
      </c>
      <c r="BI99" s="178">
        <f>IF(N99="nulová",J99,0)</f>
        <v>0</v>
      </c>
      <c r="BJ99" s="18" t="s">
        <v>5934</v>
      </c>
      <c r="BK99" s="178">
        <f>ROUND(I99*H99,2)</f>
        <v>0</v>
      </c>
      <c r="BL99" s="18" t="s">
        <v>6003</v>
      </c>
      <c r="BM99" s="18" t="s">
        <v>4506</v>
      </c>
    </row>
    <row r="100" spans="2:65" s="12" customFormat="1">
      <c r="B100" s="186"/>
      <c r="D100" s="179" t="s">
        <v>402</v>
      </c>
      <c r="E100" s="187" t="s">
        <v>5915</v>
      </c>
      <c r="F100" s="188" t="s">
        <v>5171</v>
      </c>
      <c r="H100" s="189">
        <v>24.64</v>
      </c>
      <c r="I100" s="190"/>
      <c r="L100" s="186"/>
      <c r="M100" s="191"/>
      <c r="N100" s="192"/>
      <c r="O100" s="192"/>
      <c r="P100" s="192"/>
      <c r="Q100" s="192"/>
      <c r="R100" s="192"/>
      <c r="S100" s="192"/>
      <c r="T100" s="193"/>
      <c r="AT100" s="194" t="s">
        <v>402</v>
      </c>
      <c r="AU100" s="194" t="s">
        <v>5990</v>
      </c>
      <c r="AV100" s="12" t="s">
        <v>5990</v>
      </c>
      <c r="AW100" s="12" t="s">
        <v>5947</v>
      </c>
      <c r="AX100" s="12" t="s">
        <v>5934</v>
      </c>
      <c r="AY100" s="194" t="s">
        <v>4012</v>
      </c>
    </row>
    <row r="101" spans="2:65" s="1" customFormat="1" ht="22.5" customHeight="1">
      <c r="B101" s="166"/>
      <c r="C101" s="167" t="s">
        <v>6000</v>
      </c>
      <c r="D101" s="167" t="s">
        <v>4015</v>
      </c>
      <c r="E101" s="168" t="s">
        <v>2387</v>
      </c>
      <c r="F101" s="169" t="s">
        <v>2388</v>
      </c>
      <c r="G101" s="170" t="s">
        <v>426</v>
      </c>
      <c r="H101" s="171">
        <v>29.44</v>
      </c>
      <c r="I101" s="172"/>
      <c r="J101" s="173">
        <f>ROUND(I101*H101,2)</f>
        <v>0</v>
      </c>
      <c r="K101" s="169" t="s">
        <v>392</v>
      </c>
      <c r="L101" s="35"/>
      <c r="M101" s="174" t="s">
        <v>5915</v>
      </c>
      <c r="N101" s="175" t="s">
        <v>5954</v>
      </c>
      <c r="O101" s="36"/>
      <c r="P101" s="176">
        <f>O101*H101</f>
        <v>0</v>
      </c>
      <c r="Q101" s="176">
        <v>7.3499999999999998E-3</v>
      </c>
      <c r="R101" s="176">
        <f>Q101*H101</f>
        <v>0.21638399999999999</v>
      </c>
      <c r="S101" s="176">
        <v>0</v>
      </c>
      <c r="T101" s="177">
        <f>S101*H101</f>
        <v>0</v>
      </c>
      <c r="AR101" s="18" t="s">
        <v>6003</v>
      </c>
      <c r="AT101" s="18" t="s">
        <v>4015</v>
      </c>
      <c r="AU101" s="18" t="s">
        <v>5990</v>
      </c>
      <c r="AY101" s="18" t="s">
        <v>4012</v>
      </c>
      <c r="BE101" s="178">
        <f>IF(N101="základní",J101,0)</f>
        <v>0</v>
      </c>
      <c r="BF101" s="178">
        <f>IF(N101="snížená",J101,0)</f>
        <v>0</v>
      </c>
      <c r="BG101" s="178">
        <f>IF(N101="zákl. přenesená",J101,0)</f>
        <v>0</v>
      </c>
      <c r="BH101" s="178">
        <f>IF(N101="sníž. přenesená",J101,0)</f>
        <v>0</v>
      </c>
      <c r="BI101" s="178">
        <f>IF(N101="nulová",J101,0)</f>
        <v>0</v>
      </c>
      <c r="BJ101" s="18" t="s">
        <v>5934</v>
      </c>
      <c r="BK101" s="178">
        <f>ROUND(I101*H101,2)</f>
        <v>0</v>
      </c>
      <c r="BL101" s="18" t="s">
        <v>6003</v>
      </c>
      <c r="BM101" s="18" t="s">
        <v>5172</v>
      </c>
    </row>
    <row r="102" spans="2:65" s="12" customFormat="1">
      <c r="B102" s="186"/>
      <c r="D102" s="179" t="s">
        <v>402</v>
      </c>
      <c r="E102" s="187" t="s">
        <v>5915</v>
      </c>
      <c r="F102" s="188" t="s">
        <v>5173</v>
      </c>
      <c r="H102" s="189">
        <v>29.44</v>
      </c>
      <c r="I102" s="190"/>
      <c r="L102" s="186"/>
      <c r="M102" s="191"/>
      <c r="N102" s="192"/>
      <c r="O102" s="192"/>
      <c r="P102" s="192"/>
      <c r="Q102" s="192"/>
      <c r="R102" s="192"/>
      <c r="S102" s="192"/>
      <c r="T102" s="193"/>
      <c r="AT102" s="194" t="s">
        <v>402</v>
      </c>
      <c r="AU102" s="194" t="s">
        <v>5990</v>
      </c>
      <c r="AV102" s="12" t="s">
        <v>5990</v>
      </c>
      <c r="AW102" s="12" t="s">
        <v>5947</v>
      </c>
      <c r="AX102" s="12" t="s">
        <v>5934</v>
      </c>
      <c r="AY102" s="194" t="s">
        <v>4012</v>
      </c>
    </row>
    <row r="103" spans="2:65" s="1" customFormat="1" ht="22.5" customHeight="1">
      <c r="B103" s="166"/>
      <c r="C103" s="167" t="s">
        <v>6003</v>
      </c>
      <c r="D103" s="167" t="s">
        <v>4015</v>
      </c>
      <c r="E103" s="168" t="s">
        <v>1505</v>
      </c>
      <c r="F103" s="169" t="s">
        <v>1506</v>
      </c>
      <c r="G103" s="170" t="s">
        <v>426</v>
      </c>
      <c r="H103" s="171">
        <v>29.44</v>
      </c>
      <c r="I103" s="172"/>
      <c r="J103" s="173">
        <f>ROUND(I103*H103,2)</f>
        <v>0</v>
      </c>
      <c r="K103" s="169" t="s">
        <v>392</v>
      </c>
      <c r="L103" s="35"/>
      <c r="M103" s="174" t="s">
        <v>5915</v>
      </c>
      <c r="N103" s="175" t="s">
        <v>5954</v>
      </c>
      <c r="O103" s="36"/>
      <c r="P103" s="176">
        <f>O103*H103</f>
        <v>0</v>
      </c>
      <c r="Q103" s="176">
        <v>4.8900000000000002E-3</v>
      </c>
      <c r="R103" s="176">
        <f>Q103*H103</f>
        <v>0.14396160000000002</v>
      </c>
      <c r="S103" s="176">
        <v>0</v>
      </c>
      <c r="T103" s="177">
        <f>S103*H103</f>
        <v>0</v>
      </c>
      <c r="AR103" s="18" t="s">
        <v>6003</v>
      </c>
      <c r="AT103" s="18" t="s">
        <v>4015</v>
      </c>
      <c r="AU103" s="18" t="s">
        <v>5990</v>
      </c>
      <c r="AY103" s="18" t="s">
        <v>4012</v>
      </c>
      <c r="BE103" s="178">
        <f>IF(N103="základní",J103,0)</f>
        <v>0</v>
      </c>
      <c r="BF103" s="178">
        <f>IF(N103="snížená",J103,0)</f>
        <v>0</v>
      </c>
      <c r="BG103" s="178">
        <f>IF(N103="zákl. přenesená",J103,0)</f>
        <v>0</v>
      </c>
      <c r="BH103" s="178">
        <f>IF(N103="sníž. přenesená",J103,0)</f>
        <v>0</v>
      </c>
      <c r="BI103" s="178">
        <f>IF(N103="nulová",J103,0)</f>
        <v>0</v>
      </c>
      <c r="BJ103" s="18" t="s">
        <v>5934</v>
      </c>
      <c r="BK103" s="178">
        <f>ROUND(I103*H103,2)</f>
        <v>0</v>
      </c>
      <c r="BL103" s="18" t="s">
        <v>6003</v>
      </c>
      <c r="BM103" s="18" t="s">
        <v>5174</v>
      </c>
    </row>
    <row r="104" spans="2:65" s="1" customFormat="1" ht="22.5" customHeight="1">
      <c r="B104" s="166"/>
      <c r="C104" s="167" t="s">
        <v>6006</v>
      </c>
      <c r="D104" s="167" t="s">
        <v>4015</v>
      </c>
      <c r="E104" s="168" t="s">
        <v>2393</v>
      </c>
      <c r="F104" s="169" t="s">
        <v>2394</v>
      </c>
      <c r="G104" s="170" t="s">
        <v>426</v>
      </c>
      <c r="H104" s="171">
        <v>29.44</v>
      </c>
      <c r="I104" s="172"/>
      <c r="J104" s="173">
        <f>ROUND(I104*H104,2)</f>
        <v>0</v>
      </c>
      <c r="K104" s="169" t="s">
        <v>392</v>
      </c>
      <c r="L104" s="35"/>
      <c r="M104" s="174" t="s">
        <v>5915</v>
      </c>
      <c r="N104" s="175" t="s">
        <v>5954</v>
      </c>
      <c r="O104" s="36"/>
      <c r="P104" s="176">
        <f>O104*H104</f>
        <v>0</v>
      </c>
      <c r="Q104" s="176">
        <v>3.15E-2</v>
      </c>
      <c r="R104" s="176">
        <f>Q104*H104</f>
        <v>0.92736000000000007</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5175</v>
      </c>
    </row>
    <row r="105" spans="2:65" s="1" customFormat="1" ht="22.5" customHeight="1">
      <c r="B105" s="166"/>
      <c r="C105" s="167" t="s">
        <v>6009</v>
      </c>
      <c r="D105" s="167" t="s">
        <v>4015</v>
      </c>
      <c r="E105" s="168" t="s">
        <v>2396</v>
      </c>
      <c r="F105" s="169" t="s">
        <v>2397</v>
      </c>
      <c r="G105" s="170" t="s">
        <v>426</v>
      </c>
      <c r="H105" s="171">
        <v>29.44</v>
      </c>
      <c r="I105" s="172"/>
      <c r="J105" s="173">
        <f>ROUND(I105*H105,2)</f>
        <v>0</v>
      </c>
      <c r="K105" s="169" t="s">
        <v>392</v>
      </c>
      <c r="L105" s="35"/>
      <c r="M105" s="174" t="s">
        <v>5915</v>
      </c>
      <c r="N105" s="175" t="s">
        <v>5954</v>
      </c>
      <c r="O105" s="36"/>
      <c r="P105" s="176">
        <f>O105*H105</f>
        <v>0</v>
      </c>
      <c r="Q105" s="176">
        <v>1.0500000000000001E-2</v>
      </c>
      <c r="R105" s="176">
        <f>Q105*H105</f>
        <v>0.30912000000000001</v>
      </c>
      <c r="S105" s="176">
        <v>0</v>
      </c>
      <c r="T105" s="177">
        <f>S105*H105</f>
        <v>0</v>
      </c>
      <c r="AR105" s="18" t="s">
        <v>6003</v>
      </c>
      <c r="AT105" s="18" t="s">
        <v>4015</v>
      </c>
      <c r="AU105" s="18" t="s">
        <v>5990</v>
      </c>
      <c r="AY105" s="18" t="s">
        <v>4012</v>
      </c>
      <c r="BE105" s="178">
        <f>IF(N105="základní",J105,0)</f>
        <v>0</v>
      </c>
      <c r="BF105" s="178">
        <f>IF(N105="snížená",J105,0)</f>
        <v>0</v>
      </c>
      <c r="BG105" s="178">
        <f>IF(N105="zákl. přenesená",J105,0)</f>
        <v>0</v>
      </c>
      <c r="BH105" s="178">
        <f>IF(N105="sníž. přenesená",J105,0)</f>
        <v>0</v>
      </c>
      <c r="BI105" s="178">
        <f>IF(N105="nulová",J105,0)</f>
        <v>0</v>
      </c>
      <c r="BJ105" s="18" t="s">
        <v>5934</v>
      </c>
      <c r="BK105" s="178">
        <f>ROUND(I105*H105,2)</f>
        <v>0</v>
      </c>
      <c r="BL105" s="18" t="s">
        <v>6003</v>
      </c>
      <c r="BM105" s="18" t="s">
        <v>5176</v>
      </c>
    </row>
    <row r="106" spans="2:65" s="1" customFormat="1" ht="31.5" customHeight="1">
      <c r="B106" s="166"/>
      <c r="C106" s="167" t="s">
        <v>6012</v>
      </c>
      <c r="D106" s="167" t="s">
        <v>4015</v>
      </c>
      <c r="E106" s="168" t="s">
        <v>1537</v>
      </c>
      <c r="F106" s="169" t="s">
        <v>1538</v>
      </c>
      <c r="G106" s="170" t="s">
        <v>426</v>
      </c>
      <c r="H106" s="171">
        <v>7.8</v>
      </c>
      <c r="I106" s="172"/>
      <c r="J106" s="173">
        <f>ROUND(I106*H106,2)</f>
        <v>0</v>
      </c>
      <c r="K106" s="169" t="s">
        <v>392</v>
      </c>
      <c r="L106" s="35"/>
      <c r="M106" s="174" t="s">
        <v>5915</v>
      </c>
      <c r="N106" s="175" t="s">
        <v>5954</v>
      </c>
      <c r="O106" s="36"/>
      <c r="P106" s="176">
        <f>O106*H106</f>
        <v>0</v>
      </c>
      <c r="Q106" s="176">
        <v>6.28E-3</v>
      </c>
      <c r="R106" s="176">
        <f>Q106*H106</f>
        <v>4.8984E-2</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4514</v>
      </c>
    </row>
    <row r="107" spans="2:65" s="12" customFormat="1">
      <c r="B107" s="186"/>
      <c r="D107" s="179" t="s">
        <v>402</v>
      </c>
      <c r="E107" s="187" t="s">
        <v>5915</v>
      </c>
      <c r="F107" s="188" t="s">
        <v>5177</v>
      </c>
      <c r="H107" s="189">
        <v>7.8</v>
      </c>
      <c r="I107" s="190"/>
      <c r="L107" s="186"/>
      <c r="M107" s="191"/>
      <c r="N107" s="192"/>
      <c r="O107" s="192"/>
      <c r="P107" s="192"/>
      <c r="Q107" s="192"/>
      <c r="R107" s="192"/>
      <c r="S107" s="192"/>
      <c r="T107" s="193"/>
      <c r="AT107" s="194" t="s">
        <v>402</v>
      </c>
      <c r="AU107" s="194" t="s">
        <v>5990</v>
      </c>
      <c r="AV107" s="12" t="s">
        <v>5990</v>
      </c>
      <c r="AW107" s="12" t="s">
        <v>5947</v>
      </c>
      <c r="AX107" s="12" t="s">
        <v>5934</v>
      </c>
      <c r="AY107" s="194" t="s">
        <v>4012</v>
      </c>
    </row>
    <row r="108" spans="2:65" s="1" customFormat="1" ht="22.5" customHeight="1">
      <c r="B108" s="166"/>
      <c r="C108" s="167" t="s">
        <v>6015</v>
      </c>
      <c r="D108" s="167" t="s">
        <v>4015</v>
      </c>
      <c r="E108" s="168" t="s">
        <v>1543</v>
      </c>
      <c r="F108" s="169" t="s">
        <v>1544</v>
      </c>
      <c r="G108" s="170" t="s">
        <v>426</v>
      </c>
      <c r="H108" s="171">
        <v>29.44</v>
      </c>
      <c r="I108" s="172"/>
      <c r="J108" s="173">
        <f>ROUND(I108*H108,2)</f>
        <v>0</v>
      </c>
      <c r="K108" s="169" t="s">
        <v>392</v>
      </c>
      <c r="L108" s="35"/>
      <c r="M108" s="174" t="s">
        <v>5915</v>
      </c>
      <c r="N108" s="175" t="s">
        <v>5954</v>
      </c>
      <c r="O108" s="36"/>
      <c r="P108" s="176">
        <f>O108*H108</f>
        <v>0</v>
      </c>
      <c r="Q108" s="176">
        <v>4.7800000000000004E-3</v>
      </c>
      <c r="R108" s="176">
        <f>Q108*H108</f>
        <v>0.14072320000000002</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5178</v>
      </c>
    </row>
    <row r="109" spans="2:65" s="1" customFormat="1" ht="27">
      <c r="B109" s="35"/>
      <c r="D109" s="179" t="s">
        <v>4021</v>
      </c>
      <c r="F109" s="180" t="s">
        <v>1546</v>
      </c>
      <c r="I109" s="181"/>
      <c r="L109" s="35"/>
      <c r="M109" s="64"/>
      <c r="N109" s="36"/>
      <c r="O109" s="36"/>
      <c r="P109" s="36"/>
      <c r="Q109" s="36"/>
      <c r="R109" s="36"/>
      <c r="S109" s="36"/>
      <c r="T109" s="65"/>
      <c r="AT109" s="18" t="s">
        <v>4021</v>
      </c>
      <c r="AU109" s="18" t="s">
        <v>5990</v>
      </c>
    </row>
    <row r="110" spans="2:65" s="1" customFormat="1" ht="22.5" customHeight="1">
      <c r="B110" s="166"/>
      <c r="C110" s="167" t="s">
        <v>3973</v>
      </c>
      <c r="D110" s="167" t="s">
        <v>4015</v>
      </c>
      <c r="E110" s="168" t="s">
        <v>1547</v>
      </c>
      <c r="F110" s="169" t="s">
        <v>1548</v>
      </c>
      <c r="G110" s="170" t="s">
        <v>426</v>
      </c>
      <c r="H110" s="171">
        <v>29.5</v>
      </c>
      <c r="I110" s="172"/>
      <c r="J110" s="173">
        <f>ROUND(I110*H110,2)</f>
        <v>0</v>
      </c>
      <c r="K110" s="169" t="s">
        <v>392</v>
      </c>
      <c r="L110" s="35"/>
      <c r="M110" s="174" t="s">
        <v>5915</v>
      </c>
      <c r="N110" s="175" t="s">
        <v>5954</v>
      </c>
      <c r="O110" s="36"/>
      <c r="P110" s="176">
        <f>O110*H110</f>
        <v>0</v>
      </c>
      <c r="Q110" s="176">
        <v>0</v>
      </c>
      <c r="R110" s="176">
        <f>Q110*H110</f>
        <v>0</v>
      </c>
      <c r="S110" s="176">
        <v>0</v>
      </c>
      <c r="T110" s="177">
        <f>S110*H110</f>
        <v>0</v>
      </c>
      <c r="AR110" s="18" t="s">
        <v>6003</v>
      </c>
      <c r="AT110" s="18" t="s">
        <v>4015</v>
      </c>
      <c r="AU110" s="18" t="s">
        <v>5990</v>
      </c>
      <c r="AY110" s="18" t="s">
        <v>4012</v>
      </c>
      <c r="BE110" s="178">
        <f>IF(N110="základní",J110,0)</f>
        <v>0</v>
      </c>
      <c r="BF110" s="178">
        <f>IF(N110="snížená",J110,0)</f>
        <v>0</v>
      </c>
      <c r="BG110" s="178">
        <f>IF(N110="zákl. přenesená",J110,0)</f>
        <v>0</v>
      </c>
      <c r="BH110" s="178">
        <f>IF(N110="sníž. přenesená",J110,0)</f>
        <v>0</v>
      </c>
      <c r="BI110" s="178">
        <f>IF(N110="nulová",J110,0)</f>
        <v>0</v>
      </c>
      <c r="BJ110" s="18" t="s">
        <v>5934</v>
      </c>
      <c r="BK110" s="178">
        <f>ROUND(I110*H110,2)</f>
        <v>0</v>
      </c>
      <c r="BL110" s="18" t="s">
        <v>6003</v>
      </c>
      <c r="BM110" s="18" t="s">
        <v>4517</v>
      </c>
    </row>
    <row r="111" spans="2:65" s="1" customFormat="1" ht="22.5" customHeight="1">
      <c r="B111" s="166"/>
      <c r="C111" s="167" t="s">
        <v>5939</v>
      </c>
      <c r="D111" s="167" t="s">
        <v>4015</v>
      </c>
      <c r="E111" s="168" t="s">
        <v>2546</v>
      </c>
      <c r="F111" s="169" t="s">
        <v>2547</v>
      </c>
      <c r="G111" s="170" t="s">
        <v>568</v>
      </c>
      <c r="H111" s="171">
        <v>2</v>
      </c>
      <c r="I111" s="172"/>
      <c r="J111" s="173">
        <f>ROUND(I111*H111,2)</f>
        <v>0</v>
      </c>
      <c r="K111" s="169" t="s">
        <v>5915</v>
      </c>
      <c r="L111" s="35"/>
      <c r="M111" s="174" t="s">
        <v>5915</v>
      </c>
      <c r="N111" s="175" t="s">
        <v>5954</v>
      </c>
      <c r="O111" s="36"/>
      <c r="P111" s="176">
        <f>O111*H111</f>
        <v>0</v>
      </c>
      <c r="Q111" s="176">
        <v>1.6979999999999999E-2</v>
      </c>
      <c r="R111" s="176">
        <f>Q111*H111</f>
        <v>3.3959999999999997E-2</v>
      </c>
      <c r="S111" s="176">
        <v>0</v>
      </c>
      <c r="T111" s="177">
        <f>S111*H111</f>
        <v>0</v>
      </c>
      <c r="AR111" s="18" t="s">
        <v>6003</v>
      </c>
      <c r="AT111" s="18" t="s">
        <v>4015</v>
      </c>
      <c r="AU111" s="18" t="s">
        <v>5990</v>
      </c>
      <c r="AY111" s="18" t="s">
        <v>4012</v>
      </c>
      <c r="BE111" s="178">
        <f>IF(N111="základní",J111,0)</f>
        <v>0</v>
      </c>
      <c r="BF111" s="178">
        <f>IF(N111="snížená",J111,0)</f>
        <v>0</v>
      </c>
      <c r="BG111" s="178">
        <f>IF(N111="zákl. přenesená",J111,0)</f>
        <v>0</v>
      </c>
      <c r="BH111" s="178">
        <f>IF(N111="sníž. přenesená",J111,0)</f>
        <v>0</v>
      </c>
      <c r="BI111" s="178">
        <f>IF(N111="nulová",J111,0)</f>
        <v>0</v>
      </c>
      <c r="BJ111" s="18" t="s">
        <v>5934</v>
      </c>
      <c r="BK111" s="178">
        <f>ROUND(I111*H111,2)</f>
        <v>0</v>
      </c>
      <c r="BL111" s="18" t="s">
        <v>6003</v>
      </c>
      <c r="BM111" s="18" t="s">
        <v>4518</v>
      </c>
    </row>
    <row r="112" spans="2:65" s="1" customFormat="1" ht="22.5" customHeight="1">
      <c r="B112" s="166"/>
      <c r="C112" s="197" t="s">
        <v>3978</v>
      </c>
      <c r="D112" s="197" t="s">
        <v>447</v>
      </c>
      <c r="E112" s="198" t="s">
        <v>2549</v>
      </c>
      <c r="F112" s="199" t="s">
        <v>2550</v>
      </c>
      <c r="G112" s="200" t="s">
        <v>568</v>
      </c>
      <c r="H112" s="201">
        <v>1</v>
      </c>
      <c r="I112" s="202"/>
      <c r="J112" s="203">
        <f>ROUND(I112*H112,2)</f>
        <v>0</v>
      </c>
      <c r="K112" s="199" t="s">
        <v>5915</v>
      </c>
      <c r="L112" s="204"/>
      <c r="M112" s="205" t="s">
        <v>5915</v>
      </c>
      <c r="N112" s="206" t="s">
        <v>5954</v>
      </c>
      <c r="O112" s="36"/>
      <c r="P112" s="176">
        <f>O112*H112</f>
        <v>0</v>
      </c>
      <c r="Q112" s="176">
        <v>8.5000000000000006E-3</v>
      </c>
      <c r="R112" s="176">
        <f>Q112*H112</f>
        <v>8.5000000000000006E-3</v>
      </c>
      <c r="S112" s="176">
        <v>0</v>
      </c>
      <c r="T112" s="177">
        <f>S112*H112</f>
        <v>0</v>
      </c>
      <c r="AR112" s="18" t="s">
        <v>6015</v>
      </c>
      <c r="AT112" s="18" t="s">
        <v>447</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4522</v>
      </c>
    </row>
    <row r="113" spans="2:65" s="1" customFormat="1" ht="22.5" customHeight="1">
      <c r="B113" s="166"/>
      <c r="C113" s="197" t="s">
        <v>2327</v>
      </c>
      <c r="D113" s="197" t="s">
        <v>447</v>
      </c>
      <c r="E113" s="198" t="s">
        <v>4523</v>
      </c>
      <c r="F113" s="199" t="s">
        <v>4524</v>
      </c>
      <c r="G113" s="200" t="s">
        <v>568</v>
      </c>
      <c r="H113" s="201">
        <v>1</v>
      </c>
      <c r="I113" s="202"/>
      <c r="J113" s="203">
        <f>ROUND(I113*H113,2)</f>
        <v>0</v>
      </c>
      <c r="K113" s="199" t="s">
        <v>392</v>
      </c>
      <c r="L113" s="204"/>
      <c r="M113" s="205" t="s">
        <v>5915</v>
      </c>
      <c r="N113" s="206" t="s">
        <v>5954</v>
      </c>
      <c r="O113" s="36"/>
      <c r="P113" s="176">
        <f>O113*H113</f>
        <v>0</v>
      </c>
      <c r="Q113" s="176">
        <v>7.3999999999999996E-2</v>
      </c>
      <c r="R113" s="176">
        <f>Q113*H113</f>
        <v>7.3999999999999996E-2</v>
      </c>
      <c r="S113" s="176">
        <v>0</v>
      </c>
      <c r="T113" s="177">
        <f>S113*H113</f>
        <v>0</v>
      </c>
      <c r="AR113" s="18" t="s">
        <v>6015</v>
      </c>
      <c r="AT113" s="18" t="s">
        <v>447</v>
      </c>
      <c r="AU113" s="18" t="s">
        <v>5990</v>
      </c>
      <c r="AY113" s="18" t="s">
        <v>4012</v>
      </c>
      <c r="BE113" s="178">
        <f>IF(N113="základní",J113,0)</f>
        <v>0</v>
      </c>
      <c r="BF113" s="178">
        <f>IF(N113="snížená",J113,0)</f>
        <v>0</v>
      </c>
      <c r="BG113" s="178">
        <f>IF(N113="zákl. přenesená",J113,0)</f>
        <v>0</v>
      </c>
      <c r="BH113" s="178">
        <f>IF(N113="sníž. přenesená",J113,0)</f>
        <v>0</v>
      </c>
      <c r="BI113" s="178">
        <f>IF(N113="nulová",J113,0)</f>
        <v>0</v>
      </c>
      <c r="BJ113" s="18" t="s">
        <v>5934</v>
      </c>
      <c r="BK113" s="178">
        <f>ROUND(I113*H113,2)</f>
        <v>0</v>
      </c>
      <c r="BL113" s="18" t="s">
        <v>6003</v>
      </c>
      <c r="BM113" s="18" t="s">
        <v>4525</v>
      </c>
    </row>
    <row r="114" spans="2:65" s="1" customFormat="1" ht="31.5" customHeight="1">
      <c r="B114" s="166"/>
      <c r="C114" s="197" t="s">
        <v>2329</v>
      </c>
      <c r="D114" s="197" t="s">
        <v>447</v>
      </c>
      <c r="E114" s="198" t="s">
        <v>5179</v>
      </c>
      <c r="F114" s="199" t="s">
        <v>5180</v>
      </c>
      <c r="G114" s="200" t="s">
        <v>568</v>
      </c>
      <c r="H114" s="201">
        <v>1</v>
      </c>
      <c r="I114" s="202"/>
      <c r="J114" s="203">
        <f>ROUND(I114*H114,2)</f>
        <v>0</v>
      </c>
      <c r="K114" s="199" t="s">
        <v>5915</v>
      </c>
      <c r="L114" s="204"/>
      <c r="M114" s="205" t="s">
        <v>5915</v>
      </c>
      <c r="N114" s="206" t="s">
        <v>5954</v>
      </c>
      <c r="O114" s="36"/>
      <c r="P114" s="176">
        <f>O114*H114</f>
        <v>0</v>
      </c>
      <c r="Q114" s="176">
        <v>0</v>
      </c>
      <c r="R114" s="176">
        <f>Q114*H114</f>
        <v>0</v>
      </c>
      <c r="S114" s="176">
        <v>0</v>
      </c>
      <c r="T114" s="177">
        <f>S114*H114</f>
        <v>0</v>
      </c>
      <c r="AR114" s="18" t="s">
        <v>6015</v>
      </c>
      <c r="AT114" s="18" t="s">
        <v>447</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5181</v>
      </c>
    </row>
    <row r="115" spans="2:65" s="1" customFormat="1" ht="27">
      <c r="B115" s="35"/>
      <c r="D115" s="195" t="s">
        <v>4021</v>
      </c>
      <c r="F115" s="196" t="s">
        <v>5182</v>
      </c>
      <c r="I115" s="181"/>
      <c r="L115" s="35"/>
      <c r="M115" s="64"/>
      <c r="N115" s="36"/>
      <c r="O115" s="36"/>
      <c r="P115" s="36"/>
      <c r="Q115" s="36"/>
      <c r="R115" s="36"/>
      <c r="S115" s="36"/>
      <c r="T115" s="65"/>
      <c r="AT115" s="18" t="s">
        <v>4021</v>
      </c>
      <c r="AU115" s="18" t="s">
        <v>5990</v>
      </c>
    </row>
    <row r="116" spans="2:65" s="11" customFormat="1" ht="29.85" customHeight="1">
      <c r="B116" s="152"/>
      <c r="D116" s="163" t="s">
        <v>5982</v>
      </c>
      <c r="E116" s="164" t="s">
        <v>3973</v>
      </c>
      <c r="F116" s="164" t="s">
        <v>700</v>
      </c>
      <c r="I116" s="155"/>
      <c r="J116" s="165">
        <f>BK116</f>
        <v>0</v>
      </c>
      <c r="L116" s="152"/>
      <c r="M116" s="157"/>
      <c r="N116" s="158"/>
      <c r="O116" s="158"/>
      <c r="P116" s="159">
        <f>SUM(P117:P144)</f>
        <v>0</v>
      </c>
      <c r="Q116" s="158"/>
      <c r="R116" s="159">
        <f>SUM(R117:R144)</f>
        <v>0.2235915</v>
      </c>
      <c r="S116" s="158"/>
      <c r="T116" s="160">
        <f>SUM(T117:T144)</f>
        <v>4.1461399999999999</v>
      </c>
      <c r="AR116" s="153" t="s">
        <v>5934</v>
      </c>
      <c r="AT116" s="161" t="s">
        <v>5982</v>
      </c>
      <c r="AU116" s="161" t="s">
        <v>5934</v>
      </c>
      <c r="AY116" s="153" t="s">
        <v>4012</v>
      </c>
      <c r="BK116" s="162">
        <f>SUM(BK117:BK144)</f>
        <v>0</v>
      </c>
    </row>
    <row r="117" spans="2:65" s="1" customFormat="1" ht="31.5" customHeight="1">
      <c r="B117" s="166"/>
      <c r="C117" s="167" t="s">
        <v>3959</v>
      </c>
      <c r="D117" s="167" t="s">
        <v>4015</v>
      </c>
      <c r="E117" s="168" t="s">
        <v>1556</v>
      </c>
      <c r="F117" s="169" t="s">
        <v>1557</v>
      </c>
      <c r="G117" s="170" t="s">
        <v>426</v>
      </c>
      <c r="H117" s="171">
        <v>29.4</v>
      </c>
      <c r="I117" s="172"/>
      <c r="J117" s="173">
        <f>ROUND(I117*H117,2)</f>
        <v>0</v>
      </c>
      <c r="K117" s="169" t="s">
        <v>392</v>
      </c>
      <c r="L117" s="35"/>
      <c r="M117" s="174" t="s">
        <v>5915</v>
      </c>
      <c r="N117" s="175" t="s">
        <v>5954</v>
      </c>
      <c r="O117" s="36"/>
      <c r="P117" s="176">
        <f>O117*H117</f>
        <v>0</v>
      </c>
      <c r="Q117" s="176">
        <v>0</v>
      </c>
      <c r="R117" s="176">
        <f>Q117*H117</f>
        <v>0</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5183</v>
      </c>
    </row>
    <row r="118" spans="2:65" s="1" customFormat="1" ht="31.5" customHeight="1">
      <c r="B118" s="166"/>
      <c r="C118" s="167" t="s">
        <v>5921</v>
      </c>
      <c r="D118" s="167" t="s">
        <v>4015</v>
      </c>
      <c r="E118" s="168" t="s">
        <v>1561</v>
      </c>
      <c r="F118" s="169" t="s">
        <v>1562</v>
      </c>
      <c r="G118" s="170" t="s">
        <v>426</v>
      </c>
      <c r="H118" s="171">
        <v>588</v>
      </c>
      <c r="I118" s="172"/>
      <c r="J118" s="173">
        <f>ROUND(I118*H118,2)</f>
        <v>0</v>
      </c>
      <c r="K118" s="169" t="s">
        <v>392</v>
      </c>
      <c r="L118" s="35"/>
      <c r="M118" s="174" t="s">
        <v>5915</v>
      </c>
      <c r="N118" s="175" t="s">
        <v>5954</v>
      </c>
      <c r="O118" s="36"/>
      <c r="P118" s="176">
        <f>O118*H118</f>
        <v>0</v>
      </c>
      <c r="Q118" s="176">
        <v>0</v>
      </c>
      <c r="R118" s="176">
        <f>Q118*H118</f>
        <v>0</v>
      </c>
      <c r="S118" s="176">
        <v>0</v>
      </c>
      <c r="T118" s="177">
        <f>S118*H118</f>
        <v>0</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5184</v>
      </c>
    </row>
    <row r="119" spans="2:65" s="12" customFormat="1">
      <c r="B119" s="186"/>
      <c r="D119" s="179" t="s">
        <v>402</v>
      </c>
      <c r="E119" s="187" t="s">
        <v>5915</v>
      </c>
      <c r="F119" s="188" t="s">
        <v>5185</v>
      </c>
      <c r="H119" s="189">
        <v>588</v>
      </c>
      <c r="I119" s="190"/>
      <c r="L119" s="186"/>
      <c r="M119" s="191"/>
      <c r="N119" s="192"/>
      <c r="O119" s="192"/>
      <c r="P119" s="192"/>
      <c r="Q119" s="192"/>
      <c r="R119" s="192"/>
      <c r="S119" s="192"/>
      <c r="T119" s="193"/>
      <c r="AT119" s="194" t="s">
        <v>402</v>
      </c>
      <c r="AU119" s="194" t="s">
        <v>5990</v>
      </c>
      <c r="AV119" s="12" t="s">
        <v>5990</v>
      </c>
      <c r="AW119" s="12" t="s">
        <v>5947</v>
      </c>
      <c r="AX119" s="12" t="s">
        <v>5934</v>
      </c>
      <c r="AY119" s="194" t="s">
        <v>4012</v>
      </c>
    </row>
    <row r="120" spans="2:65" s="1" customFormat="1" ht="31.5" customHeight="1">
      <c r="B120" s="166"/>
      <c r="C120" s="167" t="s">
        <v>3964</v>
      </c>
      <c r="D120" s="167" t="s">
        <v>4015</v>
      </c>
      <c r="E120" s="168" t="s">
        <v>1565</v>
      </c>
      <c r="F120" s="169" t="s">
        <v>1566</v>
      </c>
      <c r="G120" s="170" t="s">
        <v>426</v>
      </c>
      <c r="H120" s="171">
        <v>29.4</v>
      </c>
      <c r="I120" s="172"/>
      <c r="J120" s="173">
        <f>ROUND(I120*H120,2)</f>
        <v>0</v>
      </c>
      <c r="K120" s="169" t="s">
        <v>392</v>
      </c>
      <c r="L120" s="35"/>
      <c r="M120" s="174" t="s">
        <v>5915</v>
      </c>
      <c r="N120" s="175" t="s">
        <v>5954</v>
      </c>
      <c r="O120" s="36"/>
      <c r="P120" s="176">
        <f>O120*H120</f>
        <v>0</v>
      </c>
      <c r="Q120" s="176">
        <v>0</v>
      </c>
      <c r="R120" s="176">
        <f>Q120*H120</f>
        <v>0</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5186</v>
      </c>
    </row>
    <row r="121" spans="2:65" s="1" customFormat="1" ht="22.5" customHeight="1">
      <c r="B121" s="166"/>
      <c r="C121" s="167" t="s">
        <v>2338</v>
      </c>
      <c r="D121" s="167" t="s">
        <v>4015</v>
      </c>
      <c r="E121" s="168" t="s">
        <v>1572</v>
      </c>
      <c r="F121" s="169" t="s">
        <v>1573</v>
      </c>
      <c r="G121" s="170" t="s">
        <v>426</v>
      </c>
      <c r="H121" s="171">
        <v>3.15</v>
      </c>
      <c r="I121" s="172"/>
      <c r="J121" s="173">
        <f>ROUND(I121*H121,2)</f>
        <v>0</v>
      </c>
      <c r="K121" s="169" t="s">
        <v>5915</v>
      </c>
      <c r="L121" s="35"/>
      <c r="M121" s="174" t="s">
        <v>5915</v>
      </c>
      <c r="N121" s="175" t="s">
        <v>5954</v>
      </c>
      <c r="O121" s="36"/>
      <c r="P121" s="176">
        <f>O121*H121</f>
        <v>0</v>
      </c>
      <c r="Q121" s="176">
        <v>1.0000000000000001E-5</v>
      </c>
      <c r="R121" s="176">
        <f>Q121*H121</f>
        <v>3.15E-5</v>
      </c>
      <c r="S121" s="176">
        <v>0</v>
      </c>
      <c r="T121" s="177">
        <f>S121*H121</f>
        <v>0</v>
      </c>
      <c r="AR121" s="18" t="s">
        <v>6003</v>
      </c>
      <c r="AT121" s="18" t="s">
        <v>4015</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5187</v>
      </c>
    </row>
    <row r="122" spans="2:65" s="12" customFormat="1">
      <c r="B122" s="186"/>
      <c r="D122" s="179" t="s">
        <v>402</v>
      </c>
      <c r="E122" s="187" t="s">
        <v>5915</v>
      </c>
      <c r="F122" s="188" t="s">
        <v>5188</v>
      </c>
      <c r="H122" s="189">
        <v>3.15</v>
      </c>
      <c r="I122" s="190"/>
      <c r="L122" s="186"/>
      <c r="M122" s="191"/>
      <c r="N122" s="192"/>
      <c r="O122" s="192"/>
      <c r="P122" s="192"/>
      <c r="Q122" s="192"/>
      <c r="R122" s="192"/>
      <c r="S122" s="192"/>
      <c r="T122" s="193"/>
      <c r="AT122" s="194" t="s">
        <v>402</v>
      </c>
      <c r="AU122" s="194" t="s">
        <v>5990</v>
      </c>
      <c r="AV122" s="12" t="s">
        <v>5990</v>
      </c>
      <c r="AW122" s="12" t="s">
        <v>5947</v>
      </c>
      <c r="AX122" s="12" t="s">
        <v>5934</v>
      </c>
      <c r="AY122" s="194" t="s">
        <v>4012</v>
      </c>
    </row>
    <row r="123" spans="2:65" s="1" customFormat="1" ht="22.5" customHeight="1">
      <c r="B123" s="166"/>
      <c r="C123" s="167" t="s">
        <v>2341</v>
      </c>
      <c r="D123" s="167" t="s">
        <v>4015</v>
      </c>
      <c r="E123" s="168" t="s">
        <v>722</v>
      </c>
      <c r="F123" s="169" t="s">
        <v>723</v>
      </c>
      <c r="G123" s="170" t="s">
        <v>568</v>
      </c>
      <c r="H123" s="171">
        <v>2</v>
      </c>
      <c r="I123" s="172"/>
      <c r="J123" s="173">
        <f>ROUND(I123*H123,2)</f>
        <v>0</v>
      </c>
      <c r="K123" s="169" t="s">
        <v>392</v>
      </c>
      <c r="L123" s="35"/>
      <c r="M123" s="174" t="s">
        <v>5915</v>
      </c>
      <c r="N123" s="175" t="s">
        <v>5954</v>
      </c>
      <c r="O123" s="36"/>
      <c r="P123" s="176">
        <f>O123*H123</f>
        <v>0</v>
      </c>
      <c r="Q123" s="176">
        <v>4.5900000000000003E-3</v>
      </c>
      <c r="R123" s="176">
        <f>Q123*H123</f>
        <v>9.1800000000000007E-3</v>
      </c>
      <c r="S123" s="176">
        <v>0</v>
      </c>
      <c r="T123" s="177">
        <f>S123*H123</f>
        <v>0</v>
      </c>
      <c r="AR123" s="18" t="s">
        <v>6003</v>
      </c>
      <c r="AT123" s="18" t="s">
        <v>4015</v>
      </c>
      <c r="AU123" s="18" t="s">
        <v>5990</v>
      </c>
      <c r="AY123" s="18" t="s">
        <v>4012</v>
      </c>
      <c r="BE123" s="178">
        <f>IF(N123="základní",J123,0)</f>
        <v>0</v>
      </c>
      <c r="BF123" s="178">
        <f>IF(N123="snížená",J123,0)</f>
        <v>0</v>
      </c>
      <c r="BG123" s="178">
        <f>IF(N123="zákl. přenesená",J123,0)</f>
        <v>0</v>
      </c>
      <c r="BH123" s="178">
        <f>IF(N123="sníž. přenesená",J123,0)</f>
        <v>0</v>
      </c>
      <c r="BI123" s="178">
        <f>IF(N123="nulová",J123,0)</f>
        <v>0</v>
      </c>
      <c r="BJ123" s="18" t="s">
        <v>5934</v>
      </c>
      <c r="BK123" s="178">
        <f>ROUND(I123*H123,2)</f>
        <v>0</v>
      </c>
      <c r="BL123" s="18" t="s">
        <v>6003</v>
      </c>
      <c r="BM123" s="18" t="s">
        <v>5189</v>
      </c>
    </row>
    <row r="124" spans="2:65" s="1" customFormat="1" ht="22.5" customHeight="1">
      <c r="B124" s="166"/>
      <c r="C124" s="197" t="s">
        <v>2344</v>
      </c>
      <c r="D124" s="197" t="s">
        <v>447</v>
      </c>
      <c r="E124" s="198" t="s">
        <v>5190</v>
      </c>
      <c r="F124" s="199" t="s">
        <v>5191</v>
      </c>
      <c r="G124" s="200" t="s">
        <v>568</v>
      </c>
      <c r="H124" s="201">
        <v>1</v>
      </c>
      <c r="I124" s="202"/>
      <c r="J124" s="203">
        <f>ROUND(I124*H124,2)</f>
        <v>0</v>
      </c>
      <c r="K124" s="199" t="s">
        <v>5915</v>
      </c>
      <c r="L124" s="204"/>
      <c r="M124" s="205" t="s">
        <v>5915</v>
      </c>
      <c r="N124" s="206" t="s">
        <v>5954</v>
      </c>
      <c r="O124" s="36"/>
      <c r="P124" s="176">
        <f>O124*H124</f>
        <v>0</v>
      </c>
      <c r="Q124" s="176">
        <v>0.10199999999999999</v>
      </c>
      <c r="R124" s="176">
        <f>Q124*H124</f>
        <v>0.10199999999999999</v>
      </c>
      <c r="S124" s="176">
        <v>0</v>
      </c>
      <c r="T124" s="177">
        <f>S124*H124</f>
        <v>0</v>
      </c>
      <c r="AR124" s="18" t="s">
        <v>6015</v>
      </c>
      <c r="AT124" s="18" t="s">
        <v>447</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5192</v>
      </c>
    </row>
    <row r="125" spans="2:65" s="1" customFormat="1" ht="22.5" customHeight="1">
      <c r="B125" s="166"/>
      <c r="C125" s="197" t="s">
        <v>2347</v>
      </c>
      <c r="D125" s="197" t="s">
        <v>447</v>
      </c>
      <c r="E125" s="198" t="s">
        <v>5193</v>
      </c>
      <c r="F125" s="199" t="s">
        <v>5194</v>
      </c>
      <c r="G125" s="200" t="s">
        <v>568</v>
      </c>
      <c r="H125" s="201">
        <v>1</v>
      </c>
      <c r="I125" s="202"/>
      <c r="J125" s="203">
        <f>ROUND(I125*H125,2)</f>
        <v>0</v>
      </c>
      <c r="K125" s="199" t="s">
        <v>5915</v>
      </c>
      <c r="L125" s="204"/>
      <c r="M125" s="205" t="s">
        <v>5915</v>
      </c>
      <c r="N125" s="206" t="s">
        <v>5954</v>
      </c>
      <c r="O125" s="36"/>
      <c r="P125" s="176">
        <f>O125*H125</f>
        <v>0</v>
      </c>
      <c r="Q125" s="176">
        <v>0.10199999999999999</v>
      </c>
      <c r="R125" s="176">
        <f>Q125*H125</f>
        <v>0.10199999999999999</v>
      </c>
      <c r="S125" s="176">
        <v>0</v>
      </c>
      <c r="T125" s="177">
        <f>S125*H125</f>
        <v>0</v>
      </c>
      <c r="AR125" s="18" t="s">
        <v>6015</v>
      </c>
      <c r="AT125" s="18" t="s">
        <v>447</v>
      </c>
      <c r="AU125" s="18" t="s">
        <v>5990</v>
      </c>
      <c r="AY125" s="18" t="s">
        <v>4012</v>
      </c>
      <c r="BE125" s="178">
        <f>IF(N125="základní",J125,0)</f>
        <v>0</v>
      </c>
      <c r="BF125" s="178">
        <f>IF(N125="snížená",J125,0)</f>
        <v>0</v>
      </c>
      <c r="BG125" s="178">
        <f>IF(N125="zákl. přenesená",J125,0)</f>
        <v>0</v>
      </c>
      <c r="BH125" s="178">
        <f>IF(N125="sníž. přenesená",J125,0)</f>
        <v>0</v>
      </c>
      <c r="BI125" s="178">
        <f>IF(N125="nulová",J125,0)</f>
        <v>0</v>
      </c>
      <c r="BJ125" s="18" t="s">
        <v>5934</v>
      </c>
      <c r="BK125" s="178">
        <f>ROUND(I125*H125,2)</f>
        <v>0</v>
      </c>
      <c r="BL125" s="18" t="s">
        <v>6003</v>
      </c>
      <c r="BM125" s="18" t="s">
        <v>5195</v>
      </c>
    </row>
    <row r="126" spans="2:65" s="1" customFormat="1" ht="22.5" customHeight="1">
      <c r="B126" s="166"/>
      <c r="C126" s="167" t="s">
        <v>5920</v>
      </c>
      <c r="D126" s="167" t="s">
        <v>4015</v>
      </c>
      <c r="E126" s="168" t="s">
        <v>1602</v>
      </c>
      <c r="F126" s="169" t="s">
        <v>1603</v>
      </c>
      <c r="G126" s="170" t="s">
        <v>426</v>
      </c>
      <c r="H126" s="171">
        <v>0.9</v>
      </c>
      <c r="I126" s="172"/>
      <c r="J126" s="173">
        <f>ROUND(I126*H126,2)</f>
        <v>0</v>
      </c>
      <c r="K126" s="169" t="s">
        <v>392</v>
      </c>
      <c r="L126" s="35"/>
      <c r="M126" s="174" t="s">
        <v>5915</v>
      </c>
      <c r="N126" s="175" t="s">
        <v>5954</v>
      </c>
      <c r="O126" s="36"/>
      <c r="P126" s="176">
        <f>O126*H126</f>
        <v>0</v>
      </c>
      <c r="Q126" s="176">
        <v>0</v>
      </c>
      <c r="R126" s="176">
        <f>Q126*H126</f>
        <v>0</v>
      </c>
      <c r="S126" s="176">
        <v>8.2000000000000003E-2</v>
      </c>
      <c r="T126" s="177">
        <f>S126*H126</f>
        <v>7.3800000000000004E-2</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4545</v>
      </c>
    </row>
    <row r="127" spans="2:65" s="12" customFormat="1">
      <c r="B127" s="186"/>
      <c r="D127" s="179" t="s">
        <v>402</v>
      </c>
      <c r="E127" s="187" t="s">
        <v>5915</v>
      </c>
      <c r="F127" s="188" t="s">
        <v>5196</v>
      </c>
      <c r="H127" s="189">
        <v>0.9</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 customFormat="1" ht="22.5" customHeight="1">
      <c r="B128" s="166"/>
      <c r="C128" s="167" t="s">
        <v>2352</v>
      </c>
      <c r="D128" s="167" t="s">
        <v>4015</v>
      </c>
      <c r="E128" s="168" t="s">
        <v>5197</v>
      </c>
      <c r="F128" s="169" t="s">
        <v>5198</v>
      </c>
      <c r="G128" s="170" t="s">
        <v>426</v>
      </c>
      <c r="H128" s="171">
        <v>3.15</v>
      </c>
      <c r="I128" s="172"/>
      <c r="J128" s="173">
        <f>ROUND(I128*H128,2)</f>
        <v>0</v>
      </c>
      <c r="K128" s="169" t="s">
        <v>392</v>
      </c>
      <c r="L128" s="35"/>
      <c r="M128" s="174" t="s">
        <v>5915</v>
      </c>
      <c r="N128" s="175" t="s">
        <v>5954</v>
      </c>
      <c r="O128" s="36"/>
      <c r="P128" s="176">
        <f>O128*H128</f>
        <v>0</v>
      </c>
      <c r="Q128" s="176">
        <v>0</v>
      </c>
      <c r="R128" s="176">
        <f>Q128*H128</f>
        <v>0</v>
      </c>
      <c r="S128" s="176">
        <v>0</v>
      </c>
      <c r="T128" s="177">
        <f>S128*H128</f>
        <v>0</v>
      </c>
      <c r="AR128" s="18" t="s">
        <v>6003</v>
      </c>
      <c r="AT128" s="18" t="s">
        <v>4015</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5199</v>
      </c>
    </row>
    <row r="129" spans="2:65" s="12" customFormat="1">
      <c r="B129" s="186"/>
      <c r="D129" s="179" t="s">
        <v>402</v>
      </c>
      <c r="E129" s="187" t="s">
        <v>5915</v>
      </c>
      <c r="F129" s="188" t="s">
        <v>5200</v>
      </c>
      <c r="H129" s="189">
        <v>3.15</v>
      </c>
      <c r="I129" s="190"/>
      <c r="L129" s="186"/>
      <c r="M129" s="191"/>
      <c r="N129" s="192"/>
      <c r="O129" s="192"/>
      <c r="P129" s="192"/>
      <c r="Q129" s="192"/>
      <c r="R129" s="192"/>
      <c r="S129" s="192"/>
      <c r="T129" s="193"/>
      <c r="AT129" s="194" t="s">
        <v>402</v>
      </c>
      <c r="AU129" s="194" t="s">
        <v>5990</v>
      </c>
      <c r="AV129" s="12" t="s">
        <v>5990</v>
      </c>
      <c r="AW129" s="12" t="s">
        <v>5947</v>
      </c>
      <c r="AX129" s="12" t="s">
        <v>5934</v>
      </c>
      <c r="AY129" s="194" t="s">
        <v>4012</v>
      </c>
    </row>
    <row r="130" spans="2:65" s="1" customFormat="1" ht="22.5" customHeight="1">
      <c r="B130" s="166"/>
      <c r="C130" s="167" t="s">
        <v>2355</v>
      </c>
      <c r="D130" s="167" t="s">
        <v>4015</v>
      </c>
      <c r="E130" s="168" t="s">
        <v>5201</v>
      </c>
      <c r="F130" s="169" t="s">
        <v>5202</v>
      </c>
      <c r="G130" s="170" t="s">
        <v>426</v>
      </c>
      <c r="H130" s="171">
        <v>6.3</v>
      </c>
      <c r="I130" s="172"/>
      <c r="J130" s="173">
        <f>ROUND(I130*H130,2)</f>
        <v>0</v>
      </c>
      <c r="K130" s="169" t="s">
        <v>392</v>
      </c>
      <c r="L130" s="35"/>
      <c r="M130" s="174" t="s">
        <v>5915</v>
      </c>
      <c r="N130" s="175" t="s">
        <v>5954</v>
      </c>
      <c r="O130" s="36"/>
      <c r="P130" s="176">
        <f>O130*H130</f>
        <v>0</v>
      </c>
      <c r="Q130" s="176">
        <v>0</v>
      </c>
      <c r="R130" s="176">
        <f>Q130*H130</f>
        <v>0</v>
      </c>
      <c r="S130" s="176">
        <v>0</v>
      </c>
      <c r="T130" s="177">
        <f>S130*H130</f>
        <v>0</v>
      </c>
      <c r="AR130" s="18" t="s">
        <v>6003</v>
      </c>
      <c r="AT130" s="18" t="s">
        <v>4015</v>
      </c>
      <c r="AU130" s="18" t="s">
        <v>5990</v>
      </c>
      <c r="AY130" s="18" t="s">
        <v>4012</v>
      </c>
      <c r="BE130" s="178">
        <f>IF(N130="základní",J130,0)</f>
        <v>0</v>
      </c>
      <c r="BF130" s="178">
        <f>IF(N130="snížená",J130,0)</f>
        <v>0</v>
      </c>
      <c r="BG130" s="178">
        <f>IF(N130="zákl. přenesená",J130,0)</f>
        <v>0</v>
      </c>
      <c r="BH130" s="178">
        <f>IF(N130="sníž. přenesená",J130,0)</f>
        <v>0</v>
      </c>
      <c r="BI130" s="178">
        <f>IF(N130="nulová",J130,0)</f>
        <v>0</v>
      </c>
      <c r="BJ130" s="18" t="s">
        <v>5934</v>
      </c>
      <c r="BK130" s="178">
        <f>ROUND(I130*H130,2)</f>
        <v>0</v>
      </c>
      <c r="BL130" s="18" t="s">
        <v>6003</v>
      </c>
      <c r="BM130" s="18" t="s">
        <v>5203</v>
      </c>
    </row>
    <row r="131" spans="2:65" s="12" customFormat="1">
      <c r="B131" s="186"/>
      <c r="D131" s="179" t="s">
        <v>402</v>
      </c>
      <c r="F131" s="188" t="s">
        <v>5204</v>
      </c>
      <c r="H131" s="189">
        <v>6.3</v>
      </c>
      <c r="I131" s="190"/>
      <c r="L131" s="186"/>
      <c r="M131" s="191"/>
      <c r="N131" s="192"/>
      <c r="O131" s="192"/>
      <c r="P131" s="192"/>
      <c r="Q131" s="192"/>
      <c r="R131" s="192"/>
      <c r="S131" s="192"/>
      <c r="T131" s="193"/>
      <c r="AT131" s="194" t="s">
        <v>402</v>
      </c>
      <c r="AU131" s="194" t="s">
        <v>5990</v>
      </c>
      <c r="AV131" s="12" t="s">
        <v>5990</v>
      </c>
      <c r="AW131" s="12" t="s">
        <v>5916</v>
      </c>
      <c r="AX131" s="12" t="s">
        <v>5934</v>
      </c>
      <c r="AY131" s="194" t="s">
        <v>4012</v>
      </c>
    </row>
    <row r="132" spans="2:65" s="1" customFormat="1" ht="22.5" customHeight="1">
      <c r="B132" s="166"/>
      <c r="C132" s="167" t="s">
        <v>2358</v>
      </c>
      <c r="D132" s="167" t="s">
        <v>4015</v>
      </c>
      <c r="E132" s="168" t="s">
        <v>5205</v>
      </c>
      <c r="F132" s="169" t="s">
        <v>5206</v>
      </c>
      <c r="G132" s="170" t="s">
        <v>426</v>
      </c>
      <c r="H132" s="171">
        <v>2.21</v>
      </c>
      <c r="I132" s="172"/>
      <c r="J132" s="173">
        <f>ROUND(I132*H132,2)</f>
        <v>0</v>
      </c>
      <c r="K132" s="169" t="s">
        <v>392</v>
      </c>
      <c r="L132" s="35"/>
      <c r="M132" s="174" t="s">
        <v>5915</v>
      </c>
      <c r="N132" s="175" t="s">
        <v>5954</v>
      </c>
      <c r="O132" s="36"/>
      <c r="P132" s="176">
        <f>O132*H132</f>
        <v>0</v>
      </c>
      <c r="Q132" s="176">
        <v>0</v>
      </c>
      <c r="R132" s="176">
        <f>Q132*H132</f>
        <v>0</v>
      </c>
      <c r="S132" s="176">
        <v>3.4000000000000002E-2</v>
      </c>
      <c r="T132" s="177">
        <f>S132*H132</f>
        <v>7.5139999999999998E-2</v>
      </c>
      <c r="AR132" s="18" t="s">
        <v>6003</v>
      </c>
      <c r="AT132" s="18" t="s">
        <v>4015</v>
      </c>
      <c r="AU132" s="18" t="s">
        <v>5990</v>
      </c>
      <c r="AY132" s="18" t="s">
        <v>4012</v>
      </c>
      <c r="BE132" s="178">
        <f>IF(N132="základní",J132,0)</f>
        <v>0</v>
      </c>
      <c r="BF132" s="178">
        <f>IF(N132="snížená",J132,0)</f>
        <v>0</v>
      </c>
      <c r="BG132" s="178">
        <f>IF(N132="zákl. přenesená",J132,0)</f>
        <v>0</v>
      </c>
      <c r="BH132" s="178">
        <f>IF(N132="sníž. přenesená",J132,0)</f>
        <v>0</v>
      </c>
      <c r="BI132" s="178">
        <f>IF(N132="nulová",J132,0)</f>
        <v>0</v>
      </c>
      <c r="BJ132" s="18" t="s">
        <v>5934</v>
      </c>
      <c r="BK132" s="178">
        <f>ROUND(I132*H132,2)</f>
        <v>0</v>
      </c>
      <c r="BL132" s="18" t="s">
        <v>6003</v>
      </c>
      <c r="BM132" s="18" t="s">
        <v>5207</v>
      </c>
    </row>
    <row r="133" spans="2:65" s="12" customFormat="1">
      <c r="B133" s="186"/>
      <c r="D133" s="179" t="s">
        <v>402</v>
      </c>
      <c r="E133" s="187" t="s">
        <v>5915</v>
      </c>
      <c r="F133" s="188" t="s">
        <v>5208</v>
      </c>
      <c r="H133" s="189">
        <v>2.21</v>
      </c>
      <c r="I133" s="190"/>
      <c r="L133" s="186"/>
      <c r="M133" s="191"/>
      <c r="N133" s="192"/>
      <c r="O133" s="192"/>
      <c r="P133" s="192"/>
      <c r="Q133" s="192"/>
      <c r="R133" s="192"/>
      <c r="S133" s="192"/>
      <c r="T133" s="193"/>
      <c r="AT133" s="194" t="s">
        <v>402</v>
      </c>
      <c r="AU133" s="194" t="s">
        <v>5990</v>
      </c>
      <c r="AV133" s="12" t="s">
        <v>5990</v>
      </c>
      <c r="AW133" s="12" t="s">
        <v>5947</v>
      </c>
      <c r="AX133" s="12" t="s">
        <v>5934</v>
      </c>
      <c r="AY133" s="194" t="s">
        <v>4012</v>
      </c>
    </row>
    <row r="134" spans="2:65" s="1" customFormat="1" ht="22.5" customHeight="1">
      <c r="B134" s="166"/>
      <c r="C134" s="167" t="s">
        <v>491</v>
      </c>
      <c r="D134" s="167" t="s">
        <v>4015</v>
      </c>
      <c r="E134" s="168" t="s">
        <v>1614</v>
      </c>
      <c r="F134" s="169" t="s">
        <v>1615</v>
      </c>
      <c r="G134" s="170" t="s">
        <v>426</v>
      </c>
      <c r="H134" s="171">
        <v>1.6</v>
      </c>
      <c r="I134" s="172"/>
      <c r="J134" s="173">
        <f>ROUND(I134*H134,2)</f>
        <v>0</v>
      </c>
      <c r="K134" s="169" t="s">
        <v>392</v>
      </c>
      <c r="L134" s="35"/>
      <c r="M134" s="174" t="s">
        <v>5915</v>
      </c>
      <c r="N134" s="175" t="s">
        <v>5954</v>
      </c>
      <c r="O134" s="36"/>
      <c r="P134" s="176">
        <f>O134*H134</f>
        <v>0</v>
      </c>
      <c r="Q134" s="176">
        <v>0</v>
      </c>
      <c r="R134" s="176">
        <f>Q134*H134</f>
        <v>0</v>
      </c>
      <c r="S134" s="176">
        <v>7.5999999999999998E-2</v>
      </c>
      <c r="T134" s="177">
        <f>S134*H134</f>
        <v>0.1216</v>
      </c>
      <c r="AR134" s="18" t="s">
        <v>6003</v>
      </c>
      <c r="AT134" s="18" t="s">
        <v>4015</v>
      </c>
      <c r="AU134" s="18" t="s">
        <v>5990</v>
      </c>
      <c r="AY134" s="18" t="s">
        <v>4012</v>
      </c>
      <c r="BE134" s="178">
        <f>IF(N134="základní",J134,0)</f>
        <v>0</v>
      </c>
      <c r="BF134" s="178">
        <f>IF(N134="snížená",J134,0)</f>
        <v>0</v>
      </c>
      <c r="BG134" s="178">
        <f>IF(N134="zákl. přenesená",J134,0)</f>
        <v>0</v>
      </c>
      <c r="BH134" s="178">
        <f>IF(N134="sníž. přenesená",J134,0)</f>
        <v>0</v>
      </c>
      <c r="BI134" s="178">
        <f>IF(N134="nulová",J134,0)</f>
        <v>0</v>
      </c>
      <c r="BJ134" s="18" t="s">
        <v>5934</v>
      </c>
      <c r="BK134" s="178">
        <f>ROUND(I134*H134,2)</f>
        <v>0</v>
      </c>
      <c r="BL134" s="18" t="s">
        <v>6003</v>
      </c>
      <c r="BM134" s="18" t="s">
        <v>5076</v>
      </c>
    </row>
    <row r="135" spans="2:65" s="12" customFormat="1">
      <c r="B135" s="186"/>
      <c r="D135" s="179" t="s">
        <v>402</v>
      </c>
      <c r="E135" s="187" t="s">
        <v>5915</v>
      </c>
      <c r="F135" s="188" t="s">
        <v>5209</v>
      </c>
      <c r="H135" s="189">
        <v>1.6</v>
      </c>
      <c r="I135" s="190"/>
      <c r="L135" s="186"/>
      <c r="M135" s="191"/>
      <c r="N135" s="192"/>
      <c r="O135" s="192"/>
      <c r="P135" s="192"/>
      <c r="Q135" s="192"/>
      <c r="R135" s="192"/>
      <c r="S135" s="192"/>
      <c r="T135" s="193"/>
      <c r="AT135" s="194" t="s">
        <v>402</v>
      </c>
      <c r="AU135" s="194" t="s">
        <v>5990</v>
      </c>
      <c r="AV135" s="12" t="s">
        <v>5990</v>
      </c>
      <c r="AW135" s="12" t="s">
        <v>5947</v>
      </c>
      <c r="AX135" s="12" t="s">
        <v>5934</v>
      </c>
      <c r="AY135" s="194" t="s">
        <v>4012</v>
      </c>
    </row>
    <row r="136" spans="2:65" s="1" customFormat="1" ht="22.5" customHeight="1">
      <c r="B136" s="166"/>
      <c r="C136" s="167" t="s">
        <v>495</v>
      </c>
      <c r="D136" s="167" t="s">
        <v>4015</v>
      </c>
      <c r="E136" s="168" t="s">
        <v>5210</v>
      </c>
      <c r="F136" s="169" t="s">
        <v>5211</v>
      </c>
      <c r="G136" s="170" t="s">
        <v>459</v>
      </c>
      <c r="H136" s="171">
        <v>1.2</v>
      </c>
      <c r="I136" s="172"/>
      <c r="J136" s="173">
        <f>ROUND(I136*H136,2)</f>
        <v>0</v>
      </c>
      <c r="K136" s="169" t="s">
        <v>392</v>
      </c>
      <c r="L136" s="35"/>
      <c r="M136" s="174" t="s">
        <v>5915</v>
      </c>
      <c r="N136" s="175" t="s">
        <v>5954</v>
      </c>
      <c r="O136" s="36"/>
      <c r="P136" s="176">
        <f>O136*H136</f>
        <v>0</v>
      </c>
      <c r="Q136" s="176">
        <v>8.6499999999999997E-3</v>
      </c>
      <c r="R136" s="176">
        <f>Q136*H136</f>
        <v>1.0379999999999999E-2</v>
      </c>
      <c r="S136" s="176">
        <v>0.63600000000000001</v>
      </c>
      <c r="T136" s="177">
        <f>S136*H136</f>
        <v>0.76319999999999999</v>
      </c>
      <c r="AR136" s="18" t="s">
        <v>6003</v>
      </c>
      <c r="AT136" s="18" t="s">
        <v>4015</v>
      </c>
      <c r="AU136" s="18" t="s">
        <v>5990</v>
      </c>
      <c r="AY136" s="18" t="s">
        <v>4012</v>
      </c>
      <c r="BE136" s="178">
        <f>IF(N136="základní",J136,0)</f>
        <v>0</v>
      </c>
      <c r="BF136" s="178">
        <f>IF(N136="snížená",J136,0)</f>
        <v>0</v>
      </c>
      <c r="BG136" s="178">
        <f>IF(N136="zákl. přenesená",J136,0)</f>
        <v>0</v>
      </c>
      <c r="BH136" s="178">
        <f>IF(N136="sníž. přenesená",J136,0)</f>
        <v>0</v>
      </c>
      <c r="BI136" s="178">
        <f>IF(N136="nulová",J136,0)</f>
        <v>0</v>
      </c>
      <c r="BJ136" s="18" t="s">
        <v>5934</v>
      </c>
      <c r="BK136" s="178">
        <f>ROUND(I136*H136,2)</f>
        <v>0</v>
      </c>
      <c r="BL136" s="18" t="s">
        <v>6003</v>
      </c>
      <c r="BM136" s="18" t="s">
        <v>5212</v>
      </c>
    </row>
    <row r="137" spans="2:65" s="1" customFormat="1" ht="22.5" customHeight="1">
      <c r="B137" s="166"/>
      <c r="C137" s="167" t="s">
        <v>500</v>
      </c>
      <c r="D137" s="167" t="s">
        <v>4015</v>
      </c>
      <c r="E137" s="168" t="s">
        <v>2572</v>
      </c>
      <c r="F137" s="169" t="s">
        <v>2573</v>
      </c>
      <c r="G137" s="170" t="s">
        <v>426</v>
      </c>
      <c r="H137" s="171">
        <v>4.84</v>
      </c>
      <c r="I137" s="172"/>
      <c r="J137" s="173">
        <f>ROUND(I137*H137,2)</f>
        <v>0</v>
      </c>
      <c r="K137" s="169" t="s">
        <v>392</v>
      </c>
      <c r="L137" s="35"/>
      <c r="M137" s="174" t="s">
        <v>5915</v>
      </c>
      <c r="N137" s="175" t="s">
        <v>5954</v>
      </c>
      <c r="O137" s="36"/>
      <c r="P137" s="176">
        <f>O137*H137</f>
        <v>0</v>
      </c>
      <c r="Q137" s="176">
        <v>0</v>
      </c>
      <c r="R137" s="176">
        <f>Q137*H137</f>
        <v>0</v>
      </c>
      <c r="S137" s="176">
        <v>0.05</v>
      </c>
      <c r="T137" s="177">
        <f>S137*H137</f>
        <v>0.24199999999999999</v>
      </c>
      <c r="AR137" s="18" t="s">
        <v>6003</v>
      </c>
      <c r="AT137" s="18" t="s">
        <v>4015</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6003</v>
      </c>
      <c r="BM137" s="18" t="s">
        <v>5077</v>
      </c>
    </row>
    <row r="138" spans="2:65" s="12" customFormat="1">
      <c r="B138" s="186"/>
      <c r="D138" s="179" t="s">
        <v>402</v>
      </c>
      <c r="E138" s="187" t="s">
        <v>5915</v>
      </c>
      <c r="F138" s="188" t="s">
        <v>5213</v>
      </c>
      <c r="H138" s="189">
        <v>4.84</v>
      </c>
      <c r="I138" s="190"/>
      <c r="L138" s="186"/>
      <c r="M138" s="191"/>
      <c r="N138" s="192"/>
      <c r="O138" s="192"/>
      <c r="P138" s="192"/>
      <c r="Q138" s="192"/>
      <c r="R138" s="192"/>
      <c r="S138" s="192"/>
      <c r="T138" s="193"/>
      <c r="AT138" s="194" t="s">
        <v>402</v>
      </c>
      <c r="AU138" s="194" t="s">
        <v>5990</v>
      </c>
      <c r="AV138" s="12" t="s">
        <v>5990</v>
      </c>
      <c r="AW138" s="12" t="s">
        <v>5947</v>
      </c>
      <c r="AX138" s="12" t="s">
        <v>5934</v>
      </c>
      <c r="AY138" s="194" t="s">
        <v>4012</v>
      </c>
    </row>
    <row r="139" spans="2:65" s="1" customFormat="1" ht="22.5" customHeight="1">
      <c r="B139" s="166"/>
      <c r="C139" s="167" t="s">
        <v>505</v>
      </c>
      <c r="D139" s="167" t="s">
        <v>4015</v>
      </c>
      <c r="E139" s="168" t="s">
        <v>1618</v>
      </c>
      <c r="F139" s="169" t="s">
        <v>1619</v>
      </c>
      <c r="G139" s="170" t="s">
        <v>426</v>
      </c>
      <c r="H139" s="171">
        <v>24.64</v>
      </c>
      <c r="I139" s="172"/>
      <c r="J139" s="173">
        <f>ROUND(I139*H139,2)</f>
        <v>0</v>
      </c>
      <c r="K139" s="169" t="s">
        <v>392</v>
      </c>
      <c r="L139" s="35"/>
      <c r="M139" s="174" t="s">
        <v>5915</v>
      </c>
      <c r="N139" s="175" t="s">
        <v>5954</v>
      </c>
      <c r="O139" s="36"/>
      <c r="P139" s="176">
        <f>O139*H139</f>
        <v>0</v>
      </c>
      <c r="Q139" s="176">
        <v>0</v>
      </c>
      <c r="R139" s="176">
        <f>Q139*H139</f>
        <v>0</v>
      </c>
      <c r="S139" s="176">
        <v>4.5999999999999999E-2</v>
      </c>
      <c r="T139" s="177">
        <f>S139*H139</f>
        <v>1.13344</v>
      </c>
      <c r="AR139" s="18" t="s">
        <v>6003</v>
      </c>
      <c r="AT139" s="18" t="s">
        <v>4015</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6003</v>
      </c>
      <c r="BM139" s="18" t="s">
        <v>5078</v>
      </c>
    </row>
    <row r="140" spans="2:65" s="12" customFormat="1">
      <c r="B140" s="186"/>
      <c r="D140" s="179" t="s">
        <v>402</v>
      </c>
      <c r="E140" s="187" t="s">
        <v>5915</v>
      </c>
      <c r="F140" s="188" t="s">
        <v>5214</v>
      </c>
      <c r="H140" s="189">
        <v>24.64</v>
      </c>
      <c r="I140" s="190"/>
      <c r="L140" s="186"/>
      <c r="M140" s="191"/>
      <c r="N140" s="192"/>
      <c r="O140" s="192"/>
      <c r="P140" s="192"/>
      <c r="Q140" s="192"/>
      <c r="R140" s="192"/>
      <c r="S140" s="192"/>
      <c r="T140" s="193"/>
      <c r="AT140" s="194" t="s">
        <v>402</v>
      </c>
      <c r="AU140" s="194" t="s">
        <v>5990</v>
      </c>
      <c r="AV140" s="12" t="s">
        <v>5990</v>
      </c>
      <c r="AW140" s="12" t="s">
        <v>5947</v>
      </c>
      <c r="AX140" s="12" t="s">
        <v>5934</v>
      </c>
      <c r="AY140" s="194" t="s">
        <v>4012</v>
      </c>
    </row>
    <row r="141" spans="2:65" s="1" customFormat="1" ht="31.5" customHeight="1">
      <c r="B141" s="166"/>
      <c r="C141" s="167" t="s">
        <v>511</v>
      </c>
      <c r="D141" s="167" t="s">
        <v>4015</v>
      </c>
      <c r="E141" s="168" t="s">
        <v>2428</v>
      </c>
      <c r="F141" s="169" t="s">
        <v>2429</v>
      </c>
      <c r="G141" s="170" t="s">
        <v>426</v>
      </c>
      <c r="H141" s="171">
        <v>29.44</v>
      </c>
      <c r="I141" s="172"/>
      <c r="J141" s="173">
        <f>ROUND(I141*H141,2)</f>
        <v>0</v>
      </c>
      <c r="K141" s="169" t="s">
        <v>392</v>
      </c>
      <c r="L141" s="35"/>
      <c r="M141" s="174" t="s">
        <v>5915</v>
      </c>
      <c r="N141" s="175" t="s">
        <v>5954</v>
      </c>
      <c r="O141" s="36"/>
      <c r="P141" s="176">
        <f>O141*H141</f>
        <v>0</v>
      </c>
      <c r="Q141" s="176">
        <v>0</v>
      </c>
      <c r="R141" s="176">
        <f>Q141*H141</f>
        <v>0</v>
      </c>
      <c r="S141" s="176">
        <v>5.8999999999999997E-2</v>
      </c>
      <c r="T141" s="177">
        <f>S141*H141</f>
        <v>1.7369600000000001</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5215</v>
      </c>
    </row>
    <row r="142" spans="2:65" s="1" customFormat="1" ht="22.5" customHeight="1">
      <c r="B142" s="166"/>
      <c r="C142" s="167" t="s">
        <v>516</v>
      </c>
      <c r="D142" s="167" t="s">
        <v>4015</v>
      </c>
      <c r="E142" s="168" t="s">
        <v>5216</v>
      </c>
      <c r="F142" s="169" t="s">
        <v>5217</v>
      </c>
      <c r="G142" s="170" t="s">
        <v>568</v>
      </c>
      <c r="H142" s="171">
        <v>2</v>
      </c>
      <c r="I142" s="172"/>
      <c r="J142" s="173">
        <f>ROUND(I142*H142,2)</f>
        <v>0</v>
      </c>
      <c r="K142" s="169" t="s">
        <v>5915</v>
      </c>
      <c r="L142" s="35"/>
      <c r="M142" s="174" t="s">
        <v>5915</v>
      </c>
      <c r="N142" s="175" t="s">
        <v>5954</v>
      </c>
      <c r="O142" s="36"/>
      <c r="P142" s="176">
        <f>O142*H142</f>
        <v>0</v>
      </c>
      <c r="Q142" s="176">
        <v>0</v>
      </c>
      <c r="R142" s="176">
        <f>Q142*H142</f>
        <v>0</v>
      </c>
      <c r="S142" s="176">
        <v>0</v>
      </c>
      <c r="T142" s="177">
        <f>S142*H142</f>
        <v>0</v>
      </c>
      <c r="AR142" s="18" t="s">
        <v>6003</v>
      </c>
      <c r="AT142" s="18" t="s">
        <v>4015</v>
      </c>
      <c r="AU142" s="18" t="s">
        <v>5990</v>
      </c>
      <c r="AY142" s="18" t="s">
        <v>4012</v>
      </c>
      <c r="BE142" s="178">
        <f>IF(N142="základní",J142,0)</f>
        <v>0</v>
      </c>
      <c r="BF142" s="178">
        <f>IF(N142="snížená",J142,0)</f>
        <v>0</v>
      </c>
      <c r="BG142" s="178">
        <f>IF(N142="zákl. přenesená",J142,0)</f>
        <v>0</v>
      </c>
      <c r="BH142" s="178">
        <f>IF(N142="sníž. přenesená",J142,0)</f>
        <v>0</v>
      </c>
      <c r="BI142" s="178">
        <f>IF(N142="nulová",J142,0)</f>
        <v>0</v>
      </c>
      <c r="BJ142" s="18" t="s">
        <v>5934</v>
      </c>
      <c r="BK142" s="178">
        <f>ROUND(I142*H142,2)</f>
        <v>0</v>
      </c>
      <c r="BL142" s="18" t="s">
        <v>6003</v>
      </c>
      <c r="BM142" s="18" t="s">
        <v>5218</v>
      </c>
    </row>
    <row r="143" spans="2:65" s="1" customFormat="1" ht="22.5" customHeight="1">
      <c r="B143" s="166"/>
      <c r="C143" s="167" t="s">
        <v>521</v>
      </c>
      <c r="D143" s="167" t="s">
        <v>4015</v>
      </c>
      <c r="E143" s="168" t="s">
        <v>5219</v>
      </c>
      <c r="F143" s="169" t="s">
        <v>5220</v>
      </c>
      <c r="G143" s="170" t="s">
        <v>568</v>
      </c>
      <c r="H143" s="171">
        <v>2</v>
      </c>
      <c r="I143" s="172"/>
      <c r="J143" s="173">
        <f>ROUND(I143*H143,2)</f>
        <v>0</v>
      </c>
      <c r="K143" s="169" t="s">
        <v>5915</v>
      </c>
      <c r="L143" s="35"/>
      <c r="M143" s="174" t="s">
        <v>5915</v>
      </c>
      <c r="N143" s="175" t="s">
        <v>5954</v>
      </c>
      <c r="O143" s="36"/>
      <c r="P143" s="176">
        <f>O143*H143</f>
        <v>0</v>
      </c>
      <c r="Q143" s="176">
        <v>0</v>
      </c>
      <c r="R143" s="176">
        <f>Q143*H143</f>
        <v>0</v>
      </c>
      <c r="S143" s="176">
        <v>0</v>
      </c>
      <c r="T143" s="177">
        <f>S143*H143</f>
        <v>0</v>
      </c>
      <c r="AR143" s="18" t="s">
        <v>6003</v>
      </c>
      <c r="AT143" s="18" t="s">
        <v>4015</v>
      </c>
      <c r="AU143" s="18" t="s">
        <v>5990</v>
      </c>
      <c r="AY143" s="18" t="s">
        <v>4012</v>
      </c>
      <c r="BE143" s="178">
        <f>IF(N143="základní",J143,0)</f>
        <v>0</v>
      </c>
      <c r="BF143" s="178">
        <f>IF(N143="snížená",J143,0)</f>
        <v>0</v>
      </c>
      <c r="BG143" s="178">
        <f>IF(N143="zákl. přenesená",J143,0)</f>
        <v>0</v>
      </c>
      <c r="BH143" s="178">
        <f>IF(N143="sníž. přenesená",J143,0)</f>
        <v>0</v>
      </c>
      <c r="BI143" s="178">
        <f>IF(N143="nulová",J143,0)</f>
        <v>0</v>
      </c>
      <c r="BJ143" s="18" t="s">
        <v>5934</v>
      </c>
      <c r="BK143" s="178">
        <f>ROUND(I143*H143,2)</f>
        <v>0</v>
      </c>
      <c r="BL143" s="18" t="s">
        <v>6003</v>
      </c>
      <c r="BM143" s="18" t="s">
        <v>5221</v>
      </c>
    </row>
    <row r="144" spans="2:65" s="1" customFormat="1" ht="22.5" customHeight="1">
      <c r="B144" s="166"/>
      <c r="C144" s="167" t="s">
        <v>526</v>
      </c>
      <c r="D144" s="167" t="s">
        <v>4015</v>
      </c>
      <c r="E144" s="168" t="s">
        <v>5222</v>
      </c>
      <c r="F144" s="169" t="s">
        <v>5223</v>
      </c>
      <c r="G144" s="170" t="s">
        <v>568</v>
      </c>
      <c r="H144" s="171">
        <v>2</v>
      </c>
      <c r="I144" s="172"/>
      <c r="J144" s="173">
        <f>ROUND(I144*H144,2)</f>
        <v>0</v>
      </c>
      <c r="K144" s="169" t="s">
        <v>5915</v>
      </c>
      <c r="L144" s="35"/>
      <c r="M144" s="174" t="s">
        <v>5915</v>
      </c>
      <c r="N144" s="175" t="s">
        <v>5954</v>
      </c>
      <c r="O144" s="36"/>
      <c r="P144" s="176">
        <f>O144*H144</f>
        <v>0</v>
      </c>
      <c r="Q144" s="176">
        <v>0</v>
      </c>
      <c r="R144" s="176">
        <f>Q144*H144</f>
        <v>0</v>
      </c>
      <c r="S144" s="176">
        <v>0</v>
      </c>
      <c r="T144" s="177">
        <f>S144*H144</f>
        <v>0</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5224</v>
      </c>
    </row>
    <row r="145" spans="2:65" s="11" customFormat="1" ht="29.85" customHeight="1">
      <c r="B145" s="152"/>
      <c r="D145" s="163" t="s">
        <v>5982</v>
      </c>
      <c r="E145" s="164" t="s">
        <v>4617</v>
      </c>
      <c r="F145" s="164" t="s">
        <v>4618</v>
      </c>
      <c r="I145" s="155"/>
      <c r="J145" s="165">
        <f>BK145</f>
        <v>0</v>
      </c>
      <c r="L145" s="152"/>
      <c r="M145" s="157"/>
      <c r="N145" s="158"/>
      <c r="O145" s="158"/>
      <c r="P145" s="159">
        <f>SUM(P146:P150)</f>
        <v>0</v>
      </c>
      <c r="Q145" s="158"/>
      <c r="R145" s="159">
        <f>SUM(R146:R150)</f>
        <v>0</v>
      </c>
      <c r="S145" s="158"/>
      <c r="T145" s="160">
        <f>SUM(T146:T150)</f>
        <v>0</v>
      </c>
      <c r="AR145" s="153" t="s">
        <v>5934</v>
      </c>
      <c r="AT145" s="161" t="s">
        <v>5982</v>
      </c>
      <c r="AU145" s="161" t="s">
        <v>5934</v>
      </c>
      <c r="AY145" s="153" t="s">
        <v>4012</v>
      </c>
      <c r="BK145" s="162">
        <f>SUM(BK146:BK150)</f>
        <v>0</v>
      </c>
    </row>
    <row r="146" spans="2:65" s="1" customFormat="1" ht="22.5" customHeight="1">
      <c r="B146" s="166"/>
      <c r="C146" s="167" t="s">
        <v>532</v>
      </c>
      <c r="D146" s="167" t="s">
        <v>4015</v>
      </c>
      <c r="E146" s="168" t="s">
        <v>4619</v>
      </c>
      <c r="F146" s="169" t="s">
        <v>4620</v>
      </c>
      <c r="G146" s="170" t="s">
        <v>450</v>
      </c>
      <c r="H146" s="171">
        <v>4.3499999999999996</v>
      </c>
      <c r="I146" s="172"/>
      <c r="J146" s="173">
        <f>ROUND(I146*H146,2)</f>
        <v>0</v>
      </c>
      <c r="K146" s="169" t="s">
        <v>392</v>
      </c>
      <c r="L146" s="35"/>
      <c r="M146" s="174" t="s">
        <v>5915</v>
      </c>
      <c r="N146" s="175" t="s">
        <v>5954</v>
      </c>
      <c r="O146" s="36"/>
      <c r="P146" s="176">
        <f>O146*H146</f>
        <v>0</v>
      </c>
      <c r="Q146" s="176">
        <v>0</v>
      </c>
      <c r="R146" s="176">
        <f>Q146*H146</f>
        <v>0</v>
      </c>
      <c r="S146" s="176">
        <v>0</v>
      </c>
      <c r="T146" s="177">
        <f>S146*H146</f>
        <v>0</v>
      </c>
      <c r="AR146" s="18" t="s">
        <v>6003</v>
      </c>
      <c r="AT146" s="18" t="s">
        <v>4015</v>
      </c>
      <c r="AU146" s="18" t="s">
        <v>5990</v>
      </c>
      <c r="AY146" s="18" t="s">
        <v>4012</v>
      </c>
      <c r="BE146" s="178">
        <f>IF(N146="základní",J146,0)</f>
        <v>0</v>
      </c>
      <c r="BF146" s="178">
        <f>IF(N146="snížená",J146,0)</f>
        <v>0</v>
      </c>
      <c r="BG146" s="178">
        <f>IF(N146="zákl. přenesená",J146,0)</f>
        <v>0</v>
      </c>
      <c r="BH146" s="178">
        <f>IF(N146="sníž. přenesená",J146,0)</f>
        <v>0</v>
      </c>
      <c r="BI146" s="178">
        <f>IF(N146="nulová",J146,0)</f>
        <v>0</v>
      </c>
      <c r="BJ146" s="18" t="s">
        <v>5934</v>
      </c>
      <c r="BK146" s="178">
        <f>ROUND(I146*H146,2)</f>
        <v>0</v>
      </c>
      <c r="BL146" s="18" t="s">
        <v>6003</v>
      </c>
      <c r="BM146" s="18" t="s">
        <v>5081</v>
      </c>
    </row>
    <row r="147" spans="2:65" s="1" customFormat="1" ht="22.5" customHeight="1">
      <c r="B147" s="166"/>
      <c r="C147" s="167" t="s">
        <v>538</v>
      </c>
      <c r="D147" s="167" t="s">
        <v>4015</v>
      </c>
      <c r="E147" s="168" t="s">
        <v>4627</v>
      </c>
      <c r="F147" s="169" t="s">
        <v>4628</v>
      </c>
      <c r="G147" s="170" t="s">
        <v>450</v>
      </c>
      <c r="H147" s="171">
        <v>4.3499999999999996</v>
      </c>
      <c r="I147" s="172"/>
      <c r="J147" s="173">
        <f>ROUND(I147*H147,2)</f>
        <v>0</v>
      </c>
      <c r="K147" s="169" t="s">
        <v>392</v>
      </c>
      <c r="L147" s="35"/>
      <c r="M147" s="174" t="s">
        <v>5915</v>
      </c>
      <c r="N147" s="175" t="s">
        <v>5954</v>
      </c>
      <c r="O147" s="36"/>
      <c r="P147" s="176">
        <f>O147*H147</f>
        <v>0</v>
      </c>
      <c r="Q147" s="176">
        <v>0</v>
      </c>
      <c r="R147" s="176">
        <f>Q147*H147</f>
        <v>0</v>
      </c>
      <c r="S147" s="176">
        <v>0</v>
      </c>
      <c r="T147" s="177">
        <f>S147*H147</f>
        <v>0</v>
      </c>
      <c r="AR147" s="18" t="s">
        <v>6003</v>
      </c>
      <c r="AT147" s="18" t="s">
        <v>4015</v>
      </c>
      <c r="AU147" s="18" t="s">
        <v>5990</v>
      </c>
      <c r="AY147" s="18" t="s">
        <v>4012</v>
      </c>
      <c r="BE147" s="178">
        <f>IF(N147="základní",J147,0)</f>
        <v>0</v>
      </c>
      <c r="BF147" s="178">
        <f>IF(N147="snížená",J147,0)</f>
        <v>0</v>
      </c>
      <c r="BG147" s="178">
        <f>IF(N147="zákl. přenesená",J147,0)</f>
        <v>0</v>
      </c>
      <c r="BH147" s="178">
        <f>IF(N147="sníž. přenesená",J147,0)</f>
        <v>0</v>
      </c>
      <c r="BI147" s="178">
        <f>IF(N147="nulová",J147,0)</f>
        <v>0</v>
      </c>
      <c r="BJ147" s="18" t="s">
        <v>5934</v>
      </c>
      <c r="BK147" s="178">
        <f>ROUND(I147*H147,2)</f>
        <v>0</v>
      </c>
      <c r="BL147" s="18" t="s">
        <v>6003</v>
      </c>
      <c r="BM147" s="18" t="s">
        <v>5082</v>
      </c>
    </row>
    <row r="148" spans="2:65" s="1" customFormat="1" ht="22.5" customHeight="1">
      <c r="B148" s="166"/>
      <c r="C148" s="167" t="s">
        <v>542</v>
      </c>
      <c r="D148" s="167" t="s">
        <v>4015</v>
      </c>
      <c r="E148" s="168" t="s">
        <v>4633</v>
      </c>
      <c r="F148" s="169" t="s">
        <v>4634</v>
      </c>
      <c r="G148" s="170" t="s">
        <v>450</v>
      </c>
      <c r="H148" s="171">
        <v>147.9</v>
      </c>
      <c r="I148" s="172"/>
      <c r="J148" s="173">
        <f>ROUND(I148*H148,2)</f>
        <v>0</v>
      </c>
      <c r="K148" s="169" t="s">
        <v>392</v>
      </c>
      <c r="L148" s="35"/>
      <c r="M148" s="174" t="s">
        <v>5915</v>
      </c>
      <c r="N148" s="175" t="s">
        <v>5954</v>
      </c>
      <c r="O148" s="36"/>
      <c r="P148" s="176">
        <f>O148*H148</f>
        <v>0</v>
      </c>
      <c r="Q148" s="176">
        <v>0</v>
      </c>
      <c r="R148" s="176">
        <f>Q148*H148</f>
        <v>0</v>
      </c>
      <c r="S148" s="176">
        <v>0</v>
      </c>
      <c r="T148" s="177">
        <f>S148*H148</f>
        <v>0</v>
      </c>
      <c r="AR148" s="18" t="s">
        <v>6003</v>
      </c>
      <c r="AT148" s="18" t="s">
        <v>4015</v>
      </c>
      <c r="AU148" s="18" t="s">
        <v>5990</v>
      </c>
      <c r="AY148" s="18" t="s">
        <v>4012</v>
      </c>
      <c r="BE148" s="178">
        <f>IF(N148="základní",J148,0)</f>
        <v>0</v>
      </c>
      <c r="BF148" s="178">
        <f>IF(N148="snížená",J148,0)</f>
        <v>0</v>
      </c>
      <c r="BG148" s="178">
        <f>IF(N148="zákl. přenesená",J148,0)</f>
        <v>0</v>
      </c>
      <c r="BH148" s="178">
        <f>IF(N148="sníž. přenesená",J148,0)</f>
        <v>0</v>
      </c>
      <c r="BI148" s="178">
        <f>IF(N148="nulová",J148,0)</f>
        <v>0</v>
      </c>
      <c r="BJ148" s="18" t="s">
        <v>5934</v>
      </c>
      <c r="BK148" s="178">
        <f>ROUND(I148*H148,2)</f>
        <v>0</v>
      </c>
      <c r="BL148" s="18" t="s">
        <v>6003</v>
      </c>
      <c r="BM148" s="18" t="s">
        <v>5083</v>
      </c>
    </row>
    <row r="149" spans="2:65" s="12" customFormat="1">
      <c r="B149" s="186"/>
      <c r="D149" s="179" t="s">
        <v>402</v>
      </c>
      <c r="F149" s="188" t="s">
        <v>5225</v>
      </c>
      <c r="H149" s="189">
        <v>147.9</v>
      </c>
      <c r="I149" s="190"/>
      <c r="L149" s="186"/>
      <c r="M149" s="191"/>
      <c r="N149" s="192"/>
      <c r="O149" s="192"/>
      <c r="P149" s="192"/>
      <c r="Q149" s="192"/>
      <c r="R149" s="192"/>
      <c r="S149" s="192"/>
      <c r="T149" s="193"/>
      <c r="AT149" s="194" t="s">
        <v>402</v>
      </c>
      <c r="AU149" s="194" t="s">
        <v>5990</v>
      </c>
      <c r="AV149" s="12" t="s">
        <v>5990</v>
      </c>
      <c r="AW149" s="12" t="s">
        <v>5916</v>
      </c>
      <c r="AX149" s="12" t="s">
        <v>5934</v>
      </c>
      <c r="AY149" s="194" t="s">
        <v>4012</v>
      </c>
    </row>
    <row r="150" spans="2:65" s="1" customFormat="1" ht="22.5" customHeight="1">
      <c r="B150" s="166"/>
      <c r="C150" s="167" t="s">
        <v>548</v>
      </c>
      <c r="D150" s="167" t="s">
        <v>4015</v>
      </c>
      <c r="E150" s="168" t="s">
        <v>2465</v>
      </c>
      <c r="F150" s="169" t="s">
        <v>2466</v>
      </c>
      <c r="G150" s="170" t="s">
        <v>450</v>
      </c>
      <c r="H150" s="171">
        <v>4.3499999999999996</v>
      </c>
      <c r="I150" s="172"/>
      <c r="J150" s="173">
        <f>ROUND(I150*H150,2)</f>
        <v>0</v>
      </c>
      <c r="K150" s="169" t="s">
        <v>392</v>
      </c>
      <c r="L150" s="35"/>
      <c r="M150" s="174" t="s">
        <v>5915</v>
      </c>
      <c r="N150" s="175" t="s">
        <v>5954</v>
      </c>
      <c r="O150" s="36"/>
      <c r="P150" s="176">
        <f>O150*H150</f>
        <v>0</v>
      </c>
      <c r="Q150" s="176">
        <v>0</v>
      </c>
      <c r="R150" s="176">
        <f>Q150*H150</f>
        <v>0</v>
      </c>
      <c r="S150" s="176">
        <v>0</v>
      </c>
      <c r="T150" s="177">
        <f>S150*H150</f>
        <v>0</v>
      </c>
      <c r="AR150" s="18" t="s">
        <v>6003</v>
      </c>
      <c r="AT150" s="18" t="s">
        <v>4015</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5087</v>
      </c>
    </row>
    <row r="151" spans="2:65" s="11" customFormat="1" ht="37.35" customHeight="1">
      <c r="B151" s="152"/>
      <c r="D151" s="153" t="s">
        <v>5982</v>
      </c>
      <c r="E151" s="154" t="s">
        <v>743</v>
      </c>
      <c r="F151" s="154" t="s">
        <v>744</v>
      </c>
      <c r="I151" s="155"/>
      <c r="J151" s="156">
        <f>BK151</f>
        <v>0</v>
      </c>
      <c r="L151" s="152"/>
      <c r="M151" s="157"/>
      <c r="N151" s="158"/>
      <c r="O151" s="158"/>
      <c r="P151" s="159">
        <f>P152+P155+P168+P173+P185+P199+P203</f>
        <v>0</v>
      </c>
      <c r="Q151" s="158"/>
      <c r="R151" s="159">
        <f>R152+R155+R168+R173+R185+R199+R203</f>
        <v>0.59840835999999997</v>
      </c>
      <c r="S151" s="158"/>
      <c r="T151" s="160">
        <f>T152+T155+T168+T173+T185+T199+T203</f>
        <v>0.20348100000000002</v>
      </c>
      <c r="AR151" s="153" t="s">
        <v>5990</v>
      </c>
      <c r="AT151" s="161" t="s">
        <v>5982</v>
      </c>
      <c r="AU151" s="161" t="s">
        <v>5983</v>
      </c>
      <c r="AY151" s="153" t="s">
        <v>4012</v>
      </c>
      <c r="BK151" s="162">
        <f>BK152+BK155+BK168+BK173+BK185+BK199+BK203</f>
        <v>0</v>
      </c>
    </row>
    <row r="152" spans="2:65" s="11" customFormat="1" ht="19.899999999999999" customHeight="1">
      <c r="B152" s="152"/>
      <c r="D152" s="163" t="s">
        <v>5982</v>
      </c>
      <c r="E152" s="164" t="s">
        <v>797</v>
      </c>
      <c r="F152" s="164" t="s">
        <v>798</v>
      </c>
      <c r="I152" s="155"/>
      <c r="J152" s="165">
        <f>BK152</f>
        <v>0</v>
      </c>
      <c r="L152" s="152"/>
      <c r="M152" s="157"/>
      <c r="N152" s="158"/>
      <c r="O152" s="158"/>
      <c r="P152" s="159">
        <f>SUM(P153:P154)</f>
        <v>0</v>
      </c>
      <c r="Q152" s="158"/>
      <c r="R152" s="159">
        <f>SUM(R153:R154)</f>
        <v>0</v>
      </c>
      <c r="S152" s="158"/>
      <c r="T152" s="160">
        <f>SUM(T153:T154)</f>
        <v>0.11470000000000001</v>
      </c>
      <c r="AR152" s="153" t="s">
        <v>5990</v>
      </c>
      <c r="AT152" s="161" t="s">
        <v>5982</v>
      </c>
      <c r="AU152" s="161" t="s">
        <v>5934</v>
      </c>
      <c r="AY152" s="153" t="s">
        <v>4012</v>
      </c>
      <c r="BK152" s="162">
        <f>SUM(BK153:BK154)</f>
        <v>0</v>
      </c>
    </row>
    <row r="153" spans="2:65" s="1" customFormat="1" ht="22.5" customHeight="1">
      <c r="B153" s="166"/>
      <c r="C153" s="167" t="s">
        <v>553</v>
      </c>
      <c r="D153" s="167" t="s">
        <v>4015</v>
      </c>
      <c r="E153" s="168" t="s">
        <v>5088</v>
      </c>
      <c r="F153" s="169" t="s">
        <v>5089</v>
      </c>
      <c r="G153" s="170" t="s">
        <v>426</v>
      </c>
      <c r="H153" s="171">
        <v>11.47</v>
      </c>
      <c r="I153" s="172"/>
      <c r="J153" s="173">
        <f>ROUND(I153*H153,2)</f>
        <v>0</v>
      </c>
      <c r="K153" s="169" t="s">
        <v>392</v>
      </c>
      <c r="L153" s="35"/>
      <c r="M153" s="174" t="s">
        <v>5915</v>
      </c>
      <c r="N153" s="175" t="s">
        <v>5954</v>
      </c>
      <c r="O153" s="36"/>
      <c r="P153" s="176">
        <f>O153*H153</f>
        <v>0</v>
      </c>
      <c r="Q153" s="176">
        <v>0</v>
      </c>
      <c r="R153" s="176">
        <f>Q153*H153</f>
        <v>0</v>
      </c>
      <c r="S153" s="176">
        <v>0.01</v>
      </c>
      <c r="T153" s="177">
        <f>S153*H153</f>
        <v>0.11470000000000001</v>
      </c>
      <c r="AR153" s="18" t="s">
        <v>3964</v>
      </c>
      <c r="AT153" s="18" t="s">
        <v>4015</v>
      </c>
      <c r="AU153" s="18" t="s">
        <v>5990</v>
      </c>
      <c r="AY153" s="18" t="s">
        <v>4012</v>
      </c>
      <c r="BE153" s="178">
        <f>IF(N153="základní",J153,0)</f>
        <v>0</v>
      </c>
      <c r="BF153" s="178">
        <f>IF(N153="snížená",J153,0)</f>
        <v>0</v>
      </c>
      <c r="BG153" s="178">
        <f>IF(N153="zákl. přenesená",J153,0)</f>
        <v>0</v>
      </c>
      <c r="BH153" s="178">
        <f>IF(N153="sníž. přenesená",J153,0)</f>
        <v>0</v>
      </c>
      <c r="BI153" s="178">
        <f>IF(N153="nulová",J153,0)</f>
        <v>0</v>
      </c>
      <c r="BJ153" s="18" t="s">
        <v>5934</v>
      </c>
      <c r="BK153" s="178">
        <f>ROUND(I153*H153,2)</f>
        <v>0</v>
      </c>
      <c r="BL153" s="18" t="s">
        <v>3964</v>
      </c>
      <c r="BM153" s="18" t="s">
        <v>5226</v>
      </c>
    </row>
    <row r="154" spans="2:65" s="12" customFormat="1">
      <c r="B154" s="186"/>
      <c r="D154" s="195" t="s">
        <v>402</v>
      </c>
      <c r="E154" s="194" t="s">
        <v>5915</v>
      </c>
      <c r="F154" s="207" t="s">
        <v>5227</v>
      </c>
      <c r="H154" s="208">
        <v>11.47</v>
      </c>
      <c r="I154" s="190"/>
      <c r="L154" s="186"/>
      <c r="M154" s="191"/>
      <c r="N154" s="192"/>
      <c r="O154" s="192"/>
      <c r="P154" s="192"/>
      <c r="Q154" s="192"/>
      <c r="R154" s="192"/>
      <c r="S154" s="192"/>
      <c r="T154" s="193"/>
      <c r="AT154" s="194" t="s">
        <v>402</v>
      </c>
      <c r="AU154" s="194" t="s">
        <v>5990</v>
      </c>
      <c r="AV154" s="12" t="s">
        <v>5990</v>
      </c>
      <c r="AW154" s="12" t="s">
        <v>5947</v>
      </c>
      <c r="AX154" s="12" t="s">
        <v>5934</v>
      </c>
      <c r="AY154" s="194" t="s">
        <v>4012</v>
      </c>
    </row>
    <row r="155" spans="2:65" s="11" customFormat="1" ht="29.85" customHeight="1">
      <c r="B155" s="152"/>
      <c r="D155" s="163" t="s">
        <v>5982</v>
      </c>
      <c r="E155" s="164" t="s">
        <v>2781</v>
      </c>
      <c r="F155" s="164" t="s">
        <v>2782</v>
      </c>
      <c r="I155" s="155"/>
      <c r="J155" s="165">
        <f>BK155</f>
        <v>0</v>
      </c>
      <c r="L155" s="152"/>
      <c r="M155" s="157"/>
      <c r="N155" s="158"/>
      <c r="O155" s="158"/>
      <c r="P155" s="159">
        <f>SUM(P156:P167)</f>
        <v>0</v>
      </c>
      <c r="Q155" s="158"/>
      <c r="R155" s="159">
        <f>SUM(R156:R167)</f>
        <v>0.21400999999999998</v>
      </c>
      <c r="S155" s="158"/>
      <c r="T155" s="160">
        <f>SUM(T156:T167)</f>
        <v>4.9780999999999999E-2</v>
      </c>
      <c r="AR155" s="153" t="s">
        <v>5990</v>
      </c>
      <c r="AT155" s="161" t="s">
        <v>5982</v>
      </c>
      <c r="AU155" s="161" t="s">
        <v>5934</v>
      </c>
      <c r="AY155" s="153" t="s">
        <v>4012</v>
      </c>
      <c r="BK155" s="162">
        <f>SUM(BK156:BK167)</f>
        <v>0</v>
      </c>
    </row>
    <row r="156" spans="2:65" s="1" customFormat="1" ht="22.5" customHeight="1">
      <c r="B156" s="166"/>
      <c r="C156" s="167" t="s">
        <v>559</v>
      </c>
      <c r="D156" s="167" t="s">
        <v>4015</v>
      </c>
      <c r="E156" s="168" t="s">
        <v>3719</v>
      </c>
      <c r="F156" s="169" t="s">
        <v>5589</v>
      </c>
      <c r="G156" s="170" t="s">
        <v>459</v>
      </c>
      <c r="H156" s="171">
        <v>13.7</v>
      </c>
      <c r="I156" s="172"/>
      <c r="J156" s="173">
        <f>ROUND(I156*H156,2)</f>
        <v>0</v>
      </c>
      <c r="K156" s="169" t="s">
        <v>392</v>
      </c>
      <c r="L156" s="35"/>
      <c r="M156" s="174" t="s">
        <v>5915</v>
      </c>
      <c r="N156" s="175" t="s">
        <v>5954</v>
      </c>
      <c r="O156" s="36"/>
      <c r="P156" s="176">
        <f>O156*H156</f>
        <v>0</v>
      </c>
      <c r="Q156" s="176">
        <v>0</v>
      </c>
      <c r="R156" s="176">
        <f>Q156*H156</f>
        <v>0</v>
      </c>
      <c r="S156" s="176">
        <v>1.91E-3</v>
      </c>
      <c r="T156" s="177">
        <f>S156*H156</f>
        <v>2.6166999999999999E-2</v>
      </c>
      <c r="AR156" s="18" t="s">
        <v>3964</v>
      </c>
      <c r="AT156" s="18" t="s">
        <v>4015</v>
      </c>
      <c r="AU156" s="18" t="s">
        <v>5990</v>
      </c>
      <c r="AY156" s="18" t="s">
        <v>4012</v>
      </c>
      <c r="BE156" s="178">
        <f>IF(N156="základní",J156,0)</f>
        <v>0</v>
      </c>
      <c r="BF156" s="178">
        <f>IF(N156="snížená",J156,0)</f>
        <v>0</v>
      </c>
      <c r="BG156" s="178">
        <f>IF(N156="zákl. přenesená",J156,0)</f>
        <v>0</v>
      </c>
      <c r="BH156" s="178">
        <f>IF(N156="sníž. přenesená",J156,0)</f>
        <v>0</v>
      </c>
      <c r="BI156" s="178">
        <f>IF(N156="nulová",J156,0)</f>
        <v>0</v>
      </c>
      <c r="BJ156" s="18" t="s">
        <v>5934</v>
      </c>
      <c r="BK156" s="178">
        <f>ROUND(I156*H156,2)</f>
        <v>0</v>
      </c>
      <c r="BL156" s="18" t="s">
        <v>3964</v>
      </c>
      <c r="BM156" s="18" t="s">
        <v>5228</v>
      </c>
    </row>
    <row r="157" spans="2:65" s="1" customFormat="1" ht="22.5" customHeight="1">
      <c r="B157" s="166"/>
      <c r="C157" s="167" t="s">
        <v>565</v>
      </c>
      <c r="D157" s="167" t="s">
        <v>4015</v>
      </c>
      <c r="E157" s="168" t="s">
        <v>5594</v>
      </c>
      <c r="F157" s="169" t="s">
        <v>5595</v>
      </c>
      <c r="G157" s="170" t="s">
        <v>459</v>
      </c>
      <c r="H157" s="171">
        <v>2</v>
      </c>
      <c r="I157" s="172"/>
      <c r="J157" s="173">
        <f>ROUND(I157*H157,2)</f>
        <v>0</v>
      </c>
      <c r="K157" s="169" t="s">
        <v>392</v>
      </c>
      <c r="L157" s="35"/>
      <c r="M157" s="174" t="s">
        <v>5915</v>
      </c>
      <c r="N157" s="175" t="s">
        <v>5954</v>
      </c>
      <c r="O157" s="36"/>
      <c r="P157" s="176">
        <f>O157*H157</f>
        <v>0</v>
      </c>
      <c r="Q157" s="176">
        <v>0</v>
      </c>
      <c r="R157" s="176">
        <f>Q157*H157</f>
        <v>0</v>
      </c>
      <c r="S157" s="176">
        <v>1.67E-3</v>
      </c>
      <c r="T157" s="177">
        <f>S157*H157</f>
        <v>3.3400000000000001E-3</v>
      </c>
      <c r="AR157" s="18" t="s">
        <v>3964</v>
      </c>
      <c r="AT157" s="18" t="s">
        <v>4015</v>
      </c>
      <c r="AU157" s="18" t="s">
        <v>5990</v>
      </c>
      <c r="AY157" s="18" t="s">
        <v>4012</v>
      </c>
      <c r="BE157" s="178">
        <f>IF(N157="základní",J157,0)</f>
        <v>0</v>
      </c>
      <c r="BF157" s="178">
        <f>IF(N157="snížená",J157,0)</f>
        <v>0</v>
      </c>
      <c r="BG157" s="178">
        <f>IF(N157="zákl. přenesená",J157,0)</f>
        <v>0</v>
      </c>
      <c r="BH157" s="178">
        <f>IF(N157="sníž. přenesená",J157,0)</f>
        <v>0</v>
      </c>
      <c r="BI157" s="178">
        <f>IF(N157="nulová",J157,0)</f>
        <v>0</v>
      </c>
      <c r="BJ157" s="18" t="s">
        <v>5934</v>
      </c>
      <c r="BK157" s="178">
        <f>ROUND(I157*H157,2)</f>
        <v>0</v>
      </c>
      <c r="BL157" s="18" t="s">
        <v>3964</v>
      </c>
      <c r="BM157" s="18" t="s">
        <v>5229</v>
      </c>
    </row>
    <row r="158" spans="2:65" s="1" customFormat="1" ht="22.5" customHeight="1">
      <c r="B158" s="166"/>
      <c r="C158" s="167" t="s">
        <v>570</v>
      </c>
      <c r="D158" s="167" t="s">
        <v>4015</v>
      </c>
      <c r="E158" s="168" t="s">
        <v>5602</v>
      </c>
      <c r="F158" s="169" t="s">
        <v>5603</v>
      </c>
      <c r="G158" s="170" t="s">
        <v>459</v>
      </c>
      <c r="H158" s="171">
        <v>3.1</v>
      </c>
      <c r="I158" s="172"/>
      <c r="J158" s="173">
        <f>ROUND(I158*H158,2)</f>
        <v>0</v>
      </c>
      <c r="K158" s="169" t="s">
        <v>392</v>
      </c>
      <c r="L158" s="35"/>
      <c r="M158" s="174" t="s">
        <v>5915</v>
      </c>
      <c r="N158" s="175" t="s">
        <v>5954</v>
      </c>
      <c r="O158" s="36"/>
      <c r="P158" s="176">
        <f>O158*H158</f>
        <v>0</v>
      </c>
      <c r="Q158" s="176">
        <v>0</v>
      </c>
      <c r="R158" s="176">
        <f>Q158*H158</f>
        <v>0</v>
      </c>
      <c r="S158" s="176">
        <v>2.5999999999999999E-3</v>
      </c>
      <c r="T158" s="177">
        <f>S158*H158</f>
        <v>8.0599999999999995E-3</v>
      </c>
      <c r="AR158" s="18" t="s">
        <v>3964</v>
      </c>
      <c r="AT158" s="18" t="s">
        <v>4015</v>
      </c>
      <c r="AU158" s="18" t="s">
        <v>5990</v>
      </c>
      <c r="AY158" s="18" t="s">
        <v>4012</v>
      </c>
      <c r="BE158" s="178">
        <f>IF(N158="základní",J158,0)</f>
        <v>0</v>
      </c>
      <c r="BF158" s="178">
        <f>IF(N158="snížená",J158,0)</f>
        <v>0</v>
      </c>
      <c r="BG158" s="178">
        <f>IF(N158="zákl. přenesená",J158,0)</f>
        <v>0</v>
      </c>
      <c r="BH158" s="178">
        <f>IF(N158="sníž. přenesená",J158,0)</f>
        <v>0</v>
      </c>
      <c r="BI158" s="178">
        <f>IF(N158="nulová",J158,0)</f>
        <v>0</v>
      </c>
      <c r="BJ158" s="18" t="s">
        <v>5934</v>
      </c>
      <c r="BK158" s="178">
        <f>ROUND(I158*H158,2)</f>
        <v>0</v>
      </c>
      <c r="BL158" s="18" t="s">
        <v>3964</v>
      </c>
      <c r="BM158" s="18" t="s">
        <v>5230</v>
      </c>
    </row>
    <row r="159" spans="2:65" s="1" customFormat="1" ht="22.5" customHeight="1">
      <c r="B159" s="166"/>
      <c r="C159" s="167" t="s">
        <v>574</v>
      </c>
      <c r="D159" s="167" t="s">
        <v>4015</v>
      </c>
      <c r="E159" s="168" t="s">
        <v>5607</v>
      </c>
      <c r="F159" s="169" t="s">
        <v>5608</v>
      </c>
      <c r="G159" s="170" t="s">
        <v>459</v>
      </c>
      <c r="H159" s="171">
        <v>3.1</v>
      </c>
      <c r="I159" s="172"/>
      <c r="J159" s="173">
        <f>ROUND(I159*H159,2)</f>
        <v>0</v>
      </c>
      <c r="K159" s="169" t="s">
        <v>392</v>
      </c>
      <c r="L159" s="35"/>
      <c r="M159" s="174" t="s">
        <v>5915</v>
      </c>
      <c r="N159" s="175" t="s">
        <v>5954</v>
      </c>
      <c r="O159" s="36"/>
      <c r="P159" s="176">
        <f>O159*H159</f>
        <v>0</v>
      </c>
      <c r="Q159" s="176">
        <v>0</v>
      </c>
      <c r="R159" s="176">
        <f>Q159*H159</f>
        <v>0</v>
      </c>
      <c r="S159" s="176">
        <v>3.9399999999999999E-3</v>
      </c>
      <c r="T159" s="177">
        <f>S159*H159</f>
        <v>1.2214000000000001E-2</v>
      </c>
      <c r="AR159" s="18" t="s">
        <v>3964</v>
      </c>
      <c r="AT159" s="18" t="s">
        <v>4015</v>
      </c>
      <c r="AU159" s="18" t="s">
        <v>5990</v>
      </c>
      <c r="AY159" s="18" t="s">
        <v>4012</v>
      </c>
      <c r="BE159" s="178">
        <f>IF(N159="základní",J159,0)</f>
        <v>0</v>
      </c>
      <c r="BF159" s="178">
        <f>IF(N159="snížená",J159,0)</f>
        <v>0</v>
      </c>
      <c r="BG159" s="178">
        <f>IF(N159="zákl. přenesená",J159,0)</f>
        <v>0</v>
      </c>
      <c r="BH159" s="178">
        <f>IF(N159="sníž. přenesená",J159,0)</f>
        <v>0</v>
      </c>
      <c r="BI159" s="178">
        <f>IF(N159="nulová",J159,0)</f>
        <v>0</v>
      </c>
      <c r="BJ159" s="18" t="s">
        <v>5934</v>
      </c>
      <c r="BK159" s="178">
        <f>ROUND(I159*H159,2)</f>
        <v>0</v>
      </c>
      <c r="BL159" s="18" t="s">
        <v>3964</v>
      </c>
      <c r="BM159" s="18" t="s">
        <v>5231</v>
      </c>
    </row>
    <row r="160" spans="2:65" s="1" customFormat="1" ht="31.5" customHeight="1">
      <c r="B160" s="166"/>
      <c r="C160" s="167" t="s">
        <v>579</v>
      </c>
      <c r="D160" s="167" t="s">
        <v>4015</v>
      </c>
      <c r="E160" s="168" t="s">
        <v>2481</v>
      </c>
      <c r="F160" s="169" t="s">
        <v>2482</v>
      </c>
      <c r="G160" s="170" t="s">
        <v>426</v>
      </c>
      <c r="H160" s="171">
        <v>15.785</v>
      </c>
      <c r="I160" s="172"/>
      <c r="J160" s="173">
        <f>ROUND(I160*H160,2)</f>
        <v>0</v>
      </c>
      <c r="K160" s="169" t="s">
        <v>392</v>
      </c>
      <c r="L160" s="35"/>
      <c r="M160" s="174" t="s">
        <v>5915</v>
      </c>
      <c r="N160" s="175" t="s">
        <v>5954</v>
      </c>
      <c r="O160" s="36"/>
      <c r="P160" s="176">
        <f>O160*H160</f>
        <v>0</v>
      </c>
      <c r="Q160" s="176">
        <v>7.6E-3</v>
      </c>
      <c r="R160" s="176">
        <f>Q160*H160</f>
        <v>0.119966</v>
      </c>
      <c r="S160" s="176">
        <v>0</v>
      </c>
      <c r="T160" s="177">
        <f>S160*H160</f>
        <v>0</v>
      </c>
      <c r="AR160" s="18" t="s">
        <v>3964</v>
      </c>
      <c r="AT160" s="18" t="s">
        <v>4015</v>
      </c>
      <c r="AU160" s="18" t="s">
        <v>5990</v>
      </c>
      <c r="AY160" s="18" t="s">
        <v>4012</v>
      </c>
      <c r="BE160" s="178">
        <f>IF(N160="základní",J160,0)</f>
        <v>0</v>
      </c>
      <c r="BF160" s="178">
        <f>IF(N160="snížená",J160,0)</f>
        <v>0</v>
      </c>
      <c r="BG160" s="178">
        <f>IF(N160="zákl. přenesená",J160,0)</f>
        <v>0</v>
      </c>
      <c r="BH160" s="178">
        <f>IF(N160="sníž. přenesená",J160,0)</f>
        <v>0</v>
      </c>
      <c r="BI160" s="178">
        <f>IF(N160="nulová",J160,0)</f>
        <v>0</v>
      </c>
      <c r="BJ160" s="18" t="s">
        <v>5934</v>
      </c>
      <c r="BK160" s="178">
        <f>ROUND(I160*H160,2)</f>
        <v>0</v>
      </c>
      <c r="BL160" s="18" t="s">
        <v>3964</v>
      </c>
      <c r="BM160" s="18" t="s">
        <v>5232</v>
      </c>
    </row>
    <row r="161" spans="2:65" s="12" customFormat="1">
      <c r="B161" s="186"/>
      <c r="D161" s="195" t="s">
        <v>402</v>
      </c>
      <c r="E161" s="194" t="s">
        <v>5915</v>
      </c>
      <c r="F161" s="207" t="s">
        <v>5233</v>
      </c>
      <c r="H161" s="208">
        <v>14.35</v>
      </c>
      <c r="I161" s="190"/>
      <c r="L161" s="186"/>
      <c r="M161" s="191"/>
      <c r="N161" s="192"/>
      <c r="O161" s="192"/>
      <c r="P161" s="192"/>
      <c r="Q161" s="192"/>
      <c r="R161" s="192"/>
      <c r="S161" s="192"/>
      <c r="T161" s="193"/>
      <c r="AT161" s="194" t="s">
        <v>402</v>
      </c>
      <c r="AU161" s="194" t="s">
        <v>5990</v>
      </c>
      <c r="AV161" s="12" t="s">
        <v>5990</v>
      </c>
      <c r="AW161" s="12" t="s">
        <v>5947</v>
      </c>
      <c r="AX161" s="12" t="s">
        <v>5934</v>
      </c>
      <c r="AY161" s="194" t="s">
        <v>4012</v>
      </c>
    </row>
    <row r="162" spans="2:65" s="12" customFormat="1">
      <c r="B162" s="186"/>
      <c r="D162" s="179" t="s">
        <v>402</v>
      </c>
      <c r="F162" s="188" t="s">
        <v>5234</v>
      </c>
      <c r="H162" s="189">
        <v>15.785</v>
      </c>
      <c r="I162" s="190"/>
      <c r="L162" s="186"/>
      <c r="M162" s="191"/>
      <c r="N162" s="192"/>
      <c r="O162" s="192"/>
      <c r="P162" s="192"/>
      <c r="Q162" s="192"/>
      <c r="R162" s="192"/>
      <c r="S162" s="192"/>
      <c r="T162" s="193"/>
      <c r="AT162" s="194" t="s">
        <v>402</v>
      </c>
      <c r="AU162" s="194" t="s">
        <v>5990</v>
      </c>
      <c r="AV162" s="12" t="s">
        <v>5990</v>
      </c>
      <c r="AW162" s="12" t="s">
        <v>5916</v>
      </c>
      <c r="AX162" s="12" t="s">
        <v>5934</v>
      </c>
      <c r="AY162" s="194" t="s">
        <v>4012</v>
      </c>
    </row>
    <row r="163" spans="2:65" s="1" customFormat="1" ht="31.5" customHeight="1">
      <c r="B163" s="166"/>
      <c r="C163" s="167" t="s">
        <v>590</v>
      </c>
      <c r="D163" s="167" t="s">
        <v>4015</v>
      </c>
      <c r="E163" s="168" t="s">
        <v>5099</v>
      </c>
      <c r="F163" s="169" t="s">
        <v>5100</v>
      </c>
      <c r="G163" s="170" t="s">
        <v>459</v>
      </c>
      <c r="H163" s="171">
        <v>13.7</v>
      </c>
      <c r="I163" s="172"/>
      <c r="J163" s="173">
        <f>ROUND(I163*H163,2)</f>
        <v>0</v>
      </c>
      <c r="K163" s="169" t="s">
        <v>392</v>
      </c>
      <c r="L163" s="35"/>
      <c r="M163" s="174" t="s">
        <v>5915</v>
      </c>
      <c r="N163" s="175" t="s">
        <v>5954</v>
      </c>
      <c r="O163" s="36"/>
      <c r="P163" s="176">
        <f>O163*H163</f>
        <v>0</v>
      </c>
      <c r="Q163" s="176">
        <v>5.6499999999999996E-3</v>
      </c>
      <c r="R163" s="176">
        <f>Q163*H163</f>
        <v>7.7404999999999988E-2</v>
      </c>
      <c r="S163" s="176">
        <v>0</v>
      </c>
      <c r="T163" s="177">
        <f>S163*H163</f>
        <v>0</v>
      </c>
      <c r="AR163" s="18" t="s">
        <v>3964</v>
      </c>
      <c r="AT163" s="18" t="s">
        <v>4015</v>
      </c>
      <c r="AU163" s="18" t="s">
        <v>5990</v>
      </c>
      <c r="AY163" s="18" t="s">
        <v>4012</v>
      </c>
      <c r="BE163" s="178">
        <f>IF(N163="základní",J163,0)</f>
        <v>0</v>
      </c>
      <c r="BF163" s="178">
        <f>IF(N163="snížená",J163,0)</f>
        <v>0</v>
      </c>
      <c r="BG163" s="178">
        <f>IF(N163="zákl. přenesená",J163,0)</f>
        <v>0</v>
      </c>
      <c r="BH163" s="178">
        <f>IF(N163="sníž. přenesená",J163,0)</f>
        <v>0</v>
      </c>
      <c r="BI163" s="178">
        <f>IF(N163="nulová",J163,0)</f>
        <v>0</v>
      </c>
      <c r="BJ163" s="18" t="s">
        <v>5934</v>
      </c>
      <c r="BK163" s="178">
        <f>ROUND(I163*H163,2)</f>
        <v>0</v>
      </c>
      <c r="BL163" s="18" t="s">
        <v>3964</v>
      </c>
      <c r="BM163" s="18" t="s">
        <v>5235</v>
      </c>
    </row>
    <row r="164" spans="2:65" s="12" customFormat="1">
      <c r="B164" s="186"/>
      <c r="D164" s="179" t="s">
        <v>402</v>
      </c>
      <c r="F164" s="188" t="s">
        <v>5236</v>
      </c>
      <c r="H164" s="189">
        <v>13.7</v>
      </c>
      <c r="I164" s="190"/>
      <c r="L164" s="186"/>
      <c r="M164" s="191"/>
      <c r="N164" s="192"/>
      <c r="O164" s="192"/>
      <c r="P164" s="192"/>
      <c r="Q164" s="192"/>
      <c r="R164" s="192"/>
      <c r="S164" s="192"/>
      <c r="T164" s="193"/>
      <c r="AT164" s="194" t="s">
        <v>402</v>
      </c>
      <c r="AU164" s="194" t="s">
        <v>5990</v>
      </c>
      <c r="AV164" s="12" t="s">
        <v>5990</v>
      </c>
      <c r="AW164" s="12" t="s">
        <v>5916</v>
      </c>
      <c r="AX164" s="12" t="s">
        <v>5934</v>
      </c>
      <c r="AY164" s="194" t="s">
        <v>4012</v>
      </c>
    </row>
    <row r="165" spans="2:65" s="1" customFormat="1" ht="31.5" customHeight="1">
      <c r="B165" s="166"/>
      <c r="C165" s="167" t="s">
        <v>601</v>
      </c>
      <c r="D165" s="167" t="s">
        <v>4015</v>
      </c>
      <c r="E165" s="168" t="s">
        <v>2615</v>
      </c>
      <c r="F165" s="169" t="s">
        <v>2616</v>
      </c>
      <c r="G165" s="170" t="s">
        <v>459</v>
      </c>
      <c r="H165" s="171">
        <v>2</v>
      </c>
      <c r="I165" s="172"/>
      <c r="J165" s="173">
        <f>ROUND(I165*H165,2)</f>
        <v>0</v>
      </c>
      <c r="K165" s="169" t="s">
        <v>392</v>
      </c>
      <c r="L165" s="35"/>
      <c r="M165" s="174" t="s">
        <v>5915</v>
      </c>
      <c r="N165" s="175" t="s">
        <v>5954</v>
      </c>
      <c r="O165" s="36"/>
      <c r="P165" s="176">
        <f>O165*H165</f>
        <v>0</v>
      </c>
      <c r="Q165" s="176">
        <v>2.9099999999999998E-3</v>
      </c>
      <c r="R165" s="176">
        <f>Q165*H165</f>
        <v>5.8199999999999997E-3</v>
      </c>
      <c r="S165" s="176">
        <v>0</v>
      </c>
      <c r="T165" s="177">
        <f>S165*H165</f>
        <v>0</v>
      </c>
      <c r="AR165" s="18" t="s">
        <v>3964</v>
      </c>
      <c r="AT165" s="18" t="s">
        <v>4015</v>
      </c>
      <c r="AU165" s="18" t="s">
        <v>5990</v>
      </c>
      <c r="AY165" s="18" t="s">
        <v>4012</v>
      </c>
      <c r="BE165" s="178">
        <f>IF(N165="základní",J165,0)</f>
        <v>0</v>
      </c>
      <c r="BF165" s="178">
        <f>IF(N165="snížená",J165,0)</f>
        <v>0</v>
      </c>
      <c r="BG165" s="178">
        <f>IF(N165="zákl. přenesená",J165,0)</f>
        <v>0</v>
      </c>
      <c r="BH165" s="178">
        <f>IF(N165="sníž. přenesená",J165,0)</f>
        <v>0</v>
      </c>
      <c r="BI165" s="178">
        <f>IF(N165="nulová",J165,0)</f>
        <v>0</v>
      </c>
      <c r="BJ165" s="18" t="s">
        <v>5934</v>
      </c>
      <c r="BK165" s="178">
        <f>ROUND(I165*H165,2)</f>
        <v>0</v>
      </c>
      <c r="BL165" s="18" t="s">
        <v>3964</v>
      </c>
      <c r="BM165" s="18" t="s">
        <v>5237</v>
      </c>
    </row>
    <row r="166" spans="2:65" s="1" customFormat="1" ht="22.5" customHeight="1">
      <c r="B166" s="166"/>
      <c r="C166" s="167" t="s">
        <v>605</v>
      </c>
      <c r="D166" s="167" t="s">
        <v>4015</v>
      </c>
      <c r="E166" s="168" t="s">
        <v>5626</v>
      </c>
      <c r="F166" s="169" t="s">
        <v>5627</v>
      </c>
      <c r="G166" s="170" t="s">
        <v>459</v>
      </c>
      <c r="H166" s="171">
        <v>3.1</v>
      </c>
      <c r="I166" s="172"/>
      <c r="J166" s="173">
        <f>ROUND(I166*H166,2)</f>
        <v>0</v>
      </c>
      <c r="K166" s="169" t="s">
        <v>392</v>
      </c>
      <c r="L166" s="35"/>
      <c r="M166" s="174" t="s">
        <v>5915</v>
      </c>
      <c r="N166" s="175" t="s">
        <v>5954</v>
      </c>
      <c r="O166" s="36"/>
      <c r="P166" s="176">
        <f>O166*H166</f>
        <v>0</v>
      </c>
      <c r="Q166" s="176">
        <v>1.3699999999999999E-3</v>
      </c>
      <c r="R166" s="176">
        <f>Q166*H166</f>
        <v>4.2469999999999999E-3</v>
      </c>
      <c r="S166" s="176">
        <v>0</v>
      </c>
      <c r="T166" s="177">
        <f>S166*H166</f>
        <v>0</v>
      </c>
      <c r="AR166" s="18" t="s">
        <v>3964</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3964</v>
      </c>
      <c r="BM166" s="18" t="s">
        <v>5238</v>
      </c>
    </row>
    <row r="167" spans="2:65" s="1" customFormat="1" ht="31.5" customHeight="1">
      <c r="B167" s="166"/>
      <c r="C167" s="167" t="s">
        <v>611</v>
      </c>
      <c r="D167" s="167" t="s">
        <v>4015</v>
      </c>
      <c r="E167" s="168" t="s">
        <v>2788</v>
      </c>
      <c r="F167" s="169" t="s">
        <v>2789</v>
      </c>
      <c r="G167" s="170" t="s">
        <v>459</v>
      </c>
      <c r="H167" s="171">
        <v>3.1</v>
      </c>
      <c r="I167" s="172"/>
      <c r="J167" s="173">
        <f>ROUND(I167*H167,2)</f>
        <v>0</v>
      </c>
      <c r="K167" s="169" t="s">
        <v>392</v>
      </c>
      <c r="L167" s="35"/>
      <c r="M167" s="174" t="s">
        <v>5915</v>
      </c>
      <c r="N167" s="175" t="s">
        <v>5954</v>
      </c>
      <c r="O167" s="36"/>
      <c r="P167" s="176">
        <f>O167*H167</f>
        <v>0</v>
      </c>
      <c r="Q167" s="176">
        <v>2.1199999999999999E-3</v>
      </c>
      <c r="R167" s="176">
        <f>Q167*H167</f>
        <v>6.5719999999999997E-3</v>
      </c>
      <c r="S167" s="176">
        <v>0</v>
      </c>
      <c r="T167" s="177">
        <f>S167*H167</f>
        <v>0</v>
      </c>
      <c r="AR167" s="18" t="s">
        <v>3964</v>
      </c>
      <c r="AT167" s="18" t="s">
        <v>4015</v>
      </c>
      <c r="AU167" s="18" t="s">
        <v>5990</v>
      </c>
      <c r="AY167" s="18" t="s">
        <v>4012</v>
      </c>
      <c r="BE167" s="178">
        <f>IF(N167="základní",J167,0)</f>
        <v>0</v>
      </c>
      <c r="BF167" s="178">
        <f>IF(N167="snížená",J167,0)</f>
        <v>0</v>
      </c>
      <c r="BG167" s="178">
        <f>IF(N167="zákl. přenesená",J167,0)</f>
        <v>0</v>
      </c>
      <c r="BH167" s="178">
        <f>IF(N167="sníž. přenesená",J167,0)</f>
        <v>0</v>
      </c>
      <c r="BI167" s="178">
        <f>IF(N167="nulová",J167,0)</f>
        <v>0</v>
      </c>
      <c r="BJ167" s="18" t="s">
        <v>5934</v>
      </c>
      <c r="BK167" s="178">
        <f>ROUND(I167*H167,2)</f>
        <v>0</v>
      </c>
      <c r="BL167" s="18" t="s">
        <v>3964</v>
      </c>
      <c r="BM167" s="18" t="s">
        <v>5239</v>
      </c>
    </row>
    <row r="168" spans="2:65" s="11" customFormat="1" ht="29.85" customHeight="1">
      <c r="B168" s="152"/>
      <c r="D168" s="163" t="s">
        <v>5982</v>
      </c>
      <c r="E168" s="164" t="s">
        <v>5633</v>
      </c>
      <c r="F168" s="164" t="s">
        <v>5634</v>
      </c>
      <c r="I168" s="155"/>
      <c r="J168" s="165">
        <f>BK168</f>
        <v>0</v>
      </c>
      <c r="L168" s="152"/>
      <c r="M168" s="157"/>
      <c r="N168" s="158"/>
      <c r="O168" s="158"/>
      <c r="P168" s="159">
        <f>SUM(P169:P172)</f>
        <v>0</v>
      </c>
      <c r="Q168" s="158"/>
      <c r="R168" s="159">
        <f>SUM(R169:R172)</f>
        <v>2.23E-2</v>
      </c>
      <c r="S168" s="158"/>
      <c r="T168" s="160">
        <f>SUM(T169:T172)</f>
        <v>2.5999999999999999E-2</v>
      </c>
      <c r="AR168" s="153" t="s">
        <v>5990</v>
      </c>
      <c r="AT168" s="161" t="s">
        <v>5982</v>
      </c>
      <c r="AU168" s="161" t="s">
        <v>5934</v>
      </c>
      <c r="AY168" s="153" t="s">
        <v>4012</v>
      </c>
      <c r="BK168" s="162">
        <f>SUM(BK169:BK172)</f>
        <v>0</v>
      </c>
    </row>
    <row r="169" spans="2:65" s="1" customFormat="1" ht="22.5" customHeight="1">
      <c r="B169" s="166"/>
      <c r="C169" s="167" t="s">
        <v>616</v>
      </c>
      <c r="D169" s="167" t="s">
        <v>4015</v>
      </c>
      <c r="E169" s="168" t="s">
        <v>2495</v>
      </c>
      <c r="F169" s="169" t="s">
        <v>2496</v>
      </c>
      <c r="G169" s="170" t="s">
        <v>426</v>
      </c>
      <c r="H169" s="171">
        <v>2</v>
      </c>
      <c r="I169" s="172"/>
      <c r="J169" s="173">
        <f>ROUND(I169*H169,2)</f>
        <v>0</v>
      </c>
      <c r="K169" s="169" t="s">
        <v>392</v>
      </c>
      <c r="L169" s="35"/>
      <c r="M169" s="174" t="s">
        <v>5915</v>
      </c>
      <c r="N169" s="175" t="s">
        <v>5954</v>
      </c>
      <c r="O169" s="36"/>
      <c r="P169" s="176">
        <f>O169*H169</f>
        <v>0</v>
      </c>
      <c r="Q169" s="176">
        <v>2.5000000000000001E-4</v>
      </c>
      <c r="R169" s="176">
        <f>Q169*H169</f>
        <v>5.0000000000000001E-4</v>
      </c>
      <c r="S169" s="176">
        <v>0</v>
      </c>
      <c r="T169" s="177">
        <f>S169*H169</f>
        <v>0</v>
      </c>
      <c r="AR169" s="18" t="s">
        <v>3964</v>
      </c>
      <c r="AT169" s="18" t="s">
        <v>4015</v>
      </c>
      <c r="AU169" s="18" t="s">
        <v>5990</v>
      </c>
      <c r="AY169" s="18" t="s">
        <v>4012</v>
      </c>
      <c r="BE169" s="178">
        <f>IF(N169="základní",J169,0)</f>
        <v>0</v>
      </c>
      <c r="BF169" s="178">
        <f>IF(N169="snížená",J169,0)</f>
        <v>0</v>
      </c>
      <c r="BG169" s="178">
        <f>IF(N169="zákl. přenesená",J169,0)</f>
        <v>0</v>
      </c>
      <c r="BH169" s="178">
        <f>IF(N169="sníž. přenesená",J169,0)</f>
        <v>0</v>
      </c>
      <c r="BI169" s="178">
        <f>IF(N169="nulová",J169,0)</f>
        <v>0</v>
      </c>
      <c r="BJ169" s="18" t="s">
        <v>5934</v>
      </c>
      <c r="BK169" s="178">
        <f>ROUND(I169*H169,2)</f>
        <v>0</v>
      </c>
      <c r="BL169" s="18" t="s">
        <v>3964</v>
      </c>
      <c r="BM169" s="18" t="s">
        <v>5240</v>
      </c>
    </row>
    <row r="170" spans="2:65" s="1" customFormat="1" ht="22.5" customHeight="1">
      <c r="B170" s="166"/>
      <c r="C170" s="197" t="s">
        <v>622</v>
      </c>
      <c r="D170" s="197" t="s">
        <v>447</v>
      </c>
      <c r="E170" s="198" t="s">
        <v>5241</v>
      </c>
      <c r="F170" s="199" t="s">
        <v>5242</v>
      </c>
      <c r="G170" s="200" t="s">
        <v>568</v>
      </c>
      <c r="H170" s="201">
        <v>2</v>
      </c>
      <c r="I170" s="202"/>
      <c r="J170" s="203">
        <f>ROUND(I170*H170,2)</f>
        <v>0</v>
      </c>
      <c r="K170" s="199" t="s">
        <v>5915</v>
      </c>
      <c r="L170" s="204"/>
      <c r="M170" s="205" t="s">
        <v>5915</v>
      </c>
      <c r="N170" s="206" t="s">
        <v>5954</v>
      </c>
      <c r="O170" s="36"/>
      <c r="P170" s="176">
        <f>O170*H170</f>
        <v>0</v>
      </c>
      <c r="Q170" s="176">
        <v>1.09E-2</v>
      </c>
      <c r="R170" s="176">
        <f>Q170*H170</f>
        <v>2.18E-2</v>
      </c>
      <c r="S170" s="176">
        <v>0</v>
      </c>
      <c r="T170" s="177">
        <f>S170*H170</f>
        <v>0</v>
      </c>
      <c r="AR170" s="18" t="s">
        <v>526</v>
      </c>
      <c r="AT170" s="18" t="s">
        <v>447</v>
      </c>
      <c r="AU170" s="18" t="s">
        <v>5990</v>
      </c>
      <c r="AY170" s="18" t="s">
        <v>4012</v>
      </c>
      <c r="BE170" s="178">
        <f>IF(N170="základní",J170,0)</f>
        <v>0</v>
      </c>
      <c r="BF170" s="178">
        <f>IF(N170="snížená",J170,0)</f>
        <v>0</v>
      </c>
      <c r="BG170" s="178">
        <f>IF(N170="zákl. přenesená",J170,0)</f>
        <v>0</v>
      </c>
      <c r="BH170" s="178">
        <f>IF(N170="sníž. přenesená",J170,0)</f>
        <v>0</v>
      </c>
      <c r="BI170" s="178">
        <f>IF(N170="nulová",J170,0)</f>
        <v>0</v>
      </c>
      <c r="BJ170" s="18" t="s">
        <v>5934</v>
      </c>
      <c r="BK170" s="178">
        <f>ROUND(I170*H170,2)</f>
        <v>0</v>
      </c>
      <c r="BL170" s="18" t="s">
        <v>3964</v>
      </c>
      <c r="BM170" s="18" t="s">
        <v>5243</v>
      </c>
    </row>
    <row r="171" spans="2:65" s="1" customFormat="1" ht="22.5" customHeight="1">
      <c r="B171" s="166"/>
      <c r="C171" s="167" t="s">
        <v>629</v>
      </c>
      <c r="D171" s="167" t="s">
        <v>4015</v>
      </c>
      <c r="E171" s="168" t="s">
        <v>5712</v>
      </c>
      <c r="F171" s="169" t="s">
        <v>5713</v>
      </c>
      <c r="G171" s="170" t="s">
        <v>568</v>
      </c>
      <c r="H171" s="171">
        <v>1</v>
      </c>
      <c r="I171" s="172"/>
      <c r="J171" s="173">
        <f>ROUND(I171*H171,2)</f>
        <v>0</v>
      </c>
      <c r="K171" s="169" t="s">
        <v>392</v>
      </c>
      <c r="L171" s="35"/>
      <c r="M171" s="174" t="s">
        <v>5915</v>
      </c>
      <c r="N171" s="175" t="s">
        <v>5954</v>
      </c>
      <c r="O171" s="36"/>
      <c r="P171" s="176">
        <f>O171*H171</f>
        <v>0</v>
      </c>
      <c r="Q171" s="176">
        <v>0</v>
      </c>
      <c r="R171" s="176">
        <f>Q171*H171</f>
        <v>0</v>
      </c>
      <c r="S171" s="176">
        <v>2.5999999999999999E-2</v>
      </c>
      <c r="T171" s="177">
        <f>S171*H171</f>
        <v>2.5999999999999999E-2</v>
      </c>
      <c r="AR171" s="18" t="s">
        <v>3964</v>
      </c>
      <c r="AT171" s="18" t="s">
        <v>4015</v>
      </c>
      <c r="AU171" s="18" t="s">
        <v>5990</v>
      </c>
      <c r="AY171" s="18" t="s">
        <v>4012</v>
      </c>
      <c r="BE171" s="178">
        <f>IF(N171="základní",J171,0)</f>
        <v>0</v>
      </c>
      <c r="BF171" s="178">
        <f>IF(N171="snížená",J171,0)</f>
        <v>0</v>
      </c>
      <c r="BG171" s="178">
        <f>IF(N171="zákl. přenesená",J171,0)</f>
        <v>0</v>
      </c>
      <c r="BH171" s="178">
        <f>IF(N171="sníž. přenesená",J171,0)</f>
        <v>0</v>
      </c>
      <c r="BI171" s="178">
        <f>IF(N171="nulová",J171,0)</f>
        <v>0</v>
      </c>
      <c r="BJ171" s="18" t="s">
        <v>5934</v>
      </c>
      <c r="BK171" s="178">
        <f>ROUND(I171*H171,2)</f>
        <v>0</v>
      </c>
      <c r="BL171" s="18" t="s">
        <v>3964</v>
      </c>
      <c r="BM171" s="18" t="s">
        <v>5113</v>
      </c>
    </row>
    <row r="172" spans="2:65" s="1" customFormat="1" ht="22.5" customHeight="1">
      <c r="B172" s="166"/>
      <c r="C172" s="167" t="s">
        <v>635</v>
      </c>
      <c r="D172" s="167" t="s">
        <v>4015</v>
      </c>
      <c r="E172" s="168" t="s">
        <v>2503</v>
      </c>
      <c r="F172" s="169" t="s">
        <v>2504</v>
      </c>
      <c r="G172" s="170" t="s">
        <v>450</v>
      </c>
      <c r="H172" s="171">
        <v>2.1999999999999999E-2</v>
      </c>
      <c r="I172" s="172"/>
      <c r="J172" s="173">
        <f>ROUND(I172*H172,2)</f>
        <v>0</v>
      </c>
      <c r="K172" s="169" t="s">
        <v>392</v>
      </c>
      <c r="L172" s="35"/>
      <c r="M172" s="174" t="s">
        <v>5915</v>
      </c>
      <c r="N172" s="175" t="s">
        <v>5954</v>
      </c>
      <c r="O172" s="36"/>
      <c r="P172" s="176">
        <f>O172*H172</f>
        <v>0</v>
      </c>
      <c r="Q172" s="176">
        <v>0</v>
      </c>
      <c r="R172" s="176">
        <f>Q172*H172</f>
        <v>0</v>
      </c>
      <c r="S172" s="176">
        <v>0</v>
      </c>
      <c r="T172" s="177">
        <f>S172*H172</f>
        <v>0</v>
      </c>
      <c r="AR172" s="18" t="s">
        <v>3964</v>
      </c>
      <c r="AT172" s="18" t="s">
        <v>4015</v>
      </c>
      <c r="AU172" s="18" t="s">
        <v>5990</v>
      </c>
      <c r="AY172" s="18" t="s">
        <v>4012</v>
      </c>
      <c r="BE172" s="178">
        <f>IF(N172="základní",J172,0)</f>
        <v>0</v>
      </c>
      <c r="BF172" s="178">
        <f>IF(N172="snížená",J172,0)</f>
        <v>0</v>
      </c>
      <c r="BG172" s="178">
        <f>IF(N172="zákl. přenesená",J172,0)</f>
        <v>0</v>
      </c>
      <c r="BH172" s="178">
        <f>IF(N172="sníž. přenesená",J172,0)</f>
        <v>0</v>
      </c>
      <c r="BI172" s="178">
        <f>IF(N172="nulová",J172,0)</f>
        <v>0</v>
      </c>
      <c r="BJ172" s="18" t="s">
        <v>5934</v>
      </c>
      <c r="BK172" s="178">
        <f>ROUND(I172*H172,2)</f>
        <v>0</v>
      </c>
      <c r="BL172" s="18" t="s">
        <v>3964</v>
      </c>
      <c r="BM172" s="18" t="s">
        <v>5244</v>
      </c>
    </row>
    <row r="173" spans="2:65" s="11" customFormat="1" ht="29.85" customHeight="1">
      <c r="B173" s="152"/>
      <c r="D173" s="163" t="s">
        <v>5982</v>
      </c>
      <c r="E173" s="164" t="s">
        <v>2791</v>
      </c>
      <c r="F173" s="164" t="s">
        <v>2792</v>
      </c>
      <c r="I173" s="155"/>
      <c r="J173" s="165">
        <f>BK173</f>
        <v>0</v>
      </c>
      <c r="L173" s="152"/>
      <c r="M173" s="157"/>
      <c r="N173" s="158"/>
      <c r="O173" s="158"/>
      <c r="P173" s="159">
        <f>SUM(P174:P184)</f>
        <v>0</v>
      </c>
      <c r="Q173" s="158"/>
      <c r="R173" s="159">
        <f>SUM(R174:R184)</f>
        <v>2.5558999999999995E-2</v>
      </c>
      <c r="S173" s="158"/>
      <c r="T173" s="160">
        <f>SUM(T174:T184)</f>
        <v>1.2999999999999999E-2</v>
      </c>
      <c r="AR173" s="153" t="s">
        <v>5990</v>
      </c>
      <c r="AT173" s="161" t="s">
        <v>5982</v>
      </c>
      <c r="AU173" s="161" t="s">
        <v>5934</v>
      </c>
      <c r="AY173" s="153" t="s">
        <v>4012</v>
      </c>
      <c r="BK173" s="162">
        <f>SUM(BK174:BK184)</f>
        <v>0</v>
      </c>
    </row>
    <row r="174" spans="2:65" s="1" customFormat="1" ht="22.5" customHeight="1">
      <c r="B174" s="166"/>
      <c r="C174" s="167" t="s">
        <v>640</v>
      </c>
      <c r="D174" s="167" t="s">
        <v>4015</v>
      </c>
      <c r="E174" s="168" t="s">
        <v>2629</v>
      </c>
      <c r="F174" s="169" t="s">
        <v>2630</v>
      </c>
      <c r="G174" s="170" t="s">
        <v>426</v>
      </c>
      <c r="H174" s="171">
        <v>0.9</v>
      </c>
      <c r="I174" s="172"/>
      <c r="J174" s="173">
        <f>ROUND(I174*H174,2)</f>
        <v>0</v>
      </c>
      <c r="K174" s="169" t="s">
        <v>392</v>
      </c>
      <c r="L174" s="35"/>
      <c r="M174" s="174" t="s">
        <v>5915</v>
      </c>
      <c r="N174" s="175" t="s">
        <v>5954</v>
      </c>
      <c r="O174" s="36"/>
      <c r="P174" s="176">
        <f>O174*H174</f>
        <v>0</v>
      </c>
      <c r="Q174" s="176">
        <v>1.0000000000000001E-5</v>
      </c>
      <c r="R174" s="176">
        <f>Q174*H174</f>
        <v>9.0000000000000002E-6</v>
      </c>
      <c r="S174" s="176">
        <v>0</v>
      </c>
      <c r="T174" s="177">
        <f>S174*H174</f>
        <v>0</v>
      </c>
      <c r="AR174" s="18" t="s">
        <v>3964</v>
      </c>
      <c r="AT174" s="18" t="s">
        <v>4015</v>
      </c>
      <c r="AU174" s="18" t="s">
        <v>5990</v>
      </c>
      <c r="AY174" s="18" t="s">
        <v>4012</v>
      </c>
      <c r="BE174" s="178">
        <f>IF(N174="základní",J174,0)</f>
        <v>0</v>
      </c>
      <c r="BF174" s="178">
        <f>IF(N174="snížená",J174,0)</f>
        <v>0</v>
      </c>
      <c r="BG174" s="178">
        <f>IF(N174="zákl. přenesená",J174,0)</f>
        <v>0</v>
      </c>
      <c r="BH174" s="178">
        <f>IF(N174="sníž. přenesená",J174,0)</f>
        <v>0</v>
      </c>
      <c r="BI174" s="178">
        <f>IF(N174="nulová",J174,0)</f>
        <v>0</v>
      </c>
      <c r="BJ174" s="18" t="s">
        <v>5934</v>
      </c>
      <c r="BK174" s="178">
        <f>ROUND(I174*H174,2)</f>
        <v>0</v>
      </c>
      <c r="BL174" s="18" t="s">
        <v>3964</v>
      </c>
      <c r="BM174" s="18" t="s">
        <v>5245</v>
      </c>
    </row>
    <row r="175" spans="2:65" s="1" customFormat="1" ht="27">
      <c r="B175" s="35"/>
      <c r="D175" s="195" t="s">
        <v>4021</v>
      </c>
      <c r="F175" s="196" t="s">
        <v>2632</v>
      </c>
      <c r="I175" s="181"/>
      <c r="L175" s="35"/>
      <c r="M175" s="64"/>
      <c r="N175" s="36"/>
      <c r="O175" s="36"/>
      <c r="P175" s="36"/>
      <c r="Q175" s="36"/>
      <c r="R175" s="36"/>
      <c r="S175" s="36"/>
      <c r="T175" s="65"/>
      <c r="AT175" s="18" t="s">
        <v>4021</v>
      </c>
      <c r="AU175" s="18" t="s">
        <v>5990</v>
      </c>
    </row>
    <row r="176" spans="2:65" s="12" customFormat="1">
      <c r="B176" s="186"/>
      <c r="D176" s="179" t="s">
        <v>402</v>
      </c>
      <c r="E176" s="187" t="s">
        <v>5915</v>
      </c>
      <c r="F176" s="188" t="s">
        <v>5246</v>
      </c>
      <c r="H176" s="189">
        <v>0.9</v>
      </c>
      <c r="I176" s="190"/>
      <c r="L176" s="186"/>
      <c r="M176" s="191"/>
      <c r="N176" s="192"/>
      <c r="O176" s="192"/>
      <c r="P176" s="192"/>
      <c r="Q176" s="192"/>
      <c r="R176" s="192"/>
      <c r="S176" s="192"/>
      <c r="T176" s="193"/>
      <c r="AT176" s="194" t="s">
        <v>402</v>
      </c>
      <c r="AU176" s="194" t="s">
        <v>5990</v>
      </c>
      <c r="AV176" s="12" t="s">
        <v>5990</v>
      </c>
      <c r="AW176" s="12" t="s">
        <v>5947</v>
      </c>
      <c r="AX176" s="12" t="s">
        <v>5934</v>
      </c>
      <c r="AY176" s="194" t="s">
        <v>4012</v>
      </c>
    </row>
    <row r="177" spans="2:65" s="1" customFormat="1" ht="22.5" customHeight="1">
      <c r="B177" s="166"/>
      <c r="C177" s="197" t="s">
        <v>645</v>
      </c>
      <c r="D177" s="197" t="s">
        <v>447</v>
      </c>
      <c r="E177" s="198" t="s">
        <v>5247</v>
      </c>
      <c r="F177" s="199" t="s">
        <v>5248</v>
      </c>
      <c r="G177" s="200" t="s">
        <v>568</v>
      </c>
      <c r="H177" s="201">
        <v>2</v>
      </c>
      <c r="I177" s="202"/>
      <c r="J177" s="203">
        <f>ROUND(I177*H177,2)</f>
        <v>0</v>
      </c>
      <c r="K177" s="199" t="s">
        <v>5915</v>
      </c>
      <c r="L177" s="204"/>
      <c r="M177" s="205" t="s">
        <v>5915</v>
      </c>
      <c r="N177" s="206" t="s">
        <v>5954</v>
      </c>
      <c r="O177" s="36"/>
      <c r="P177" s="176">
        <f>O177*H177</f>
        <v>0</v>
      </c>
      <c r="Q177" s="176">
        <v>0</v>
      </c>
      <c r="R177" s="176">
        <f>Q177*H177</f>
        <v>0</v>
      </c>
      <c r="S177" s="176">
        <v>0</v>
      </c>
      <c r="T177" s="177">
        <f>S177*H177</f>
        <v>0</v>
      </c>
      <c r="AR177" s="18" t="s">
        <v>526</v>
      </c>
      <c r="AT177" s="18" t="s">
        <v>447</v>
      </c>
      <c r="AU177" s="18" t="s">
        <v>5990</v>
      </c>
      <c r="AY177" s="18" t="s">
        <v>4012</v>
      </c>
      <c r="BE177" s="178">
        <f>IF(N177="základní",J177,0)</f>
        <v>0</v>
      </c>
      <c r="BF177" s="178">
        <f>IF(N177="snížená",J177,0)</f>
        <v>0</v>
      </c>
      <c r="BG177" s="178">
        <f>IF(N177="zákl. přenesená",J177,0)</f>
        <v>0</v>
      </c>
      <c r="BH177" s="178">
        <f>IF(N177="sníž. přenesená",J177,0)</f>
        <v>0</v>
      </c>
      <c r="BI177" s="178">
        <f>IF(N177="nulová",J177,0)</f>
        <v>0</v>
      </c>
      <c r="BJ177" s="18" t="s">
        <v>5934</v>
      </c>
      <c r="BK177" s="178">
        <f>ROUND(I177*H177,2)</f>
        <v>0</v>
      </c>
      <c r="BL177" s="18" t="s">
        <v>3964</v>
      </c>
      <c r="BM177" s="18" t="s">
        <v>5249</v>
      </c>
    </row>
    <row r="178" spans="2:65" s="1" customFormat="1" ht="22.5" customHeight="1">
      <c r="B178" s="166"/>
      <c r="C178" s="167" t="s">
        <v>649</v>
      </c>
      <c r="D178" s="167" t="s">
        <v>4015</v>
      </c>
      <c r="E178" s="168" t="s">
        <v>2626</v>
      </c>
      <c r="F178" s="169" t="s">
        <v>2627</v>
      </c>
      <c r="G178" s="170" t="s">
        <v>568</v>
      </c>
      <c r="H178" s="171">
        <v>1</v>
      </c>
      <c r="I178" s="172"/>
      <c r="J178" s="173">
        <f>ROUND(I178*H178,2)</f>
        <v>0</v>
      </c>
      <c r="K178" s="169" t="s">
        <v>392</v>
      </c>
      <c r="L178" s="35"/>
      <c r="M178" s="174" t="s">
        <v>5915</v>
      </c>
      <c r="N178" s="175" t="s">
        <v>5954</v>
      </c>
      <c r="O178" s="36"/>
      <c r="P178" s="176">
        <f>O178*H178</f>
        <v>0</v>
      </c>
      <c r="Q178" s="176">
        <v>0</v>
      </c>
      <c r="R178" s="176">
        <f>Q178*H178</f>
        <v>0</v>
      </c>
      <c r="S178" s="176">
        <v>1.2999999999999999E-2</v>
      </c>
      <c r="T178" s="177">
        <f>S178*H178</f>
        <v>1.2999999999999999E-2</v>
      </c>
      <c r="AR178" s="18" t="s">
        <v>3964</v>
      </c>
      <c r="AT178" s="18" t="s">
        <v>4015</v>
      </c>
      <c r="AU178" s="18" t="s">
        <v>5990</v>
      </c>
      <c r="AY178" s="18" t="s">
        <v>4012</v>
      </c>
      <c r="BE178" s="178">
        <f>IF(N178="základní",J178,0)</f>
        <v>0</v>
      </c>
      <c r="BF178" s="178">
        <f>IF(N178="snížená",J178,0)</f>
        <v>0</v>
      </c>
      <c r="BG178" s="178">
        <f>IF(N178="zákl. přenesená",J178,0)</f>
        <v>0</v>
      </c>
      <c r="BH178" s="178">
        <f>IF(N178="sníž. přenesená",J178,0)</f>
        <v>0</v>
      </c>
      <c r="BI178" s="178">
        <f>IF(N178="nulová",J178,0)</f>
        <v>0</v>
      </c>
      <c r="BJ178" s="18" t="s">
        <v>5934</v>
      </c>
      <c r="BK178" s="178">
        <f>ROUND(I178*H178,2)</f>
        <v>0</v>
      </c>
      <c r="BL178" s="18" t="s">
        <v>3964</v>
      </c>
      <c r="BM178" s="18" t="s">
        <v>5130</v>
      </c>
    </row>
    <row r="179" spans="2:65" s="1" customFormat="1" ht="22.5" customHeight="1">
      <c r="B179" s="166"/>
      <c r="C179" s="167" t="s">
        <v>654</v>
      </c>
      <c r="D179" s="167" t="s">
        <v>4015</v>
      </c>
      <c r="E179" s="168" t="s">
        <v>5131</v>
      </c>
      <c r="F179" s="169" t="s">
        <v>5132</v>
      </c>
      <c r="G179" s="170" t="s">
        <v>568</v>
      </c>
      <c r="H179" s="171">
        <v>1</v>
      </c>
      <c r="I179" s="172"/>
      <c r="J179" s="173">
        <f>ROUND(I179*H179,2)</f>
        <v>0</v>
      </c>
      <c r="K179" s="169" t="s">
        <v>392</v>
      </c>
      <c r="L179" s="35"/>
      <c r="M179" s="174" t="s">
        <v>5915</v>
      </c>
      <c r="N179" s="175" t="s">
        <v>5954</v>
      </c>
      <c r="O179" s="36"/>
      <c r="P179" s="176">
        <f>O179*H179</f>
        <v>0</v>
      </c>
      <c r="Q179" s="176">
        <v>0</v>
      </c>
      <c r="R179" s="176">
        <f>Q179*H179</f>
        <v>0</v>
      </c>
      <c r="S179" s="176">
        <v>0</v>
      </c>
      <c r="T179" s="177">
        <f>S179*H179</f>
        <v>0</v>
      </c>
      <c r="AR179" s="18" t="s">
        <v>3964</v>
      </c>
      <c r="AT179" s="18" t="s">
        <v>4015</v>
      </c>
      <c r="AU179" s="18" t="s">
        <v>5990</v>
      </c>
      <c r="AY179" s="18" t="s">
        <v>4012</v>
      </c>
      <c r="BE179" s="178">
        <f>IF(N179="základní",J179,0)</f>
        <v>0</v>
      </c>
      <c r="BF179" s="178">
        <f>IF(N179="snížená",J179,0)</f>
        <v>0</v>
      </c>
      <c r="BG179" s="178">
        <f>IF(N179="zákl. přenesená",J179,0)</f>
        <v>0</v>
      </c>
      <c r="BH179" s="178">
        <f>IF(N179="sníž. přenesená",J179,0)</f>
        <v>0</v>
      </c>
      <c r="BI179" s="178">
        <f>IF(N179="nulová",J179,0)</f>
        <v>0</v>
      </c>
      <c r="BJ179" s="18" t="s">
        <v>5934</v>
      </c>
      <c r="BK179" s="178">
        <f>ROUND(I179*H179,2)</f>
        <v>0</v>
      </c>
      <c r="BL179" s="18" t="s">
        <v>3964</v>
      </c>
      <c r="BM179" s="18" t="s">
        <v>5133</v>
      </c>
    </row>
    <row r="180" spans="2:65" s="1" customFormat="1" ht="22.5" customHeight="1">
      <c r="B180" s="166"/>
      <c r="C180" s="167" t="s">
        <v>658</v>
      </c>
      <c r="D180" s="167" t="s">
        <v>4015</v>
      </c>
      <c r="E180" s="168" t="s">
        <v>2506</v>
      </c>
      <c r="F180" s="169" t="s">
        <v>2507</v>
      </c>
      <c r="G180" s="170" t="s">
        <v>777</v>
      </c>
      <c r="H180" s="171">
        <v>365</v>
      </c>
      <c r="I180" s="172"/>
      <c r="J180" s="173">
        <f>ROUND(I180*H180,2)</f>
        <v>0</v>
      </c>
      <c r="K180" s="169" t="s">
        <v>392</v>
      </c>
      <c r="L180" s="35"/>
      <c r="M180" s="174" t="s">
        <v>5915</v>
      </c>
      <c r="N180" s="175" t="s">
        <v>5954</v>
      </c>
      <c r="O180" s="36"/>
      <c r="P180" s="176">
        <f>O180*H180</f>
        <v>0</v>
      </c>
      <c r="Q180" s="176">
        <v>6.9999999999999994E-5</v>
      </c>
      <c r="R180" s="176">
        <f>Q180*H180</f>
        <v>2.5549999999999996E-2</v>
      </c>
      <c r="S180" s="176">
        <v>0</v>
      </c>
      <c r="T180" s="177">
        <f>S180*H180</f>
        <v>0</v>
      </c>
      <c r="AR180" s="18" t="s">
        <v>3964</v>
      </c>
      <c r="AT180" s="18" t="s">
        <v>4015</v>
      </c>
      <c r="AU180" s="18" t="s">
        <v>5990</v>
      </c>
      <c r="AY180" s="18" t="s">
        <v>4012</v>
      </c>
      <c r="BE180" s="178">
        <f>IF(N180="základní",J180,0)</f>
        <v>0</v>
      </c>
      <c r="BF180" s="178">
        <f>IF(N180="snížená",J180,0)</f>
        <v>0</v>
      </c>
      <c r="BG180" s="178">
        <f>IF(N180="zákl. přenesená",J180,0)</f>
        <v>0</v>
      </c>
      <c r="BH180" s="178">
        <f>IF(N180="sníž. přenesená",J180,0)</f>
        <v>0</v>
      </c>
      <c r="BI180" s="178">
        <f>IF(N180="nulová",J180,0)</f>
        <v>0</v>
      </c>
      <c r="BJ180" s="18" t="s">
        <v>5934</v>
      </c>
      <c r="BK180" s="178">
        <f>ROUND(I180*H180,2)</f>
        <v>0</v>
      </c>
      <c r="BL180" s="18" t="s">
        <v>3964</v>
      </c>
      <c r="BM180" s="18" t="s">
        <v>5250</v>
      </c>
    </row>
    <row r="181" spans="2:65" s="1" customFormat="1" ht="27">
      <c r="B181" s="35"/>
      <c r="D181" s="195" t="s">
        <v>4021</v>
      </c>
      <c r="F181" s="196" t="s">
        <v>2513</v>
      </c>
      <c r="I181" s="181"/>
      <c r="L181" s="35"/>
      <c r="M181" s="64"/>
      <c r="N181" s="36"/>
      <c r="O181" s="36"/>
      <c r="P181" s="36"/>
      <c r="Q181" s="36"/>
      <c r="R181" s="36"/>
      <c r="S181" s="36"/>
      <c r="T181" s="65"/>
      <c r="AT181" s="18" t="s">
        <v>4021</v>
      </c>
      <c r="AU181" s="18" t="s">
        <v>5990</v>
      </c>
    </row>
    <row r="182" spans="2:65" s="12" customFormat="1">
      <c r="B182" s="186"/>
      <c r="D182" s="179" t="s">
        <v>402</v>
      </c>
      <c r="E182" s="187" t="s">
        <v>5915</v>
      </c>
      <c r="F182" s="188" t="s">
        <v>2509</v>
      </c>
      <c r="H182" s="189">
        <v>365</v>
      </c>
      <c r="I182" s="190"/>
      <c r="L182" s="186"/>
      <c r="M182" s="191"/>
      <c r="N182" s="192"/>
      <c r="O182" s="192"/>
      <c r="P182" s="192"/>
      <c r="Q182" s="192"/>
      <c r="R182" s="192"/>
      <c r="S182" s="192"/>
      <c r="T182" s="193"/>
      <c r="AT182" s="194" t="s">
        <v>402</v>
      </c>
      <c r="AU182" s="194" t="s">
        <v>5990</v>
      </c>
      <c r="AV182" s="12" t="s">
        <v>5990</v>
      </c>
      <c r="AW182" s="12" t="s">
        <v>5947</v>
      </c>
      <c r="AX182" s="12" t="s">
        <v>5934</v>
      </c>
      <c r="AY182" s="194" t="s">
        <v>4012</v>
      </c>
    </row>
    <row r="183" spans="2:65" s="1" customFormat="1" ht="22.5" customHeight="1">
      <c r="B183" s="166"/>
      <c r="C183" s="197" t="s">
        <v>663</v>
      </c>
      <c r="D183" s="197" t="s">
        <v>447</v>
      </c>
      <c r="E183" s="198" t="s">
        <v>5251</v>
      </c>
      <c r="F183" s="199" t="s">
        <v>2511</v>
      </c>
      <c r="G183" s="200" t="s">
        <v>568</v>
      </c>
      <c r="H183" s="201">
        <v>2</v>
      </c>
      <c r="I183" s="202"/>
      <c r="J183" s="203">
        <f>ROUND(I183*H183,2)</f>
        <v>0</v>
      </c>
      <c r="K183" s="199" t="s">
        <v>5915</v>
      </c>
      <c r="L183" s="204"/>
      <c r="M183" s="205" t="s">
        <v>5915</v>
      </c>
      <c r="N183" s="206" t="s">
        <v>5954</v>
      </c>
      <c r="O183" s="36"/>
      <c r="P183" s="176">
        <f>O183*H183</f>
        <v>0</v>
      </c>
      <c r="Q183" s="176">
        <v>0</v>
      </c>
      <c r="R183" s="176">
        <f>Q183*H183</f>
        <v>0</v>
      </c>
      <c r="S183" s="176">
        <v>0</v>
      </c>
      <c r="T183" s="177">
        <f>S183*H183</f>
        <v>0</v>
      </c>
      <c r="AR183" s="18" t="s">
        <v>526</v>
      </c>
      <c r="AT183" s="18" t="s">
        <v>447</v>
      </c>
      <c r="AU183" s="18" t="s">
        <v>5990</v>
      </c>
      <c r="AY183" s="18" t="s">
        <v>4012</v>
      </c>
      <c r="BE183" s="178">
        <f>IF(N183="základní",J183,0)</f>
        <v>0</v>
      </c>
      <c r="BF183" s="178">
        <f>IF(N183="snížená",J183,0)</f>
        <v>0</v>
      </c>
      <c r="BG183" s="178">
        <f>IF(N183="zákl. přenesená",J183,0)</f>
        <v>0</v>
      </c>
      <c r="BH183" s="178">
        <f>IF(N183="sníž. přenesená",J183,0)</f>
        <v>0</v>
      </c>
      <c r="BI183" s="178">
        <f>IF(N183="nulová",J183,0)</f>
        <v>0</v>
      </c>
      <c r="BJ183" s="18" t="s">
        <v>5934</v>
      </c>
      <c r="BK183" s="178">
        <f>ROUND(I183*H183,2)</f>
        <v>0</v>
      </c>
      <c r="BL183" s="18" t="s">
        <v>3964</v>
      </c>
      <c r="BM183" s="18" t="s">
        <v>5252</v>
      </c>
    </row>
    <row r="184" spans="2:65" s="1" customFormat="1" ht="22.5" customHeight="1">
      <c r="B184" s="166"/>
      <c r="C184" s="167" t="s">
        <v>668</v>
      </c>
      <c r="D184" s="167" t="s">
        <v>4015</v>
      </c>
      <c r="E184" s="168" t="s">
        <v>4652</v>
      </c>
      <c r="F184" s="169" t="s">
        <v>4653</v>
      </c>
      <c r="G184" s="170" t="s">
        <v>450</v>
      </c>
      <c r="H184" s="171">
        <v>2.5999999999999999E-2</v>
      </c>
      <c r="I184" s="172"/>
      <c r="J184" s="173">
        <f>ROUND(I184*H184,2)</f>
        <v>0</v>
      </c>
      <c r="K184" s="169" t="s">
        <v>392</v>
      </c>
      <c r="L184" s="35"/>
      <c r="M184" s="174" t="s">
        <v>5915</v>
      </c>
      <c r="N184" s="175" t="s">
        <v>5954</v>
      </c>
      <c r="O184" s="36"/>
      <c r="P184" s="176">
        <f>O184*H184</f>
        <v>0</v>
      </c>
      <c r="Q184" s="176">
        <v>0</v>
      </c>
      <c r="R184" s="176">
        <f>Q184*H184</f>
        <v>0</v>
      </c>
      <c r="S184" s="176">
        <v>0</v>
      </c>
      <c r="T184" s="177">
        <f>S184*H184</f>
        <v>0</v>
      </c>
      <c r="AR184" s="18" t="s">
        <v>3964</v>
      </c>
      <c r="AT184" s="18" t="s">
        <v>4015</v>
      </c>
      <c r="AU184" s="18" t="s">
        <v>5990</v>
      </c>
      <c r="AY184" s="18" t="s">
        <v>4012</v>
      </c>
      <c r="BE184" s="178">
        <f>IF(N184="základní",J184,0)</f>
        <v>0</v>
      </c>
      <c r="BF184" s="178">
        <f>IF(N184="snížená",J184,0)</f>
        <v>0</v>
      </c>
      <c r="BG184" s="178">
        <f>IF(N184="zákl. přenesená",J184,0)</f>
        <v>0</v>
      </c>
      <c r="BH184" s="178">
        <f>IF(N184="sníž. přenesená",J184,0)</f>
        <v>0</v>
      </c>
      <c r="BI184" s="178">
        <f>IF(N184="nulová",J184,0)</f>
        <v>0</v>
      </c>
      <c r="BJ184" s="18" t="s">
        <v>5934</v>
      </c>
      <c r="BK184" s="178">
        <f>ROUND(I184*H184,2)</f>
        <v>0</v>
      </c>
      <c r="BL184" s="18" t="s">
        <v>3964</v>
      </c>
      <c r="BM184" s="18" t="s">
        <v>5136</v>
      </c>
    </row>
    <row r="185" spans="2:65" s="11" customFormat="1" ht="29.85" customHeight="1">
      <c r="B185" s="152"/>
      <c r="D185" s="163" t="s">
        <v>5982</v>
      </c>
      <c r="E185" s="164" t="s">
        <v>5822</v>
      </c>
      <c r="F185" s="164" t="s">
        <v>5823</v>
      </c>
      <c r="I185" s="155"/>
      <c r="J185" s="165">
        <f>BK185</f>
        <v>0</v>
      </c>
      <c r="L185" s="152"/>
      <c r="M185" s="157"/>
      <c r="N185" s="158"/>
      <c r="O185" s="158"/>
      <c r="P185" s="159">
        <f>SUM(P186:P198)</f>
        <v>0</v>
      </c>
      <c r="Q185" s="158"/>
      <c r="R185" s="159">
        <f>SUM(R186:R198)</f>
        <v>0.32799015999999998</v>
      </c>
      <c r="S185" s="158"/>
      <c r="T185" s="160">
        <f>SUM(T186:T198)</f>
        <v>0</v>
      </c>
      <c r="AR185" s="153" t="s">
        <v>5990</v>
      </c>
      <c r="AT185" s="161" t="s">
        <v>5982</v>
      </c>
      <c r="AU185" s="161" t="s">
        <v>5934</v>
      </c>
      <c r="AY185" s="153" t="s">
        <v>4012</v>
      </c>
      <c r="BK185" s="162">
        <f>SUM(BK186:BK198)</f>
        <v>0</v>
      </c>
    </row>
    <row r="186" spans="2:65" s="1" customFormat="1" ht="22.5" customHeight="1">
      <c r="B186" s="166"/>
      <c r="C186" s="167" t="s">
        <v>673</v>
      </c>
      <c r="D186" s="167" t="s">
        <v>4015</v>
      </c>
      <c r="E186" s="168" t="s">
        <v>2644</v>
      </c>
      <c r="F186" s="169" t="s">
        <v>2645</v>
      </c>
      <c r="G186" s="170" t="s">
        <v>459</v>
      </c>
      <c r="H186" s="171">
        <v>8.8000000000000007</v>
      </c>
      <c r="I186" s="172"/>
      <c r="J186" s="173">
        <f>ROUND(I186*H186,2)</f>
        <v>0</v>
      </c>
      <c r="K186" s="169" t="s">
        <v>392</v>
      </c>
      <c r="L186" s="35"/>
      <c r="M186" s="174" t="s">
        <v>5915</v>
      </c>
      <c r="N186" s="175" t="s">
        <v>5954</v>
      </c>
      <c r="O186" s="36"/>
      <c r="P186" s="176">
        <f>O186*H186</f>
        <v>0</v>
      </c>
      <c r="Q186" s="176">
        <v>3.2000000000000003E-4</v>
      </c>
      <c r="R186" s="176">
        <f>Q186*H186</f>
        <v>2.8160000000000004E-3</v>
      </c>
      <c r="S186" s="176">
        <v>0</v>
      </c>
      <c r="T186" s="177">
        <f>S186*H186</f>
        <v>0</v>
      </c>
      <c r="AR186" s="18" t="s">
        <v>3964</v>
      </c>
      <c r="AT186" s="18" t="s">
        <v>4015</v>
      </c>
      <c r="AU186" s="18" t="s">
        <v>5990</v>
      </c>
      <c r="AY186" s="18" t="s">
        <v>4012</v>
      </c>
      <c r="BE186" s="178">
        <f>IF(N186="základní",J186,0)</f>
        <v>0</v>
      </c>
      <c r="BF186" s="178">
        <f>IF(N186="snížená",J186,0)</f>
        <v>0</v>
      </c>
      <c r="BG186" s="178">
        <f>IF(N186="zákl. přenesená",J186,0)</f>
        <v>0</v>
      </c>
      <c r="BH186" s="178">
        <f>IF(N186="sníž. přenesená",J186,0)</f>
        <v>0</v>
      </c>
      <c r="BI186" s="178">
        <f>IF(N186="nulová",J186,0)</f>
        <v>0</v>
      </c>
      <c r="BJ186" s="18" t="s">
        <v>5934</v>
      </c>
      <c r="BK186" s="178">
        <f>ROUND(I186*H186,2)</f>
        <v>0</v>
      </c>
      <c r="BL186" s="18" t="s">
        <v>3964</v>
      </c>
      <c r="BM186" s="18" t="s">
        <v>5143</v>
      </c>
    </row>
    <row r="187" spans="2:65" s="12" customFormat="1">
      <c r="B187" s="186"/>
      <c r="D187" s="179" t="s">
        <v>402</v>
      </c>
      <c r="E187" s="187" t="s">
        <v>5915</v>
      </c>
      <c r="F187" s="188" t="s">
        <v>5253</v>
      </c>
      <c r="H187" s="189">
        <v>8.8000000000000007</v>
      </c>
      <c r="I187" s="190"/>
      <c r="L187" s="186"/>
      <c r="M187" s="191"/>
      <c r="N187" s="192"/>
      <c r="O187" s="192"/>
      <c r="P187" s="192"/>
      <c r="Q187" s="192"/>
      <c r="R187" s="192"/>
      <c r="S187" s="192"/>
      <c r="T187" s="193"/>
      <c r="AT187" s="194" t="s">
        <v>402</v>
      </c>
      <c r="AU187" s="194" t="s">
        <v>5990</v>
      </c>
      <c r="AV187" s="12" t="s">
        <v>5990</v>
      </c>
      <c r="AW187" s="12" t="s">
        <v>5947</v>
      </c>
      <c r="AX187" s="12" t="s">
        <v>5934</v>
      </c>
      <c r="AY187" s="194" t="s">
        <v>4012</v>
      </c>
    </row>
    <row r="188" spans="2:65" s="1" customFormat="1" ht="22.5" customHeight="1">
      <c r="B188" s="166"/>
      <c r="C188" s="197" t="s">
        <v>678</v>
      </c>
      <c r="D188" s="197" t="s">
        <v>447</v>
      </c>
      <c r="E188" s="198" t="s">
        <v>5839</v>
      </c>
      <c r="F188" s="199" t="s">
        <v>5840</v>
      </c>
      <c r="G188" s="200" t="s">
        <v>568</v>
      </c>
      <c r="H188" s="201">
        <v>32.265999999999998</v>
      </c>
      <c r="I188" s="202"/>
      <c r="J188" s="203">
        <f>ROUND(I188*H188,2)</f>
        <v>0</v>
      </c>
      <c r="K188" s="199" t="s">
        <v>392</v>
      </c>
      <c r="L188" s="204"/>
      <c r="M188" s="205" t="s">
        <v>5915</v>
      </c>
      <c r="N188" s="206" t="s">
        <v>5954</v>
      </c>
      <c r="O188" s="36"/>
      <c r="P188" s="176">
        <f>O188*H188</f>
        <v>0</v>
      </c>
      <c r="Q188" s="176">
        <v>3.6000000000000002E-4</v>
      </c>
      <c r="R188" s="176">
        <f>Q188*H188</f>
        <v>1.1615759999999999E-2</v>
      </c>
      <c r="S188" s="176">
        <v>0</v>
      </c>
      <c r="T188" s="177">
        <f>S188*H188</f>
        <v>0</v>
      </c>
      <c r="AR188" s="18" t="s">
        <v>526</v>
      </c>
      <c r="AT188" s="18" t="s">
        <v>447</v>
      </c>
      <c r="AU188" s="18" t="s">
        <v>5990</v>
      </c>
      <c r="AY188" s="18" t="s">
        <v>4012</v>
      </c>
      <c r="BE188" s="178">
        <f>IF(N188="základní",J188,0)</f>
        <v>0</v>
      </c>
      <c r="BF188" s="178">
        <f>IF(N188="snížená",J188,0)</f>
        <v>0</v>
      </c>
      <c r="BG188" s="178">
        <f>IF(N188="zákl. přenesená",J188,0)</f>
        <v>0</v>
      </c>
      <c r="BH188" s="178">
        <f>IF(N188="sníž. přenesená",J188,0)</f>
        <v>0</v>
      </c>
      <c r="BI188" s="178">
        <f>IF(N188="nulová",J188,0)</f>
        <v>0</v>
      </c>
      <c r="BJ188" s="18" t="s">
        <v>5934</v>
      </c>
      <c r="BK188" s="178">
        <f>ROUND(I188*H188,2)</f>
        <v>0</v>
      </c>
      <c r="BL188" s="18" t="s">
        <v>3964</v>
      </c>
      <c r="BM188" s="18" t="s">
        <v>5144</v>
      </c>
    </row>
    <row r="189" spans="2:65" s="12" customFormat="1">
      <c r="B189" s="186"/>
      <c r="D189" s="195" t="s">
        <v>402</v>
      </c>
      <c r="E189" s="194" t="s">
        <v>5915</v>
      </c>
      <c r="F189" s="207" t="s">
        <v>5254</v>
      </c>
      <c r="H189" s="208">
        <v>29.332999999999998</v>
      </c>
      <c r="I189" s="190"/>
      <c r="L189" s="186"/>
      <c r="M189" s="191"/>
      <c r="N189" s="192"/>
      <c r="O189" s="192"/>
      <c r="P189" s="192"/>
      <c r="Q189" s="192"/>
      <c r="R189" s="192"/>
      <c r="S189" s="192"/>
      <c r="T189" s="193"/>
      <c r="AT189" s="194" t="s">
        <v>402</v>
      </c>
      <c r="AU189" s="194" t="s">
        <v>5990</v>
      </c>
      <c r="AV189" s="12" t="s">
        <v>5990</v>
      </c>
      <c r="AW189" s="12" t="s">
        <v>5947</v>
      </c>
      <c r="AX189" s="12" t="s">
        <v>5934</v>
      </c>
      <c r="AY189" s="194" t="s">
        <v>4012</v>
      </c>
    </row>
    <row r="190" spans="2:65" s="12" customFormat="1">
      <c r="B190" s="186"/>
      <c r="D190" s="179" t="s">
        <v>402</v>
      </c>
      <c r="F190" s="188" t="s">
        <v>5255</v>
      </c>
      <c r="H190" s="189">
        <v>32.265999999999998</v>
      </c>
      <c r="I190" s="190"/>
      <c r="L190" s="186"/>
      <c r="M190" s="191"/>
      <c r="N190" s="192"/>
      <c r="O190" s="192"/>
      <c r="P190" s="192"/>
      <c r="Q190" s="192"/>
      <c r="R190" s="192"/>
      <c r="S190" s="192"/>
      <c r="T190" s="193"/>
      <c r="AT190" s="194" t="s">
        <v>402</v>
      </c>
      <c r="AU190" s="194" t="s">
        <v>5990</v>
      </c>
      <c r="AV190" s="12" t="s">
        <v>5990</v>
      </c>
      <c r="AW190" s="12" t="s">
        <v>5916</v>
      </c>
      <c r="AX190" s="12" t="s">
        <v>5934</v>
      </c>
      <c r="AY190" s="194" t="s">
        <v>4012</v>
      </c>
    </row>
    <row r="191" spans="2:65" s="1" customFormat="1" ht="22.5" customHeight="1">
      <c r="B191" s="166"/>
      <c r="C191" s="167" t="s">
        <v>683</v>
      </c>
      <c r="D191" s="167" t="s">
        <v>4015</v>
      </c>
      <c r="E191" s="168" t="s">
        <v>5862</v>
      </c>
      <c r="F191" s="169" t="s">
        <v>5863</v>
      </c>
      <c r="G191" s="170" t="s">
        <v>426</v>
      </c>
      <c r="H191" s="171">
        <v>4.84</v>
      </c>
      <c r="I191" s="172"/>
      <c r="J191" s="173">
        <f>ROUND(I191*H191,2)</f>
        <v>0</v>
      </c>
      <c r="K191" s="169" t="s">
        <v>392</v>
      </c>
      <c r="L191" s="35"/>
      <c r="M191" s="174" t="s">
        <v>5915</v>
      </c>
      <c r="N191" s="175" t="s">
        <v>5954</v>
      </c>
      <c r="O191" s="36"/>
      <c r="P191" s="176">
        <f>O191*H191</f>
        <v>0</v>
      </c>
      <c r="Q191" s="176">
        <v>3.7499999999999999E-2</v>
      </c>
      <c r="R191" s="176">
        <f>Q191*H191</f>
        <v>0.18149999999999999</v>
      </c>
      <c r="S191" s="176">
        <v>0</v>
      </c>
      <c r="T191" s="177">
        <f>S191*H191</f>
        <v>0</v>
      </c>
      <c r="AR191" s="18" t="s">
        <v>3964</v>
      </c>
      <c r="AT191" s="18" t="s">
        <v>4015</v>
      </c>
      <c r="AU191" s="18" t="s">
        <v>5990</v>
      </c>
      <c r="AY191" s="18" t="s">
        <v>4012</v>
      </c>
      <c r="BE191" s="178">
        <f>IF(N191="základní",J191,0)</f>
        <v>0</v>
      </c>
      <c r="BF191" s="178">
        <f>IF(N191="snížená",J191,0)</f>
        <v>0</v>
      </c>
      <c r="BG191" s="178">
        <f>IF(N191="zákl. přenesená",J191,0)</f>
        <v>0</v>
      </c>
      <c r="BH191" s="178">
        <f>IF(N191="sníž. přenesená",J191,0)</f>
        <v>0</v>
      </c>
      <c r="BI191" s="178">
        <f>IF(N191="nulová",J191,0)</f>
        <v>0</v>
      </c>
      <c r="BJ191" s="18" t="s">
        <v>5934</v>
      </c>
      <c r="BK191" s="178">
        <f>ROUND(I191*H191,2)</f>
        <v>0</v>
      </c>
      <c r="BL191" s="18" t="s">
        <v>3964</v>
      </c>
      <c r="BM191" s="18" t="s">
        <v>5147</v>
      </c>
    </row>
    <row r="192" spans="2:65" s="12" customFormat="1">
      <c r="B192" s="186"/>
      <c r="D192" s="179" t="s">
        <v>402</v>
      </c>
      <c r="E192" s="187" t="s">
        <v>5915</v>
      </c>
      <c r="F192" s="188" t="s">
        <v>5213</v>
      </c>
      <c r="H192" s="189">
        <v>4.84</v>
      </c>
      <c r="I192" s="190"/>
      <c r="L192" s="186"/>
      <c r="M192" s="191"/>
      <c r="N192" s="192"/>
      <c r="O192" s="192"/>
      <c r="P192" s="192"/>
      <c r="Q192" s="192"/>
      <c r="R192" s="192"/>
      <c r="S192" s="192"/>
      <c r="T192" s="193"/>
      <c r="AT192" s="194" t="s">
        <v>402</v>
      </c>
      <c r="AU192" s="194" t="s">
        <v>5990</v>
      </c>
      <c r="AV192" s="12" t="s">
        <v>5990</v>
      </c>
      <c r="AW192" s="12" t="s">
        <v>5947</v>
      </c>
      <c r="AX192" s="12" t="s">
        <v>5934</v>
      </c>
      <c r="AY192" s="194" t="s">
        <v>4012</v>
      </c>
    </row>
    <row r="193" spans="2:65" s="1" customFormat="1" ht="22.5" customHeight="1">
      <c r="B193" s="166"/>
      <c r="C193" s="197" t="s">
        <v>688</v>
      </c>
      <c r="D193" s="197" t="s">
        <v>447</v>
      </c>
      <c r="E193" s="198" t="s">
        <v>5866</v>
      </c>
      <c r="F193" s="199" t="s">
        <v>5867</v>
      </c>
      <c r="G193" s="200" t="s">
        <v>426</v>
      </c>
      <c r="H193" s="201">
        <v>4.9370000000000003</v>
      </c>
      <c r="I193" s="202"/>
      <c r="J193" s="203">
        <f>ROUND(I193*H193,2)</f>
        <v>0</v>
      </c>
      <c r="K193" s="199" t="s">
        <v>392</v>
      </c>
      <c r="L193" s="204"/>
      <c r="M193" s="205" t="s">
        <v>5915</v>
      </c>
      <c r="N193" s="206" t="s">
        <v>5954</v>
      </c>
      <c r="O193" s="36"/>
      <c r="P193" s="176">
        <f>O193*H193</f>
        <v>0</v>
      </c>
      <c r="Q193" s="176">
        <v>1.9199999999999998E-2</v>
      </c>
      <c r="R193" s="176">
        <f>Q193*H193</f>
        <v>9.4790399999999997E-2</v>
      </c>
      <c r="S193" s="176">
        <v>0</v>
      </c>
      <c r="T193" s="177">
        <f>S193*H193</f>
        <v>0</v>
      </c>
      <c r="AR193" s="18" t="s">
        <v>526</v>
      </c>
      <c r="AT193" s="18" t="s">
        <v>447</v>
      </c>
      <c r="AU193" s="18" t="s">
        <v>5990</v>
      </c>
      <c r="AY193" s="18" t="s">
        <v>4012</v>
      </c>
      <c r="BE193" s="178">
        <f>IF(N193="základní",J193,0)</f>
        <v>0</v>
      </c>
      <c r="BF193" s="178">
        <f>IF(N193="snížená",J193,0)</f>
        <v>0</v>
      </c>
      <c r="BG193" s="178">
        <f>IF(N193="zákl. přenesená",J193,0)</f>
        <v>0</v>
      </c>
      <c r="BH193" s="178">
        <f>IF(N193="sníž. přenesená",J193,0)</f>
        <v>0</v>
      </c>
      <c r="BI193" s="178">
        <f>IF(N193="nulová",J193,0)</f>
        <v>0</v>
      </c>
      <c r="BJ193" s="18" t="s">
        <v>5934</v>
      </c>
      <c r="BK193" s="178">
        <f>ROUND(I193*H193,2)</f>
        <v>0</v>
      </c>
      <c r="BL193" s="18" t="s">
        <v>3964</v>
      </c>
      <c r="BM193" s="18" t="s">
        <v>5149</v>
      </c>
    </row>
    <row r="194" spans="2:65" s="1" customFormat="1" ht="27">
      <c r="B194" s="35"/>
      <c r="D194" s="195" t="s">
        <v>4021</v>
      </c>
      <c r="F194" s="196" t="s">
        <v>5877</v>
      </c>
      <c r="I194" s="181"/>
      <c r="L194" s="35"/>
      <c r="M194" s="64"/>
      <c r="N194" s="36"/>
      <c r="O194" s="36"/>
      <c r="P194" s="36"/>
      <c r="Q194" s="36"/>
      <c r="R194" s="36"/>
      <c r="S194" s="36"/>
      <c r="T194" s="65"/>
      <c r="AT194" s="18" t="s">
        <v>4021</v>
      </c>
      <c r="AU194" s="18" t="s">
        <v>5990</v>
      </c>
    </row>
    <row r="195" spans="2:65" s="12" customFormat="1">
      <c r="B195" s="186"/>
      <c r="D195" s="179" t="s">
        <v>402</v>
      </c>
      <c r="F195" s="188" t="s">
        <v>5256</v>
      </c>
      <c r="H195" s="189">
        <v>4.9370000000000003</v>
      </c>
      <c r="I195" s="190"/>
      <c r="L195" s="186"/>
      <c r="M195" s="191"/>
      <c r="N195" s="192"/>
      <c r="O195" s="192"/>
      <c r="P195" s="192"/>
      <c r="Q195" s="192"/>
      <c r="R195" s="192"/>
      <c r="S195" s="192"/>
      <c r="T195" s="193"/>
      <c r="AT195" s="194" t="s">
        <v>402</v>
      </c>
      <c r="AU195" s="194" t="s">
        <v>5990</v>
      </c>
      <c r="AV195" s="12" t="s">
        <v>5990</v>
      </c>
      <c r="AW195" s="12" t="s">
        <v>5916</v>
      </c>
      <c r="AX195" s="12" t="s">
        <v>5934</v>
      </c>
      <c r="AY195" s="194" t="s">
        <v>4012</v>
      </c>
    </row>
    <row r="196" spans="2:65" s="1" customFormat="1" ht="22.5" customHeight="1">
      <c r="B196" s="166"/>
      <c r="C196" s="167" t="s">
        <v>692</v>
      </c>
      <c r="D196" s="167" t="s">
        <v>4015</v>
      </c>
      <c r="E196" s="168" t="s">
        <v>5887</v>
      </c>
      <c r="F196" s="169" t="s">
        <v>5888</v>
      </c>
      <c r="G196" s="170" t="s">
        <v>426</v>
      </c>
      <c r="H196" s="171">
        <v>4.84</v>
      </c>
      <c r="I196" s="172"/>
      <c r="J196" s="173">
        <f>ROUND(I196*H196,2)</f>
        <v>0</v>
      </c>
      <c r="K196" s="169" t="s">
        <v>392</v>
      </c>
      <c r="L196" s="35"/>
      <c r="M196" s="174" t="s">
        <v>5915</v>
      </c>
      <c r="N196" s="175" t="s">
        <v>5954</v>
      </c>
      <c r="O196" s="36"/>
      <c r="P196" s="176">
        <f>O196*H196</f>
        <v>0</v>
      </c>
      <c r="Q196" s="176">
        <v>7.7000000000000002E-3</v>
      </c>
      <c r="R196" s="176">
        <f>Q196*H196</f>
        <v>3.7268000000000003E-2</v>
      </c>
      <c r="S196" s="176">
        <v>0</v>
      </c>
      <c r="T196" s="177">
        <f>S196*H196</f>
        <v>0</v>
      </c>
      <c r="AR196" s="18" t="s">
        <v>3964</v>
      </c>
      <c r="AT196" s="18" t="s">
        <v>4015</v>
      </c>
      <c r="AU196" s="18" t="s">
        <v>5990</v>
      </c>
      <c r="AY196" s="18" t="s">
        <v>4012</v>
      </c>
      <c r="BE196" s="178">
        <f>IF(N196="základní",J196,0)</f>
        <v>0</v>
      </c>
      <c r="BF196" s="178">
        <f>IF(N196="snížená",J196,0)</f>
        <v>0</v>
      </c>
      <c r="BG196" s="178">
        <f>IF(N196="zákl. přenesená",J196,0)</f>
        <v>0</v>
      </c>
      <c r="BH196" s="178">
        <f>IF(N196="sníž. přenesená",J196,0)</f>
        <v>0</v>
      </c>
      <c r="BI196" s="178">
        <f>IF(N196="nulová",J196,0)</f>
        <v>0</v>
      </c>
      <c r="BJ196" s="18" t="s">
        <v>5934</v>
      </c>
      <c r="BK196" s="178">
        <f>ROUND(I196*H196,2)</f>
        <v>0</v>
      </c>
      <c r="BL196" s="18" t="s">
        <v>3964</v>
      </c>
      <c r="BM196" s="18" t="s">
        <v>5152</v>
      </c>
    </row>
    <row r="197" spans="2:65" s="12" customFormat="1">
      <c r="B197" s="186"/>
      <c r="D197" s="179" t="s">
        <v>402</v>
      </c>
      <c r="E197" s="187" t="s">
        <v>5915</v>
      </c>
      <c r="F197" s="188" t="s">
        <v>5213</v>
      </c>
      <c r="H197" s="189">
        <v>4.84</v>
      </c>
      <c r="I197" s="190"/>
      <c r="L197" s="186"/>
      <c r="M197" s="191"/>
      <c r="N197" s="192"/>
      <c r="O197" s="192"/>
      <c r="P197" s="192"/>
      <c r="Q197" s="192"/>
      <c r="R197" s="192"/>
      <c r="S197" s="192"/>
      <c r="T197" s="193"/>
      <c r="AT197" s="194" t="s">
        <v>402</v>
      </c>
      <c r="AU197" s="194" t="s">
        <v>5990</v>
      </c>
      <c r="AV197" s="12" t="s">
        <v>5990</v>
      </c>
      <c r="AW197" s="12" t="s">
        <v>5947</v>
      </c>
      <c r="AX197" s="12" t="s">
        <v>5934</v>
      </c>
      <c r="AY197" s="194" t="s">
        <v>4012</v>
      </c>
    </row>
    <row r="198" spans="2:65" s="1" customFormat="1" ht="22.5" customHeight="1">
      <c r="B198" s="166"/>
      <c r="C198" s="167" t="s">
        <v>696</v>
      </c>
      <c r="D198" s="167" t="s">
        <v>4015</v>
      </c>
      <c r="E198" s="168" t="s">
        <v>2656</v>
      </c>
      <c r="F198" s="169" t="s">
        <v>2657</v>
      </c>
      <c r="G198" s="170" t="s">
        <v>450</v>
      </c>
      <c r="H198" s="171">
        <v>0.32800000000000001</v>
      </c>
      <c r="I198" s="172"/>
      <c r="J198" s="173">
        <f>ROUND(I198*H198,2)</f>
        <v>0</v>
      </c>
      <c r="K198" s="169" t="s">
        <v>392</v>
      </c>
      <c r="L198" s="35"/>
      <c r="M198" s="174" t="s">
        <v>5915</v>
      </c>
      <c r="N198" s="175" t="s">
        <v>5954</v>
      </c>
      <c r="O198" s="36"/>
      <c r="P198" s="176">
        <f>O198*H198</f>
        <v>0</v>
      </c>
      <c r="Q198" s="176">
        <v>0</v>
      </c>
      <c r="R198" s="176">
        <f>Q198*H198</f>
        <v>0</v>
      </c>
      <c r="S198" s="176">
        <v>0</v>
      </c>
      <c r="T198" s="177">
        <f>S198*H198</f>
        <v>0</v>
      </c>
      <c r="AR198" s="18" t="s">
        <v>3964</v>
      </c>
      <c r="AT198" s="18" t="s">
        <v>4015</v>
      </c>
      <c r="AU198" s="18" t="s">
        <v>5990</v>
      </c>
      <c r="AY198" s="18" t="s">
        <v>4012</v>
      </c>
      <c r="BE198" s="178">
        <f>IF(N198="základní",J198,0)</f>
        <v>0</v>
      </c>
      <c r="BF198" s="178">
        <f>IF(N198="snížená",J198,0)</f>
        <v>0</v>
      </c>
      <c r="BG198" s="178">
        <f>IF(N198="zákl. přenesená",J198,0)</f>
        <v>0</v>
      </c>
      <c r="BH198" s="178">
        <f>IF(N198="sníž. přenesená",J198,0)</f>
        <v>0</v>
      </c>
      <c r="BI198" s="178">
        <f>IF(N198="nulová",J198,0)</f>
        <v>0</v>
      </c>
      <c r="BJ198" s="18" t="s">
        <v>5934</v>
      </c>
      <c r="BK198" s="178">
        <f>ROUND(I198*H198,2)</f>
        <v>0</v>
      </c>
      <c r="BL198" s="18" t="s">
        <v>3964</v>
      </c>
      <c r="BM198" s="18" t="s">
        <v>5153</v>
      </c>
    </row>
    <row r="199" spans="2:65" s="11" customFormat="1" ht="29.85" customHeight="1">
      <c r="B199" s="152"/>
      <c r="D199" s="163" t="s">
        <v>5982</v>
      </c>
      <c r="E199" s="164" t="s">
        <v>6033</v>
      </c>
      <c r="F199" s="164" t="s">
        <v>6034</v>
      </c>
      <c r="I199" s="155"/>
      <c r="J199" s="165">
        <f>BK199</f>
        <v>0</v>
      </c>
      <c r="L199" s="152"/>
      <c r="M199" s="157"/>
      <c r="N199" s="158"/>
      <c r="O199" s="158"/>
      <c r="P199" s="159">
        <f>SUM(P200:P202)</f>
        <v>0</v>
      </c>
      <c r="Q199" s="158"/>
      <c r="R199" s="159">
        <f>SUM(R200:R202)</f>
        <v>8.5491999999999999E-3</v>
      </c>
      <c r="S199" s="158"/>
      <c r="T199" s="160">
        <f>SUM(T200:T202)</f>
        <v>0</v>
      </c>
      <c r="AR199" s="153" t="s">
        <v>5990</v>
      </c>
      <c r="AT199" s="161" t="s">
        <v>5982</v>
      </c>
      <c r="AU199" s="161" t="s">
        <v>5934</v>
      </c>
      <c r="AY199" s="153" t="s">
        <v>4012</v>
      </c>
      <c r="BK199" s="162">
        <f>SUM(BK200:BK202)</f>
        <v>0</v>
      </c>
    </row>
    <row r="200" spans="2:65" s="1" customFormat="1" ht="31.5" customHeight="1">
      <c r="B200" s="166"/>
      <c r="C200" s="167" t="s">
        <v>701</v>
      </c>
      <c r="D200" s="167" t="s">
        <v>4015</v>
      </c>
      <c r="E200" s="168" t="s">
        <v>6040</v>
      </c>
      <c r="F200" s="169" t="s">
        <v>6041</v>
      </c>
      <c r="G200" s="170" t="s">
        <v>426</v>
      </c>
      <c r="H200" s="171">
        <v>29.48</v>
      </c>
      <c r="I200" s="172"/>
      <c r="J200" s="173">
        <f>ROUND(I200*H200,2)</f>
        <v>0</v>
      </c>
      <c r="K200" s="169" t="s">
        <v>392</v>
      </c>
      <c r="L200" s="35"/>
      <c r="M200" s="174" t="s">
        <v>5915</v>
      </c>
      <c r="N200" s="175" t="s">
        <v>5954</v>
      </c>
      <c r="O200" s="36"/>
      <c r="P200" s="176">
        <f>O200*H200</f>
        <v>0</v>
      </c>
      <c r="Q200" s="176">
        <v>2.9E-4</v>
      </c>
      <c r="R200" s="176">
        <f>Q200*H200</f>
        <v>8.5491999999999999E-3</v>
      </c>
      <c r="S200" s="176">
        <v>0</v>
      </c>
      <c r="T200" s="177">
        <f>S200*H200</f>
        <v>0</v>
      </c>
      <c r="AR200" s="18" t="s">
        <v>3964</v>
      </c>
      <c r="AT200" s="18" t="s">
        <v>4015</v>
      </c>
      <c r="AU200" s="18" t="s">
        <v>5990</v>
      </c>
      <c r="AY200" s="18" t="s">
        <v>4012</v>
      </c>
      <c r="BE200" s="178">
        <f>IF(N200="základní",J200,0)</f>
        <v>0</v>
      </c>
      <c r="BF200" s="178">
        <f>IF(N200="snížená",J200,0)</f>
        <v>0</v>
      </c>
      <c r="BG200" s="178">
        <f>IF(N200="zákl. přenesená",J200,0)</f>
        <v>0</v>
      </c>
      <c r="BH200" s="178">
        <f>IF(N200="sníž. přenesená",J200,0)</f>
        <v>0</v>
      </c>
      <c r="BI200" s="178">
        <f>IF(N200="nulová",J200,0)</f>
        <v>0</v>
      </c>
      <c r="BJ200" s="18" t="s">
        <v>5934</v>
      </c>
      <c r="BK200" s="178">
        <f>ROUND(I200*H200,2)</f>
        <v>0</v>
      </c>
      <c r="BL200" s="18" t="s">
        <v>3964</v>
      </c>
      <c r="BM200" s="18" t="s">
        <v>5257</v>
      </c>
    </row>
    <row r="201" spans="2:65" s="12" customFormat="1">
      <c r="B201" s="186"/>
      <c r="D201" s="195" t="s">
        <v>402</v>
      </c>
      <c r="E201" s="194" t="s">
        <v>5915</v>
      </c>
      <c r="F201" s="207" t="s">
        <v>5214</v>
      </c>
      <c r="H201" s="208">
        <v>24.64</v>
      </c>
      <c r="I201" s="190"/>
      <c r="L201" s="186"/>
      <c r="M201" s="191"/>
      <c r="N201" s="192"/>
      <c r="O201" s="192"/>
      <c r="P201" s="192"/>
      <c r="Q201" s="192"/>
      <c r="R201" s="192"/>
      <c r="S201" s="192"/>
      <c r="T201" s="193"/>
      <c r="AT201" s="194" t="s">
        <v>402</v>
      </c>
      <c r="AU201" s="194" t="s">
        <v>5990</v>
      </c>
      <c r="AV201" s="12" t="s">
        <v>5990</v>
      </c>
      <c r="AW201" s="12" t="s">
        <v>5947</v>
      </c>
      <c r="AX201" s="12" t="s">
        <v>5983</v>
      </c>
      <c r="AY201" s="194" t="s">
        <v>4012</v>
      </c>
    </row>
    <row r="202" spans="2:65" s="12" customFormat="1">
      <c r="B202" s="186"/>
      <c r="D202" s="195" t="s">
        <v>402</v>
      </c>
      <c r="E202" s="194" t="s">
        <v>5915</v>
      </c>
      <c r="F202" s="207" t="s">
        <v>5213</v>
      </c>
      <c r="H202" s="208">
        <v>4.84</v>
      </c>
      <c r="I202" s="190"/>
      <c r="L202" s="186"/>
      <c r="M202" s="191"/>
      <c r="N202" s="192"/>
      <c r="O202" s="192"/>
      <c r="P202" s="192"/>
      <c r="Q202" s="192"/>
      <c r="R202" s="192"/>
      <c r="S202" s="192"/>
      <c r="T202" s="193"/>
      <c r="AT202" s="194" t="s">
        <v>402</v>
      </c>
      <c r="AU202" s="194" t="s">
        <v>5990</v>
      </c>
      <c r="AV202" s="12" t="s">
        <v>5990</v>
      </c>
      <c r="AW202" s="12" t="s">
        <v>5947</v>
      </c>
      <c r="AX202" s="12" t="s">
        <v>5983</v>
      </c>
      <c r="AY202" s="194" t="s">
        <v>4012</v>
      </c>
    </row>
    <row r="203" spans="2:65" s="11" customFormat="1" ht="29.85" customHeight="1">
      <c r="B203" s="152"/>
      <c r="D203" s="163" t="s">
        <v>5982</v>
      </c>
      <c r="E203" s="164" t="s">
        <v>6043</v>
      </c>
      <c r="F203" s="164" t="s">
        <v>6044</v>
      </c>
      <c r="I203" s="155"/>
      <c r="J203" s="165">
        <f>BK203</f>
        <v>0</v>
      </c>
      <c r="L203" s="152"/>
      <c r="M203" s="157"/>
      <c r="N203" s="158"/>
      <c r="O203" s="158"/>
      <c r="P203" s="159">
        <f>SUM(P204:P206)</f>
        <v>0</v>
      </c>
      <c r="Q203" s="158"/>
      <c r="R203" s="159">
        <f>SUM(R204:R206)</f>
        <v>0</v>
      </c>
      <c r="S203" s="158"/>
      <c r="T203" s="160">
        <f>SUM(T204:T206)</f>
        <v>0</v>
      </c>
      <c r="AR203" s="153" t="s">
        <v>5990</v>
      </c>
      <c r="AT203" s="161" t="s">
        <v>5982</v>
      </c>
      <c r="AU203" s="161" t="s">
        <v>5934</v>
      </c>
      <c r="AY203" s="153" t="s">
        <v>4012</v>
      </c>
      <c r="BK203" s="162">
        <f>SUM(BK204:BK206)</f>
        <v>0</v>
      </c>
    </row>
    <row r="204" spans="2:65" s="1" customFormat="1" ht="22.5" customHeight="1">
      <c r="B204" s="166"/>
      <c r="C204" s="167" t="s">
        <v>707</v>
      </c>
      <c r="D204" s="167" t="s">
        <v>4015</v>
      </c>
      <c r="E204" s="168" t="s">
        <v>6046</v>
      </c>
      <c r="F204" s="169" t="s">
        <v>6047</v>
      </c>
      <c r="G204" s="170" t="s">
        <v>426</v>
      </c>
      <c r="H204" s="171">
        <v>0.9</v>
      </c>
      <c r="I204" s="172"/>
      <c r="J204" s="173">
        <f>ROUND(I204*H204,2)</f>
        <v>0</v>
      </c>
      <c r="K204" s="169" t="s">
        <v>5915</v>
      </c>
      <c r="L204" s="35"/>
      <c r="M204" s="174" t="s">
        <v>5915</v>
      </c>
      <c r="N204" s="175" t="s">
        <v>5954</v>
      </c>
      <c r="O204" s="36"/>
      <c r="P204" s="176">
        <f>O204*H204</f>
        <v>0</v>
      </c>
      <c r="Q204" s="176">
        <v>0</v>
      </c>
      <c r="R204" s="176">
        <f>Q204*H204</f>
        <v>0</v>
      </c>
      <c r="S204" s="176">
        <v>0</v>
      </c>
      <c r="T204" s="177">
        <f>S204*H204</f>
        <v>0</v>
      </c>
      <c r="AR204" s="18" t="s">
        <v>3964</v>
      </c>
      <c r="AT204" s="18" t="s">
        <v>4015</v>
      </c>
      <c r="AU204" s="18" t="s">
        <v>5990</v>
      </c>
      <c r="AY204" s="18" t="s">
        <v>4012</v>
      </c>
      <c r="BE204" s="178">
        <f>IF(N204="základní",J204,0)</f>
        <v>0</v>
      </c>
      <c r="BF204" s="178">
        <f>IF(N204="snížená",J204,0)</f>
        <v>0</v>
      </c>
      <c r="BG204" s="178">
        <f>IF(N204="zákl. přenesená",J204,0)</f>
        <v>0</v>
      </c>
      <c r="BH204" s="178">
        <f>IF(N204="sníž. přenesená",J204,0)</f>
        <v>0</v>
      </c>
      <c r="BI204" s="178">
        <f>IF(N204="nulová",J204,0)</f>
        <v>0</v>
      </c>
      <c r="BJ204" s="18" t="s">
        <v>5934</v>
      </c>
      <c r="BK204" s="178">
        <f>ROUND(I204*H204,2)</f>
        <v>0</v>
      </c>
      <c r="BL204" s="18" t="s">
        <v>3964</v>
      </c>
      <c r="BM204" s="18" t="s">
        <v>5258</v>
      </c>
    </row>
    <row r="205" spans="2:65" s="12" customFormat="1">
      <c r="B205" s="186"/>
      <c r="D205" s="179" t="s">
        <v>402</v>
      </c>
      <c r="E205" s="187" t="s">
        <v>5915</v>
      </c>
      <c r="F205" s="188" t="s">
        <v>5259</v>
      </c>
      <c r="H205" s="189">
        <v>0.9</v>
      </c>
      <c r="I205" s="190"/>
      <c r="L205" s="186"/>
      <c r="M205" s="191"/>
      <c r="N205" s="192"/>
      <c r="O205" s="192"/>
      <c r="P205" s="192"/>
      <c r="Q205" s="192"/>
      <c r="R205" s="192"/>
      <c r="S205" s="192"/>
      <c r="T205" s="193"/>
      <c r="AT205" s="194" t="s">
        <v>402</v>
      </c>
      <c r="AU205" s="194" t="s">
        <v>5990</v>
      </c>
      <c r="AV205" s="12" t="s">
        <v>5990</v>
      </c>
      <c r="AW205" s="12" t="s">
        <v>5947</v>
      </c>
      <c r="AX205" s="12" t="s">
        <v>5934</v>
      </c>
      <c r="AY205" s="194" t="s">
        <v>4012</v>
      </c>
    </row>
    <row r="206" spans="2:65" s="1" customFormat="1" ht="31.5" customHeight="1">
      <c r="B206" s="166"/>
      <c r="C206" s="197" t="s">
        <v>712</v>
      </c>
      <c r="D206" s="197" t="s">
        <v>447</v>
      </c>
      <c r="E206" s="198" t="s">
        <v>5260</v>
      </c>
      <c r="F206" s="199" t="s">
        <v>5261</v>
      </c>
      <c r="G206" s="200" t="s">
        <v>568</v>
      </c>
      <c r="H206" s="201">
        <v>2</v>
      </c>
      <c r="I206" s="202"/>
      <c r="J206" s="203">
        <f>ROUND(I206*H206,2)</f>
        <v>0</v>
      </c>
      <c r="K206" s="199" t="s">
        <v>5915</v>
      </c>
      <c r="L206" s="204"/>
      <c r="M206" s="205" t="s">
        <v>5915</v>
      </c>
      <c r="N206" s="221" t="s">
        <v>5954</v>
      </c>
      <c r="O206" s="183"/>
      <c r="P206" s="184">
        <f>O206*H206</f>
        <v>0</v>
      </c>
      <c r="Q206" s="184">
        <v>0</v>
      </c>
      <c r="R206" s="184">
        <f>Q206*H206</f>
        <v>0</v>
      </c>
      <c r="S206" s="184">
        <v>0</v>
      </c>
      <c r="T206" s="185">
        <f>S206*H206</f>
        <v>0</v>
      </c>
      <c r="AR206" s="18" t="s">
        <v>526</v>
      </c>
      <c r="AT206" s="18" t="s">
        <v>447</v>
      </c>
      <c r="AU206" s="18" t="s">
        <v>5990</v>
      </c>
      <c r="AY206" s="18" t="s">
        <v>4012</v>
      </c>
      <c r="BE206" s="178">
        <f>IF(N206="základní",J206,0)</f>
        <v>0</v>
      </c>
      <c r="BF206" s="178">
        <f>IF(N206="snížená",J206,0)</f>
        <v>0</v>
      </c>
      <c r="BG206" s="178">
        <f>IF(N206="zákl. přenesená",J206,0)</f>
        <v>0</v>
      </c>
      <c r="BH206" s="178">
        <f>IF(N206="sníž. přenesená",J206,0)</f>
        <v>0</v>
      </c>
      <c r="BI206" s="178">
        <f>IF(N206="nulová",J206,0)</f>
        <v>0</v>
      </c>
      <c r="BJ206" s="18" t="s">
        <v>5934</v>
      </c>
      <c r="BK206" s="178">
        <f>ROUND(I206*H206,2)</f>
        <v>0</v>
      </c>
      <c r="BL206" s="18" t="s">
        <v>3964</v>
      </c>
      <c r="BM206" s="18" t="s">
        <v>5262</v>
      </c>
    </row>
    <row r="207" spans="2:65" s="1" customFormat="1" ht="6.95" customHeight="1">
      <c r="B207" s="50"/>
      <c r="C207" s="51"/>
      <c r="D207" s="51"/>
      <c r="E207" s="51"/>
      <c r="F207" s="51"/>
      <c r="G207" s="51"/>
      <c r="H207" s="51"/>
      <c r="I207" s="120"/>
      <c r="J207" s="51"/>
      <c r="K207" s="51"/>
      <c r="L207" s="35"/>
    </row>
  </sheetData>
  <autoFilter ref="C93:K93"/>
  <mergeCells count="12">
    <mergeCell ref="E47:H47"/>
    <mergeCell ref="E82:H82"/>
    <mergeCell ref="G1:H1"/>
    <mergeCell ref="L2:V2"/>
    <mergeCell ref="E49:H49"/>
    <mergeCell ref="E51:H51"/>
    <mergeCell ref="E84:H84"/>
    <mergeCell ref="E86:H86"/>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sheetPr>
    <pageSetUpPr fitToPage="1"/>
  </sheetPr>
  <dimension ref="A1:BR19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3966</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4480</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5263</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ROUND(J92,2)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ROUND(SUM(BE92:BE196), 2)</f>
        <v>0</v>
      </c>
      <c r="G32" s="36"/>
      <c r="H32" s="36"/>
      <c r="I32" s="115">
        <v>0.21</v>
      </c>
      <c r="J32" s="114">
        <f>ROUND(ROUND((SUM(BE92:BE196)), 2)*I32, 2)</f>
        <v>0</v>
      </c>
      <c r="K32" s="39"/>
    </row>
    <row r="33" spans="2:11" s="1" customFormat="1" ht="14.45" customHeight="1">
      <c r="B33" s="35"/>
      <c r="C33" s="36"/>
      <c r="D33" s="36"/>
      <c r="E33" s="43" t="s">
        <v>5955</v>
      </c>
      <c r="F33" s="114">
        <f>ROUND(SUM(BF92:BF196), 2)</f>
        <v>0</v>
      </c>
      <c r="G33" s="36"/>
      <c r="H33" s="36"/>
      <c r="I33" s="115">
        <v>0.15</v>
      </c>
      <c r="J33" s="114">
        <f>ROUND(ROUND((SUM(BF92:BF196)), 2)*I33, 2)</f>
        <v>0</v>
      </c>
      <c r="K33" s="39"/>
    </row>
    <row r="34" spans="2:11" s="1" customFormat="1" ht="14.45" hidden="1" customHeight="1">
      <c r="B34" s="35"/>
      <c r="C34" s="36"/>
      <c r="D34" s="36"/>
      <c r="E34" s="43" t="s">
        <v>5956</v>
      </c>
      <c r="F34" s="114">
        <f>ROUND(SUM(BG92:BG196), 2)</f>
        <v>0</v>
      </c>
      <c r="G34" s="36"/>
      <c r="H34" s="36"/>
      <c r="I34" s="115">
        <v>0.21</v>
      </c>
      <c r="J34" s="114">
        <v>0</v>
      </c>
      <c r="K34" s="39"/>
    </row>
    <row r="35" spans="2:11" s="1" customFormat="1" ht="14.45" hidden="1" customHeight="1">
      <c r="B35" s="35"/>
      <c r="C35" s="36"/>
      <c r="D35" s="36"/>
      <c r="E35" s="43" t="s">
        <v>5957</v>
      </c>
      <c r="F35" s="114">
        <f>ROUND(SUM(BH92:BH196), 2)</f>
        <v>0</v>
      </c>
      <c r="G35" s="36"/>
      <c r="H35" s="36"/>
      <c r="I35" s="115">
        <v>0.15</v>
      </c>
      <c r="J35" s="114">
        <v>0</v>
      </c>
      <c r="K35" s="39"/>
    </row>
    <row r="36" spans="2:11" s="1" customFormat="1" ht="14.45" hidden="1" customHeight="1">
      <c r="B36" s="35"/>
      <c r="C36" s="36"/>
      <c r="D36" s="36"/>
      <c r="E36" s="43" t="s">
        <v>5958</v>
      </c>
      <c r="F36" s="114">
        <f>ROUND(SUM(BI92:BI196),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4480</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16 - SO_06.1 Stavební úpravy VDJ Chvaletice - VDJ Telčice</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J92</f>
        <v>0</v>
      </c>
      <c r="K60" s="39"/>
      <c r="AU60" s="18" t="s">
        <v>3993</v>
      </c>
    </row>
    <row r="61" spans="2:47" s="8" customFormat="1" ht="24.95" customHeight="1">
      <c r="B61" s="127"/>
      <c r="C61" s="128"/>
      <c r="D61" s="129" t="s">
        <v>2364</v>
      </c>
      <c r="E61" s="130"/>
      <c r="F61" s="130"/>
      <c r="G61" s="130"/>
      <c r="H61" s="130"/>
      <c r="I61" s="131"/>
      <c r="J61" s="132">
        <f>J93</f>
        <v>0</v>
      </c>
      <c r="K61" s="133"/>
    </row>
    <row r="62" spans="2:47" s="9" customFormat="1" ht="19.899999999999999" customHeight="1">
      <c r="B62" s="134"/>
      <c r="C62" s="135"/>
      <c r="D62" s="136" t="s">
        <v>2370</v>
      </c>
      <c r="E62" s="137"/>
      <c r="F62" s="137"/>
      <c r="G62" s="137"/>
      <c r="H62" s="137"/>
      <c r="I62" s="138"/>
      <c r="J62" s="139">
        <f>J94</f>
        <v>0</v>
      </c>
      <c r="K62" s="140"/>
    </row>
    <row r="63" spans="2:47" s="9" customFormat="1" ht="19.899999999999999" customHeight="1">
      <c r="B63" s="134"/>
      <c r="C63" s="135"/>
      <c r="D63" s="136" t="s">
        <v>2371</v>
      </c>
      <c r="E63" s="137"/>
      <c r="F63" s="137"/>
      <c r="G63" s="137"/>
      <c r="H63" s="137"/>
      <c r="I63" s="138"/>
      <c r="J63" s="139">
        <f>J114</f>
        <v>0</v>
      </c>
      <c r="K63" s="140"/>
    </row>
    <row r="64" spans="2:47" s="9" customFormat="1" ht="19.899999999999999" customHeight="1">
      <c r="B64" s="134"/>
      <c r="C64" s="135"/>
      <c r="D64" s="136" t="s">
        <v>2824</v>
      </c>
      <c r="E64" s="137"/>
      <c r="F64" s="137"/>
      <c r="G64" s="137"/>
      <c r="H64" s="137"/>
      <c r="I64" s="138"/>
      <c r="J64" s="139">
        <f>J150</f>
        <v>0</v>
      </c>
      <c r="K64" s="140"/>
    </row>
    <row r="65" spans="2:12" s="8" customFormat="1" ht="24.95" customHeight="1">
      <c r="B65" s="127"/>
      <c r="C65" s="128"/>
      <c r="D65" s="129" t="s">
        <v>2373</v>
      </c>
      <c r="E65" s="130"/>
      <c r="F65" s="130"/>
      <c r="G65" s="130"/>
      <c r="H65" s="130"/>
      <c r="I65" s="131"/>
      <c r="J65" s="132">
        <f>J156</f>
        <v>0</v>
      </c>
      <c r="K65" s="133"/>
    </row>
    <row r="66" spans="2:12" s="9" customFormat="1" ht="19.899999999999999" customHeight="1">
      <c r="B66" s="134"/>
      <c r="C66" s="135"/>
      <c r="D66" s="136" t="s">
        <v>5264</v>
      </c>
      <c r="E66" s="137"/>
      <c r="F66" s="137"/>
      <c r="G66" s="137"/>
      <c r="H66" s="137"/>
      <c r="I66" s="138"/>
      <c r="J66" s="139">
        <f>J157</f>
        <v>0</v>
      </c>
      <c r="K66" s="140"/>
    </row>
    <row r="67" spans="2:12" s="9" customFormat="1" ht="19.899999999999999" customHeight="1">
      <c r="B67" s="134"/>
      <c r="C67" s="135"/>
      <c r="D67" s="136" t="s">
        <v>2377</v>
      </c>
      <c r="E67" s="137"/>
      <c r="F67" s="137"/>
      <c r="G67" s="137"/>
      <c r="H67" s="137"/>
      <c r="I67" s="138"/>
      <c r="J67" s="139">
        <f>J165</f>
        <v>0</v>
      </c>
      <c r="K67" s="140"/>
    </row>
    <row r="68" spans="2:12" s="9" customFormat="1" ht="19.899999999999999" customHeight="1">
      <c r="B68" s="134"/>
      <c r="C68" s="135"/>
      <c r="D68" s="136" t="s">
        <v>2378</v>
      </c>
      <c r="E68" s="137"/>
      <c r="F68" s="137"/>
      <c r="G68" s="137"/>
      <c r="H68" s="137"/>
      <c r="I68" s="138"/>
      <c r="J68" s="139">
        <f>J180</f>
        <v>0</v>
      </c>
      <c r="K68" s="140"/>
    </row>
    <row r="69" spans="2:12" s="9" customFormat="1" ht="19.899999999999999" customHeight="1">
      <c r="B69" s="134"/>
      <c r="C69" s="135"/>
      <c r="D69" s="136" t="s">
        <v>1452</v>
      </c>
      <c r="E69" s="137"/>
      <c r="F69" s="137"/>
      <c r="G69" s="137"/>
      <c r="H69" s="137"/>
      <c r="I69" s="138"/>
      <c r="J69" s="139">
        <f>J190</f>
        <v>0</v>
      </c>
      <c r="K69" s="140"/>
    </row>
    <row r="70" spans="2:12" s="9" customFormat="1" ht="19.899999999999999" customHeight="1">
      <c r="B70" s="134"/>
      <c r="C70" s="135"/>
      <c r="D70" s="136" t="s">
        <v>1453</v>
      </c>
      <c r="E70" s="137"/>
      <c r="F70" s="137"/>
      <c r="G70" s="137"/>
      <c r="H70" s="137"/>
      <c r="I70" s="138"/>
      <c r="J70" s="139">
        <f>J193</f>
        <v>0</v>
      </c>
      <c r="K70" s="140"/>
    </row>
    <row r="71" spans="2:12" s="1" customFormat="1" ht="21.75" customHeight="1">
      <c r="B71" s="35"/>
      <c r="C71" s="36"/>
      <c r="D71" s="36"/>
      <c r="E71" s="36"/>
      <c r="F71" s="36"/>
      <c r="G71" s="36"/>
      <c r="H71" s="36"/>
      <c r="I71" s="102"/>
      <c r="J71" s="36"/>
      <c r="K71" s="39"/>
    </row>
    <row r="72" spans="2:12" s="1" customFormat="1" ht="6.95" customHeight="1">
      <c r="B72" s="50"/>
      <c r="C72" s="51"/>
      <c r="D72" s="51"/>
      <c r="E72" s="51"/>
      <c r="F72" s="51"/>
      <c r="G72" s="51"/>
      <c r="H72" s="51"/>
      <c r="I72" s="120"/>
      <c r="J72" s="51"/>
      <c r="K72" s="52"/>
    </row>
    <row r="76" spans="2:12" s="1" customFormat="1" ht="6.95" customHeight="1">
      <c r="B76" s="53"/>
      <c r="C76" s="54"/>
      <c r="D76" s="54"/>
      <c r="E76" s="54"/>
      <c r="F76" s="54"/>
      <c r="G76" s="54"/>
      <c r="H76" s="54"/>
      <c r="I76" s="121"/>
      <c r="J76" s="54"/>
      <c r="K76" s="54"/>
      <c r="L76" s="35"/>
    </row>
    <row r="77" spans="2:12" s="1" customFormat="1" ht="36.950000000000003" customHeight="1">
      <c r="B77" s="35"/>
      <c r="C77" s="55" t="s">
        <v>3996</v>
      </c>
      <c r="L77" s="35"/>
    </row>
    <row r="78" spans="2:12" s="1" customFormat="1" ht="6.95" customHeight="1">
      <c r="B78" s="35"/>
      <c r="L78" s="35"/>
    </row>
    <row r="79" spans="2:12" s="1" customFormat="1" ht="14.45" customHeight="1">
      <c r="B79" s="35"/>
      <c r="C79" s="57" t="s">
        <v>5929</v>
      </c>
      <c r="L79" s="35"/>
    </row>
    <row r="80" spans="2:12" s="1" customFormat="1" ht="22.5" customHeight="1">
      <c r="B80" s="35"/>
      <c r="E80" s="1611" t="str">
        <f>E7</f>
        <v>Zajištění kvality vody pro skupinový vodovod Přelouč</v>
      </c>
      <c r="F80" s="1576"/>
      <c r="G80" s="1576"/>
      <c r="H80" s="1576"/>
      <c r="L80" s="35"/>
    </row>
    <row r="81" spans="2:65" ht="15">
      <c r="B81" s="22"/>
      <c r="C81" s="57" t="s">
        <v>3987</v>
      </c>
      <c r="L81" s="22"/>
    </row>
    <row r="82" spans="2:65" s="1" customFormat="1" ht="22.5" customHeight="1">
      <c r="B82" s="35"/>
      <c r="E82" s="1611" t="s">
        <v>4480</v>
      </c>
      <c r="F82" s="1576"/>
      <c r="G82" s="1576"/>
      <c r="H82" s="1576"/>
      <c r="L82" s="35"/>
    </row>
    <row r="83" spans="2:65" s="1" customFormat="1" ht="14.45" customHeight="1">
      <c r="B83" s="35"/>
      <c r="C83" s="57" t="s">
        <v>2362</v>
      </c>
      <c r="L83" s="35"/>
    </row>
    <row r="84" spans="2:65" s="1" customFormat="1" ht="23.25" customHeight="1">
      <c r="B84" s="35"/>
      <c r="E84" s="1595" t="str">
        <f>E11</f>
        <v>16 - SO_06.1 Stavební úpravy VDJ Chvaletice - VDJ Telčice</v>
      </c>
      <c r="F84" s="1576"/>
      <c r="G84" s="1576"/>
      <c r="H84" s="1576"/>
      <c r="L84" s="35"/>
    </row>
    <row r="85" spans="2:65" s="1" customFormat="1" ht="6.95" customHeight="1">
      <c r="B85" s="35"/>
      <c r="L85" s="35"/>
    </row>
    <row r="86" spans="2:65" s="1" customFormat="1" ht="18" customHeight="1">
      <c r="B86" s="35"/>
      <c r="C86" s="57" t="s">
        <v>5935</v>
      </c>
      <c r="F86" s="141" t="str">
        <f>F14</f>
        <v xml:space="preserve"> </v>
      </c>
      <c r="I86" s="142" t="s">
        <v>5937</v>
      </c>
      <c r="J86" s="61" t="str">
        <f>IF(J14="","",J14)</f>
        <v>27.10.2015</v>
      </c>
      <c r="L86" s="35"/>
    </row>
    <row r="87" spans="2:65" s="1" customFormat="1" ht="6.95" customHeight="1">
      <c r="B87" s="35"/>
      <c r="L87" s="35"/>
    </row>
    <row r="88" spans="2:65" s="1" customFormat="1" ht="15">
      <c r="B88" s="35"/>
      <c r="C88" s="57" t="s">
        <v>5941</v>
      </c>
      <c r="F88" s="141" t="str">
        <f>E17</f>
        <v xml:space="preserve"> </v>
      </c>
      <c r="I88" s="142" t="s">
        <v>5946</v>
      </c>
      <c r="J88" s="141" t="str">
        <f>E23</f>
        <v xml:space="preserve"> </v>
      </c>
      <c r="L88" s="35"/>
    </row>
    <row r="89" spans="2:65" s="1" customFormat="1" ht="14.45" customHeight="1">
      <c r="B89" s="35"/>
      <c r="C89" s="57" t="s">
        <v>5944</v>
      </c>
      <c r="F89" s="141" t="str">
        <f>IF(E20="","",E20)</f>
        <v/>
      </c>
      <c r="L89" s="35"/>
    </row>
    <row r="90" spans="2:65" s="1" customFormat="1" ht="10.35" customHeight="1">
      <c r="B90" s="35"/>
      <c r="L90" s="35"/>
    </row>
    <row r="91" spans="2:65" s="10" customFormat="1" ht="29.25" customHeight="1">
      <c r="B91" s="143"/>
      <c r="C91" s="144" t="s">
        <v>3997</v>
      </c>
      <c r="D91" s="145" t="s">
        <v>5968</v>
      </c>
      <c r="E91" s="145" t="s">
        <v>5964</v>
      </c>
      <c r="F91" s="145" t="s">
        <v>3998</v>
      </c>
      <c r="G91" s="145" t="s">
        <v>3999</v>
      </c>
      <c r="H91" s="145" t="s">
        <v>4000</v>
      </c>
      <c r="I91" s="146" t="s">
        <v>4001</v>
      </c>
      <c r="J91" s="145" t="s">
        <v>3991</v>
      </c>
      <c r="K91" s="147" t="s">
        <v>4002</v>
      </c>
      <c r="L91" s="143"/>
      <c r="M91" s="67" t="s">
        <v>4003</v>
      </c>
      <c r="N91" s="68" t="s">
        <v>5953</v>
      </c>
      <c r="O91" s="68" t="s">
        <v>4004</v>
      </c>
      <c r="P91" s="68" t="s">
        <v>4005</v>
      </c>
      <c r="Q91" s="68" t="s">
        <v>4006</v>
      </c>
      <c r="R91" s="68" t="s">
        <v>4007</v>
      </c>
      <c r="S91" s="68" t="s">
        <v>4008</v>
      </c>
      <c r="T91" s="69" t="s">
        <v>4009</v>
      </c>
    </row>
    <row r="92" spans="2:65" s="1" customFormat="1" ht="29.25" customHeight="1">
      <c r="B92" s="35"/>
      <c r="C92" s="71" t="s">
        <v>3992</v>
      </c>
      <c r="J92" s="148">
        <f>BK92</f>
        <v>0</v>
      </c>
      <c r="L92" s="35"/>
      <c r="M92" s="70"/>
      <c r="N92" s="62"/>
      <c r="O92" s="62"/>
      <c r="P92" s="149">
        <f>P93+P156</f>
        <v>0</v>
      </c>
      <c r="Q92" s="62"/>
      <c r="R92" s="149">
        <f>R93+R156</f>
        <v>5.04162234</v>
      </c>
      <c r="S92" s="62"/>
      <c r="T92" s="150">
        <f>T93+T156</f>
        <v>8.0766563999999992</v>
      </c>
      <c r="AT92" s="18" t="s">
        <v>5982</v>
      </c>
      <c r="AU92" s="18" t="s">
        <v>3993</v>
      </c>
      <c r="BK92" s="151">
        <f>BK93+BK156</f>
        <v>0</v>
      </c>
    </row>
    <row r="93" spans="2:65" s="11" customFormat="1" ht="37.35" customHeight="1">
      <c r="B93" s="152"/>
      <c r="D93" s="153" t="s">
        <v>5982</v>
      </c>
      <c r="E93" s="154" t="s">
        <v>2379</v>
      </c>
      <c r="F93" s="154" t="s">
        <v>2380</v>
      </c>
      <c r="I93" s="155"/>
      <c r="J93" s="156">
        <f>BK93</f>
        <v>0</v>
      </c>
      <c r="L93" s="152"/>
      <c r="M93" s="157"/>
      <c r="N93" s="158"/>
      <c r="O93" s="158"/>
      <c r="P93" s="159">
        <f>P94+P114+P150</f>
        <v>0</v>
      </c>
      <c r="Q93" s="158"/>
      <c r="R93" s="159">
        <f>R94+R114+R150</f>
        <v>4.6558478399999998</v>
      </c>
      <c r="S93" s="158"/>
      <c r="T93" s="160">
        <f>T94+T114+T150</f>
        <v>7.9109999999999996</v>
      </c>
      <c r="AR93" s="153" t="s">
        <v>5934</v>
      </c>
      <c r="AT93" s="161" t="s">
        <v>5982</v>
      </c>
      <c r="AU93" s="161" t="s">
        <v>5983</v>
      </c>
      <c r="AY93" s="153" t="s">
        <v>4012</v>
      </c>
      <c r="BK93" s="162">
        <f>BK94+BK114+BK150</f>
        <v>0</v>
      </c>
    </row>
    <row r="94" spans="2:65" s="11" customFormat="1" ht="19.899999999999999" customHeight="1">
      <c r="B94" s="152"/>
      <c r="D94" s="163" t="s">
        <v>5982</v>
      </c>
      <c r="E94" s="164" t="s">
        <v>6009</v>
      </c>
      <c r="F94" s="164" t="s">
        <v>677</v>
      </c>
      <c r="I94" s="155"/>
      <c r="J94" s="165">
        <f>BK94</f>
        <v>0</v>
      </c>
      <c r="L94" s="152"/>
      <c r="M94" s="157"/>
      <c r="N94" s="158"/>
      <c r="O94" s="158"/>
      <c r="P94" s="159">
        <f>SUM(P95:P113)</f>
        <v>0</v>
      </c>
      <c r="Q94" s="158"/>
      <c r="R94" s="159">
        <f>SUM(R95:R113)</f>
        <v>4.6365590599999997</v>
      </c>
      <c r="S94" s="158"/>
      <c r="T94" s="160">
        <f>SUM(T95:T113)</f>
        <v>0</v>
      </c>
      <c r="AR94" s="153" t="s">
        <v>5934</v>
      </c>
      <c r="AT94" s="161" t="s">
        <v>5982</v>
      </c>
      <c r="AU94" s="161" t="s">
        <v>5934</v>
      </c>
      <c r="AY94" s="153" t="s">
        <v>4012</v>
      </c>
      <c r="BK94" s="162">
        <f>SUM(BK95:BK113)</f>
        <v>0</v>
      </c>
    </row>
    <row r="95" spans="2:65" s="1" customFormat="1" ht="22.5" customHeight="1">
      <c r="B95" s="166"/>
      <c r="C95" s="167" t="s">
        <v>5934</v>
      </c>
      <c r="D95" s="167" t="s">
        <v>4015</v>
      </c>
      <c r="E95" s="168" t="s">
        <v>1483</v>
      </c>
      <c r="F95" s="169" t="s">
        <v>1484</v>
      </c>
      <c r="G95" s="170" t="s">
        <v>426</v>
      </c>
      <c r="H95" s="171">
        <v>11.31</v>
      </c>
      <c r="I95" s="172"/>
      <c r="J95" s="173">
        <f>ROUND(I95*H95,2)</f>
        <v>0</v>
      </c>
      <c r="K95" s="169" t="s">
        <v>392</v>
      </c>
      <c r="L95" s="35"/>
      <c r="M95" s="174" t="s">
        <v>5915</v>
      </c>
      <c r="N95" s="175" t="s">
        <v>5954</v>
      </c>
      <c r="O95" s="36"/>
      <c r="P95" s="176">
        <f>O95*H95</f>
        <v>0</v>
      </c>
      <c r="Q95" s="176">
        <v>1.8380000000000001E-2</v>
      </c>
      <c r="R95" s="176">
        <f>Q95*H95</f>
        <v>0.2078778</v>
      </c>
      <c r="S95" s="176">
        <v>0</v>
      </c>
      <c r="T95" s="177">
        <f>S95*H95</f>
        <v>0</v>
      </c>
      <c r="AR95" s="18" t="s">
        <v>6003</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6003</v>
      </c>
      <c r="BM95" s="18" t="s">
        <v>5265</v>
      </c>
    </row>
    <row r="96" spans="2:65" s="12" customFormat="1">
      <c r="B96" s="186"/>
      <c r="D96" s="179" t="s">
        <v>402</v>
      </c>
      <c r="E96" s="187" t="s">
        <v>5915</v>
      </c>
      <c r="F96" s="188" t="s">
        <v>5266</v>
      </c>
      <c r="H96" s="189">
        <v>11.31</v>
      </c>
      <c r="I96" s="190"/>
      <c r="L96" s="186"/>
      <c r="M96" s="191"/>
      <c r="N96" s="192"/>
      <c r="O96" s="192"/>
      <c r="P96" s="192"/>
      <c r="Q96" s="192"/>
      <c r="R96" s="192"/>
      <c r="S96" s="192"/>
      <c r="T96" s="193"/>
      <c r="AT96" s="194" t="s">
        <v>402</v>
      </c>
      <c r="AU96" s="194" t="s">
        <v>5990</v>
      </c>
      <c r="AV96" s="12" t="s">
        <v>5990</v>
      </c>
      <c r="AW96" s="12" t="s">
        <v>5947</v>
      </c>
      <c r="AX96" s="12" t="s">
        <v>5934</v>
      </c>
      <c r="AY96" s="194" t="s">
        <v>4012</v>
      </c>
    </row>
    <row r="97" spans="2:65" s="1" customFormat="1" ht="22.5" customHeight="1">
      <c r="B97" s="166"/>
      <c r="C97" s="167" t="s">
        <v>5990</v>
      </c>
      <c r="D97" s="167" t="s">
        <v>4015</v>
      </c>
      <c r="E97" s="168" t="s">
        <v>1486</v>
      </c>
      <c r="F97" s="169" t="s">
        <v>1487</v>
      </c>
      <c r="G97" s="170" t="s">
        <v>426</v>
      </c>
      <c r="H97" s="171">
        <v>54.4</v>
      </c>
      <c r="I97" s="172"/>
      <c r="J97" s="173">
        <f>ROUND(I97*H97,2)</f>
        <v>0</v>
      </c>
      <c r="K97" s="169" t="s">
        <v>392</v>
      </c>
      <c r="L97" s="35"/>
      <c r="M97" s="174" t="s">
        <v>5915</v>
      </c>
      <c r="N97" s="175" t="s">
        <v>5954</v>
      </c>
      <c r="O97" s="36"/>
      <c r="P97" s="176">
        <f>O97*H97</f>
        <v>0</v>
      </c>
      <c r="Q97" s="176">
        <v>1.8380000000000001E-2</v>
      </c>
      <c r="R97" s="176">
        <f>Q97*H97</f>
        <v>0.99987199999999998</v>
      </c>
      <c r="S97" s="176">
        <v>0</v>
      </c>
      <c r="T97" s="177">
        <f>S97*H97</f>
        <v>0</v>
      </c>
      <c r="AR97" s="18" t="s">
        <v>6003</v>
      </c>
      <c r="AT97" s="18" t="s">
        <v>4015</v>
      </c>
      <c r="AU97" s="18" t="s">
        <v>5990</v>
      </c>
      <c r="AY97" s="18" t="s">
        <v>4012</v>
      </c>
      <c r="BE97" s="178">
        <f>IF(N97="základní",J97,0)</f>
        <v>0</v>
      </c>
      <c r="BF97" s="178">
        <f>IF(N97="snížená",J97,0)</f>
        <v>0</v>
      </c>
      <c r="BG97" s="178">
        <f>IF(N97="zákl. přenesená",J97,0)</f>
        <v>0</v>
      </c>
      <c r="BH97" s="178">
        <f>IF(N97="sníž. přenesená",J97,0)</f>
        <v>0</v>
      </c>
      <c r="BI97" s="178">
        <f>IF(N97="nulová",J97,0)</f>
        <v>0</v>
      </c>
      <c r="BJ97" s="18" t="s">
        <v>5934</v>
      </c>
      <c r="BK97" s="178">
        <f>ROUND(I97*H97,2)</f>
        <v>0</v>
      </c>
      <c r="BL97" s="18" t="s">
        <v>6003</v>
      </c>
      <c r="BM97" s="18" t="s">
        <v>5267</v>
      </c>
    </row>
    <row r="98" spans="2:65" s="12" customFormat="1">
      <c r="B98" s="186"/>
      <c r="D98" s="179" t="s">
        <v>402</v>
      </c>
      <c r="E98" s="187" t="s">
        <v>5915</v>
      </c>
      <c r="F98" s="188" t="s">
        <v>5268</v>
      </c>
      <c r="H98" s="189">
        <v>54.4</v>
      </c>
      <c r="I98" s="190"/>
      <c r="L98" s="186"/>
      <c r="M98" s="191"/>
      <c r="N98" s="192"/>
      <c r="O98" s="192"/>
      <c r="P98" s="192"/>
      <c r="Q98" s="192"/>
      <c r="R98" s="192"/>
      <c r="S98" s="192"/>
      <c r="T98" s="193"/>
      <c r="AT98" s="194" t="s">
        <v>402</v>
      </c>
      <c r="AU98" s="194" t="s">
        <v>5990</v>
      </c>
      <c r="AV98" s="12" t="s">
        <v>5990</v>
      </c>
      <c r="AW98" s="12" t="s">
        <v>5947</v>
      </c>
      <c r="AX98" s="12" t="s">
        <v>5934</v>
      </c>
      <c r="AY98" s="194" t="s">
        <v>4012</v>
      </c>
    </row>
    <row r="99" spans="2:65" s="1" customFormat="1" ht="22.5" customHeight="1">
      <c r="B99" s="166"/>
      <c r="C99" s="167" t="s">
        <v>6000</v>
      </c>
      <c r="D99" s="167" t="s">
        <v>4015</v>
      </c>
      <c r="E99" s="168" t="s">
        <v>2387</v>
      </c>
      <c r="F99" s="169" t="s">
        <v>2388</v>
      </c>
      <c r="G99" s="170" t="s">
        <v>426</v>
      </c>
      <c r="H99" s="171">
        <v>57.835000000000001</v>
      </c>
      <c r="I99" s="172"/>
      <c r="J99" s="173">
        <f>ROUND(I99*H99,2)</f>
        <v>0</v>
      </c>
      <c r="K99" s="169" t="s">
        <v>392</v>
      </c>
      <c r="L99" s="35"/>
      <c r="M99" s="174" t="s">
        <v>5915</v>
      </c>
      <c r="N99" s="175" t="s">
        <v>5954</v>
      </c>
      <c r="O99" s="36"/>
      <c r="P99" s="176">
        <f>O99*H99</f>
        <v>0</v>
      </c>
      <c r="Q99" s="176">
        <v>7.3499999999999998E-3</v>
      </c>
      <c r="R99" s="176">
        <f>Q99*H99</f>
        <v>0.42508724999999997</v>
      </c>
      <c r="S99" s="176">
        <v>0</v>
      </c>
      <c r="T99" s="177">
        <f>S99*H99</f>
        <v>0</v>
      </c>
      <c r="AR99" s="18" t="s">
        <v>6003</v>
      </c>
      <c r="AT99" s="18" t="s">
        <v>4015</v>
      </c>
      <c r="AU99" s="18" t="s">
        <v>5990</v>
      </c>
      <c r="AY99" s="18" t="s">
        <v>4012</v>
      </c>
      <c r="BE99" s="178">
        <f>IF(N99="základní",J99,0)</f>
        <v>0</v>
      </c>
      <c r="BF99" s="178">
        <f>IF(N99="snížená",J99,0)</f>
        <v>0</v>
      </c>
      <c r="BG99" s="178">
        <f>IF(N99="zákl. přenesená",J99,0)</f>
        <v>0</v>
      </c>
      <c r="BH99" s="178">
        <f>IF(N99="sníž. přenesená",J99,0)</f>
        <v>0</v>
      </c>
      <c r="BI99" s="178">
        <f>IF(N99="nulová",J99,0)</f>
        <v>0</v>
      </c>
      <c r="BJ99" s="18" t="s">
        <v>5934</v>
      </c>
      <c r="BK99" s="178">
        <f>ROUND(I99*H99,2)</f>
        <v>0</v>
      </c>
      <c r="BL99" s="18" t="s">
        <v>6003</v>
      </c>
      <c r="BM99" s="18" t="s">
        <v>5269</v>
      </c>
    </row>
    <row r="100" spans="2:65" s="12" customFormat="1">
      <c r="B100" s="186"/>
      <c r="D100" s="195" t="s">
        <v>402</v>
      </c>
      <c r="E100" s="194" t="s">
        <v>5915</v>
      </c>
      <c r="F100" s="207" t="s">
        <v>5270</v>
      </c>
      <c r="H100" s="208">
        <v>17.745000000000001</v>
      </c>
      <c r="I100" s="190"/>
      <c r="L100" s="186"/>
      <c r="M100" s="191"/>
      <c r="N100" s="192"/>
      <c r="O100" s="192"/>
      <c r="P100" s="192"/>
      <c r="Q100" s="192"/>
      <c r="R100" s="192"/>
      <c r="S100" s="192"/>
      <c r="T100" s="193"/>
      <c r="AT100" s="194" t="s">
        <v>402</v>
      </c>
      <c r="AU100" s="194" t="s">
        <v>5990</v>
      </c>
      <c r="AV100" s="12" t="s">
        <v>5990</v>
      </c>
      <c r="AW100" s="12" t="s">
        <v>5947</v>
      </c>
      <c r="AX100" s="12" t="s">
        <v>5983</v>
      </c>
      <c r="AY100" s="194" t="s">
        <v>4012</v>
      </c>
    </row>
    <row r="101" spans="2:65" s="12" customFormat="1">
      <c r="B101" s="186"/>
      <c r="D101" s="195" t="s">
        <v>402</v>
      </c>
      <c r="E101" s="194" t="s">
        <v>5915</v>
      </c>
      <c r="F101" s="207" t="s">
        <v>5271</v>
      </c>
      <c r="H101" s="208">
        <v>19.5</v>
      </c>
      <c r="I101" s="190"/>
      <c r="L101" s="186"/>
      <c r="M101" s="191"/>
      <c r="N101" s="192"/>
      <c r="O101" s="192"/>
      <c r="P101" s="192"/>
      <c r="Q101" s="192"/>
      <c r="R101" s="192"/>
      <c r="S101" s="192"/>
      <c r="T101" s="193"/>
      <c r="AT101" s="194" t="s">
        <v>402</v>
      </c>
      <c r="AU101" s="194" t="s">
        <v>5990</v>
      </c>
      <c r="AV101" s="12" t="s">
        <v>5990</v>
      </c>
      <c r="AW101" s="12" t="s">
        <v>5947</v>
      </c>
      <c r="AX101" s="12" t="s">
        <v>5983</v>
      </c>
      <c r="AY101" s="194" t="s">
        <v>4012</v>
      </c>
    </row>
    <row r="102" spans="2:65" s="12" customFormat="1">
      <c r="B102" s="186"/>
      <c r="D102" s="195" t="s">
        <v>402</v>
      </c>
      <c r="E102" s="194" t="s">
        <v>5915</v>
      </c>
      <c r="F102" s="207" t="s">
        <v>5272</v>
      </c>
      <c r="H102" s="208">
        <v>9.36</v>
      </c>
      <c r="I102" s="190"/>
      <c r="L102" s="186"/>
      <c r="M102" s="191"/>
      <c r="N102" s="192"/>
      <c r="O102" s="192"/>
      <c r="P102" s="192"/>
      <c r="Q102" s="192"/>
      <c r="R102" s="192"/>
      <c r="S102" s="192"/>
      <c r="T102" s="193"/>
      <c r="AT102" s="194" t="s">
        <v>402</v>
      </c>
      <c r="AU102" s="194" t="s">
        <v>5990</v>
      </c>
      <c r="AV102" s="12" t="s">
        <v>5990</v>
      </c>
      <c r="AW102" s="12" t="s">
        <v>5947</v>
      </c>
      <c r="AX102" s="12" t="s">
        <v>5983</v>
      </c>
      <c r="AY102" s="194" t="s">
        <v>4012</v>
      </c>
    </row>
    <row r="103" spans="2:65" s="12" customFormat="1">
      <c r="B103" s="186"/>
      <c r="D103" s="195" t="s">
        <v>402</v>
      </c>
      <c r="E103" s="194" t="s">
        <v>5915</v>
      </c>
      <c r="F103" s="207" t="s">
        <v>5273</v>
      </c>
      <c r="H103" s="208">
        <v>11.23</v>
      </c>
      <c r="I103" s="190"/>
      <c r="L103" s="186"/>
      <c r="M103" s="191"/>
      <c r="N103" s="192"/>
      <c r="O103" s="192"/>
      <c r="P103" s="192"/>
      <c r="Q103" s="192"/>
      <c r="R103" s="192"/>
      <c r="S103" s="192"/>
      <c r="T103" s="193"/>
      <c r="AT103" s="194" t="s">
        <v>402</v>
      </c>
      <c r="AU103" s="194" t="s">
        <v>5990</v>
      </c>
      <c r="AV103" s="12" t="s">
        <v>5990</v>
      </c>
      <c r="AW103" s="12" t="s">
        <v>5947</v>
      </c>
      <c r="AX103" s="12" t="s">
        <v>5983</v>
      </c>
      <c r="AY103" s="194" t="s">
        <v>4012</v>
      </c>
    </row>
    <row r="104" spans="2:65" s="13" customFormat="1">
      <c r="B104" s="209"/>
      <c r="D104" s="179" t="s">
        <v>402</v>
      </c>
      <c r="E104" s="210" t="s">
        <v>5915</v>
      </c>
      <c r="F104" s="211" t="s">
        <v>476</v>
      </c>
      <c r="H104" s="212">
        <v>57.835000000000001</v>
      </c>
      <c r="I104" s="213"/>
      <c r="L104" s="209"/>
      <c r="M104" s="214"/>
      <c r="N104" s="215"/>
      <c r="O104" s="215"/>
      <c r="P104" s="215"/>
      <c r="Q104" s="215"/>
      <c r="R104" s="215"/>
      <c r="S104" s="215"/>
      <c r="T104" s="216"/>
      <c r="AT104" s="217" t="s">
        <v>402</v>
      </c>
      <c r="AU104" s="217" t="s">
        <v>5990</v>
      </c>
      <c r="AV104" s="13" t="s">
        <v>6003</v>
      </c>
      <c r="AW104" s="13" t="s">
        <v>5916</v>
      </c>
      <c r="AX104" s="13" t="s">
        <v>5934</v>
      </c>
      <c r="AY104" s="217" t="s">
        <v>4012</v>
      </c>
    </row>
    <row r="105" spans="2:65" s="1" customFormat="1" ht="22.5" customHeight="1">
      <c r="B105" s="166"/>
      <c r="C105" s="167" t="s">
        <v>6003</v>
      </c>
      <c r="D105" s="167" t="s">
        <v>4015</v>
      </c>
      <c r="E105" s="168" t="s">
        <v>1505</v>
      </c>
      <c r="F105" s="169" t="s">
        <v>1506</v>
      </c>
      <c r="G105" s="170" t="s">
        <v>426</v>
      </c>
      <c r="H105" s="171">
        <v>57.835000000000001</v>
      </c>
      <c r="I105" s="172"/>
      <c r="J105" s="173">
        <f>ROUND(I105*H105,2)</f>
        <v>0</v>
      </c>
      <c r="K105" s="169" t="s">
        <v>392</v>
      </c>
      <c r="L105" s="35"/>
      <c r="M105" s="174" t="s">
        <v>5915</v>
      </c>
      <c r="N105" s="175" t="s">
        <v>5954</v>
      </c>
      <c r="O105" s="36"/>
      <c r="P105" s="176">
        <f>O105*H105</f>
        <v>0</v>
      </c>
      <c r="Q105" s="176">
        <v>4.8900000000000002E-3</v>
      </c>
      <c r="R105" s="176">
        <f>Q105*H105</f>
        <v>0.28281315000000001</v>
      </c>
      <c r="S105" s="176">
        <v>0</v>
      </c>
      <c r="T105" s="177">
        <f>S105*H105</f>
        <v>0</v>
      </c>
      <c r="AR105" s="18" t="s">
        <v>6003</v>
      </c>
      <c r="AT105" s="18" t="s">
        <v>4015</v>
      </c>
      <c r="AU105" s="18" t="s">
        <v>5990</v>
      </c>
      <c r="AY105" s="18" t="s">
        <v>4012</v>
      </c>
      <c r="BE105" s="178">
        <f>IF(N105="základní",J105,0)</f>
        <v>0</v>
      </c>
      <c r="BF105" s="178">
        <f>IF(N105="snížená",J105,0)</f>
        <v>0</v>
      </c>
      <c r="BG105" s="178">
        <f>IF(N105="zákl. přenesená",J105,0)</f>
        <v>0</v>
      </c>
      <c r="BH105" s="178">
        <f>IF(N105="sníž. přenesená",J105,0)</f>
        <v>0</v>
      </c>
      <c r="BI105" s="178">
        <f>IF(N105="nulová",J105,0)</f>
        <v>0</v>
      </c>
      <c r="BJ105" s="18" t="s">
        <v>5934</v>
      </c>
      <c r="BK105" s="178">
        <f>ROUND(I105*H105,2)</f>
        <v>0</v>
      </c>
      <c r="BL105" s="18" t="s">
        <v>6003</v>
      </c>
      <c r="BM105" s="18" t="s">
        <v>5274</v>
      </c>
    </row>
    <row r="106" spans="2:65" s="1" customFormat="1" ht="22.5" customHeight="1">
      <c r="B106" s="166"/>
      <c r="C106" s="167" t="s">
        <v>6006</v>
      </c>
      <c r="D106" s="167" t="s">
        <v>4015</v>
      </c>
      <c r="E106" s="168" t="s">
        <v>2393</v>
      </c>
      <c r="F106" s="169" t="s">
        <v>2394</v>
      </c>
      <c r="G106" s="170" t="s">
        <v>426</v>
      </c>
      <c r="H106" s="171">
        <v>57.8</v>
      </c>
      <c r="I106" s="172"/>
      <c r="J106" s="173">
        <f>ROUND(I106*H106,2)</f>
        <v>0</v>
      </c>
      <c r="K106" s="169" t="s">
        <v>392</v>
      </c>
      <c r="L106" s="35"/>
      <c r="M106" s="174" t="s">
        <v>5915</v>
      </c>
      <c r="N106" s="175" t="s">
        <v>5954</v>
      </c>
      <c r="O106" s="36"/>
      <c r="P106" s="176">
        <f>O106*H106</f>
        <v>0</v>
      </c>
      <c r="Q106" s="176">
        <v>3.15E-2</v>
      </c>
      <c r="R106" s="176">
        <f>Q106*H106</f>
        <v>1.8207</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5275</v>
      </c>
    </row>
    <row r="107" spans="2:65" s="1" customFormat="1" ht="22.5" customHeight="1">
      <c r="B107" s="166"/>
      <c r="C107" s="167" t="s">
        <v>6009</v>
      </c>
      <c r="D107" s="167" t="s">
        <v>4015</v>
      </c>
      <c r="E107" s="168" t="s">
        <v>2396</v>
      </c>
      <c r="F107" s="169" t="s">
        <v>2397</v>
      </c>
      <c r="G107" s="170" t="s">
        <v>426</v>
      </c>
      <c r="H107" s="171">
        <v>57.8</v>
      </c>
      <c r="I107" s="172"/>
      <c r="J107" s="173">
        <f>ROUND(I107*H107,2)</f>
        <v>0</v>
      </c>
      <c r="K107" s="169" t="s">
        <v>392</v>
      </c>
      <c r="L107" s="35"/>
      <c r="M107" s="174" t="s">
        <v>5915</v>
      </c>
      <c r="N107" s="175" t="s">
        <v>5954</v>
      </c>
      <c r="O107" s="36"/>
      <c r="P107" s="176">
        <f>O107*H107</f>
        <v>0</v>
      </c>
      <c r="Q107" s="176">
        <v>1.0500000000000001E-2</v>
      </c>
      <c r="R107" s="176">
        <f>Q107*H107</f>
        <v>0.6069</v>
      </c>
      <c r="S107" s="176">
        <v>0</v>
      </c>
      <c r="T107" s="177">
        <f>S107*H107</f>
        <v>0</v>
      </c>
      <c r="AR107" s="18" t="s">
        <v>6003</v>
      </c>
      <c r="AT107" s="18" t="s">
        <v>4015</v>
      </c>
      <c r="AU107" s="18" t="s">
        <v>5990</v>
      </c>
      <c r="AY107" s="18" t="s">
        <v>4012</v>
      </c>
      <c r="BE107" s="178">
        <f>IF(N107="základní",J107,0)</f>
        <v>0</v>
      </c>
      <c r="BF107" s="178">
        <f>IF(N107="snížená",J107,0)</f>
        <v>0</v>
      </c>
      <c r="BG107" s="178">
        <f>IF(N107="zákl. přenesená",J107,0)</f>
        <v>0</v>
      </c>
      <c r="BH107" s="178">
        <f>IF(N107="sníž. přenesená",J107,0)</f>
        <v>0</v>
      </c>
      <c r="BI107" s="178">
        <f>IF(N107="nulová",J107,0)</f>
        <v>0</v>
      </c>
      <c r="BJ107" s="18" t="s">
        <v>5934</v>
      </c>
      <c r="BK107" s="178">
        <f>ROUND(I107*H107,2)</f>
        <v>0</v>
      </c>
      <c r="BL107" s="18" t="s">
        <v>6003</v>
      </c>
      <c r="BM107" s="18" t="s">
        <v>5276</v>
      </c>
    </row>
    <row r="108" spans="2:65" s="1" customFormat="1" ht="31.5" customHeight="1">
      <c r="B108" s="166"/>
      <c r="C108" s="167" t="s">
        <v>6012</v>
      </c>
      <c r="D108" s="167" t="s">
        <v>4015</v>
      </c>
      <c r="E108" s="168" t="s">
        <v>1537</v>
      </c>
      <c r="F108" s="169" t="s">
        <v>1538</v>
      </c>
      <c r="G108" s="170" t="s">
        <v>426</v>
      </c>
      <c r="H108" s="171">
        <v>11.231999999999999</v>
      </c>
      <c r="I108" s="172"/>
      <c r="J108" s="173">
        <f>ROUND(I108*H108,2)</f>
        <v>0</v>
      </c>
      <c r="K108" s="169" t="s">
        <v>392</v>
      </c>
      <c r="L108" s="35"/>
      <c r="M108" s="174" t="s">
        <v>5915</v>
      </c>
      <c r="N108" s="175" t="s">
        <v>5954</v>
      </c>
      <c r="O108" s="36"/>
      <c r="P108" s="176">
        <f>O108*H108</f>
        <v>0</v>
      </c>
      <c r="Q108" s="176">
        <v>6.28E-3</v>
      </c>
      <c r="R108" s="176">
        <f>Q108*H108</f>
        <v>7.0536959999999996E-2</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5277</v>
      </c>
    </row>
    <row r="109" spans="2:65" s="12" customFormat="1">
      <c r="B109" s="186"/>
      <c r="D109" s="179" t="s">
        <v>402</v>
      </c>
      <c r="E109" s="187" t="s">
        <v>5915</v>
      </c>
      <c r="F109" s="188" t="s">
        <v>5278</v>
      </c>
      <c r="H109" s="189">
        <v>11.231999999999999</v>
      </c>
      <c r="I109" s="190"/>
      <c r="L109" s="186"/>
      <c r="M109" s="191"/>
      <c r="N109" s="192"/>
      <c r="O109" s="192"/>
      <c r="P109" s="192"/>
      <c r="Q109" s="192"/>
      <c r="R109" s="192"/>
      <c r="S109" s="192"/>
      <c r="T109" s="193"/>
      <c r="AT109" s="194" t="s">
        <v>402</v>
      </c>
      <c r="AU109" s="194" t="s">
        <v>5990</v>
      </c>
      <c r="AV109" s="12" t="s">
        <v>5990</v>
      </c>
      <c r="AW109" s="12" t="s">
        <v>5947</v>
      </c>
      <c r="AX109" s="12" t="s">
        <v>5934</v>
      </c>
      <c r="AY109" s="194" t="s">
        <v>4012</v>
      </c>
    </row>
    <row r="110" spans="2:65" s="1" customFormat="1" ht="22.5" customHeight="1">
      <c r="B110" s="166"/>
      <c r="C110" s="167" t="s">
        <v>6015</v>
      </c>
      <c r="D110" s="167" t="s">
        <v>4015</v>
      </c>
      <c r="E110" s="168" t="s">
        <v>1543</v>
      </c>
      <c r="F110" s="169" t="s">
        <v>1544</v>
      </c>
      <c r="G110" s="170" t="s">
        <v>426</v>
      </c>
      <c r="H110" s="171">
        <v>46.604999999999997</v>
      </c>
      <c r="I110" s="172"/>
      <c r="J110" s="173">
        <f>ROUND(I110*H110,2)</f>
        <v>0</v>
      </c>
      <c r="K110" s="169" t="s">
        <v>392</v>
      </c>
      <c r="L110" s="35"/>
      <c r="M110" s="174" t="s">
        <v>5915</v>
      </c>
      <c r="N110" s="175" t="s">
        <v>5954</v>
      </c>
      <c r="O110" s="36"/>
      <c r="P110" s="176">
        <f>O110*H110</f>
        <v>0</v>
      </c>
      <c r="Q110" s="176">
        <v>4.7800000000000004E-3</v>
      </c>
      <c r="R110" s="176">
        <f>Q110*H110</f>
        <v>0.22277189999999999</v>
      </c>
      <c r="S110" s="176">
        <v>0</v>
      </c>
      <c r="T110" s="177">
        <f>S110*H110</f>
        <v>0</v>
      </c>
      <c r="AR110" s="18" t="s">
        <v>6003</v>
      </c>
      <c r="AT110" s="18" t="s">
        <v>4015</v>
      </c>
      <c r="AU110" s="18" t="s">
        <v>5990</v>
      </c>
      <c r="AY110" s="18" t="s">
        <v>4012</v>
      </c>
      <c r="BE110" s="178">
        <f>IF(N110="základní",J110,0)</f>
        <v>0</v>
      </c>
      <c r="BF110" s="178">
        <f>IF(N110="snížená",J110,0)</f>
        <v>0</v>
      </c>
      <c r="BG110" s="178">
        <f>IF(N110="zákl. přenesená",J110,0)</f>
        <v>0</v>
      </c>
      <c r="BH110" s="178">
        <f>IF(N110="sníž. přenesená",J110,0)</f>
        <v>0</v>
      </c>
      <c r="BI110" s="178">
        <f>IF(N110="nulová",J110,0)</f>
        <v>0</v>
      </c>
      <c r="BJ110" s="18" t="s">
        <v>5934</v>
      </c>
      <c r="BK110" s="178">
        <f>ROUND(I110*H110,2)</f>
        <v>0</v>
      </c>
      <c r="BL110" s="18" t="s">
        <v>6003</v>
      </c>
      <c r="BM110" s="18" t="s">
        <v>5279</v>
      </c>
    </row>
    <row r="111" spans="2:65" s="1" customFormat="1" ht="27">
      <c r="B111" s="35"/>
      <c r="D111" s="179" t="s">
        <v>4021</v>
      </c>
      <c r="F111" s="180" t="s">
        <v>1546</v>
      </c>
      <c r="I111" s="181"/>
      <c r="L111" s="35"/>
      <c r="M111" s="64"/>
      <c r="N111" s="36"/>
      <c r="O111" s="36"/>
      <c r="P111" s="36"/>
      <c r="Q111" s="36"/>
      <c r="R111" s="36"/>
      <c r="S111" s="36"/>
      <c r="T111" s="65"/>
      <c r="AT111" s="18" t="s">
        <v>4021</v>
      </c>
      <c r="AU111" s="18" t="s">
        <v>5990</v>
      </c>
    </row>
    <row r="112" spans="2:65" s="1" customFormat="1" ht="22.5" customHeight="1">
      <c r="B112" s="166"/>
      <c r="C112" s="167" t="s">
        <v>3973</v>
      </c>
      <c r="D112" s="167" t="s">
        <v>4015</v>
      </c>
      <c r="E112" s="168" t="s">
        <v>1547</v>
      </c>
      <c r="F112" s="169" t="s">
        <v>1548</v>
      </c>
      <c r="G112" s="170" t="s">
        <v>426</v>
      </c>
      <c r="H112" s="171">
        <v>57.8</v>
      </c>
      <c r="I112" s="172"/>
      <c r="J112" s="173">
        <f>ROUND(I112*H112,2)</f>
        <v>0</v>
      </c>
      <c r="K112" s="169" t="s">
        <v>392</v>
      </c>
      <c r="L112" s="35"/>
      <c r="M112" s="174" t="s">
        <v>5915</v>
      </c>
      <c r="N112" s="175" t="s">
        <v>5954</v>
      </c>
      <c r="O112" s="36"/>
      <c r="P112" s="176">
        <f>O112*H112</f>
        <v>0</v>
      </c>
      <c r="Q112" s="176">
        <v>0</v>
      </c>
      <c r="R112" s="176">
        <f>Q112*H112</f>
        <v>0</v>
      </c>
      <c r="S112" s="176">
        <v>0</v>
      </c>
      <c r="T112" s="177">
        <f>S112*H112</f>
        <v>0</v>
      </c>
      <c r="AR112" s="18" t="s">
        <v>6003</v>
      </c>
      <c r="AT112" s="18" t="s">
        <v>4015</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5280</v>
      </c>
    </row>
    <row r="113" spans="2:65" s="12" customFormat="1">
      <c r="B113" s="186"/>
      <c r="D113" s="195" t="s">
        <v>402</v>
      </c>
      <c r="E113" s="194" t="s">
        <v>5915</v>
      </c>
      <c r="F113" s="207" t="s">
        <v>5281</v>
      </c>
      <c r="H113" s="208">
        <v>57.8</v>
      </c>
      <c r="I113" s="190"/>
      <c r="L113" s="186"/>
      <c r="M113" s="191"/>
      <c r="N113" s="192"/>
      <c r="O113" s="192"/>
      <c r="P113" s="192"/>
      <c r="Q113" s="192"/>
      <c r="R113" s="192"/>
      <c r="S113" s="192"/>
      <c r="T113" s="193"/>
      <c r="AT113" s="194" t="s">
        <v>402</v>
      </c>
      <c r="AU113" s="194" t="s">
        <v>5990</v>
      </c>
      <c r="AV113" s="12" t="s">
        <v>5990</v>
      </c>
      <c r="AW113" s="12" t="s">
        <v>5947</v>
      </c>
      <c r="AX113" s="12" t="s">
        <v>5934</v>
      </c>
      <c r="AY113" s="194" t="s">
        <v>4012</v>
      </c>
    </row>
    <row r="114" spans="2:65" s="11" customFormat="1" ht="29.85" customHeight="1">
      <c r="B114" s="152"/>
      <c r="D114" s="163" t="s">
        <v>5982</v>
      </c>
      <c r="E114" s="164" t="s">
        <v>3973</v>
      </c>
      <c r="F114" s="164" t="s">
        <v>700</v>
      </c>
      <c r="I114" s="155"/>
      <c r="J114" s="165">
        <f>BK114</f>
        <v>0</v>
      </c>
      <c r="L114" s="152"/>
      <c r="M114" s="157"/>
      <c r="N114" s="158"/>
      <c r="O114" s="158"/>
      <c r="P114" s="159">
        <f>SUM(P115:P149)</f>
        <v>0</v>
      </c>
      <c r="Q114" s="158"/>
      <c r="R114" s="159">
        <f>SUM(R115:R149)</f>
        <v>1.9288779999999998E-2</v>
      </c>
      <c r="S114" s="158"/>
      <c r="T114" s="160">
        <f>SUM(T115:T149)</f>
        <v>7.9109999999999996</v>
      </c>
      <c r="AR114" s="153" t="s">
        <v>5934</v>
      </c>
      <c r="AT114" s="161" t="s">
        <v>5982</v>
      </c>
      <c r="AU114" s="161" t="s">
        <v>5934</v>
      </c>
      <c r="AY114" s="153" t="s">
        <v>4012</v>
      </c>
      <c r="BK114" s="162">
        <f>SUM(BK115:BK149)</f>
        <v>0</v>
      </c>
    </row>
    <row r="115" spans="2:65" s="1" customFormat="1" ht="31.5" customHeight="1">
      <c r="B115" s="166"/>
      <c r="C115" s="167" t="s">
        <v>5939</v>
      </c>
      <c r="D115" s="167" t="s">
        <v>4015</v>
      </c>
      <c r="E115" s="168" t="s">
        <v>1556</v>
      </c>
      <c r="F115" s="169" t="s">
        <v>1557</v>
      </c>
      <c r="G115" s="170" t="s">
        <v>426</v>
      </c>
      <c r="H115" s="171">
        <v>57.8</v>
      </c>
      <c r="I115" s="172"/>
      <c r="J115" s="173">
        <f>ROUND(I115*H115,2)</f>
        <v>0</v>
      </c>
      <c r="K115" s="169" t="s">
        <v>392</v>
      </c>
      <c r="L115" s="35"/>
      <c r="M115" s="174" t="s">
        <v>5915</v>
      </c>
      <c r="N115" s="175" t="s">
        <v>5954</v>
      </c>
      <c r="O115" s="36"/>
      <c r="P115" s="176">
        <f>O115*H115</f>
        <v>0</v>
      </c>
      <c r="Q115" s="176">
        <v>0</v>
      </c>
      <c r="R115" s="176">
        <f>Q115*H115</f>
        <v>0</v>
      </c>
      <c r="S115" s="176">
        <v>0</v>
      </c>
      <c r="T115" s="177">
        <f>S115*H115</f>
        <v>0</v>
      </c>
      <c r="AR115" s="18" t="s">
        <v>6003</v>
      </c>
      <c r="AT115" s="18" t="s">
        <v>4015</v>
      </c>
      <c r="AU115" s="18" t="s">
        <v>5990</v>
      </c>
      <c r="AY115" s="18" t="s">
        <v>4012</v>
      </c>
      <c r="BE115" s="178">
        <f>IF(N115="základní",J115,0)</f>
        <v>0</v>
      </c>
      <c r="BF115" s="178">
        <f>IF(N115="snížená",J115,0)</f>
        <v>0</v>
      </c>
      <c r="BG115" s="178">
        <f>IF(N115="zákl. přenesená",J115,0)</f>
        <v>0</v>
      </c>
      <c r="BH115" s="178">
        <f>IF(N115="sníž. přenesená",J115,0)</f>
        <v>0</v>
      </c>
      <c r="BI115" s="178">
        <f>IF(N115="nulová",J115,0)</f>
        <v>0</v>
      </c>
      <c r="BJ115" s="18" t="s">
        <v>5934</v>
      </c>
      <c r="BK115" s="178">
        <f>ROUND(I115*H115,2)</f>
        <v>0</v>
      </c>
      <c r="BL115" s="18" t="s">
        <v>6003</v>
      </c>
      <c r="BM115" s="18" t="s">
        <v>5282</v>
      </c>
    </row>
    <row r="116" spans="2:65" s="1" customFormat="1" ht="31.5" customHeight="1">
      <c r="B116" s="166"/>
      <c r="C116" s="167" t="s">
        <v>3978</v>
      </c>
      <c r="D116" s="167" t="s">
        <v>4015</v>
      </c>
      <c r="E116" s="168" t="s">
        <v>1561</v>
      </c>
      <c r="F116" s="169" t="s">
        <v>1562</v>
      </c>
      <c r="G116" s="170" t="s">
        <v>426</v>
      </c>
      <c r="H116" s="171">
        <v>1156</v>
      </c>
      <c r="I116" s="172"/>
      <c r="J116" s="173">
        <f>ROUND(I116*H116,2)</f>
        <v>0</v>
      </c>
      <c r="K116" s="169" t="s">
        <v>392</v>
      </c>
      <c r="L116" s="35"/>
      <c r="M116" s="174" t="s">
        <v>5915</v>
      </c>
      <c r="N116" s="175" t="s">
        <v>5954</v>
      </c>
      <c r="O116" s="36"/>
      <c r="P116" s="176">
        <f>O116*H116</f>
        <v>0</v>
      </c>
      <c r="Q116" s="176">
        <v>0</v>
      </c>
      <c r="R116" s="176">
        <f>Q116*H116</f>
        <v>0</v>
      </c>
      <c r="S116" s="176">
        <v>0</v>
      </c>
      <c r="T116" s="177">
        <f>S116*H116</f>
        <v>0</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5283</v>
      </c>
    </row>
    <row r="117" spans="2:65" s="12" customFormat="1">
      <c r="B117" s="186"/>
      <c r="D117" s="179" t="s">
        <v>402</v>
      </c>
      <c r="E117" s="187" t="s">
        <v>5915</v>
      </c>
      <c r="F117" s="188" t="s">
        <v>5284</v>
      </c>
      <c r="H117" s="189">
        <v>1156</v>
      </c>
      <c r="I117" s="190"/>
      <c r="L117" s="186"/>
      <c r="M117" s="191"/>
      <c r="N117" s="192"/>
      <c r="O117" s="192"/>
      <c r="P117" s="192"/>
      <c r="Q117" s="192"/>
      <c r="R117" s="192"/>
      <c r="S117" s="192"/>
      <c r="T117" s="193"/>
      <c r="AT117" s="194" t="s">
        <v>402</v>
      </c>
      <c r="AU117" s="194" t="s">
        <v>5990</v>
      </c>
      <c r="AV117" s="12" t="s">
        <v>5990</v>
      </c>
      <c r="AW117" s="12" t="s">
        <v>5947</v>
      </c>
      <c r="AX117" s="12" t="s">
        <v>5934</v>
      </c>
      <c r="AY117" s="194" t="s">
        <v>4012</v>
      </c>
    </row>
    <row r="118" spans="2:65" s="1" customFormat="1" ht="31.5" customHeight="1">
      <c r="B118" s="166"/>
      <c r="C118" s="167" t="s">
        <v>2327</v>
      </c>
      <c r="D118" s="167" t="s">
        <v>4015</v>
      </c>
      <c r="E118" s="168" t="s">
        <v>1565</v>
      </c>
      <c r="F118" s="169" t="s">
        <v>1566</v>
      </c>
      <c r="G118" s="170" t="s">
        <v>426</v>
      </c>
      <c r="H118" s="171">
        <v>57.8</v>
      </c>
      <c r="I118" s="172"/>
      <c r="J118" s="173">
        <f>ROUND(I118*H118,2)</f>
        <v>0</v>
      </c>
      <c r="K118" s="169" t="s">
        <v>392</v>
      </c>
      <c r="L118" s="35"/>
      <c r="M118" s="174" t="s">
        <v>5915</v>
      </c>
      <c r="N118" s="175" t="s">
        <v>5954</v>
      </c>
      <c r="O118" s="36"/>
      <c r="P118" s="176">
        <f>O118*H118</f>
        <v>0</v>
      </c>
      <c r="Q118" s="176">
        <v>0</v>
      </c>
      <c r="R118" s="176">
        <f>Q118*H118</f>
        <v>0</v>
      </c>
      <c r="S118" s="176">
        <v>0</v>
      </c>
      <c r="T118" s="177">
        <f>S118*H118</f>
        <v>0</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5285</v>
      </c>
    </row>
    <row r="119" spans="2:65" s="1" customFormat="1" ht="22.5" customHeight="1">
      <c r="B119" s="166"/>
      <c r="C119" s="167" t="s">
        <v>2329</v>
      </c>
      <c r="D119" s="167" t="s">
        <v>4015</v>
      </c>
      <c r="E119" s="168" t="s">
        <v>1572</v>
      </c>
      <c r="F119" s="169" t="s">
        <v>1573</v>
      </c>
      <c r="G119" s="170" t="s">
        <v>426</v>
      </c>
      <c r="H119" s="171">
        <v>11.31</v>
      </c>
      <c r="I119" s="172"/>
      <c r="J119" s="173">
        <f>ROUND(I119*H119,2)</f>
        <v>0</v>
      </c>
      <c r="K119" s="169" t="s">
        <v>5915</v>
      </c>
      <c r="L119" s="35"/>
      <c r="M119" s="174" t="s">
        <v>5915</v>
      </c>
      <c r="N119" s="175" t="s">
        <v>5954</v>
      </c>
      <c r="O119" s="36"/>
      <c r="P119" s="176">
        <f>O119*H119</f>
        <v>0</v>
      </c>
      <c r="Q119" s="176">
        <v>1.0000000000000001E-5</v>
      </c>
      <c r="R119" s="176">
        <f>Q119*H119</f>
        <v>1.1310000000000001E-4</v>
      </c>
      <c r="S119" s="176">
        <v>0</v>
      </c>
      <c r="T119" s="177">
        <f>S119*H119</f>
        <v>0</v>
      </c>
      <c r="AR119" s="18" t="s">
        <v>6003</v>
      </c>
      <c r="AT119" s="18" t="s">
        <v>4015</v>
      </c>
      <c r="AU119" s="18" t="s">
        <v>5990</v>
      </c>
      <c r="AY119" s="18" t="s">
        <v>4012</v>
      </c>
      <c r="BE119" s="178">
        <f>IF(N119="základní",J119,0)</f>
        <v>0</v>
      </c>
      <c r="BF119" s="178">
        <f>IF(N119="snížená",J119,0)</f>
        <v>0</v>
      </c>
      <c r="BG119" s="178">
        <f>IF(N119="zákl. přenesená",J119,0)</f>
        <v>0</v>
      </c>
      <c r="BH119" s="178">
        <f>IF(N119="sníž. přenesená",J119,0)</f>
        <v>0</v>
      </c>
      <c r="BI119" s="178">
        <f>IF(N119="nulová",J119,0)</f>
        <v>0</v>
      </c>
      <c r="BJ119" s="18" t="s">
        <v>5934</v>
      </c>
      <c r="BK119" s="178">
        <f>ROUND(I119*H119,2)</f>
        <v>0</v>
      </c>
      <c r="BL119" s="18" t="s">
        <v>6003</v>
      </c>
      <c r="BM119" s="18" t="s">
        <v>5286</v>
      </c>
    </row>
    <row r="120" spans="2:65" s="12" customFormat="1">
      <c r="B120" s="186"/>
      <c r="D120" s="179" t="s">
        <v>402</v>
      </c>
      <c r="E120" s="187" t="s">
        <v>5915</v>
      </c>
      <c r="F120" s="188" t="s">
        <v>5287</v>
      </c>
      <c r="H120" s="189">
        <v>11.31</v>
      </c>
      <c r="I120" s="190"/>
      <c r="L120" s="186"/>
      <c r="M120" s="191"/>
      <c r="N120" s="192"/>
      <c r="O120" s="192"/>
      <c r="P120" s="192"/>
      <c r="Q120" s="192"/>
      <c r="R120" s="192"/>
      <c r="S120" s="192"/>
      <c r="T120" s="193"/>
      <c r="AT120" s="194" t="s">
        <v>402</v>
      </c>
      <c r="AU120" s="194" t="s">
        <v>5990</v>
      </c>
      <c r="AV120" s="12" t="s">
        <v>5990</v>
      </c>
      <c r="AW120" s="12" t="s">
        <v>5947</v>
      </c>
      <c r="AX120" s="12" t="s">
        <v>5934</v>
      </c>
      <c r="AY120" s="194" t="s">
        <v>4012</v>
      </c>
    </row>
    <row r="121" spans="2:65" s="1" customFormat="1" ht="22.5" customHeight="1">
      <c r="B121" s="166"/>
      <c r="C121" s="167" t="s">
        <v>3959</v>
      </c>
      <c r="D121" s="167" t="s">
        <v>4015</v>
      </c>
      <c r="E121" s="168" t="s">
        <v>5210</v>
      </c>
      <c r="F121" s="169" t="s">
        <v>5211</v>
      </c>
      <c r="G121" s="170" t="s">
        <v>459</v>
      </c>
      <c r="H121" s="171">
        <v>1</v>
      </c>
      <c r="I121" s="172"/>
      <c r="J121" s="173">
        <f t="shared" ref="J121:J127" si="0">ROUND(I121*H121,2)</f>
        <v>0</v>
      </c>
      <c r="K121" s="169" t="s">
        <v>392</v>
      </c>
      <c r="L121" s="35"/>
      <c r="M121" s="174" t="s">
        <v>5915</v>
      </c>
      <c r="N121" s="175" t="s">
        <v>5954</v>
      </c>
      <c r="O121" s="36"/>
      <c r="P121" s="176">
        <f t="shared" ref="P121:P127" si="1">O121*H121</f>
        <v>0</v>
      </c>
      <c r="Q121" s="176">
        <v>8.6499999999999997E-3</v>
      </c>
      <c r="R121" s="176">
        <f t="shared" ref="R121:R127" si="2">Q121*H121</f>
        <v>8.6499999999999997E-3</v>
      </c>
      <c r="S121" s="176">
        <v>0.63600000000000001</v>
      </c>
      <c r="T121" s="177">
        <f t="shared" ref="T121:T127" si="3">S121*H121</f>
        <v>0.63600000000000001</v>
      </c>
      <c r="AR121" s="18" t="s">
        <v>6003</v>
      </c>
      <c r="AT121" s="18" t="s">
        <v>4015</v>
      </c>
      <c r="AU121" s="18" t="s">
        <v>5990</v>
      </c>
      <c r="AY121" s="18" t="s">
        <v>4012</v>
      </c>
      <c r="BE121" s="178">
        <f t="shared" ref="BE121:BE127" si="4">IF(N121="základní",J121,0)</f>
        <v>0</v>
      </c>
      <c r="BF121" s="178">
        <f t="shared" ref="BF121:BF127" si="5">IF(N121="snížená",J121,0)</f>
        <v>0</v>
      </c>
      <c r="BG121" s="178">
        <f t="shared" ref="BG121:BG127" si="6">IF(N121="zákl. přenesená",J121,0)</f>
        <v>0</v>
      </c>
      <c r="BH121" s="178">
        <f t="shared" ref="BH121:BH127" si="7">IF(N121="sníž. přenesená",J121,0)</f>
        <v>0</v>
      </c>
      <c r="BI121" s="178">
        <f t="shared" ref="BI121:BI127" si="8">IF(N121="nulová",J121,0)</f>
        <v>0</v>
      </c>
      <c r="BJ121" s="18" t="s">
        <v>5934</v>
      </c>
      <c r="BK121" s="178">
        <f t="shared" ref="BK121:BK127" si="9">ROUND(I121*H121,2)</f>
        <v>0</v>
      </c>
      <c r="BL121" s="18" t="s">
        <v>6003</v>
      </c>
      <c r="BM121" s="18" t="s">
        <v>5288</v>
      </c>
    </row>
    <row r="122" spans="2:65" s="1" customFormat="1" ht="22.5" customHeight="1">
      <c r="B122" s="166"/>
      <c r="C122" s="167" t="s">
        <v>5921</v>
      </c>
      <c r="D122" s="167" t="s">
        <v>4015</v>
      </c>
      <c r="E122" s="168" t="s">
        <v>2572</v>
      </c>
      <c r="F122" s="169" t="s">
        <v>2573</v>
      </c>
      <c r="G122" s="170" t="s">
        <v>426</v>
      </c>
      <c r="H122" s="171">
        <v>11.3</v>
      </c>
      <c r="I122" s="172"/>
      <c r="J122" s="173">
        <f t="shared" si="0"/>
        <v>0</v>
      </c>
      <c r="K122" s="169" t="s">
        <v>392</v>
      </c>
      <c r="L122" s="35"/>
      <c r="M122" s="174" t="s">
        <v>5915</v>
      </c>
      <c r="N122" s="175" t="s">
        <v>5954</v>
      </c>
      <c r="O122" s="36"/>
      <c r="P122" s="176">
        <f t="shared" si="1"/>
        <v>0</v>
      </c>
      <c r="Q122" s="176">
        <v>0</v>
      </c>
      <c r="R122" s="176">
        <f t="shared" si="2"/>
        <v>0</v>
      </c>
      <c r="S122" s="176">
        <v>0.05</v>
      </c>
      <c r="T122" s="177">
        <f t="shared" si="3"/>
        <v>0.56500000000000006</v>
      </c>
      <c r="AR122" s="18" t="s">
        <v>6003</v>
      </c>
      <c r="AT122" s="18" t="s">
        <v>4015</v>
      </c>
      <c r="AU122" s="18" t="s">
        <v>5990</v>
      </c>
      <c r="AY122" s="18" t="s">
        <v>4012</v>
      </c>
      <c r="BE122" s="178">
        <f t="shared" si="4"/>
        <v>0</v>
      </c>
      <c r="BF122" s="178">
        <f t="shared" si="5"/>
        <v>0</v>
      </c>
      <c r="BG122" s="178">
        <f t="shared" si="6"/>
        <v>0</v>
      </c>
      <c r="BH122" s="178">
        <f t="shared" si="7"/>
        <v>0</v>
      </c>
      <c r="BI122" s="178">
        <f t="shared" si="8"/>
        <v>0</v>
      </c>
      <c r="BJ122" s="18" t="s">
        <v>5934</v>
      </c>
      <c r="BK122" s="178">
        <f t="shared" si="9"/>
        <v>0</v>
      </c>
      <c r="BL122" s="18" t="s">
        <v>6003</v>
      </c>
      <c r="BM122" s="18" t="s">
        <v>5289</v>
      </c>
    </row>
    <row r="123" spans="2:65" s="1" customFormat="1" ht="22.5" customHeight="1">
      <c r="B123" s="166"/>
      <c r="C123" s="167" t="s">
        <v>3964</v>
      </c>
      <c r="D123" s="167" t="s">
        <v>4015</v>
      </c>
      <c r="E123" s="168" t="s">
        <v>1618</v>
      </c>
      <c r="F123" s="169" t="s">
        <v>1619</v>
      </c>
      <c r="G123" s="170" t="s">
        <v>426</v>
      </c>
      <c r="H123" s="171">
        <v>54.4</v>
      </c>
      <c r="I123" s="172"/>
      <c r="J123" s="173">
        <f t="shared" si="0"/>
        <v>0</v>
      </c>
      <c r="K123" s="169" t="s">
        <v>392</v>
      </c>
      <c r="L123" s="35"/>
      <c r="M123" s="174" t="s">
        <v>5915</v>
      </c>
      <c r="N123" s="175" t="s">
        <v>5954</v>
      </c>
      <c r="O123" s="36"/>
      <c r="P123" s="176">
        <f t="shared" si="1"/>
        <v>0</v>
      </c>
      <c r="Q123" s="176">
        <v>0</v>
      </c>
      <c r="R123" s="176">
        <f t="shared" si="2"/>
        <v>0</v>
      </c>
      <c r="S123" s="176">
        <v>4.5999999999999999E-2</v>
      </c>
      <c r="T123" s="177">
        <f t="shared" si="3"/>
        <v>2.5023999999999997</v>
      </c>
      <c r="AR123" s="18" t="s">
        <v>6003</v>
      </c>
      <c r="AT123" s="18" t="s">
        <v>4015</v>
      </c>
      <c r="AU123" s="18" t="s">
        <v>5990</v>
      </c>
      <c r="AY123" s="18" t="s">
        <v>4012</v>
      </c>
      <c r="BE123" s="178">
        <f t="shared" si="4"/>
        <v>0</v>
      </c>
      <c r="BF123" s="178">
        <f t="shared" si="5"/>
        <v>0</v>
      </c>
      <c r="BG123" s="178">
        <f t="shared" si="6"/>
        <v>0</v>
      </c>
      <c r="BH123" s="178">
        <f t="shared" si="7"/>
        <v>0</v>
      </c>
      <c r="BI123" s="178">
        <f t="shared" si="8"/>
        <v>0</v>
      </c>
      <c r="BJ123" s="18" t="s">
        <v>5934</v>
      </c>
      <c r="BK123" s="178">
        <f t="shared" si="9"/>
        <v>0</v>
      </c>
      <c r="BL123" s="18" t="s">
        <v>6003</v>
      </c>
      <c r="BM123" s="18" t="s">
        <v>5290</v>
      </c>
    </row>
    <row r="124" spans="2:65" s="1" customFormat="1" ht="31.5" customHeight="1">
      <c r="B124" s="166"/>
      <c r="C124" s="167" t="s">
        <v>2338</v>
      </c>
      <c r="D124" s="167" t="s">
        <v>4015</v>
      </c>
      <c r="E124" s="168" t="s">
        <v>2428</v>
      </c>
      <c r="F124" s="169" t="s">
        <v>2429</v>
      </c>
      <c r="G124" s="170" t="s">
        <v>426</v>
      </c>
      <c r="H124" s="171">
        <v>57.8</v>
      </c>
      <c r="I124" s="172"/>
      <c r="J124" s="173">
        <f t="shared" si="0"/>
        <v>0</v>
      </c>
      <c r="K124" s="169" t="s">
        <v>392</v>
      </c>
      <c r="L124" s="35"/>
      <c r="M124" s="174" t="s">
        <v>5915</v>
      </c>
      <c r="N124" s="175" t="s">
        <v>5954</v>
      </c>
      <c r="O124" s="36"/>
      <c r="P124" s="176">
        <f t="shared" si="1"/>
        <v>0</v>
      </c>
      <c r="Q124" s="176">
        <v>0</v>
      </c>
      <c r="R124" s="176">
        <f t="shared" si="2"/>
        <v>0</v>
      </c>
      <c r="S124" s="176">
        <v>5.8999999999999997E-2</v>
      </c>
      <c r="T124" s="177">
        <f t="shared" si="3"/>
        <v>3.4101999999999997</v>
      </c>
      <c r="AR124" s="18" t="s">
        <v>6003</v>
      </c>
      <c r="AT124" s="18" t="s">
        <v>4015</v>
      </c>
      <c r="AU124" s="18" t="s">
        <v>5990</v>
      </c>
      <c r="AY124" s="18" t="s">
        <v>4012</v>
      </c>
      <c r="BE124" s="178">
        <f t="shared" si="4"/>
        <v>0</v>
      </c>
      <c r="BF124" s="178">
        <f t="shared" si="5"/>
        <v>0</v>
      </c>
      <c r="BG124" s="178">
        <f t="shared" si="6"/>
        <v>0</v>
      </c>
      <c r="BH124" s="178">
        <f t="shared" si="7"/>
        <v>0</v>
      </c>
      <c r="BI124" s="178">
        <f t="shared" si="8"/>
        <v>0</v>
      </c>
      <c r="BJ124" s="18" t="s">
        <v>5934</v>
      </c>
      <c r="BK124" s="178">
        <f t="shared" si="9"/>
        <v>0</v>
      </c>
      <c r="BL124" s="18" t="s">
        <v>6003</v>
      </c>
      <c r="BM124" s="18" t="s">
        <v>5291</v>
      </c>
    </row>
    <row r="125" spans="2:65" s="1" customFormat="1" ht="22.5" customHeight="1">
      <c r="B125" s="166"/>
      <c r="C125" s="167" t="s">
        <v>2341</v>
      </c>
      <c r="D125" s="167" t="s">
        <v>4015</v>
      </c>
      <c r="E125" s="168" t="s">
        <v>5219</v>
      </c>
      <c r="F125" s="169" t="s">
        <v>5220</v>
      </c>
      <c r="G125" s="170" t="s">
        <v>568</v>
      </c>
      <c r="H125" s="171">
        <v>2</v>
      </c>
      <c r="I125" s="172"/>
      <c r="J125" s="173">
        <f t="shared" si="0"/>
        <v>0</v>
      </c>
      <c r="K125" s="169" t="s">
        <v>5915</v>
      </c>
      <c r="L125" s="35"/>
      <c r="M125" s="174" t="s">
        <v>5915</v>
      </c>
      <c r="N125" s="175" t="s">
        <v>5954</v>
      </c>
      <c r="O125" s="36"/>
      <c r="P125" s="176">
        <f t="shared" si="1"/>
        <v>0</v>
      </c>
      <c r="Q125" s="176">
        <v>0</v>
      </c>
      <c r="R125" s="176">
        <f t="shared" si="2"/>
        <v>0</v>
      </c>
      <c r="S125" s="176">
        <v>0</v>
      </c>
      <c r="T125" s="177">
        <f t="shared" si="3"/>
        <v>0</v>
      </c>
      <c r="AR125" s="18" t="s">
        <v>6003</v>
      </c>
      <c r="AT125" s="18" t="s">
        <v>4015</v>
      </c>
      <c r="AU125" s="18" t="s">
        <v>5990</v>
      </c>
      <c r="AY125" s="18" t="s">
        <v>4012</v>
      </c>
      <c r="BE125" s="178">
        <f t="shared" si="4"/>
        <v>0</v>
      </c>
      <c r="BF125" s="178">
        <f t="shared" si="5"/>
        <v>0</v>
      </c>
      <c r="BG125" s="178">
        <f t="shared" si="6"/>
        <v>0</v>
      </c>
      <c r="BH125" s="178">
        <f t="shared" si="7"/>
        <v>0</v>
      </c>
      <c r="BI125" s="178">
        <f t="shared" si="8"/>
        <v>0</v>
      </c>
      <c r="BJ125" s="18" t="s">
        <v>5934</v>
      </c>
      <c r="BK125" s="178">
        <f t="shared" si="9"/>
        <v>0</v>
      </c>
      <c r="BL125" s="18" t="s">
        <v>6003</v>
      </c>
      <c r="BM125" s="18" t="s">
        <v>5292</v>
      </c>
    </row>
    <row r="126" spans="2:65" s="1" customFormat="1" ht="22.5" customHeight="1">
      <c r="B126" s="166"/>
      <c r="C126" s="167" t="s">
        <v>2344</v>
      </c>
      <c r="D126" s="167" t="s">
        <v>4015</v>
      </c>
      <c r="E126" s="168" t="s">
        <v>5293</v>
      </c>
      <c r="F126" s="169" t="s">
        <v>5223</v>
      </c>
      <c r="G126" s="170" t="s">
        <v>568</v>
      </c>
      <c r="H126" s="171">
        <v>2</v>
      </c>
      <c r="I126" s="172"/>
      <c r="J126" s="173">
        <f t="shared" si="0"/>
        <v>0</v>
      </c>
      <c r="K126" s="169" t="s">
        <v>5915</v>
      </c>
      <c r="L126" s="35"/>
      <c r="M126" s="174" t="s">
        <v>5915</v>
      </c>
      <c r="N126" s="175" t="s">
        <v>5954</v>
      </c>
      <c r="O126" s="36"/>
      <c r="P126" s="176">
        <f t="shared" si="1"/>
        <v>0</v>
      </c>
      <c r="Q126" s="176">
        <v>0</v>
      </c>
      <c r="R126" s="176">
        <f t="shared" si="2"/>
        <v>0</v>
      </c>
      <c r="S126" s="176">
        <v>0</v>
      </c>
      <c r="T126" s="177">
        <f t="shared" si="3"/>
        <v>0</v>
      </c>
      <c r="AR126" s="18" t="s">
        <v>6003</v>
      </c>
      <c r="AT126" s="18" t="s">
        <v>4015</v>
      </c>
      <c r="AU126" s="18" t="s">
        <v>5990</v>
      </c>
      <c r="AY126" s="18" t="s">
        <v>4012</v>
      </c>
      <c r="BE126" s="178">
        <f t="shared" si="4"/>
        <v>0</v>
      </c>
      <c r="BF126" s="178">
        <f t="shared" si="5"/>
        <v>0</v>
      </c>
      <c r="BG126" s="178">
        <f t="shared" si="6"/>
        <v>0</v>
      </c>
      <c r="BH126" s="178">
        <f t="shared" si="7"/>
        <v>0</v>
      </c>
      <c r="BI126" s="178">
        <f t="shared" si="8"/>
        <v>0</v>
      </c>
      <c r="BJ126" s="18" t="s">
        <v>5934</v>
      </c>
      <c r="BK126" s="178">
        <f t="shared" si="9"/>
        <v>0</v>
      </c>
      <c r="BL126" s="18" t="s">
        <v>6003</v>
      </c>
      <c r="BM126" s="18" t="s">
        <v>5294</v>
      </c>
    </row>
    <row r="127" spans="2:65" s="1" customFormat="1" ht="22.5" customHeight="1">
      <c r="B127" s="166"/>
      <c r="C127" s="167" t="s">
        <v>2347</v>
      </c>
      <c r="D127" s="167" t="s">
        <v>4015</v>
      </c>
      <c r="E127" s="168" t="s">
        <v>4581</v>
      </c>
      <c r="F127" s="169" t="s">
        <v>4582</v>
      </c>
      <c r="G127" s="170" t="s">
        <v>426</v>
      </c>
      <c r="H127" s="171">
        <v>10.632</v>
      </c>
      <c r="I127" s="172"/>
      <c r="J127" s="173">
        <f t="shared" si="0"/>
        <v>0</v>
      </c>
      <c r="K127" s="169" t="s">
        <v>593</v>
      </c>
      <c r="L127" s="35"/>
      <c r="M127" s="174" t="s">
        <v>5915</v>
      </c>
      <c r="N127" s="175" t="s">
        <v>5954</v>
      </c>
      <c r="O127" s="36"/>
      <c r="P127" s="176">
        <f t="shared" si="1"/>
        <v>0</v>
      </c>
      <c r="Q127" s="176">
        <v>0</v>
      </c>
      <c r="R127" s="176">
        <f t="shared" si="2"/>
        <v>0</v>
      </c>
      <c r="S127" s="176">
        <v>7.4999999999999997E-2</v>
      </c>
      <c r="T127" s="177">
        <f t="shared" si="3"/>
        <v>0.7974</v>
      </c>
      <c r="AR127" s="18" t="s">
        <v>6003</v>
      </c>
      <c r="AT127" s="18" t="s">
        <v>4015</v>
      </c>
      <c r="AU127" s="18" t="s">
        <v>5990</v>
      </c>
      <c r="AY127" s="18" t="s">
        <v>4012</v>
      </c>
      <c r="BE127" s="178">
        <f t="shared" si="4"/>
        <v>0</v>
      </c>
      <c r="BF127" s="178">
        <f t="shared" si="5"/>
        <v>0</v>
      </c>
      <c r="BG127" s="178">
        <f t="shared" si="6"/>
        <v>0</v>
      </c>
      <c r="BH127" s="178">
        <f t="shared" si="7"/>
        <v>0</v>
      </c>
      <c r="BI127" s="178">
        <f t="shared" si="8"/>
        <v>0</v>
      </c>
      <c r="BJ127" s="18" t="s">
        <v>5934</v>
      </c>
      <c r="BK127" s="178">
        <f t="shared" si="9"/>
        <v>0</v>
      </c>
      <c r="BL127" s="18" t="s">
        <v>6003</v>
      </c>
      <c r="BM127" s="18" t="s">
        <v>5295</v>
      </c>
    </row>
    <row r="128" spans="2:65" s="12" customFormat="1">
      <c r="B128" s="186"/>
      <c r="D128" s="195" t="s">
        <v>402</v>
      </c>
      <c r="E128" s="194" t="s">
        <v>5915</v>
      </c>
      <c r="F128" s="207" t="s">
        <v>5296</v>
      </c>
      <c r="H128" s="208">
        <v>1.093</v>
      </c>
      <c r="I128" s="190"/>
      <c r="L128" s="186"/>
      <c r="M128" s="191"/>
      <c r="N128" s="192"/>
      <c r="O128" s="192"/>
      <c r="P128" s="192"/>
      <c r="Q128" s="192"/>
      <c r="R128" s="192"/>
      <c r="S128" s="192"/>
      <c r="T128" s="193"/>
      <c r="AT128" s="194" t="s">
        <v>402</v>
      </c>
      <c r="AU128" s="194" t="s">
        <v>5990</v>
      </c>
      <c r="AV128" s="12" t="s">
        <v>5990</v>
      </c>
      <c r="AW128" s="12" t="s">
        <v>5947</v>
      </c>
      <c r="AX128" s="12" t="s">
        <v>5983</v>
      </c>
      <c r="AY128" s="194" t="s">
        <v>4012</v>
      </c>
    </row>
    <row r="129" spans="2:65" s="12" customFormat="1">
      <c r="B129" s="186"/>
      <c r="D129" s="195" t="s">
        <v>402</v>
      </c>
      <c r="E129" s="194" t="s">
        <v>5915</v>
      </c>
      <c r="F129" s="207" t="s">
        <v>5297</v>
      </c>
      <c r="H129" s="208">
        <v>2.415</v>
      </c>
      <c r="I129" s="190"/>
      <c r="L129" s="186"/>
      <c r="M129" s="191"/>
      <c r="N129" s="192"/>
      <c r="O129" s="192"/>
      <c r="P129" s="192"/>
      <c r="Q129" s="192"/>
      <c r="R129" s="192"/>
      <c r="S129" s="192"/>
      <c r="T129" s="193"/>
      <c r="AT129" s="194" t="s">
        <v>402</v>
      </c>
      <c r="AU129" s="194" t="s">
        <v>5990</v>
      </c>
      <c r="AV129" s="12" t="s">
        <v>5990</v>
      </c>
      <c r="AW129" s="12" t="s">
        <v>5947</v>
      </c>
      <c r="AX129" s="12" t="s">
        <v>5983</v>
      </c>
      <c r="AY129" s="194" t="s">
        <v>4012</v>
      </c>
    </row>
    <row r="130" spans="2:65" s="12" customFormat="1">
      <c r="B130" s="186"/>
      <c r="D130" s="195" t="s">
        <v>402</v>
      </c>
      <c r="E130" s="194" t="s">
        <v>5915</v>
      </c>
      <c r="F130" s="207" t="s">
        <v>5298</v>
      </c>
      <c r="H130" s="208">
        <v>1.5640000000000001</v>
      </c>
      <c r="I130" s="190"/>
      <c r="L130" s="186"/>
      <c r="M130" s="191"/>
      <c r="N130" s="192"/>
      <c r="O130" s="192"/>
      <c r="P130" s="192"/>
      <c r="Q130" s="192"/>
      <c r="R130" s="192"/>
      <c r="S130" s="192"/>
      <c r="T130" s="193"/>
      <c r="AT130" s="194" t="s">
        <v>402</v>
      </c>
      <c r="AU130" s="194" t="s">
        <v>5990</v>
      </c>
      <c r="AV130" s="12" t="s">
        <v>5990</v>
      </c>
      <c r="AW130" s="12" t="s">
        <v>5947</v>
      </c>
      <c r="AX130" s="12" t="s">
        <v>5983</v>
      </c>
      <c r="AY130" s="194" t="s">
        <v>4012</v>
      </c>
    </row>
    <row r="131" spans="2:65" s="12" customFormat="1">
      <c r="B131" s="186"/>
      <c r="D131" s="195" t="s">
        <v>402</v>
      </c>
      <c r="E131" s="194" t="s">
        <v>5915</v>
      </c>
      <c r="F131" s="207" t="s">
        <v>5299</v>
      </c>
      <c r="H131" s="208">
        <v>5.56</v>
      </c>
      <c r="I131" s="190"/>
      <c r="L131" s="186"/>
      <c r="M131" s="191"/>
      <c r="N131" s="192"/>
      <c r="O131" s="192"/>
      <c r="P131" s="192"/>
      <c r="Q131" s="192"/>
      <c r="R131" s="192"/>
      <c r="S131" s="192"/>
      <c r="T131" s="193"/>
      <c r="AT131" s="194" t="s">
        <v>402</v>
      </c>
      <c r="AU131" s="194" t="s">
        <v>5990</v>
      </c>
      <c r="AV131" s="12" t="s">
        <v>5990</v>
      </c>
      <c r="AW131" s="12" t="s">
        <v>5947</v>
      </c>
      <c r="AX131" s="12" t="s">
        <v>5983</v>
      </c>
      <c r="AY131" s="194" t="s">
        <v>4012</v>
      </c>
    </row>
    <row r="132" spans="2:65" s="13" customFormat="1">
      <c r="B132" s="209"/>
      <c r="D132" s="179" t="s">
        <v>402</v>
      </c>
      <c r="E132" s="210" t="s">
        <v>5915</v>
      </c>
      <c r="F132" s="211" t="s">
        <v>476</v>
      </c>
      <c r="H132" s="212">
        <v>10.632</v>
      </c>
      <c r="I132" s="213"/>
      <c r="L132" s="209"/>
      <c r="M132" s="214"/>
      <c r="N132" s="215"/>
      <c r="O132" s="215"/>
      <c r="P132" s="215"/>
      <c r="Q132" s="215"/>
      <c r="R132" s="215"/>
      <c r="S132" s="215"/>
      <c r="T132" s="216"/>
      <c r="AT132" s="217" t="s">
        <v>402</v>
      </c>
      <c r="AU132" s="217" t="s">
        <v>5990</v>
      </c>
      <c r="AV132" s="13" t="s">
        <v>6003</v>
      </c>
      <c r="AW132" s="13" t="s">
        <v>5947</v>
      </c>
      <c r="AX132" s="13" t="s">
        <v>5934</v>
      </c>
      <c r="AY132" s="217" t="s">
        <v>4012</v>
      </c>
    </row>
    <row r="133" spans="2:65" s="1" customFormat="1" ht="22.5" customHeight="1">
      <c r="B133" s="166"/>
      <c r="C133" s="167" t="s">
        <v>5920</v>
      </c>
      <c r="D133" s="167" t="s">
        <v>4015</v>
      </c>
      <c r="E133" s="168" t="s">
        <v>4588</v>
      </c>
      <c r="F133" s="169" t="s">
        <v>4589</v>
      </c>
      <c r="G133" s="170" t="s">
        <v>426</v>
      </c>
      <c r="H133" s="171">
        <v>10.632</v>
      </c>
      <c r="I133" s="172"/>
      <c r="J133" s="173">
        <f>ROUND(I133*H133,2)</f>
        <v>0</v>
      </c>
      <c r="K133" s="169" t="s">
        <v>593</v>
      </c>
      <c r="L133" s="35"/>
      <c r="M133" s="174" t="s">
        <v>5915</v>
      </c>
      <c r="N133" s="175" t="s">
        <v>5954</v>
      </c>
      <c r="O133" s="36"/>
      <c r="P133" s="176">
        <f>O133*H133</f>
        <v>0</v>
      </c>
      <c r="Q133" s="176">
        <v>9.8999999999999999E-4</v>
      </c>
      <c r="R133" s="176">
        <f>Q133*H133</f>
        <v>1.0525679999999999E-2</v>
      </c>
      <c r="S133" s="176">
        <v>0</v>
      </c>
      <c r="T133" s="177">
        <f>S133*H133</f>
        <v>0</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5300</v>
      </c>
    </row>
    <row r="134" spans="2:65" s="12" customFormat="1">
      <c r="B134" s="186"/>
      <c r="D134" s="195" t="s">
        <v>402</v>
      </c>
      <c r="E134" s="194" t="s">
        <v>5915</v>
      </c>
      <c r="F134" s="207" t="s">
        <v>5296</v>
      </c>
      <c r="H134" s="208">
        <v>1.093</v>
      </c>
      <c r="I134" s="190"/>
      <c r="L134" s="186"/>
      <c r="M134" s="191"/>
      <c r="N134" s="192"/>
      <c r="O134" s="192"/>
      <c r="P134" s="192"/>
      <c r="Q134" s="192"/>
      <c r="R134" s="192"/>
      <c r="S134" s="192"/>
      <c r="T134" s="193"/>
      <c r="AT134" s="194" t="s">
        <v>402</v>
      </c>
      <c r="AU134" s="194" t="s">
        <v>5990</v>
      </c>
      <c r="AV134" s="12" t="s">
        <v>5990</v>
      </c>
      <c r="AW134" s="12" t="s">
        <v>5947</v>
      </c>
      <c r="AX134" s="12" t="s">
        <v>5983</v>
      </c>
      <c r="AY134" s="194" t="s">
        <v>4012</v>
      </c>
    </row>
    <row r="135" spans="2:65" s="12" customFormat="1">
      <c r="B135" s="186"/>
      <c r="D135" s="195" t="s">
        <v>402</v>
      </c>
      <c r="E135" s="194" t="s">
        <v>5915</v>
      </c>
      <c r="F135" s="207" t="s">
        <v>5297</v>
      </c>
      <c r="H135" s="208">
        <v>2.415</v>
      </c>
      <c r="I135" s="190"/>
      <c r="L135" s="186"/>
      <c r="M135" s="191"/>
      <c r="N135" s="192"/>
      <c r="O135" s="192"/>
      <c r="P135" s="192"/>
      <c r="Q135" s="192"/>
      <c r="R135" s="192"/>
      <c r="S135" s="192"/>
      <c r="T135" s="193"/>
      <c r="AT135" s="194" t="s">
        <v>402</v>
      </c>
      <c r="AU135" s="194" t="s">
        <v>5990</v>
      </c>
      <c r="AV135" s="12" t="s">
        <v>5990</v>
      </c>
      <c r="AW135" s="12" t="s">
        <v>5947</v>
      </c>
      <c r="AX135" s="12" t="s">
        <v>5983</v>
      </c>
      <c r="AY135" s="194" t="s">
        <v>4012</v>
      </c>
    </row>
    <row r="136" spans="2:65" s="12" customFormat="1">
      <c r="B136" s="186"/>
      <c r="D136" s="195" t="s">
        <v>402</v>
      </c>
      <c r="E136" s="194" t="s">
        <v>5915</v>
      </c>
      <c r="F136" s="207" t="s">
        <v>5298</v>
      </c>
      <c r="H136" s="208">
        <v>1.5640000000000001</v>
      </c>
      <c r="I136" s="190"/>
      <c r="L136" s="186"/>
      <c r="M136" s="191"/>
      <c r="N136" s="192"/>
      <c r="O136" s="192"/>
      <c r="P136" s="192"/>
      <c r="Q136" s="192"/>
      <c r="R136" s="192"/>
      <c r="S136" s="192"/>
      <c r="T136" s="193"/>
      <c r="AT136" s="194" t="s">
        <v>402</v>
      </c>
      <c r="AU136" s="194" t="s">
        <v>5990</v>
      </c>
      <c r="AV136" s="12" t="s">
        <v>5990</v>
      </c>
      <c r="AW136" s="12" t="s">
        <v>5947</v>
      </c>
      <c r="AX136" s="12" t="s">
        <v>5983</v>
      </c>
      <c r="AY136" s="194" t="s">
        <v>4012</v>
      </c>
    </row>
    <row r="137" spans="2:65" s="12" customFormat="1">
      <c r="B137" s="186"/>
      <c r="D137" s="195" t="s">
        <v>402</v>
      </c>
      <c r="E137" s="194" t="s">
        <v>5915</v>
      </c>
      <c r="F137" s="207" t="s">
        <v>5299</v>
      </c>
      <c r="H137" s="208">
        <v>5.56</v>
      </c>
      <c r="I137" s="190"/>
      <c r="L137" s="186"/>
      <c r="M137" s="191"/>
      <c r="N137" s="192"/>
      <c r="O137" s="192"/>
      <c r="P137" s="192"/>
      <c r="Q137" s="192"/>
      <c r="R137" s="192"/>
      <c r="S137" s="192"/>
      <c r="T137" s="193"/>
      <c r="AT137" s="194" t="s">
        <v>402</v>
      </c>
      <c r="AU137" s="194" t="s">
        <v>5990</v>
      </c>
      <c r="AV137" s="12" t="s">
        <v>5990</v>
      </c>
      <c r="AW137" s="12" t="s">
        <v>5947</v>
      </c>
      <c r="AX137" s="12" t="s">
        <v>5983</v>
      </c>
      <c r="AY137" s="194" t="s">
        <v>4012</v>
      </c>
    </row>
    <row r="138" spans="2:65" s="13" customFormat="1">
      <c r="B138" s="209"/>
      <c r="D138" s="179" t="s">
        <v>402</v>
      </c>
      <c r="E138" s="210" t="s">
        <v>5915</v>
      </c>
      <c r="F138" s="211" t="s">
        <v>476</v>
      </c>
      <c r="H138" s="212">
        <v>10.632</v>
      </c>
      <c r="I138" s="213"/>
      <c r="L138" s="209"/>
      <c r="M138" s="214"/>
      <c r="N138" s="215"/>
      <c r="O138" s="215"/>
      <c r="P138" s="215"/>
      <c r="Q138" s="215"/>
      <c r="R138" s="215"/>
      <c r="S138" s="215"/>
      <c r="T138" s="216"/>
      <c r="AT138" s="217" t="s">
        <v>402</v>
      </c>
      <c r="AU138" s="217" t="s">
        <v>5990</v>
      </c>
      <c r="AV138" s="13" t="s">
        <v>6003</v>
      </c>
      <c r="AW138" s="13" t="s">
        <v>5947</v>
      </c>
      <c r="AX138" s="13" t="s">
        <v>5934</v>
      </c>
      <c r="AY138" s="217" t="s">
        <v>4012</v>
      </c>
    </row>
    <row r="139" spans="2:65" s="1" customFormat="1" ht="22.5" customHeight="1">
      <c r="B139" s="166"/>
      <c r="C139" s="167" t="s">
        <v>2352</v>
      </c>
      <c r="D139" s="167" t="s">
        <v>4015</v>
      </c>
      <c r="E139" s="168" t="s">
        <v>5216</v>
      </c>
      <c r="F139" s="169" t="s">
        <v>1665</v>
      </c>
      <c r="G139" s="170" t="s">
        <v>426</v>
      </c>
      <c r="H139" s="171">
        <v>10.632</v>
      </c>
      <c r="I139" s="172"/>
      <c r="J139" s="173">
        <f>ROUND(I139*H139,2)</f>
        <v>0</v>
      </c>
      <c r="K139" s="169" t="s">
        <v>5915</v>
      </c>
      <c r="L139" s="35"/>
      <c r="M139" s="174" t="s">
        <v>5915</v>
      </c>
      <c r="N139" s="175" t="s">
        <v>5954</v>
      </c>
      <c r="O139" s="36"/>
      <c r="P139" s="176">
        <f>O139*H139</f>
        <v>0</v>
      </c>
      <c r="Q139" s="176">
        <v>0</v>
      </c>
      <c r="R139" s="176">
        <f>Q139*H139</f>
        <v>0</v>
      </c>
      <c r="S139" s="176">
        <v>0</v>
      </c>
      <c r="T139" s="177">
        <f>S139*H139</f>
        <v>0</v>
      </c>
      <c r="AR139" s="18" t="s">
        <v>6003</v>
      </c>
      <c r="AT139" s="18" t="s">
        <v>4015</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6003</v>
      </c>
      <c r="BM139" s="18" t="s">
        <v>5301</v>
      </c>
    </row>
    <row r="140" spans="2:65" s="1" customFormat="1" ht="22.5" customHeight="1">
      <c r="B140" s="166"/>
      <c r="C140" s="167" t="s">
        <v>2355</v>
      </c>
      <c r="D140" s="167" t="s">
        <v>4015</v>
      </c>
      <c r="E140" s="168" t="s">
        <v>5302</v>
      </c>
      <c r="F140" s="169" t="s">
        <v>2449</v>
      </c>
      <c r="G140" s="170" t="s">
        <v>426</v>
      </c>
      <c r="H140" s="171">
        <v>10.632</v>
      </c>
      <c r="I140" s="172"/>
      <c r="J140" s="173">
        <f>ROUND(I140*H140,2)</f>
        <v>0</v>
      </c>
      <c r="K140" s="169" t="s">
        <v>5915</v>
      </c>
      <c r="L140" s="35"/>
      <c r="M140" s="174" t="s">
        <v>5915</v>
      </c>
      <c r="N140" s="175" t="s">
        <v>5954</v>
      </c>
      <c r="O140" s="36"/>
      <c r="P140" s="176">
        <f>O140*H140</f>
        <v>0</v>
      </c>
      <c r="Q140" s="176">
        <v>0</v>
      </c>
      <c r="R140" s="176">
        <f>Q140*H140</f>
        <v>0</v>
      </c>
      <c r="S140" s="176">
        <v>0</v>
      </c>
      <c r="T140" s="177">
        <f>S140*H140</f>
        <v>0</v>
      </c>
      <c r="AR140" s="18" t="s">
        <v>6003</v>
      </c>
      <c r="AT140" s="18" t="s">
        <v>4015</v>
      </c>
      <c r="AU140" s="18" t="s">
        <v>5990</v>
      </c>
      <c r="AY140" s="18" t="s">
        <v>4012</v>
      </c>
      <c r="BE140" s="178">
        <f>IF(N140="základní",J140,0)</f>
        <v>0</v>
      </c>
      <c r="BF140" s="178">
        <f>IF(N140="snížená",J140,0)</f>
        <v>0</v>
      </c>
      <c r="BG140" s="178">
        <f>IF(N140="zákl. přenesená",J140,0)</f>
        <v>0</v>
      </c>
      <c r="BH140" s="178">
        <f>IF(N140="sníž. přenesená",J140,0)</f>
        <v>0</v>
      </c>
      <c r="BI140" s="178">
        <f>IF(N140="nulová",J140,0)</f>
        <v>0</v>
      </c>
      <c r="BJ140" s="18" t="s">
        <v>5934</v>
      </c>
      <c r="BK140" s="178">
        <f>ROUND(I140*H140,2)</f>
        <v>0</v>
      </c>
      <c r="BL140" s="18" t="s">
        <v>6003</v>
      </c>
      <c r="BM140" s="18" t="s">
        <v>5303</v>
      </c>
    </row>
    <row r="141" spans="2:65" s="1" customFormat="1" ht="22.5" customHeight="1">
      <c r="B141" s="166"/>
      <c r="C141" s="167" t="s">
        <v>2358</v>
      </c>
      <c r="D141" s="167" t="s">
        <v>4015</v>
      </c>
      <c r="E141" s="168" t="s">
        <v>5304</v>
      </c>
      <c r="F141" s="169" t="s">
        <v>1662</v>
      </c>
      <c r="G141" s="170" t="s">
        <v>426</v>
      </c>
      <c r="H141" s="171">
        <v>10.632</v>
      </c>
      <c r="I141" s="172"/>
      <c r="J141" s="173">
        <f>ROUND(I141*H141,2)</f>
        <v>0</v>
      </c>
      <c r="K141" s="169" t="s">
        <v>5915</v>
      </c>
      <c r="L141" s="35"/>
      <c r="M141" s="174" t="s">
        <v>5915</v>
      </c>
      <c r="N141" s="175" t="s">
        <v>5954</v>
      </c>
      <c r="O141" s="36"/>
      <c r="P141" s="176">
        <f>O141*H141</f>
        <v>0</v>
      </c>
      <c r="Q141" s="176">
        <v>0</v>
      </c>
      <c r="R141" s="176">
        <f>Q141*H141</f>
        <v>0</v>
      </c>
      <c r="S141" s="176">
        <v>0</v>
      </c>
      <c r="T141" s="177">
        <f>S141*H141</f>
        <v>0</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5305</v>
      </c>
    </row>
    <row r="142" spans="2:65" s="1" customFormat="1" ht="27">
      <c r="B142" s="35"/>
      <c r="D142" s="179" t="s">
        <v>4021</v>
      </c>
      <c r="F142" s="180" t="s">
        <v>2868</v>
      </c>
      <c r="I142" s="181"/>
      <c r="L142" s="35"/>
      <c r="M142" s="64"/>
      <c r="N142" s="36"/>
      <c r="O142" s="36"/>
      <c r="P142" s="36"/>
      <c r="Q142" s="36"/>
      <c r="R142" s="36"/>
      <c r="S142" s="36"/>
      <c r="T142" s="65"/>
      <c r="AT142" s="18" t="s">
        <v>4021</v>
      </c>
      <c r="AU142" s="18" t="s">
        <v>5990</v>
      </c>
    </row>
    <row r="143" spans="2:65" s="1" customFormat="1" ht="22.5" customHeight="1">
      <c r="B143" s="166"/>
      <c r="C143" s="167" t="s">
        <v>491</v>
      </c>
      <c r="D143" s="167" t="s">
        <v>4015</v>
      </c>
      <c r="E143" s="168" t="s">
        <v>1646</v>
      </c>
      <c r="F143" s="169" t="s">
        <v>5306</v>
      </c>
      <c r="G143" s="170" t="s">
        <v>4018</v>
      </c>
      <c r="H143" s="171">
        <v>1</v>
      </c>
      <c r="I143" s="172"/>
      <c r="J143" s="173">
        <f>ROUND(I143*H143,2)</f>
        <v>0</v>
      </c>
      <c r="K143" s="169" t="s">
        <v>5915</v>
      </c>
      <c r="L143" s="35"/>
      <c r="M143" s="174" t="s">
        <v>5915</v>
      </c>
      <c r="N143" s="175" t="s">
        <v>5954</v>
      </c>
      <c r="O143" s="36"/>
      <c r="P143" s="176">
        <f>O143*H143</f>
        <v>0</v>
      </c>
      <c r="Q143" s="176">
        <v>0</v>
      </c>
      <c r="R143" s="176">
        <f>Q143*H143</f>
        <v>0</v>
      </c>
      <c r="S143" s="176">
        <v>0</v>
      </c>
      <c r="T143" s="177">
        <f>S143*H143</f>
        <v>0</v>
      </c>
      <c r="AR143" s="18" t="s">
        <v>6003</v>
      </c>
      <c r="AT143" s="18" t="s">
        <v>4015</v>
      </c>
      <c r="AU143" s="18" t="s">
        <v>5990</v>
      </c>
      <c r="AY143" s="18" t="s">
        <v>4012</v>
      </c>
      <c r="BE143" s="178">
        <f>IF(N143="základní",J143,0)</f>
        <v>0</v>
      </c>
      <c r="BF143" s="178">
        <f>IF(N143="snížená",J143,0)</f>
        <v>0</v>
      </c>
      <c r="BG143" s="178">
        <f>IF(N143="zákl. přenesená",J143,0)</f>
        <v>0</v>
      </c>
      <c r="BH143" s="178">
        <f>IF(N143="sníž. přenesená",J143,0)</f>
        <v>0</v>
      </c>
      <c r="BI143" s="178">
        <f>IF(N143="nulová",J143,0)</f>
        <v>0</v>
      </c>
      <c r="BJ143" s="18" t="s">
        <v>5934</v>
      </c>
      <c r="BK143" s="178">
        <f>ROUND(I143*H143,2)</f>
        <v>0</v>
      </c>
      <c r="BL143" s="18" t="s">
        <v>6003</v>
      </c>
      <c r="BM143" s="18" t="s">
        <v>5307</v>
      </c>
    </row>
    <row r="144" spans="2:65" s="1" customFormat="1" ht="22.5" customHeight="1">
      <c r="B144" s="166"/>
      <c r="C144" s="167" t="s">
        <v>495</v>
      </c>
      <c r="D144" s="167" t="s">
        <v>4015</v>
      </c>
      <c r="E144" s="168" t="s">
        <v>1668</v>
      </c>
      <c r="F144" s="169" t="s">
        <v>1669</v>
      </c>
      <c r="G144" s="170" t="s">
        <v>426</v>
      </c>
      <c r="H144" s="171">
        <v>10.632</v>
      </c>
      <c r="I144" s="172"/>
      <c r="J144" s="173">
        <f>ROUND(I144*H144,2)</f>
        <v>0</v>
      </c>
      <c r="K144" s="169" t="s">
        <v>5915</v>
      </c>
      <c r="L144" s="35"/>
      <c r="M144" s="174" t="s">
        <v>5915</v>
      </c>
      <c r="N144" s="175" t="s">
        <v>5954</v>
      </c>
      <c r="O144" s="36"/>
      <c r="P144" s="176">
        <f>O144*H144</f>
        <v>0</v>
      </c>
      <c r="Q144" s="176">
        <v>0</v>
      </c>
      <c r="R144" s="176">
        <f>Q144*H144</f>
        <v>0</v>
      </c>
      <c r="S144" s="176">
        <v>0</v>
      </c>
      <c r="T144" s="177">
        <f>S144*H144</f>
        <v>0</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5308</v>
      </c>
    </row>
    <row r="145" spans="2:65" s="12" customFormat="1">
      <c r="B145" s="186"/>
      <c r="D145" s="195" t="s">
        <v>402</v>
      </c>
      <c r="E145" s="194" t="s">
        <v>5915</v>
      </c>
      <c r="F145" s="207" t="s">
        <v>5296</v>
      </c>
      <c r="H145" s="208">
        <v>1.093</v>
      </c>
      <c r="I145" s="190"/>
      <c r="L145" s="186"/>
      <c r="M145" s="191"/>
      <c r="N145" s="192"/>
      <c r="O145" s="192"/>
      <c r="P145" s="192"/>
      <c r="Q145" s="192"/>
      <c r="R145" s="192"/>
      <c r="S145" s="192"/>
      <c r="T145" s="193"/>
      <c r="AT145" s="194" t="s">
        <v>402</v>
      </c>
      <c r="AU145" s="194" t="s">
        <v>5990</v>
      </c>
      <c r="AV145" s="12" t="s">
        <v>5990</v>
      </c>
      <c r="AW145" s="12" t="s">
        <v>5947</v>
      </c>
      <c r="AX145" s="12" t="s">
        <v>5983</v>
      </c>
      <c r="AY145" s="194" t="s">
        <v>4012</v>
      </c>
    </row>
    <row r="146" spans="2:65" s="12" customFormat="1">
      <c r="B146" s="186"/>
      <c r="D146" s="195" t="s">
        <v>402</v>
      </c>
      <c r="E146" s="194" t="s">
        <v>5915</v>
      </c>
      <c r="F146" s="207" t="s">
        <v>5297</v>
      </c>
      <c r="H146" s="208">
        <v>2.415</v>
      </c>
      <c r="I146" s="190"/>
      <c r="L146" s="186"/>
      <c r="M146" s="191"/>
      <c r="N146" s="192"/>
      <c r="O146" s="192"/>
      <c r="P146" s="192"/>
      <c r="Q146" s="192"/>
      <c r="R146" s="192"/>
      <c r="S146" s="192"/>
      <c r="T146" s="193"/>
      <c r="AT146" s="194" t="s">
        <v>402</v>
      </c>
      <c r="AU146" s="194" t="s">
        <v>5990</v>
      </c>
      <c r="AV146" s="12" t="s">
        <v>5990</v>
      </c>
      <c r="AW146" s="12" t="s">
        <v>5947</v>
      </c>
      <c r="AX146" s="12" t="s">
        <v>5983</v>
      </c>
      <c r="AY146" s="194" t="s">
        <v>4012</v>
      </c>
    </row>
    <row r="147" spans="2:65" s="12" customFormat="1">
      <c r="B147" s="186"/>
      <c r="D147" s="195" t="s">
        <v>402</v>
      </c>
      <c r="E147" s="194" t="s">
        <v>5915</v>
      </c>
      <c r="F147" s="207" t="s">
        <v>5298</v>
      </c>
      <c r="H147" s="208">
        <v>1.5640000000000001</v>
      </c>
      <c r="I147" s="190"/>
      <c r="L147" s="186"/>
      <c r="M147" s="191"/>
      <c r="N147" s="192"/>
      <c r="O147" s="192"/>
      <c r="P147" s="192"/>
      <c r="Q147" s="192"/>
      <c r="R147" s="192"/>
      <c r="S147" s="192"/>
      <c r="T147" s="193"/>
      <c r="AT147" s="194" t="s">
        <v>402</v>
      </c>
      <c r="AU147" s="194" t="s">
        <v>5990</v>
      </c>
      <c r="AV147" s="12" t="s">
        <v>5990</v>
      </c>
      <c r="AW147" s="12" t="s">
        <v>5947</v>
      </c>
      <c r="AX147" s="12" t="s">
        <v>5983</v>
      </c>
      <c r="AY147" s="194" t="s">
        <v>4012</v>
      </c>
    </row>
    <row r="148" spans="2:65" s="12" customFormat="1">
      <c r="B148" s="186"/>
      <c r="D148" s="195" t="s">
        <v>402</v>
      </c>
      <c r="E148" s="194" t="s">
        <v>5915</v>
      </c>
      <c r="F148" s="207" t="s">
        <v>5299</v>
      </c>
      <c r="H148" s="208">
        <v>5.56</v>
      </c>
      <c r="I148" s="190"/>
      <c r="L148" s="186"/>
      <c r="M148" s="191"/>
      <c r="N148" s="192"/>
      <c r="O148" s="192"/>
      <c r="P148" s="192"/>
      <c r="Q148" s="192"/>
      <c r="R148" s="192"/>
      <c r="S148" s="192"/>
      <c r="T148" s="193"/>
      <c r="AT148" s="194" t="s">
        <v>402</v>
      </c>
      <c r="AU148" s="194" t="s">
        <v>5990</v>
      </c>
      <c r="AV148" s="12" t="s">
        <v>5990</v>
      </c>
      <c r="AW148" s="12" t="s">
        <v>5947</v>
      </c>
      <c r="AX148" s="12" t="s">
        <v>5983</v>
      </c>
      <c r="AY148" s="194" t="s">
        <v>4012</v>
      </c>
    </row>
    <row r="149" spans="2:65" s="13" customFormat="1">
      <c r="B149" s="209"/>
      <c r="D149" s="195" t="s">
        <v>402</v>
      </c>
      <c r="E149" s="218" t="s">
        <v>5915</v>
      </c>
      <c r="F149" s="219" t="s">
        <v>476</v>
      </c>
      <c r="H149" s="220">
        <v>10.632</v>
      </c>
      <c r="I149" s="213"/>
      <c r="L149" s="209"/>
      <c r="M149" s="214"/>
      <c r="N149" s="215"/>
      <c r="O149" s="215"/>
      <c r="P149" s="215"/>
      <c r="Q149" s="215"/>
      <c r="R149" s="215"/>
      <c r="S149" s="215"/>
      <c r="T149" s="216"/>
      <c r="AT149" s="217" t="s">
        <v>402</v>
      </c>
      <c r="AU149" s="217" t="s">
        <v>5990</v>
      </c>
      <c r="AV149" s="13" t="s">
        <v>6003</v>
      </c>
      <c r="AW149" s="13" t="s">
        <v>5947</v>
      </c>
      <c r="AX149" s="13" t="s">
        <v>5934</v>
      </c>
      <c r="AY149" s="217" t="s">
        <v>4012</v>
      </c>
    </row>
    <row r="150" spans="2:65" s="11" customFormat="1" ht="29.85" customHeight="1">
      <c r="B150" s="152"/>
      <c r="D150" s="163" t="s">
        <v>5982</v>
      </c>
      <c r="E150" s="164" t="s">
        <v>4617</v>
      </c>
      <c r="F150" s="164" t="s">
        <v>4618</v>
      </c>
      <c r="I150" s="155"/>
      <c r="J150" s="165">
        <f>BK150</f>
        <v>0</v>
      </c>
      <c r="L150" s="152"/>
      <c r="M150" s="157"/>
      <c r="N150" s="158"/>
      <c r="O150" s="158"/>
      <c r="P150" s="159">
        <f>SUM(P151:P155)</f>
        <v>0</v>
      </c>
      <c r="Q150" s="158"/>
      <c r="R150" s="159">
        <f>SUM(R151:R155)</f>
        <v>0</v>
      </c>
      <c r="S150" s="158"/>
      <c r="T150" s="160">
        <f>SUM(T151:T155)</f>
        <v>0</v>
      </c>
      <c r="AR150" s="153" t="s">
        <v>5934</v>
      </c>
      <c r="AT150" s="161" t="s">
        <v>5982</v>
      </c>
      <c r="AU150" s="161" t="s">
        <v>5934</v>
      </c>
      <c r="AY150" s="153" t="s">
        <v>4012</v>
      </c>
      <c r="BK150" s="162">
        <f>SUM(BK151:BK155)</f>
        <v>0</v>
      </c>
    </row>
    <row r="151" spans="2:65" s="1" customFormat="1" ht="22.5" customHeight="1">
      <c r="B151" s="166"/>
      <c r="C151" s="167" t="s">
        <v>500</v>
      </c>
      <c r="D151" s="167" t="s">
        <v>4015</v>
      </c>
      <c r="E151" s="168" t="s">
        <v>4619</v>
      </c>
      <c r="F151" s="169" t="s">
        <v>4620</v>
      </c>
      <c r="G151" s="170" t="s">
        <v>450</v>
      </c>
      <c r="H151" s="171">
        <v>8.077</v>
      </c>
      <c r="I151" s="172"/>
      <c r="J151" s="173">
        <f>ROUND(I151*H151,2)</f>
        <v>0</v>
      </c>
      <c r="K151" s="169" t="s">
        <v>392</v>
      </c>
      <c r="L151" s="35"/>
      <c r="M151" s="174" t="s">
        <v>5915</v>
      </c>
      <c r="N151" s="175" t="s">
        <v>5954</v>
      </c>
      <c r="O151" s="36"/>
      <c r="P151" s="176">
        <f>O151*H151</f>
        <v>0</v>
      </c>
      <c r="Q151" s="176">
        <v>0</v>
      </c>
      <c r="R151" s="176">
        <f>Q151*H151</f>
        <v>0</v>
      </c>
      <c r="S151" s="176">
        <v>0</v>
      </c>
      <c r="T151" s="177">
        <f>S151*H151</f>
        <v>0</v>
      </c>
      <c r="AR151" s="18" t="s">
        <v>6003</v>
      </c>
      <c r="AT151" s="18" t="s">
        <v>4015</v>
      </c>
      <c r="AU151" s="18" t="s">
        <v>5990</v>
      </c>
      <c r="AY151" s="18" t="s">
        <v>4012</v>
      </c>
      <c r="BE151" s="178">
        <f>IF(N151="základní",J151,0)</f>
        <v>0</v>
      </c>
      <c r="BF151" s="178">
        <f>IF(N151="snížená",J151,0)</f>
        <v>0</v>
      </c>
      <c r="BG151" s="178">
        <f>IF(N151="zákl. přenesená",J151,0)</f>
        <v>0</v>
      </c>
      <c r="BH151" s="178">
        <f>IF(N151="sníž. přenesená",J151,0)</f>
        <v>0</v>
      </c>
      <c r="BI151" s="178">
        <f>IF(N151="nulová",J151,0)</f>
        <v>0</v>
      </c>
      <c r="BJ151" s="18" t="s">
        <v>5934</v>
      </c>
      <c r="BK151" s="178">
        <f>ROUND(I151*H151,2)</f>
        <v>0</v>
      </c>
      <c r="BL151" s="18" t="s">
        <v>6003</v>
      </c>
      <c r="BM151" s="18" t="s">
        <v>5309</v>
      </c>
    </row>
    <row r="152" spans="2:65" s="1" customFormat="1" ht="22.5" customHeight="1">
      <c r="B152" s="166"/>
      <c r="C152" s="167" t="s">
        <v>505</v>
      </c>
      <c r="D152" s="167" t="s">
        <v>4015</v>
      </c>
      <c r="E152" s="168" t="s">
        <v>4627</v>
      </c>
      <c r="F152" s="169" t="s">
        <v>4628</v>
      </c>
      <c r="G152" s="170" t="s">
        <v>450</v>
      </c>
      <c r="H152" s="171">
        <v>8.077</v>
      </c>
      <c r="I152" s="172"/>
      <c r="J152" s="173">
        <f>ROUND(I152*H152,2)</f>
        <v>0</v>
      </c>
      <c r="K152" s="169" t="s">
        <v>392</v>
      </c>
      <c r="L152" s="35"/>
      <c r="M152" s="174" t="s">
        <v>5915</v>
      </c>
      <c r="N152" s="175" t="s">
        <v>5954</v>
      </c>
      <c r="O152" s="36"/>
      <c r="P152" s="176">
        <f>O152*H152</f>
        <v>0</v>
      </c>
      <c r="Q152" s="176">
        <v>0</v>
      </c>
      <c r="R152" s="176">
        <f>Q152*H152</f>
        <v>0</v>
      </c>
      <c r="S152" s="176">
        <v>0</v>
      </c>
      <c r="T152" s="177">
        <f>S152*H152</f>
        <v>0</v>
      </c>
      <c r="AR152" s="18" t="s">
        <v>6003</v>
      </c>
      <c r="AT152" s="18" t="s">
        <v>4015</v>
      </c>
      <c r="AU152" s="18" t="s">
        <v>5990</v>
      </c>
      <c r="AY152" s="18" t="s">
        <v>4012</v>
      </c>
      <c r="BE152" s="178">
        <f>IF(N152="základní",J152,0)</f>
        <v>0</v>
      </c>
      <c r="BF152" s="178">
        <f>IF(N152="snížená",J152,0)</f>
        <v>0</v>
      </c>
      <c r="BG152" s="178">
        <f>IF(N152="zákl. přenesená",J152,0)</f>
        <v>0</v>
      </c>
      <c r="BH152" s="178">
        <f>IF(N152="sníž. přenesená",J152,0)</f>
        <v>0</v>
      </c>
      <c r="BI152" s="178">
        <f>IF(N152="nulová",J152,0)</f>
        <v>0</v>
      </c>
      <c r="BJ152" s="18" t="s">
        <v>5934</v>
      </c>
      <c r="BK152" s="178">
        <f>ROUND(I152*H152,2)</f>
        <v>0</v>
      </c>
      <c r="BL152" s="18" t="s">
        <v>6003</v>
      </c>
      <c r="BM152" s="18" t="s">
        <v>5310</v>
      </c>
    </row>
    <row r="153" spans="2:65" s="1" customFormat="1" ht="22.5" customHeight="1">
      <c r="B153" s="166"/>
      <c r="C153" s="167" t="s">
        <v>511</v>
      </c>
      <c r="D153" s="167" t="s">
        <v>4015</v>
      </c>
      <c r="E153" s="168" t="s">
        <v>4633</v>
      </c>
      <c r="F153" s="169" t="s">
        <v>4634</v>
      </c>
      <c r="G153" s="170" t="s">
        <v>450</v>
      </c>
      <c r="H153" s="171">
        <v>274.61799999999999</v>
      </c>
      <c r="I153" s="172"/>
      <c r="J153" s="173">
        <f>ROUND(I153*H153,2)</f>
        <v>0</v>
      </c>
      <c r="K153" s="169" t="s">
        <v>392</v>
      </c>
      <c r="L153" s="35"/>
      <c r="M153" s="174" t="s">
        <v>5915</v>
      </c>
      <c r="N153" s="175" t="s">
        <v>5954</v>
      </c>
      <c r="O153" s="36"/>
      <c r="P153" s="176">
        <f>O153*H153</f>
        <v>0</v>
      </c>
      <c r="Q153" s="176">
        <v>0</v>
      </c>
      <c r="R153" s="176">
        <f>Q153*H153</f>
        <v>0</v>
      </c>
      <c r="S153" s="176">
        <v>0</v>
      </c>
      <c r="T153" s="177">
        <f>S153*H153</f>
        <v>0</v>
      </c>
      <c r="AR153" s="18" t="s">
        <v>6003</v>
      </c>
      <c r="AT153" s="18" t="s">
        <v>4015</v>
      </c>
      <c r="AU153" s="18" t="s">
        <v>5990</v>
      </c>
      <c r="AY153" s="18" t="s">
        <v>4012</v>
      </c>
      <c r="BE153" s="178">
        <f>IF(N153="základní",J153,0)</f>
        <v>0</v>
      </c>
      <c r="BF153" s="178">
        <f>IF(N153="snížená",J153,0)</f>
        <v>0</v>
      </c>
      <c r="BG153" s="178">
        <f>IF(N153="zákl. přenesená",J153,0)</f>
        <v>0</v>
      </c>
      <c r="BH153" s="178">
        <f>IF(N153="sníž. přenesená",J153,0)</f>
        <v>0</v>
      </c>
      <c r="BI153" s="178">
        <f>IF(N153="nulová",J153,0)</f>
        <v>0</v>
      </c>
      <c r="BJ153" s="18" t="s">
        <v>5934</v>
      </c>
      <c r="BK153" s="178">
        <f>ROUND(I153*H153,2)</f>
        <v>0</v>
      </c>
      <c r="BL153" s="18" t="s">
        <v>6003</v>
      </c>
      <c r="BM153" s="18" t="s">
        <v>5311</v>
      </c>
    </row>
    <row r="154" spans="2:65" s="12" customFormat="1">
      <c r="B154" s="186"/>
      <c r="D154" s="179" t="s">
        <v>402</v>
      </c>
      <c r="F154" s="188" t="s">
        <v>5312</v>
      </c>
      <c r="H154" s="189">
        <v>274.61799999999999</v>
      </c>
      <c r="I154" s="190"/>
      <c r="L154" s="186"/>
      <c r="M154" s="191"/>
      <c r="N154" s="192"/>
      <c r="O154" s="192"/>
      <c r="P154" s="192"/>
      <c r="Q154" s="192"/>
      <c r="R154" s="192"/>
      <c r="S154" s="192"/>
      <c r="T154" s="193"/>
      <c r="AT154" s="194" t="s">
        <v>402</v>
      </c>
      <c r="AU154" s="194" t="s">
        <v>5990</v>
      </c>
      <c r="AV154" s="12" t="s">
        <v>5990</v>
      </c>
      <c r="AW154" s="12" t="s">
        <v>5916</v>
      </c>
      <c r="AX154" s="12" t="s">
        <v>5934</v>
      </c>
      <c r="AY154" s="194" t="s">
        <v>4012</v>
      </c>
    </row>
    <row r="155" spans="2:65" s="1" customFormat="1" ht="22.5" customHeight="1">
      <c r="B155" s="166"/>
      <c r="C155" s="167" t="s">
        <v>516</v>
      </c>
      <c r="D155" s="167" t="s">
        <v>4015</v>
      </c>
      <c r="E155" s="168" t="s">
        <v>5085</v>
      </c>
      <c r="F155" s="169" t="s">
        <v>5086</v>
      </c>
      <c r="G155" s="170" t="s">
        <v>450</v>
      </c>
      <c r="H155" s="171">
        <v>8.077</v>
      </c>
      <c r="I155" s="172"/>
      <c r="J155" s="173">
        <f>ROUND(I155*H155,2)</f>
        <v>0</v>
      </c>
      <c r="K155" s="169" t="s">
        <v>392</v>
      </c>
      <c r="L155" s="35"/>
      <c r="M155" s="174" t="s">
        <v>5915</v>
      </c>
      <c r="N155" s="175" t="s">
        <v>5954</v>
      </c>
      <c r="O155" s="36"/>
      <c r="P155" s="176">
        <f>O155*H155</f>
        <v>0</v>
      </c>
      <c r="Q155" s="176">
        <v>0</v>
      </c>
      <c r="R155" s="176">
        <f>Q155*H155</f>
        <v>0</v>
      </c>
      <c r="S155" s="176">
        <v>0</v>
      </c>
      <c r="T155" s="177">
        <f>S155*H155</f>
        <v>0</v>
      </c>
      <c r="AR155" s="18" t="s">
        <v>6003</v>
      </c>
      <c r="AT155" s="18" t="s">
        <v>4015</v>
      </c>
      <c r="AU155" s="18" t="s">
        <v>5990</v>
      </c>
      <c r="AY155" s="18" t="s">
        <v>4012</v>
      </c>
      <c r="BE155" s="178">
        <f>IF(N155="základní",J155,0)</f>
        <v>0</v>
      </c>
      <c r="BF155" s="178">
        <f>IF(N155="snížená",J155,0)</f>
        <v>0</v>
      </c>
      <c r="BG155" s="178">
        <f>IF(N155="zákl. přenesená",J155,0)</f>
        <v>0</v>
      </c>
      <c r="BH155" s="178">
        <f>IF(N155="sníž. přenesená",J155,0)</f>
        <v>0</v>
      </c>
      <c r="BI155" s="178">
        <f>IF(N155="nulová",J155,0)</f>
        <v>0</v>
      </c>
      <c r="BJ155" s="18" t="s">
        <v>5934</v>
      </c>
      <c r="BK155" s="178">
        <f>ROUND(I155*H155,2)</f>
        <v>0</v>
      </c>
      <c r="BL155" s="18" t="s">
        <v>6003</v>
      </c>
      <c r="BM155" s="18" t="s">
        <v>5313</v>
      </c>
    </row>
    <row r="156" spans="2:65" s="11" customFormat="1" ht="37.35" customHeight="1">
      <c r="B156" s="152"/>
      <c r="D156" s="153" t="s">
        <v>5982</v>
      </c>
      <c r="E156" s="154" t="s">
        <v>743</v>
      </c>
      <c r="F156" s="154" t="s">
        <v>744</v>
      </c>
      <c r="I156" s="155"/>
      <c r="J156" s="156">
        <f>BK156</f>
        <v>0</v>
      </c>
      <c r="L156" s="152"/>
      <c r="M156" s="157"/>
      <c r="N156" s="158"/>
      <c r="O156" s="158"/>
      <c r="P156" s="159">
        <f>P157+P165+P180+P190+P193</f>
        <v>0</v>
      </c>
      <c r="Q156" s="158"/>
      <c r="R156" s="159">
        <f>R157+R165+R180+R190+R193</f>
        <v>0.38577450000000002</v>
      </c>
      <c r="S156" s="158"/>
      <c r="T156" s="160">
        <f>T157+T165+T180+T190+T193</f>
        <v>0.16565640000000001</v>
      </c>
      <c r="AR156" s="153" t="s">
        <v>5990</v>
      </c>
      <c r="AT156" s="161" t="s">
        <v>5982</v>
      </c>
      <c r="AU156" s="161" t="s">
        <v>5983</v>
      </c>
      <c r="AY156" s="153" t="s">
        <v>4012</v>
      </c>
      <c r="BK156" s="162">
        <f>BK157+BK165+BK180+BK190+BK193</f>
        <v>0</v>
      </c>
    </row>
    <row r="157" spans="2:65" s="11" customFormat="1" ht="19.899999999999999" customHeight="1">
      <c r="B157" s="152"/>
      <c r="D157" s="163" t="s">
        <v>5982</v>
      </c>
      <c r="E157" s="164" t="s">
        <v>5314</v>
      </c>
      <c r="F157" s="164" t="s">
        <v>5315</v>
      </c>
      <c r="I157" s="155"/>
      <c r="J157" s="165">
        <f>BK157</f>
        <v>0</v>
      </c>
      <c r="L157" s="152"/>
      <c r="M157" s="157"/>
      <c r="N157" s="158"/>
      <c r="O157" s="158"/>
      <c r="P157" s="159">
        <f>SUM(P158:P164)</f>
        <v>0</v>
      </c>
      <c r="Q157" s="158"/>
      <c r="R157" s="159">
        <f>SUM(R158:R164)</f>
        <v>1.6060000000000002E-3</v>
      </c>
      <c r="S157" s="158"/>
      <c r="T157" s="160">
        <f>SUM(T158:T164)</f>
        <v>0</v>
      </c>
      <c r="AR157" s="153" t="s">
        <v>5990</v>
      </c>
      <c r="AT157" s="161" t="s">
        <v>5982</v>
      </c>
      <c r="AU157" s="161" t="s">
        <v>5934</v>
      </c>
      <c r="AY157" s="153" t="s">
        <v>4012</v>
      </c>
      <c r="BK157" s="162">
        <f>SUM(BK158:BK164)</f>
        <v>0</v>
      </c>
    </row>
    <row r="158" spans="2:65" s="1" customFormat="1" ht="22.5" customHeight="1">
      <c r="B158" s="166"/>
      <c r="C158" s="167" t="s">
        <v>521</v>
      </c>
      <c r="D158" s="167" t="s">
        <v>4015</v>
      </c>
      <c r="E158" s="168" t="s">
        <v>5316</v>
      </c>
      <c r="F158" s="169" t="s">
        <v>5317</v>
      </c>
      <c r="G158" s="170" t="s">
        <v>568</v>
      </c>
      <c r="H158" s="171">
        <v>1</v>
      </c>
      <c r="I158" s="172"/>
      <c r="J158" s="173">
        <f t="shared" ref="J158:J164" si="10">ROUND(I158*H158,2)</f>
        <v>0</v>
      </c>
      <c r="K158" s="169" t="s">
        <v>392</v>
      </c>
      <c r="L158" s="35"/>
      <c r="M158" s="174" t="s">
        <v>5915</v>
      </c>
      <c r="N158" s="175" t="s">
        <v>5954</v>
      </c>
      <c r="O158" s="36"/>
      <c r="P158" s="176">
        <f t="shared" ref="P158:P164" si="11">O158*H158</f>
        <v>0</v>
      </c>
      <c r="Q158" s="176">
        <v>0</v>
      </c>
      <c r="R158" s="176">
        <f t="shared" ref="R158:R164" si="12">Q158*H158</f>
        <v>0</v>
      </c>
      <c r="S158" s="176">
        <v>0</v>
      </c>
      <c r="T158" s="177">
        <f t="shared" ref="T158:T164" si="13">S158*H158</f>
        <v>0</v>
      </c>
      <c r="AR158" s="18" t="s">
        <v>3964</v>
      </c>
      <c r="AT158" s="18" t="s">
        <v>4015</v>
      </c>
      <c r="AU158" s="18" t="s">
        <v>5990</v>
      </c>
      <c r="AY158" s="18" t="s">
        <v>4012</v>
      </c>
      <c r="BE158" s="178">
        <f t="shared" ref="BE158:BE164" si="14">IF(N158="základní",J158,0)</f>
        <v>0</v>
      </c>
      <c r="BF158" s="178">
        <f t="shared" ref="BF158:BF164" si="15">IF(N158="snížená",J158,0)</f>
        <v>0</v>
      </c>
      <c r="BG158" s="178">
        <f t="shared" ref="BG158:BG164" si="16">IF(N158="zákl. přenesená",J158,0)</f>
        <v>0</v>
      </c>
      <c r="BH158" s="178">
        <f t="shared" ref="BH158:BH164" si="17">IF(N158="sníž. přenesená",J158,0)</f>
        <v>0</v>
      </c>
      <c r="BI158" s="178">
        <f t="shared" ref="BI158:BI164" si="18">IF(N158="nulová",J158,0)</f>
        <v>0</v>
      </c>
      <c r="BJ158" s="18" t="s">
        <v>5934</v>
      </c>
      <c r="BK158" s="178">
        <f t="shared" ref="BK158:BK164" si="19">ROUND(I158*H158,2)</f>
        <v>0</v>
      </c>
      <c r="BL158" s="18" t="s">
        <v>3964</v>
      </c>
      <c r="BM158" s="18" t="s">
        <v>5318</v>
      </c>
    </row>
    <row r="159" spans="2:65" s="1" customFormat="1" ht="22.5" customHeight="1">
      <c r="B159" s="166"/>
      <c r="C159" s="197" t="s">
        <v>526</v>
      </c>
      <c r="D159" s="197" t="s">
        <v>447</v>
      </c>
      <c r="E159" s="198" t="s">
        <v>5319</v>
      </c>
      <c r="F159" s="199" t="s">
        <v>5320</v>
      </c>
      <c r="G159" s="200" t="s">
        <v>568</v>
      </c>
      <c r="H159" s="201">
        <v>1</v>
      </c>
      <c r="I159" s="202"/>
      <c r="J159" s="203">
        <f t="shared" si="10"/>
        <v>0</v>
      </c>
      <c r="K159" s="199" t="s">
        <v>392</v>
      </c>
      <c r="L159" s="204"/>
      <c r="M159" s="205" t="s">
        <v>5915</v>
      </c>
      <c r="N159" s="206" t="s">
        <v>5954</v>
      </c>
      <c r="O159" s="36"/>
      <c r="P159" s="176">
        <f t="shared" si="11"/>
        <v>0</v>
      </c>
      <c r="Q159" s="176">
        <v>6.9999999999999999E-4</v>
      </c>
      <c r="R159" s="176">
        <f t="shared" si="12"/>
        <v>6.9999999999999999E-4</v>
      </c>
      <c r="S159" s="176">
        <v>0</v>
      </c>
      <c r="T159" s="177">
        <f t="shared" si="13"/>
        <v>0</v>
      </c>
      <c r="AR159" s="18" t="s">
        <v>526</v>
      </c>
      <c r="AT159" s="18" t="s">
        <v>447</v>
      </c>
      <c r="AU159" s="18" t="s">
        <v>5990</v>
      </c>
      <c r="AY159" s="18" t="s">
        <v>4012</v>
      </c>
      <c r="BE159" s="178">
        <f t="shared" si="14"/>
        <v>0</v>
      </c>
      <c r="BF159" s="178">
        <f t="shared" si="15"/>
        <v>0</v>
      </c>
      <c r="BG159" s="178">
        <f t="shared" si="16"/>
        <v>0</v>
      </c>
      <c r="BH159" s="178">
        <f t="shared" si="17"/>
        <v>0</v>
      </c>
      <c r="BI159" s="178">
        <f t="shared" si="18"/>
        <v>0</v>
      </c>
      <c r="BJ159" s="18" t="s">
        <v>5934</v>
      </c>
      <c r="BK159" s="178">
        <f t="shared" si="19"/>
        <v>0</v>
      </c>
      <c r="BL159" s="18" t="s">
        <v>3964</v>
      </c>
      <c r="BM159" s="18" t="s">
        <v>5321</v>
      </c>
    </row>
    <row r="160" spans="2:65" s="1" customFormat="1" ht="22.5" customHeight="1">
      <c r="B160" s="166"/>
      <c r="C160" s="167" t="s">
        <v>532</v>
      </c>
      <c r="D160" s="167" t="s">
        <v>4015</v>
      </c>
      <c r="E160" s="168" t="s">
        <v>5322</v>
      </c>
      <c r="F160" s="169" t="s">
        <v>5323</v>
      </c>
      <c r="G160" s="170" t="s">
        <v>568</v>
      </c>
      <c r="H160" s="171">
        <v>2</v>
      </c>
      <c r="I160" s="172"/>
      <c r="J160" s="173">
        <f t="shared" si="10"/>
        <v>0</v>
      </c>
      <c r="K160" s="169" t="s">
        <v>392</v>
      </c>
      <c r="L160" s="35"/>
      <c r="M160" s="174" t="s">
        <v>5915</v>
      </c>
      <c r="N160" s="175" t="s">
        <v>5954</v>
      </c>
      <c r="O160" s="36"/>
      <c r="P160" s="176">
        <f t="shared" si="11"/>
        <v>0</v>
      </c>
      <c r="Q160" s="176">
        <v>0</v>
      </c>
      <c r="R160" s="176">
        <f t="shared" si="12"/>
        <v>0</v>
      </c>
      <c r="S160" s="176">
        <v>0</v>
      </c>
      <c r="T160" s="177">
        <f t="shared" si="13"/>
        <v>0</v>
      </c>
      <c r="AR160" s="18" t="s">
        <v>3964</v>
      </c>
      <c r="AT160" s="18" t="s">
        <v>4015</v>
      </c>
      <c r="AU160" s="18" t="s">
        <v>5990</v>
      </c>
      <c r="AY160" s="18" t="s">
        <v>4012</v>
      </c>
      <c r="BE160" s="178">
        <f t="shared" si="14"/>
        <v>0</v>
      </c>
      <c r="BF160" s="178">
        <f t="shared" si="15"/>
        <v>0</v>
      </c>
      <c r="BG160" s="178">
        <f t="shared" si="16"/>
        <v>0</v>
      </c>
      <c r="BH160" s="178">
        <f t="shared" si="17"/>
        <v>0</v>
      </c>
      <c r="BI160" s="178">
        <f t="shared" si="18"/>
        <v>0</v>
      </c>
      <c r="BJ160" s="18" t="s">
        <v>5934</v>
      </c>
      <c r="BK160" s="178">
        <f t="shared" si="19"/>
        <v>0</v>
      </c>
      <c r="BL160" s="18" t="s">
        <v>3964</v>
      </c>
      <c r="BM160" s="18" t="s">
        <v>5324</v>
      </c>
    </row>
    <row r="161" spans="2:65" s="1" customFormat="1" ht="22.5" customHeight="1">
      <c r="B161" s="166"/>
      <c r="C161" s="167" t="s">
        <v>538</v>
      </c>
      <c r="D161" s="167" t="s">
        <v>4015</v>
      </c>
      <c r="E161" s="168" t="s">
        <v>5325</v>
      </c>
      <c r="F161" s="169" t="s">
        <v>5326</v>
      </c>
      <c r="G161" s="170" t="s">
        <v>568</v>
      </c>
      <c r="H161" s="171">
        <v>1</v>
      </c>
      <c r="I161" s="172"/>
      <c r="J161" s="173">
        <f t="shared" si="10"/>
        <v>0</v>
      </c>
      <c r="K161" s="169" t="s">
        <v>392</v>
      </c>
      <c r="L161" s="35"/>
      <c r="M161" s="174" t="s">
        <v>5915</v>
      </c>
      <c r="N161" s="175" t="s">
        <v>5954</v>
      </c>
      <c r="O161" s="36"/>
      <c r="P161" s="176">
        <f t="shared" si="11"/>
        <v>0</v>
      </c>
      <c r="Q161" s="176">
        <v>0</v>
      </c>
      <c r="R161" s="176">
        <f t="shared" si="12"/>
        <v>0</v>
      </c>
      <c r="S161" s="176">
        <v>0</v>
      </c>
      <c r="T161" s="177">
        <f t="shared" si="13"/>
        <v>0</v>
      </c>
      <c r="AR161" s="18" t="s">
        <v>3964</v>
      </c>
      <c r="AT161" s="18" t="s">
        <v>4015</v>
      </c>
      <c r="AU161" s="18" t="s">
        <v>5990</v>
      </c>
      <c r="AY161" s="18" t="s">
        <v>4012</v>
      </c>
      <c r="BE161" s="178">
        <f t="shared" si="14"/>
        <v>0</v>
      </c>
      <c r="BF161" s="178">
        <f t="shared" si="15"/>
        <v>0</v>
      </c>
      <c r="BG161" s="178">
        <f t="shared" si="16"/>
        <v>0</v>
      </c>
      <c r="BH161" s="178">
        <f t="shared" si="17"/>
        <v>0</v>
      </c>
      <c r="BI161" s="178">
        <f t="shared" si="18"/>
        <v>0</v>
      </c>
      <c r="BJ161" s="18" t="s">
        <v>5934</v>
      </c>
      <c r="BK161" s="178">
        <f t="shared" si="19"/>
        <v>0</v>
      </c>
      <c r="BL161" s="18" t="s">
        <v>3964</v>
      </c>
      <c r="BM161" s="18" t="s">
        <v>5327</v>
      </c>
    </row>
    <row r="162" spans="2:65" s="1" customFormat="1" ht="22.5" customHeight="1">
      <c r="B162" s="166"/>
      <c r="C162" s="197" t="s">
        <v>542</v>
      </c>
      <c r="D162" s="197" t="s">
        <v>447</v>
      </c>
      <c r="E162" s="198" t="s">
        <v>5328</v>
      </c>
      <c r="F162" s="199" t="s">
        <v>5329</v>
      </c>
      <c r="G162" s="200" t="s">
        <v>568</v>
      </c>
      <c r="H162" s="201">
        <v>1</v>
      </c>
      <c r="I162" s="202"/>
      <c r="J162" s="203">
        <f t="shared" si="10"/>
        <v>0</v>
      </c>
      <c r="K162" s="199" t="s">
        <v>5915</v>
      </c>
      <c r="L162" s="204"/>
      <c r="M162" s="205" t="s">
        <v>5915</v>
      </c>
      <c r="N162" s="206" t="s">
        <v>5954</v>
      </c>
      <c r="O162" s="36"/>
      <c r="P162" s="176">
        <f t="shared" si="11"/>
        <v>0</v>
      </c>
      <c r="Q162" s="176">
        <v>3.0200000000000002E-4</v>
      </c>
      <c r="R162" s="176">
        <f t="shared" si="12"/>
        <v>3.0200000000000002E-4</v>
      </c>
      <c r="S162" s="176">
        <v>0</v>
      </c>
      <c r="T162" s="177">
        <f t="shared" si="13"/>
        <v>0</v>
      </c>
      <c r="AR162" s="18" t="s">
        <v>526</v>
      </c>
      <c r="AT162" s="18" t="s">
        <v>447</v>
      </c>
      <c r="AU162" s="18" t="s">
        <v>5990</v>
      </c>
      <c r="AY162" s="18" t="s">
        <v>4012</v>
      </c>
      <c r="BE162" s="178">
        <f t="shared" si="14"/>
        <v>0</v>
      </c>
      <c r="BF162" s="178">
        <f t="shared" si="15"/>
        <v>0</v>
      </c>
      <c r="BG162" s="178">
        <f t="shared" si="16"/>
        <v>0</v>
      </c>
      <c r="BH162" s="178">
        <f t="shared" si="17"/>
        <v>0</v>
      </c>
      <c r="BI162" s="178">
        <f t="shared" si="18"/>
        <v>0</v>
      </c>
      <c r="BJ162" s="18" t="s">
        <v>5934</v>
      </c>
      <c r="BK162" s="178">
        <f t="shared" si="19"/>
        <v>0</v>
      </c>
      <c r="BL162" s="18" t="s">
        <v>3964</v>
      </c>
      <c r="BM162" s="18" t="s">
        <v>5330</v>
      </c>
    </row>
    <row r="163" spans="2:65" s="1" customFormat="1" ht="22.5" customHeight="1">
      <c r="B163" s="166"/>
      <c r="C163" s="197" t="s">
        <v>548</v>
      </c>
      <c r="D163" s="197" t="s">
        <v>447</v>
      </c>
      <c r="E163" s="198" t="s">
        <v>5331</v>
      </c>
      <c r="F163" s="199" t="s">
        <v>5332</v>
      </c>
      <c r="G163" s="200" t="s">
        <v>568</v>
      </c>
      <c r="H163" s="201">
        <v>2</v>
      </c>
      <c r="I163" s="202"/>
      <c r="J163" s="203">
        <f t="shared" si="10"/>
        <v>0</v>
      </c>
      <c r="K163" s="199" t="s">
        <v>5915</v>
      </c>
      <c r="L163" s="204"/>
      <c r="M163" s="205" t="s">
        <v>5915</v>
      </c>
      <c r="N163" s="206" t="s">
        <v>5954</v>
      </c>
      <c r="O163" s="36"/>
      <c r="P163" s="176">
        <f t="shared" si="11"/>
        <v>0</v>
      </c>
      <c r="Q163" s="176">
        <v>3.0200000000000002E-4</v>
      </c>
      <c r="R163" s="176">
        <f t="shared" si="12"/>
        <v>6.0400000000000004E-4</v>
      </c>
      <c r="S163" s="176">
        <v>0</v>
      </c>
      <c r="T163" s="177">
        <f t="shared" si="13"/>
        <v>0</v>
      </c>
      <c r="AR163" s="18" t="s">
        <v>526</v>
      </c>
      <c r="AT163" s="18" t="s">
        <v>447</v>
      </c>
      <c r="AU163" s="18" t="s">
        <v>5990</v>
      </c>
      <c r="AY163" s="18" t="s">
        <v>4012</v>
      </c>
      <c r="BE163" s="178">
        <f t="shared" si="14"/>
        <v>0</v>
      </c>
      <c r="BF163" s="178">
        <f t="shared" si="15"/>
        <v>0</v>
      </c>
      <c r="BG163" s="178">
        <f t="shared" si="16"/>
        <v>0</v>
      </c>
      <c r="BH163" s="178">
        <f t="shared" si="17"/>
        <v>0</v>
      </c>
      <c r="BI163" s="178">
        <f t="shared" si="18"/>
        <v>0</v>
      </c>
      <c r="BJ163" s="18" t="s">
        <v>5934</v>
      </c>
      <c r="BK163" s="178">
        <f t="shared" si="19"/>
        <v>0</v>
      </c>
      <c r="BL163" s="18" t="s">
        <v>3964</v>
      </c>
      <c r="BM163" s="18" t="s">
        <v>5333</v>
      </c>
    </row>
    <row r="164" spans="2:65" s="1" customFormat="1" ht="22.5" customHeight="1">
      <c r="B164" s="166"/>
      <c r="C164" s="167" t="s">
        <v>553</v>
      </c>
      <c r="D164" s="167" t="s">
        <v>4015</v>
      </c>
      <c r="E164" s="168" t="s">
        <v>5334</v>
      </c>
      <c r="F164" s="169" t="s">
        <v>5335</v>
      </c>
      <c r="G164" s="170" t="s">
        <v>450</v>
      </c>
      <c r="H164" s="171">
        <v>2E-3</v>
      </c>
      <c r="I164" s="172"/>
      <c r="J164" s="173">
        <f t="shared" si="10"/>
        <v>0</v>
      </c>
      <c r="K164" s="169" t="s">
        <v>392</v>
      </c>
      <c r="L164" s="35"/>
      <c r="M164" s="174" t="s">
        <v>5915</v>
      </c>
      <c r="N164" s="175" t="s">
        <v>5954</v>
      </c>
      <c r="O164" s="36"/>
      <c r="P164" s="176">
        <f t="shared" si="11"/>
        <v>0</v>
      </c>
      <c r="Q164" s="176">
        <v>0</v>
      </c>
      <c r="R164" s="176">
        <f t="shared" si="12"/>
        <v>0</v>
      </c>
      <c r="S164" s="176">
        <v>0</v>
      </c>
      <c r="T164" s="177">
        <f t="shared" si="13"/>
        <v>0</v>
      </c>
      <c r="AR164" s="18" t="s">
        <v>3964</v>
      </c>
      <c r="AT164" s="18" t="s">
        <v>4015</v>
      </c>
      <c r="AU164" s="18" t="s">
        <v>5990</v>
      </c>
      <c r="AY164" s="18" t="s">
        <v>4012</v>
      </c>
      <c r="BE164" s="178">
        <f t="shared" si="14"/>
        <v>0</v>
      </c>
      <c r="BF164" s="178">
        <f t="shared" si="15"/>
        <v>0</v>
      </c>
      <c r="BG164" s="178">
        <f t="shared" si="16"/>
        <v>0</v>
      </c>
      <c r="BH164" s="178">
        <f t="shared" si="17"/>
        <v>0</v>
      </c>
      <c r="BI164" s="178">
        <f t="shared" si="18"/>
        <v>0</v>
      </c>
      <c r="BJ164" s="18" t="s">
        <v>5934</v>
      </c>
      <c r="BK164" s="178">
        <f t="shared" si="19"/>
        <v>0</v>
      </c>
      <c r="BL164" s="18" t="s">
        <v>3964</v>
      </c>
      <c r="BM164" s="18" t="s">
        <v>5336</v>
      </c>
    </row>
    <row r="165" spans="2:65" s="11" customFormat="1" ht="29.85" customHeight="1">
      <c r="B165" s="152"/>
      <c r="D165" s="163" t="s">
        <v>5982</v>
      </c>
      <c r="E165" s="164" t="s">
        <v>2781</v>
      </c>
      <c r="F165" s="164" t="s">
        <v>2782</v>
      </c>
      <c r="I165" s="155"/>
      <c r="J165" s="165">
        <f>BK165</f>
        <v>0</v>
      </c>
      <c r="L165" s="152"/>
      <c r="M165" s="157"/>
      <c r="N165" s="158"/>
      <c r="O165" s="158"/>
      <c r="P165" s="159">
        <f>SUM(P166:P179)</f>
        <v>0</v>
      </c>
      <c r="Q165" s="158"/>
      <c r="R165" s="159">
        <f>SUM(R166:R179)</f>
        <v>0.33956010000000003</v>
      </c>
      <c r="S165" s="158"/>
      <c r="T165" s="160">
        <f>SUM(T166:T179)</f>
        <v>0.16565640000000001</v>
      </c>
      <c r="AR165" s="153" t="s">
        <v>5990</v>
      </c>
      <c r="AT165" s="161" t="s">
        <v>5982</v>
      </c>
      <c r="AU165" s="161" t="s">
        <v>5934</v>
      </c>
      <c r="AY165" s="153" t="s">
        <v>4012</v>
      </c>
      <c r="BK165" s="162">
        <f>SUM(BK166:BK179)</f>
        <v>0</v>
      </c>
    </row>
    <row r="166" spans="2:65" s="1" customFormat="1" ht="22.5" customHeight="1">
      <c r="B166" s="166"/>
      <c r="C166" s="167" t="s">
        <v>559</v>
      </c>
      <c r="D166" s="167" t="s">
        <v>4015</v>
      </c>
      <c r="E166" s="168" t="s">
        <v>3712</v>
      </c>
      <c r="F166" s="169" t="s">
        <v>3713</v>
      </c>
      <c r="G166" s="170" t="s">
        <v>426</v>
      </c>
      <c r="H166" s="171">
        <v>19.11</v>
      </c>
      <c r="I166" s="172"/>
      <c r="J166" s="173">
        <f>ROUND(I166*H166,2)</f>
        <v>0</v>
      </c>
      <c r="K166" s="169" t="s">
        <v>392</v>
      </c>
      <c r="L166" s="35"/>
      <c r="M166" s="174" t="s">
        <v>5915</v>
      </c>
      <c r="N166" s="175" t="s">
        <v>5954</v>
      </c>
      <c r="O166" s="36"/>
      <c r="P166" s="176">
        <f>O166*H166</f>
        <v>0</v>
      </c>
      <c r="Q166" s="176">
        <v>0</v>
      </c>
      <c r="R166" s="176">
        <f>Q166*H166</f>
        <v>0</v>
      </c>
      <c r="S166" s="176">
        <v>5.94E-3</v>
      </c>
      <c r="T166" s="177">
        <f>S166*H166</f>
        <v>0.1135134</v>
      </c>
      <c r="AR166" s="18" t="s">
        <v>3964</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3964</v>
      </c>
      <c r="BM166" s="18" t="s">
        <v>5337</v>
      </c>
    </row>
    <row r="167" spans="2:65" s="12" customFormat="1">
      <c r="B167" s="186"/>
      <c r="D167" s="179" t="s">
        <v>402</v>
      </c>
      <c r="E167" s="187" t="s">
        <v>5915</v>
      </c>
      <c r="F167" s="188" t="s">
        <v>5338</v>
      </c>
      <c r="H167" s="189">
        <v>19.11</v>
      </c>
      <c r="I167" s="190"/>
      <c r="L167" s="186"/>
      <c r="M167" s="191"/>
      <c r="N167" s="192"/>
      <c r="O167" s="192"/>
      <c r="P167" s="192"/>
      <c r="Q167" s="192"/>
      <c r="R167" s="192"/>
      <c r="S167" s="192"/>
      <c r="T167" s="193"/>
      <c r="AT167" s="194" t="s">
        <v>402</v>
      </c>
      <c r="AU167" s="194" t="s">
        <v>5990</v>
      </c>
      <c r="AV167" s="12" t="s">
        <v>5990</v>
      </c>
      <c r="AW167" s="12" t="s">
        <v>5947</v>
      </c>
      <c r="AX167" s="12" t="s">
        <v>5934</v>
      </c>
      <c r="AY167" s="194" t="s">
        <v>4012</v>
      </c>
    </row>
    <row r="168" spans="2:65" s="1" customFormat="1" ht="22.5" customHeight="1">
      <c r="B168" s="166"/>
      <c r="C168" s="167" t="s">
        <v>565</v>
      </c>
      <c r="D168" s="167" t="s">
        <v>4015</v>
      </c>
      <c r="E168" s="168" t="s">
        <v>3719</v>
      </c>
      <c r="F168" s="169" t="s">
        <v>5589</v>
      </c>
      <c r="G168" s="170" t="s">
        <v>459</v>
      </c>
      <c r="H168" s="171">
        <v>27.3</v>
      </c>
      <c r="I168" s="172"/>
      <c r="J168" s="173">
        <f>ROUND(I168*H168,2)</f>
        <v>0</v>
      </c>
      <c r="K168" s="169" t="s">
        <v>392</v>
      </c>
      <c r="L168" s="35"/>
      <c r="M168" s="174" t="s">
        <v>5915</v>
      </c>
      <c r="N168" s="175" t="s">
        <v>5954</v>
      </c>
      <c r="O168" s="36"/>
      <c r="P168" s="176">
        <f>O168*H168</f>
        <v>0</v>
      </c>
      <c r="Q168" s="176">
        <v>0</v>
      </c>
      <c r="R168" s="176">
        <f>Q168*H168</f>
        <v>0</v>
      </c>
      <c r="S168" s="176">
        <v>1.91E-3</v>
      </c>
      <c r="T168" s="177">
        <f>S168*H168</f>
        <v>5.2143000000000002E-2</v>
      </c>
      <c r="AR168" s="18" t="s">
        <v>3964</v>
      </c>
      <c r="AT168" s="18" t="s">
        <v>4015</v>
      </c>
      <c r="AU168" s="18" t="s">
        <v>5990</v>
      </c>
      <c r="AY168" s="18" t="s">
        <v>4012</v>
      </c>
      <c r="BE168" s="178">
        <f>IF(N168="základní",J168,0)</f>
        <v>0</v>
      </c>
      <c r="BF168" s="178">
        <f>IF(N168="snížená",J168,0)</f>
        <v>0</v>
      </c>
      <c r="BG168" s="178">
        <f>IF(N168="zákl. přenesená",J168,0)</f>
        <v>0</v>
      </c>
      <c r="BH168" s="178">
        <f>IF(N168="sníž. přenesená",J168,0)</f>
        <v>0</v>
      </c>
      <c r="BI168" s="178">
        <f>IF(N168="nulová",J168,0)</f>
        <v>0</v>
      </c>
      <c r="BJ168" s="18" t="s">
        <v>5934</v>
      </c>
      <c r="BK168" s="178">
        <f>ROUND(I168*H168,2)</f>
        <v>0</v>
      </c>
      <c r="BL168" s="18" t="s">
        <v>3964</v>
      </c>
      <c r="BM168" s="18" t="s">
        <v>5339</v>
      </c>
    </row>
    <row r="169" spans="2:65" s="12" customFormat="1">
      <c r="B169" s="186"/>
      <c r="D169" s="179" t="s">
        <v>402</v>
      </c>
      <c r="E169" s="187" t="s">
        <v>5915</v>
      </c>
      <c r="F169" s="188" t="s">
        <v>5340</v>
      </c>
      <c r="H169" s="189">
        <v>27.3</v>
      </c>
      <c r="I169" s="190"/>
      <c r="L169" s="186"/>
      <c r="M169" s="191"/>
      <c r="N169" s="192"/>
      <c r="O169" s="192"/>
      <c r="P169" s="192"/>
      <c r="Q169" s="192"/>
      <c r="R169" s="192"/>
      <c r="S169" s="192"/>
      <c r="T169" s="193"/>
      <c r="AT169" s="194" t="s">
        <v>402</v>
      </c>
      <c r="AU169" s="194" t="s">
        <v>5990</v>
      </c>
      <c r="AV169" s="12" t="s">
        <v>5990</v>
      </c>
      <c r="AW169" s="12" t="s">
        <v>5947</v>
      </c>
      <c r="AX169" s="12" t="s">
        <v>5934</v>
      </c>
      <c r="AY169" s="194" t="s">
        <v>4012</v>
      </c>
    </row>
    <row r="170" spans="2:65" s="1" customFormat="1" ht="31.5" customHeight="1">
      <c r="B170" s="166"/>
      <c r="C170" s="167" t="s">
        <v>570</v>
      </c>
      <c r="D170" s="167" t="s">
        <v>4015</v>
      </c>
      <c r="E170" s="168" t="s">
        <v>2481</v>
      </c>
      <c r="F170" s="169" t="s">
        <v>2482</v>
      </c>
      <c r="G170" s="170" t="s">
        <v>426</v>
      </c>
      <c r="H170" s="171">
        <v>21.021000000000001</v>
      </c>
      <c r="I170" s="172"/>
      <c r="J170" s="173">
        <f>ROUND(I170*H170,2)</f>
        <v>0</v>
      </c>
      <c r="K170" s="169" t="s">
        <v>392</v>
      </c>
      <c r="L170" s="35"/>
      <c r="M170" s="174" t="s">
        <v>5915</v>
      </c>
      <c r="N170" s="175" t="s">
        <v>5954</v>
      </c>
      <c r="O170" s="36"/>
      <c r="P170" s="176">
        <f>O170*H170</f>
        <v>0</v>
      </c>
      <c r="Q170" s="176">
        <v>7.6E-3</v>
      </c>
      <c r="R170" s="176">
        <f>Q170*H170</f>
        <v>0.1597596</v>
      </c>
      <c r="S170" s="176">
        <v>0</v>
      </c>
      <c r="T170" s="177">
        <f>S170*H170</f>
        <v>0</v>
      </c>
      <c r="AR170" s="18" t="s">
        <v>3964</v>
      </c>
      <c r="AT170" s="18" t="s">
        <v>4015</v>
      </c>
      <c r="AU170" s="18" t="s">
        <v>5990</v>
      </c>
      <c r="AY170" s="18" t="s">
        <v>4012</v>
      </c>
      <c r="BE170" s="178">
        <f>IF(N170="základní",J170,0)</f>
        <v>0</v>
      </c>
      <c r="BF170" s="178">
        <f>IF(N170="snížená",J170,0)</f>
        <v>0</v>
      </c>
      <c r="BG170" s="178">
        <f>IF(N170="zákl. přenesená",J170,0)</f>
        <v>0</v>
      </c>
      <c r="BH170" s="178">
        <f>IF(N170="sníž. přenesená",J170,0)</f>
        <v>0</v>
      </c>
      <c r="BI170" s="178">
        <f>IF(N170="nulová",J170,0)</f>
        <v>0</v>
      </c>
      <c r="BJ170" s="18" t="s">
        <v>5934</v>
      </c>
      <c r="BK170" s="178">
        <f>ROUND(I170*H170,2)</f>
        <v>0</v>
      </c>
      <c r="BL170" s="18" t="s">
        <v>3964</v>
      </c>
      <c r="BM170" s="18" t="s">
        <v>5341</v>
      </c>
    </row>
    <row r="171" spans="2:65" s="12" customFormat="1">
      <c r="B171" s="186"/>
      <c r="D171" s="195" t="s">
        <v>402</v>
      </c>
      <c r="E171" s="194" t="s">
        <v>5915</v>
      </c>
      <c r="F171" s="207" t="s">
        <v>5338</v>
      </c>
      <c r="H171" s="208">
        <v>19.11</v>
      </c>
      <c r="I171" s="190"/>
      <c r="L171" s="186"/>
      <c r="M171" s="191"/>
      <c r="N171" s="192"/>
      <c r="O171" s="192"/>
      <c r="P171" s="192"/>
      <c r="Q171" s="192"/>
      <c r="R171" s="192"/>
      <c r="S171" s="192"/>
      <c r="T171" s="193"/>
      <c r="AT171" s="194" t="s">
        <v>402</v>
      </c>
      <c r="AU171" s="194" t="s">
        <v>5990</v>
      </c>
      <c r="AV171" s="12" t="s">
        <v>5990</v>
      </c>
      <c r="AW171" s="12" t="s">
        <v>5947</v>
      </c>
      <c r="AX171" s="12" t="s">
        <v>5934</v>
      </c>
      <c r="AY171" s="194" t="s">
        <v>4012</v>
      </c>
    </row>
    <row r="172" spans="2:65" s="12" customFormat="1">
      <c r="B172" s="186"/>
      <c r="D172" s="179" t="s">
        <v>402</v>
      </c>
      <c r="F172" s="188" t="s">
        <v>5342</v>
      </c>
      <c r="H172" s="189">
        <v>21.021000000000001</v>
      </c>
      <c r="I172" s="190"/>
      <c r="L172" s="186"/>
      <c r="M172" s="191"/>
      <c r="N172" s="192"/>
      <c r="O172" s="192"/>
      <c r="P172" s="192"/>
      <c r="Q172" s="192"/>
      <c r="R172" s="192"/>
      <c r="S172" s="192"/>
      <c r="T172" s="193"/>
      <c r="AT172" s="194" t="s">
        <v>402</v>
      </c>
      <c r="AU172" s="194" t="s">
        <v>5990</v>
      </c>
      <c r="AV172" s="12" t="s">
        <v>5990</v>
      </c>
      <c r="AW172" s="12" t="s">
        <v>5916</v>
      </c>
      <c r="AX172" s="12" t="s">
        <v>5934</v>
      </c>
      <c r="AY172" s="194" t="s">
        <v>4012</v>
      </c>
    </row>
    <row r="173" spans="2:65" s="1" customFormat="1" ht="31.5" customHeight="1">
      <c r="B173" s="166"/>
      <c r="C173" s="167" t="s">
        <v>574</v>
      </c>
      <c r="D173" s="167" t="s">
        <v>4015</v>
      </c>
      <c r="E173" s="168" t="s">
        <v>5099</v>
      </c>
      <c r="F173" s="169" t="s">
        <v>5100</v>
      </c>
      <c r="G173" s="170" t="s">
        <v>459</v>
      </c>
      <c r="H173" s="171">
        <v>30.03</v>
      </c>
      <c r="I173" s="172"/>
      <c r="J173" s="173">
        <f>ROUND(I173*H173,2)</f>
        <v>0</v>
      </c>
      <c r="K173" s="169" t="s">
        <v>392</v>
      </c>
      <c r="L173" s="35"/>
      <c r="M173" s="174" t="s">
        <v>5915</v>
      </c>
      <c r="N173" s="175" t="s">
        <v>5954</v>
      </c>
      <c r="O173" s="36"/>
      <c r="P173" s="176">
        <f>O173*H173</f>
        <v>0</v>
      </c>
      <c r="Q173" s="176">
        <v>5.6499999999999996E-3</v>
      </c>
      <c r="R173" s="176">
        <f>Q173*H173</f>
        <v>0.1696695</v>
      </c>
      <c r="S173" s="176">
        <v>0</v>
      </c>
      <c r="T173" s="177">
        <f>S173*H173</f>
        <v>0</v>
      </c>
      <c r="AR173" s="18" t="s">
        <v>3964</v>
      </c>
      <c r="AT173" s="18" t="s">
        <v>4015</v>
      </c>
      <c r="AU173" s="18" t="s">
        <v>5990</v>
      </c>
      <c r="AY173" s="18" t="s">
        <v>4012</v>
      </c>
      <c r="BE173" s="178">
        <f>IF(N173="základní",J173,0)</f>
        <v>0</v>
      </c>
      <c r="BF173" s="178">
        <f>IF(N173="snížená",J173,0)</f>
        <v>0</v>
      </c>
      <c r="BG173" s="178">
        <f>IF(N173="zákl. přenesená",J173,0)</f>
        <v>0</v>
      </c>
      <c r="BH173" s="178">
        <f>IF(N173="sníž. přenesená",J173,0)</f>
        <v>0</v>
      </c>
      <c r="BI173" s="178">
        <f>IF(N173="nulová",J173,0)</f>
        <v>0</v>
      </c>
      <c r="BJ173" s="18" t="s">
        <v>5934</v>
      </c>
      <c r="BK173" s="178">
        <f>ROUND(I173*H173,2)</f>
        <v>0</v>
      </c>
      <c r="BL173" s="18" t="s">
        <v>3964</v>
      </c>
      <c r="BM173" s="18" t="s">
        <v>5343</v>
      </c>
    </row>
    <row r="174" spans="2:65" s="12" customFormat="1">
      <c r="B174" s="186"/>
      <c r="D174" s="195" t="s">
        <v>402</v>
      </c>
      <c r="E174" s="194" t="s">
        <v>5915</v>
      </c>
      <c r="F174" s="207" t="s">
        <v>5340</v>
      </c>
      <c r="H174" s="208">
        <v>27.3</v>
      </c>
      <c r="I174" s="190"/>
      <c r="L174" s="186"/>
      <c r="M174" s="191"/>
      <c r="N174" s="192"/>
      <c r="O174" s="192"/>
      <c r="P174" s="192"/>
      <c r="Q174" s="192"/>
      <c r="R174" s="192"/>
      <c r="S174" s="192"/>
      <c r="T174" s="193"/>
      <c r="AT174" s="194" t="s">
        <v>402</v>
      </c>
      <c r="AU174" s="194" t="s">
        <v>5990</v>
      </c>
      <c r="AV174" s="12" t="s">
        <v>5990</v>
      </c>
      <c r="AW174" s="12" t="s">
        <v>5947</v>
      </c>
      <c r="AX174" s="12" t="s">
        <v>5934</v>
      </c>
      <c r="AY174" s="194" t="s">
        <v>4012</v>
      </c>
    </row>
    <row r="175" spans="2:65" s="12" customFormat="1">
      <c r="B175" s="186"/>
      <c r="D175" s="179" t="s">
        <v>402</v>
      </c>
      <c r="F175" s="188" t="s">
        <v>5344</v>
      </c>
      <c r="H175" s="189">
        <v>30.03</v>
      </c>
      <c r="I175" s="190"/>
      <c r="L175" s="186"/>
      <c r="M175" s="191"/>
      <c r="N175" s="192"/>
      <c r="O175" s="192"/>
      <c r="P175" s="192"/>
      <c r="Q175" s="192"/>
      <c r="R175" s="192"/>
      <c r="S175" s="192"/>
      <c r="T175" s="193"/>
      <c r="AT175" s="194" t="s">
        <v>402</v>
      </c>
      <c r="AU175" s="194" t="s">
        <v>5990</v>
      </c>
      <c r="AV175" s="12" t="s">
        <v>5990</v>
      </c>
      <c r="AW175" s="12" t="s">
        <v>5916</v>
      </c>
      <c r="AX175" s="12" t="s">
        <v>5934</v>
      </c>
      <c r="AY175" s="194" t="s">
        <v>4012</v>
      </c>
    </row>
    <row r="176" spans="2:65" s="1" customFormat="1" ht="31.5" customHeight="1">
      <c r="B176" s="166"/>
      <c r="C176" s="167" t="s">
        <v>579</v>
      </c>
      <c r="D176" s="167" t="s">
        <v>4015</v>
      </c>
      <c r="E176" s="168" t="s">
        <v>5104</v>
      </c>
      <c r="F176" s="169" t="s">
        <v>5105</v>
      </c>
      <c r="G176" s="170" t="s">
        <v>568</v>
      </c>
      <c r="H176" s="171">
        <v>2</v>
      </c>
      <c r="I176" s="172"/>
      <c r="J176" s="173">
        <f>ROUND(I176*H176,2)</f>
        <v>0</v>
      </c>
      <c r="K176" s="169" t="s">
        <v>392</v>
      </c>
      <c r="L176" s="35"/>
      <c r="M176" s="174" t="s">
        <v>5915</v>
      </c>
      <c r="N176" s="175" t="s">
        <v>5954</v>
      </c>
      <c r="O176" s="36"/>
      <c r="P176" s="176">
        <f>O176*H176</f>
        <v>0</v>
      </c>
      <c r="Q176" s="176">
        <v>0</v>
      </c>
      <c r="R176" s="176">
        <f>Q176*H176</f>
        <v>0</v>
      </c>
      <c r="S176" s="176">
        <v>0</v>
      </c>
      <c r="T176" s="177">
        <f>S176*H176</f>
        <v>0</v>
      </c>
      <c r="AR176" s="18" t="s">
        <v>3964</v>
      </c>
      <c r="AT176" s="18" t="s">
        <v>4015</v>
      </c>
      <c r="AU176" s="18" t="s">
        <v>5990</v>
      </c>
      <c r="AY176" s="18" t="s">
        <v>4012</v>
      </c>
      <c r="BE176" s="178">
        <f>IF(N176="základní",J176,0)</f>
        <v>0</v>
      </c>
      <c r="BF176" s="178">
        <f>IF(N176="snížená",J176,0)</f>
        <v>0</v>
      </c>
      <c r="BG176" s="178">
        <f>IF(N176="zákl. přenesená",J176,0)</f>
        <v>0</v>
      </c>
      <c r="BH176" s="178">
        <f>IF(N176="sníž. přenesená",J176,0)</f>
        <v>0</v>
      </c>
      <c r="BI176" s="178">
        <f>IF(N176="nulová",J176,0)</f>
        <v>0</v>
      </c>
      <c r="BJ176" s="18" t="s">
        <v>5934</v>
      </c>
      <c r="BK176" s="178">
        <f>ROUND(I176*H176,2)</f>
        <v>0</v>
      </c>
      <c r="BL176" s="18" t="s">
        <v>3964</v>
      </c>
      <c r="BM176" s="18" t="s">
        <v>5345</v>
      </c>
    </row>
    <row r="177" spans="2:65" s="1" customFormat="1" ht="22.5" customHeight="1">
      <c r="B177" s="166"/>
      <c r="C177" s="167" t="s">
        <v>590</v>
      </c>
      <c r="D177" s="167" t="s">
        <v>4015</v>
      </c>
      <c r="E177" s="168" t="s">
        <v>5626</v>
      </c>
      <c r="F177" s="169" t="s">
        <v>5627</v>
      </c>
      <c r="G177" s="170" t="s">
        <v>459</v>
      </c>
      <c r="H177" s="171">
        <v>4.3</v>
      </c>
      <c r="I177" s="172"/>
      <c r="J177" s="173">
        <f>ROUND(I177*H177,2)</f>
        <v>0</v>
      </c>
      <c r="K177" s="169" t="s">
        <v>392</v>
      </c>
      <c r="L177" s="35"/>
      <c r="M177" s="174" t="s">
        <v>5915</v>
      </c>
      <c r="N177" s="175" t="s">
        <v>5954</v>
      </c>
      <c r="O177" s="36"/>
      <c r="P177" s="176">
        <f>O177*H177</f>
        <v>0</v>
      </c>
      <c r="Q177" s="176">
        <v>1.3699999999999999E-3</v>
      </c>
      <c r="R177" s="176">
        <f>Q177*H177</f>
        <v>5.8909999999999995E-3</v>
      </c>
      <c r="S177" s="176">
        <v>0</v>
      </c>
      <c r="T177" s="177">
        <f>S177*H177</f>
        <v>0</v>
      </c>
      <c r="AR177" s="18" t="s">
        <v>3964</v>
      </c>
      <c r="AT177" s="18" t="s">
        <v>4015</v>
      </c>
      <c r="AU177" s="18" t="s">
        <v>5990</v>
      </c>
      <c r="AY177" s="18" t="s">
        <v>4012</v>
      </c>
      <c r="BE177" s="178">
        <f>IF(N177="základní",J177,0)</f>
        <v>0</v>
      </c>
      <c r="BF177" s="178">
        <f>IF(N177="snížená",J177,0)</f>
        <v>0</v>
      </c>
      <c r="BG177" s="178">
        <f>IF(N177="zákl. přenesená",J177,0)</f>
        <v>0</v>
      </c>
      <c r="BH177" s="178">
        <f>IF(N177="sníž. přenesená",J177,0)</f>
        <v>0</v>
      </c>
      <c r="BI177" s="178">
        <f>IF(N177="nulová",J177,0)</f>
        <v>0</v>
      </c>
      <c r="BJ177" s="18" t="s">
        <v>5934</v>
      </c>
      <c r="BK177" s="178">
        <f>ROUND(I177*H177,2)</f>
        <v>0</v>
      </c>
      <c r="BL177" s="18" t="s">
        <v>3964</v>
      </c>
      <c r="BM177" s="18" t="s">
        <v>5346</v>
      </c>
    </row>
    <row r="178" spans="2:65" s="1" customFormat="1" ht="31.5" customHeight="1">
      <c r="B178" s="166"/>
      <c r="C178" s="167" t="s">
        <v>601</v>
      </c>
      <c r="D178" s="167" t="s">
        <v>4015</v>
      </c>
      <c r="E178" s="168" t="s">
        <v>2788</v>
      </c>
      <c r="F178" s="169" t="s">
        <v>2789</v>
      </c>
      <c r="G178" s="170" t="s">
        <v>459</v>
      </c>
      <c r="H178" s="171">
        <v>2</v>
      </c>
      <c r="I178" s="172"/>
      <c r="J178" s="173">
        <f>ROUND(I178*H178,2)</f>
        <v>0</v>
      </c>
      <c r="K178" s="169" t="s">
        <v>392</v>
      </c>
      <c r="L178" s="35"/>
      <c r="M178" s="174" t="s">
        <v>5915</v>
      </c>
      <c r="N178" s="175" t="s">
        <v>5954</v>
      </c>
      <c r="O178" s="36"/>
      <c r="P178" s="176">
        <f>O178*H178</f>
        <v>0</v>
      </c>
      <c r="Q178" s="176">
        <v>2.1199999999999999E-3</v>
      </c>
      <c r="R178" s="176">
        <f>Q178*H178</f>
        <v>4.2399999999999998E-3</v>
      </c>
      <c r="S178" s="176">
        <v>0</v>
      </c>
      <c r="T178" s="177">
        <f>S178*H178</f>
        <v>0</v>
      </c>
      <c r="AR178" s="18" t="s">
        <v>3964</v>
      </c>
      <c r="AT178" s="18" t="s">
        <v>4015</v>
      </c>
      <c r="AU178" s="18" t="s">
        <v>5990</v>
      </c>
      <c r="AY178" s="18" t="s">
        <v>4012</v>
      </c>
      <c r="BE178" s="178">
        <f>IF(N178="základní",J178,0)</f>
        <v>0</v>
      </c>
      <c r="BF178" s="178">
        <f>IF(N178="snížená",J178,0)</f>
        <v>0</v>
      </c>
      <c r="BG178" s="178">
        <f>IF(N178="zákl. přenesená",J178,0)</f>
        <v>0</v>
      </c>
      <c r="BH178" s="178">
        <f>IF(N178="sníž. přenesená",J178,0)</f>
        <v>0</v>
      </c>
      <c r="BI178" s="178">
        <f>IF(N178="nulová",J178,0)</f>
        <v>0</v>
      </c>
      <c r="BJ178" s="18" t="s">
        <v>5934</v>
      </c>
      <c r="BK178" s="178">
        <f>ROUND(I178*H178,2)</f>
        <v>0</v>
      </c>
      <c r="BL178" s="18" t="s">
        <v>3964</v>
      </c>
      <c r="BM178" s="18" t="s">
        <v>5347</v>
      </c>
    </row>
    <row r="179" spans="2:65" s="1" customFormat="1" ht="22.5" customHeight="1">
      <c r="B179" s="166"/>
      <c r="C179" s="167" t="s">
        <v>605</v>
      </c>
      <c r="D179" s="167" t="s">
        <v>4015</v>
      </c>
      <c r="E179" s="168" t="s">
        <v>2492</v>
      </c>
      <c r="F179" s="169" t="s">
        <v>2493</v>
      </c>
      <c r="G179" s="170" t="s">
        <v>450</v>
      </c>
      <c r="H179" s="171">
        <v>0.34</v>
      </c>
      <c r="I179" s="172"/>
      <c r="J179" s="173">
        <f>ROUND(I179*H179,2)</f>
        <v>0</v>
      </c>
      <c r="K179" s="169" t="s">
        <v>392</v>
      </c>
      <c r="L179" s="35"/>
      <c r="M179" s="174" t="s">
        <v>5915</v>
      </c>
      <c r="N179" s="175" t="s">
        <v>5954</v>
      </c>
      <c r="O179" s="36"/>
      <c r="P179" s="176">
        <f>O179*H179</f>
        <v>0</v>
      </c>
      <c r="Q179" s="176">
        <v>0</v>
      </c>
      <c r="R179" s="176">
        <f>Q179*H179</f>
        <v>0</v>
      </c>
      <c r="S179" s="176">
        <v>0</v>
      </c>
      <c r="T179" s="177">
        <f>S179*H179</f>
        <v>0</v>
      </c>
      <c r="AR179" s="18" t="s">
        <v>3964</v>
      </c>
      <c r="AT179" s="18" t="s">
        <v>4015</v>
      </c>
      <c r="AU179" s="18" t="s">
        <v>5990</v>
      </c>
      <c r="AY179" s="18" t="s">
        <v>4012</v>
      </c>
      <c r="BE179" s="178">
        <f>IF(N179="základní",J179,0)</f>
        <v>0</v>
      </c>
      <c r="BF179" s="178">
        <f>IF(N179="snížená",J179,0)</f>
        <v>0</v>
      </c>
      <c r="BG179" s="178">
        <f>IF(N179="zákl. přenesená",J179,0)</f>
        <v>0</v>
      </c>
      <c r="BH179" s="178">
        <f>IF(N179="sníž. přenesená",J179,0)</f>
        <v>0</v>
      </c>
      <c r="BI179" s="178">
        <f>IF(N179="nulová",J179,0)</f>
        <v>0</v>
      </c>
      <c r="BJ179" s="18" t="s">
        <v>5934</v>
      </c>
      <c r="BK179" s="178">
        <f>ROUND(I179*H179,2)</f>
        <v>0</v>
      </c>
      <c r="BL179" s="18" t="s">
        <v>3964</v>
      </c>
      <c r="BM179" s="18" t="s">
        <v>5348</v>
      </c>
    </row>
    <row r="180" spans="2:65" s="11" customFormat="1" ht="29.85" customHeight="1">
      <c r="B180" s="152"/>
      <c r="D180" s="163" t="s">
        <v>5982</v>
      </c>
      <c r="E180" s="164" t="s">
        <v>2791</v>
      </c>
      <c r="F180" s="164" t="s">
        <v>2792</v>
      </c>
      <c r="I180" s="155"/>
      <c r="J180" s="165">
        <f>BK180</f>
        <v>0</v>
      </c>
      <c r="L180" s="152"/>
      <c r="M180" s="157"/>
      <c r="N180" s="158"/>
      <c r="O180" s="158"/>
      <c r="P180" s="159">
        <f>SUM(P181:P189)</f>
        <v>0</v>
      </c>
      <c r="Q180" s="158"/>
      <c r="R180" s="159">
        <f>SUM(R181:R189)</f>
        <v>2.5555399999999995E-2</v>
      </c>
      <c r="S180" s="158"/>
      <c r="T180" s="160">
        <f>SUM(T181:T189)</f>
        <v>0</v>
      </c>
      <c r="AR180" s="153" t="s">
        <v>5990</v>
      </c>
      <c r="AT180" s="161" t="s">
        <v>5982</v>
      </c>
      <c r="AU180" s="161" t="s">
        <v>5934</v>
      </c>
      <c r="AY180" s="153" t="s">
        <v>4012</v>
      </c>
      <c r="BK180" s="162">
        <f>SUM(BK181:BK189)</f>
        <v>0</v>
      </c>
    </row>
    <row r="181" spans="2:65" s="1" customFormat="1" ht="22.5" customHeight="1">
      <c r="B181" s="166"/>
      <c r="C181" s="167" t="s">
        <v>611</v>
      </c>
      <c r="D181" s="167" t="s">
        <v>4015</v>
      </c>
      <c r="E181" s="168" t="s">
        <v>2629</v>
      </c>
      <c r="F181" s="169" t="s">
        <v>2630</v>
      </c>
      <c r="G181" s="170" t="s">
        <v>426</v>
      </c>
      <c r="H181" s="171">
        <v>0.54</v>
      </c>
      <c r="I181" s="172"/>
      <c r="J181" s="173">
        <f>ROUND(I181*H181,2)</f>
        <v>0</v>
      </c>
      <c r="K181" s="169" t="s">
        <v>392</v>
      </c>
      <c r="L181" s="35"/>
      <c r="M181" s="174" t="s">
        <v>5915</v>
      </c>
      <c r="N181" s="175" t="s">
        <v>5954</v>
      </c>
      <c r="O181" s="36"/>
      <c r="P181" s="176">
        <f>O181*H181</f>
        <v>0</v>
      </c>
      <c r="Q181" s="176">
        <v>1.0000000000000001E-5</v>
      </c>
      <c r="R181" s="176">
        <f>Q181*H181</f>
        <v>5.4000000000000008E-6</v>
      </c>
      <c r="S181" s="176">
        <v>0</v>
      </c>
      <c r="T181" s="177">
        <f>S181*H181</f>
        <v>0</v>
      </c>
      <c r="AR181" s="18" t="s">
        <v>3964</v>
      </c>
      <c r="AT181" s="18" t="s">
        <v>4015</v>
      </c>
      <c r="AU181" s="18" t="s">
        <v>5990</v>
      </c>
      <c r="AY181" s="18" t="s">
        <v>4012</v>
      </c>
      <c r="BE181" s="178">
        <f>IF(N181="základní",J181,0)</f>
        <v>0</v>
      </c>
      <c r="BF181" s="178">
        <f>IF(N181="snížená",J181,0)</f>
        <v>0</v>
      </c>
      <c r="BG181" s="178">
        <f>IF(N181="zákl. přenesená",J181,0)</f>
        <v>0</v>
      </c>
      <c r="BH181" s="178">
        <f>IF(N181="sníž. přenesená",J181,0)</f>
        <v>0</v>
      </c>
      <c r="BI181" s="178">
        <f>IF(N181="nulová",J181,0)</f>
        <v>0</v>
      </c>
      <c r="BJ181" s="18" t="s">
        <v>5934</v>
      </c>
      <c r="BK181" s="178">
        <f>ROUND(I181*H181,2)</f>
        <v>0</v>
      </c>
      <c r="BL181" s="18" t="s">
        <v>3964</v>
      </c>
      <c r="BM181" s="18" t="s">
        <v>5349</v>
      </c>
    </row>
    <row r="182" spans="2:65" s="1" customFormat="1" ht="27">
      <c r="B182" s="35"/>
      <c r="D182" s="195" t="s">
        <v>4021</v>
      </c>
      <c r="F182" s="196" t="s">
        <v>2632</v>
      </c>
      <c r="I182" s="181"/>
      <c r="L182" s="35"/>
      <c r="M182" s="64"/>
      <c r="N182" s="36"/>
      <c r="O182" s="36"/>
      <c r="P182" s="36"/>
      <c r="Q182" s="36"/>
      <c r="R182" s="36"/>
      <c r="S182" s="36"/>
      <c r="T182" s="65"/>
      <c r="AT182" s="18" t="s">
        <v>4021</v>
      </c>
      <c r="AU182" s="18" t="s">
        <v>5990</v>
      </c>
    </row>
    <row r="183" spans="2:65" s="12" customFormat="1">
      <c r="B183" s="186"/>
      <c r="D183" s="179" t="s">
        <v>402</v>
      </c>
      <c r="E183" s="187" t="s">
        <v>5915</v>
      </c>
      <c r="F183" s="188" t="s">
        <v>5350</v>
      </c>
      <c r="H183" s="189">
        <v>0.54</v>
      </c>
      <c r="I183" s="190"/>
      <c r="L183" s="186"/>
      <c r="M183" s="191"/>
      <c r="N183" s="192"/>
      <c r="O183" s="192"/>
      <c r="P183" s="192"/>
      <c r="Q183" s="192"/>
      <c r="R183" s="192"/>
      <c r="S183" s="192"/>
      <c r="T183" s="193"/>
      <c r="AT183" s="194" t="s">
        <v>402</v>
      </c>
      <c r="AU183" s="194" t="s">
        <v>5990</v>
      </c>
      <c r="AV183" s="12" t="s">
        <v>5990</v>
      </c>
      <c r="AW183" s="12" t="s">
        <v>5947</v>
      </c>
      <c r="AX183" s="12" t="s">
        <v>5934</v>
      </c>
      <c r="AY183" s="194" t="s">
        <v>4012</v>
      </c>
    </row>
    <row r="184" spans="2:65" s="1" customFormat="1" ht="22.5" customHeight="1">
      <c r="B184" s="166"/>
      <c r="C184" s="197" t="s">
        <v>616</v>
      </c>
      <c r="D184" s="197" t="s">
        <v>447</v>
      </c>
      <c r="E184" s="198" t="s">
        <v>5247</v>
      </c>
      <c r="F184" s="199" t="s">
        <v>5351</v>
      </c>
      <c r="G184" s="200" t="s">
        <v>568</v>
      </c>
      <c r="H184" s="201">
        <v>1</v>
      </c>
      <c r="I184" s="202"/>
      <c r="J184" s="203">
        <f>ROUND(I184*H184,2)</f>
        <v>0</v>
      </c>
      <c r="K184" s="199" t="s">
        <v>5915</v>
      </c>
      <c r="L184" s="204"/>
      <c r="M184" s="205" t="s">
        <v>5915</v>
      </c>
      <c r="N184" s="206" t="s">
        <v>5954</v>
      </c>
      <c r="O184" s="36"/>
      <c r="P184" s="176">
        <f>O184*H184</f>
        <v>0</v>
      </c>
      <c r="Q184" s="176">
        <v>0</v>
      </c>
      <c r="R184" s="176">
        <f>Q184*H184</f>
        <v>0</v>
      </c>
      <c r="S184" s="176">
        <v>0</v>
      </c>
      <c r="T184" s="177">
        <f>S184*H184</f>
        <v>0</v>
      </c>
      <c r="AR184" s="18" t="s">
        <v>526</v>
      </c>
      <c r="AT184" s="18" t="s">
        <v>447</v>
      </c>
      <c r="AU184" s="18" t="s">
        <v>5990</v>
      </c>
      <c r="AY184" s="18" t="s">
        <v>4012</v>
      </c>
      <c r="BE184" s="178">
        <f>IF(N184="základní",J184,0)</f>
        <v>0</v>
      </c>
      <c r="BF184" s="178">
        <f>IF(N184="snížená",J184,0)</f>
        <v>0</v>
      </c>
      <c r="BG184" s="178">
        <f>IF(N184="zákl. přenesená",J184,0)</f>
        <v>0</v>
      </c>
      <c r="BH184" s="178">
        <f>IF(N184="sníž. přenesená",J184,0)</f>
        <v>0</v>
      </c>
      <c r="BI184" s="178">
        <f>IF(N184="nulová",J184,0)</f>
        <v>0</v>
      </c>
      <c r="BJ184" s="18" t="s">
        <v>5934</v>
      </c>
      <c r="BK184" s="178">
        <f>ROUND(I184*H184,2)</f>
        <v>0</v>
      </c>
      <c r="BL184" s="18" t="s">
        <v>3964</v>
      </c>
      <c r="BM184" s="18" t="s">
        <v>5352</v>
      </c>
    </row>
    <row r="185" spans="2:65" s="1" customFormat="1" ht="22.5" customHeight="1">
      <c r="B185" s="166"/>
      <c r="C185" s="167" t="s">
        <v>622</v>
      </c>
      <c r="D185" s="167" t="s">
        <v>4015</v>
      </c>
      <c r="E185" s="168" t="s">
        <v>2506</v>
      </c>
      <c r="F185" s="169" t="s">
        <v>2507</v>
      </c>
      <c r="G185" s="170" t="s">
        <v>777</v>
      </c>
      <c r="H185" s="171">
        <v>365</v>
      </c>
      <c r="I185" s="172"/>
      <c r="J185" s="173">
        <f>ROUND(I185*H185,2)</f>
        <v>0</v>
      </c>
      <c r="K185" s="169" t="s">
        <v>392</v>
      </c>
      <c r="L185" s="35"/>
      <c r="M185" s="174" t="s">
        <v>5915</v>
      </c>
      <c r="N185" s="175" t="s">
        <v>5954</v>
      </c>
      <c r="O185" s="36"/>
      <c r="P185" s="176">
        <f>O185*H185</f>
        <v>0</v>
      </c>
      <c r="Q185" s="176">
        <v>6.9999999999999994E-5</v>
      </c>
      <c r="R185" s="176">
        <f>Q185*H185</f>
        <v>2.5549999999999996E-2</v>
      </c>
      <c r="S185" s="176">
        <v>0</v>
      </c>
      <c r="T185" s="177">
        <f>S185*H185</f>
        <v>0</v>
      </c>
      <c r="AR185" s="18" t="s">
        <v>3964</v>
      </c>
      <c r="AT185" s="18" t="s">
        <v>4015</v>
      </c>
      <c r="AU185" s="18" t="s">
        <v>5990</v>
      </c>
      <c r="AY185" s="18" t="s">
        <v>4012</v>
      </c>
      <c r="BE185" s="178">
        <f>IF(N185="základní",J185,0)</f>
        <v>0</v>
      </c>
      <c r="BF185" s="178">
        <f>IF(N185="snížená",J185,0)</f>
        <v>0</v>
      </c>
      <c r="BG185" s="178">
        <f>IF(N185="zákl. přenesená",J185,0)</f>
        <v>0</v>
      </c>
      <c r="BH185" s="178">
        <f>IF(N185="sníž. přenesená",J185,0)</f>
        <v>0</v>
      </c>
      <c r="BI185" s="178">
        <f>IF(N185="nulová",J185,0)</f>
        <v>0</v>
      </c>
      <c r="BJ185" s="18" t="s">
        <v>5934</v>
      </c>
      <c r="BK185" s="178">
        <f>ROUND(I185*H185,2)</f>
        <v>0</v>
      </c>
      <c r="BL185" s="18" t="s">
        <v>3964</v>
      </c>
      <c r="BM185" s="18" t="s">
        <v>5353</v>
      </c>
    </row>
    <row r="186" spans="2:65" s="12" customFormat="1">
      <c r="B186" s="186"/>
      <c r="D186" s="179" t="s">
        <v>402</v>
      </c>
      <c r="E186" s="187" t="s">
        <v>5915</v>
      </c>
      <c r="F186" s="188" t="s">
        <v>2509</v>
      </c>
      <c r="H186" s="189">
        <v>365</v>
      </c>
      <c r="I186" s="190"/>
      <c r="L186" s="186"/>
      <c r="M186" s="191"/>
      <c r="N186" s="192"/>
      <c r="O186" s="192"/>
      <c r="P186" s="192"/>
      <c r="Q186" s="192"/>
      <c r="R186" s="192"/>
      <c r="S186" s="192"/>
      <c r="T186" s="193"/>
      <c r="AT186" s="194" t="s">
        <v>402</v>
      </c>
      <c r="AU186" s="194" t="s">
        <v>5990</v>
      </c>
      <c r="AV186" s="12" t="s">
        <v>5990</v>
      </c>
      <c r="AW186" s="12" t="s">
        <v>5947</v>
      </c>
      <c r="AX186" s="12" t="s">
        <v>5934</v>
      </c>
      <c r="AY186" s="194" t="s">
        <v>4012</v>
      </c>
    </row>
    <row r="187" spans="2:65" s="1" customFormat="1" ht="22.5" customHeight="1">
      <c r="B187" s="166"/>
      <c r="C187" s="197" t="s">
        <v>629</v>
      </c>
      <c r="D187" s="197" t="s">
        <v>447</v>
      </c>
      <c r="E187" s="198" t="s">
        <v>5354</v>
      </c>
      <c r="F187" s="199" t="s">
        <v>2511</v>
      </c>
      <c r="G187" s="200" t="s">
        <v>568</v>
      </c>
      <c r="H187" s="201">
        <v>2</v>
      </c>
      <c r="I187" s="202"/>
      <c r="J187" s="203">
        <f>ROUND(I187*H187,2)</f>
        <v>0</v>
      </c>
      <c r="K187" s="199" t="s">
        <v>5915</v>
      </c>
      <c r="L187" s="204"/>
      <c r="M187" s="205" t="s">
        <v>5915</v>
      </c>
      <c r="N187" s="206" t="s">
        <v>5954</v>
      </c>
      <c r="O187" s="36"/>
      <c r="P187" s="176">
        <f>O187*H187</f>
        <v>0</v>
      </c>
      <c r="Q187" s="176">
        <v>0</v>
      </c>
      <c r="R187" s="176">
        <f>Q187*H187</f>
        <v>0</v>
      </c>
      <c r="S187" s="176">
        <v>0</v>
      </c>
      <c r="T187" s="177">
        <f>S187*H187</f>
        <v>0</v>
      </c>
      <c r="AR187" s="18" t="s">
        <v>526</v>
      </c>
      <c r="AT187" s="18" t="s">
        <v>447</v>
      </c>
      <c r="AU187" s="18" t="s">
        <v>5990</v>
      </c>
      <c r="AY187" s="18" t="s">
        <v>4012</v>
      </c>
      <c r="BE187" s="178">
        <f>IF(N187="základní",J187,0)</f>
        <v>0</v>
      </c>
      <c r="BF187" s="178">
        <f>IF(N187="snížená",J187,0)</f>
        <v>0</v>
      </c>
      <c r="BG187" s="178">
        <f>IF(N187="zákl. přenesená",J187,0)</f>
        <v>0</v>
      </c>
      <c r="BH187" s="178">
        <f>IF(N187="sníž. přenesená",J187,0)</f>
        <v>0</v>
      </c>
      <c r="BI187" s="178">
        <f>IF(N187="nulová",J187,0)</f>
        <v>0</v>
      </c>
      <c r="BJ187" s="18" t="s">
        <v>5934</v>
      </c>
      <c r="BK187" s="178">
        <f>ROUND(I187*H187,2)</f>
        <v>0</v>
      </c>
      <c r="BL187" s="18" t="s">
        <v>3964</v>
      </c>
      <c r="BM187" s="18" t="s">
        <v>5355</v>
      </c>
    </row>
    <row r="188" spans="2:65" s="1" customFormat="1" ht="27">
      <c r="B188" s="35"/>
      <c r="D188" s="179" t="s">
        <v>4021</v>
      </c>
      <c r="F188" s="180" t="s">
        <v>2513</v>
      </c>
      <c r="I188" s="181"/>
      <c r="L188" s="35"/>
      <c r="M188" s="64"/>
      <c r="N188" s="36"/>
      <c r="O188" s="36"/>
      <c r="P188" s="36"/>
      <c r="Q188" s="36"/>
      <c r="R188" s="36"/>
      <c r="S188" s="36"/>
      <c r="T188" s="65"/>
      <c r="AT188" s="18" t="s">
        <v>4021</v>
      </c>
      <c r="AU188" s="18" t="s">
        <v>5990</v>
      </c>
    </row>
    <row r="189" spans="2:65" s="1" customFormat="1" ht="22.5" customHeight="1">
      <c r="B189" s="166"/>
      <c r="C189" s="167" t="s">
        <v>635</v>
      </c>
      <c r="D189" s="167" t="s">
        <v>4015</v>
      </c>
      <c r="E189" s="168" t="s">
        <v>4652</v>
      </c>
      <c r="F189" s="169" t="s">
        <v>4653</v>
      </c>
      <c r="G189" s="170" t="s">
        <v>450</v>
      </c>
      <c r="H189" s="171">
        <v>2.5999999999999999E-2</v>
      </c>
      <c r="I189" s="172"/>
      <c r="J189" s="173">
        <f>ROUND(I189*H189,2)</f>
        <v>0</v>
      </c>
      <c r="K189" s="169" t="s">
        <v>392</v>
      </c>
      <c r="L189" s="35"/>
      <c r="M189" s="174" t="s">
        <v>5915</v>
      </c>
      <c r="N189" s="175" t="s">
        <v>5954</v>
      </c>
      <c r="O189" s="36"/>
      <c r="P189" s="176">
        <f>O189*H189</f>
        <v>0</v>
      </c>
      <c r="Q189" s="176">
        <v>0</v>
      </c>
      <c r="R189" s="176">
        <f>Q189*H189</f>
        <v>0</v>
      </c>
      <c r="S189" s="176">
        <v>0</v>
      </c>
      <c r="T189" s="177">
        <f>S189*H189</f>
        <v>0</v>
      </c>
      <c r="AR189" s="18" t="s">
        <v>3964</v>
      </c>
      <c r="AT189" s="18" t="s">
        <v>4015</v>
      </c>
      <c r="AU189" s="18" t="s">
        <v>5990</v>
      </c>
      <c r="AY189" s="18" t="s">
        <v>4012</v>
      </c>
      <c r="BE189" s="178">
        <f>IF(N189="základní",J189,0)</f>
        <v>0</v>
      </c>
      <c r="BF189" s="178">
        <f>IF(N189="snížená",J189,0)</f>
        <v>0</v>
      </c>
      <c r="BG189" s="178">
        <f>IF(N189="zákl. přenesená",J189,0)</f>
        <v>0</v>
      </c>
      <c r="BH189" s="178">
        <f>IF(N189="sníž. přenesená",J189,0)</f>
        <v>0</v>
      </c>
      <c r="BI189" s="178">
        <f>IF(N189="nulová",J189,0)</f>
        <v>0</v>
      </c>
      <c r="BJ189" s="18" t="s">
        <v>5934</v>
      </c>
      <c r="BK189" s="178">
        <f>ROUND(I189*H189,2)</f>
        <v>0</v>
      </c>
      <c r="BL189" s="18" t="s">
        <v>3964</v>
      </c>
      <c r="BM189" s="18" t="s">
        <v>5356</v>
      </c>
    </row>
    <row r="190" spans="2:65" s="11" customFormat="1" ht="29.85" customHeight="1">
      <c r="B190" s="152"/>
      <c r="D190" s="163" t="s">
        <v>5982</v>
      </c>
      <c r="E190" s="164" t="s">
        <v>6033</v>
      </c>
      <c r="F190" s="164" t="s">
        <v>6034</v>
      </c>
      <c r="I190" s="155"/>
      <c r="J190" s="165">
        <f>BK190</f>
        <v>0</v>
      </c>
      <c r="L190" s="152"/>
      <c r="M190" s="157"/>
      <c r="N190" s="158"/>
      <c r="O190" s="158"/>
      <c r="P190" s="159">
        <f>SUM(P191:P192)</f>
        <v>0</v>
      </c>
      <c r="Q190" s="158"/>
      <c r="R190" s="159">
        <f>SUM(R191:R192)</f>
        <v>1.9053E-2</v>
      </c>
      <c r="S190" s="158"/>
      <c r="T190" s="160">
        <f>SUM(T191:T192)</f>
        <v>0</v>
      </c>
      <c r="AR190" s="153" t="s">
        <v>5990</v>
      </c>
      <c r="AT190" s="161" t="s">
        <v>5982</v>
      </c>
      <c r="AU190" s="161" t="s">
        <v>5934</v>
      </c>
      <c r="AY190" s="153" t="s">
        <v>4012</v>
      </c>
      <c r="BK190" s="162">
        <f>SUM(BK191:BK192)</f>
        <v>0</v>
      </c>
    </row>
    <row r="191" spans="2:65" s="1" customFormat="1" ht="31.5" customHeight="1">
      <c r="B191" s="166"/>
      <c r="C191" s="167" t="s">
        <v>640</v>
      </c>
      <c r="D191" s="167" t="s">
        <v>4015</v>
      </c>
      <c r="E191" s="168" t="s">
        <v>6040</v>
      </c>
      <c r="F191" s="169" t="s">
        <v>6041</v>
      </c>
      <c r="G191" s="170" t="s">
        <v>426</v>
      </c>
      <c r="H191" s="171">
        <v>65.7</v>
      </c>
      <c r="I191" s="172"/>
      <c r="J191" s="173">
        <f>ROUND(I191*H191,2)</f>
        <v>0</v>
      </c>
      <c r="K191" s="169" t="s">
        <v>392</v>
      </c>
      <c r="L191" s="35"/>
      <c r="M191" s="174" t="s">
        <v>5915</v>
      </c>
      <c r="N191" s="175" t="s">
        <v>5954</v>
      </c>
      <c r="O191" s="36"/>
      <c r="P191" s="176">
        <f>O191*H191</f>
        <v>0</v>
      </c>
      <c r="Q191" s="176">
        <v>2.9E-4</v>
      </c>
      <c r="R191" s="176">
        <f>Q191*H191</f>
        <v>1.9053E-2</v>
      </c>
      <c r="S191" s="176">
        <v>0</v>
      </c>
      <c r="T191" s="177">
        <f>S191*H191</f>
        <v>0</v>
      </c>
      <c r="AR191" s="18" t="s">
        <v>3964</v>
      </c>
      <c r="AT191" s="18" t="s">
        <v>4015</v>
      </c>
      <c r="AU191" s="18" t="s">
        <v>5990</v>
      </c>
      <c r="AY191" s="18" t="s">
        <v>4012</v>
      </c>
      <c r="BE191" s="178">
        <f>IF(N191="základní",J191,0)</f>
        <v>0</v>
      </c>
      <c r="BF191" s="178">
        <f>IF(N191="snížená",J191,0)</f>
        <v>0</v>
      </c>
      <c r="BG191" s="178">
        <f>IF(N191="zákl. přenesená",J191,0)</f>
        <v>0</v>
      </c>
      <c r="BH191" s="178">
        <f>IF(N191="sníž. přenesená",J191,0)</f>
        <v>0</v>
      </c>
      <c r="BI191" s="178">
        <f>IF(N191="nulová",J191,0)</f>
        <v>0</v>
      </c>
      <c r="BJ191" s="18" t="s">
        <v>5934</v>
      </c>
      <c r="BK191" s="178">
        <f>ROUND(I191*H191,2)</f>
        <v>0</v>
      </c>
      <c r="BL191" s="18" t="s">
        <v>3964</v>
      </c>
      <c r="BM191" s="18" t="s">
        <v>5357</v>
      </c>
    </row>
    <row r="192" spans="2:65" s="12" customFormat="1">
      <c r="B192" s="186"/>
      <c r="D192" s="195" t="s">
        <v>402</v>
      </c>
      <c r="E192" s="194" t="s">
        <v>5915</v>
      </c>
      <c r="F192" s="207" t="s">
        <v>5358</v>
      </c>
      <c r="H192" s="208">
        <v>65.7</v>
      </c>
      <c r="I192" s="190"/>
      <c r="L192" s="186"/>
      <c r="M192" s="191"/>
      <c r="N192" s="192"/>
      <c r="O192" s="192"/>
      <c r="P192" s="192"/>
      <c r="Q192" s="192"/>
      <c r="R192" s="192"/>
      <c r="S192" s="192"/>
      <c r="T192" s="193"/>
      <c r="AT192" s="194" t="s">
        <v>402</v>
      </c>
      <c r="AU192" s="194" t="s">
        <v>5990</v>
      </c>
      <c r="AV192" s="12" t="s">
        <v>5990</v>
      </c>
      <c r="AW192" s="12" t="s">
        <v>5947</v>
      </c>
      <c r="AX192" s="12" t="s">
        <v>5934</v>
      </c>
      <c r="AY192" s="194" t="s">
        <v>4012</v>
      </c>
    </row>
    <row r="193" spans="2:65" s="11" customFormat="1" ht="29.85" customHeight="1">
      <c r="B193" s="152"/>
      <c r="D193" s="163" t="s">
        <v>5982</v>
      </c>
      <c r="E193" s="164" t="s">
        <v>6043</v>
      </c>
      <c r="F193" s="164" t="s">
        <v>6044</v>
      </c>
      <c r="I193" s="155"/>
      <c r="J193" s="165">
        <f>BK193</f>
        <v>0</v>
      </c>
      <c r="L193" s="152"/>
      <c r="M193" s="157"/>
      <c r="N193" s="158"/>
      <c r="O193" s="158"/>
      <c r="P193" s="159">
        <f>SUM(P194:P196)</f>
        <v>0</v>
      </c>
      <c r="Q193" s="158"/>
      <c r="R193" s="159">
        <f>SUM(R194:R196)</f>
        <v>0</v>
      </c>
      <c r="S193" s="158"/>
      <c r="T193" s="160">
        <f>SUM(T194:T196)</f>
        <v>0</v>
      </c>
      <c r="AR193" s="153" t="s">
        <v>5990</v>
      </c>
      <c r="AT193" s="161" t="s">
        <v>5982</v>
      </c>
      <c r="AU193" s="161" t="s">
        <v>5934</v>
      </c>
      <c r="AY193" s="153" t="s">
        <v>4012</v>
      </c>
      <c r="BK193" s="162">
        <f>SUM(BK194:BK196)</f>
        <v>0</v>
      </c>
    </row>
    <row r="194" spans="2:65" s="1" customFormat="1" ht="22.5" customHeight="1">
      <c r="B194" s="166"/>
      <c r="C194" s="167" t="s">
        <v>645</v>
      </c>
      <c r="D194" s="167" t="s">
        <v>4015</v>
      </c>
      <c r="E194" s="168" t="s">
        <v>6046</v>
      </c>
      <c r="F194" s="169" t="s">
        <v>6047</v>
      </c>
      <c r="G194" s="170" t="s">
        <v>426</v>
      </c>
      <c r="H194" s="171">
        <v>1.0840000000000001</v>
      </c>
      <c r="I194" s="172"/>
      <c r="J194" s="173">
        <f>ROUND(I194*H194,2)</f>
        <v>0</v>
      </c>
      <c r="K194" s="169" t="s">
        <v>5915</v>
      </c>
      <c r="L194" s="35"/>
      <c r="M194" s="174" t="s">
        <v>5915</v>
      </c>
      <c r="N194" s="175" t="s">
        <v>5954</v>
      </c>
      <c r="O194" s="36"/>
      <c r="P194" s="176">
        <f>O194*H194</f>
        <v>0</v>
      </c>
      <c r="Q194" s="176">
        <v>0</v>
      </c>
      <c r="R194" s="176">
        <f>Q194*H194</f>
        <v>0</v>
      </c>
      <c r="S194" s="176">
        <v>0</v>
      </c>
      <c r="T194" s="177">
        <f>S194*H194</f>
        <v>0</v>
      </c>
      <c r="AR194" s="18" t="s">
        <v>3964</v>
      </c>
      <c r="AT194" s="18" t="s">
        <v>4015</v>
      </c>
      <c r="AU194" s="18" t="s">
        <v>5990</v>
      </c>
      <c r="AY194" s="18" t="s">
        <v>4012</v>
      </c>
      <c r="BE194" s="178">
        <f>IF(N194="základní",J194,0)</f>
        <v>0</v>
      </c>
      <c r="BF194" s="178">
        <f>IF(N194="snížená",J194,0)</f>
        <v>0</v>
      </c>
      <c r="BG194" s="178">
        <f>IF(N194="zákl. přenesená",J194,0)</f>
        <v>0</v>
      </c>
      <c r="BH194" s="178">
        <f>IF(N194="sníž. přenesená",J194,0)</f>
        <v>0</v>
      </c>
      <c r="BI194" s="178">
        <f>IF(N194="nulová",J194,0)</f>
        <v>0</v>
      </c>
      <c r="BJ194" s="18" t="s">
        <v>5934</v>
      </c>
      <c r="BK194" s="178">
        <f>ROUND(I194*H194,2)</f>
        <v>0</v>
      </c>
      <c r="BL194" s="18" t="s">
        <v>3964</v>
      </c>
      <c r="BM194" s="18" t="s">
        <v>5359</v>
      </c>
    </row>
    <row r="195" spans="2:65" s="12" customFormat="1">
      <c r="B195" s="186"/>
      <c r="D195" s="179" t="s">
        <v>402</v>
      </c>
      <c r="E195" s="187" t="s">
        <v>5915</v>
      </c>
      <c r="F195" s="188" t="s">
        <v>2618</v>
      </c>
      <c r="H195" s="189">
        <v>1.0840000000000001</v>
      </c>
      <c r="I195" s="190"/>
      <c r="L195" s="186"/>
      <c r="M195" s="191"/>
      <c r="N195" s="192"/>
      <c r="O195" s="192"/>
      <c r="P195" s="192"/>
      <c r="Q195" s="192"/>
      <c r="R195" s="192"/>
      <c r="S195" s="192"/>
      <c r="T195" s="193"/>
      <c r="AT195" s="194" t="s">
        <v>402</v>
      </c>
      <c r="AU195" s="194" t="s">
        <v>5990</v>
      </c>
      <c r="AV195" s="12" t="s">
        <v>5990</v>
      </c>
      <c r="AW195" s="12" t="s">
        <v>5947</v>
      </c>
      <c r="AX195" s="12" t="s">
        <v>5934</v>
      </c>
      <c r="AY195" s="194" t="s">
        <v>4012</v>
      </c>
    </row>
    <row r="196" spans="2:65" s="1" customFormat="1" ht="31.5" customHeight="1">
      <c r="B196" s="166"/>
      <c r="C196" s="197" t="s">
        <v>649</v>
      </c>
      <c r="D196" s="197" t="s">
        <v>447</v>
      </c>
      <c r="E196" s="198" t="s">
        <v>2662</v>
      </c>
      <c r="F196" s="199" t="s">
        <v>2663</v>
      </c>
      <c r="G196" s="200" t="s">
        <v>568</v>
      </c>
      <c r="H196" s="201">
        <v>1</v>
      </c>
      <c r="I196" s="202"/>
      <c r="J196" s="203">
        <f>ROUND(I196*H196,2)</f>
        <v>0</v>
      </c>
      <c r="K196" s="199" t="s">
        <v>5915</v>
      </c>
      <c r="L196" s="204"/>
      <c r="M196" s="205" t="s">
        <v>5915</v>
      </c>
      <c r="N196" s="221" t="s">
        <v>5954</v>
      </c>
      <c r="O196" s="183"/>
      <c r="P196" s="184">
        <f>O196*H196</f>
        <v>0</v>
      </c>
      <c r="Q196" s="184">
        <v>0</v>
      </c>
      <c r="R196" s="184">
        <f>Q196*H196</f>
        <v>0</v>
      </c>
      <c r="S196" s="184">
        <v>0</v>
      </c>
      <c r="T196" s="185">
        <f>S196*H196</f>
        <v>0</v>
      </c>
      <c r="AR196" s="18" t="s">
        <v>526</v>
      </c>
      <c r="AT196" s="18" t="s">
        <v>447</v>
      </c>
      <c r="AU196" s="18" t="s">
        <v>5990</v>
      </c>
      <c r="AY196" s="18" t="s">
        <v>4012</v>
      </c>
      <c r="BE196" s="178">
        <f>IF(N196="základní",J196,0)</f>
        <v>0</v>
      </c>
      <c r="BF196" s="178">
        <f>IF(N196="snížená",J196,0)</f>
        <v>0</v>
      </c>
      <c r="BG196" s="178">
        <f>IF(N196="zákl. přenesená",J196,0)</f>
        <v>0</v>
      </c>
      <c r="BH196" s="178">
        <f>IF(N196="sníž. přenesená",J196,0)</f>
        <v>0</v>
      </c>
      <c r="BI196" s="178">
        <f>IF(N196="nulová",J196,0)</f>
        <v>0</v>
      </c>
      <c r="BJ196" s="18" t="s">
        <v>5934</v>
      </c>
      <c r="BK196" s="178">
        <f>ROUND(I196*H196,2)</f>
        <v>0</v>
      </c>
      <c r="BL196" s="18" t="s">
        <v>3964</v>
      </c>
      <c r="BM196" s="18" t="s">
        <v>5360</v>
      </c>
    </row>
    <row r="197" spans="2:65" s="1" customFormat="1" ht="6.95" customHeight="1">
      <c r="B197" s="50"/>
      <c r="C197" s="51"/>
      <c r="D197" s="51"/>
      <c r="E197" s="51"/>
      <c r="F197" s="51"/>
      <c r="G197" s="51"/>
      <c r="H197" s="51"/>
      <c r="I197" s="120"/>
      <c r="J197" s="51"/>
      <c r="K197" s="51"/>
      <c r="L197" s="35"/>
    </row>
  </sheetData>
  <autoFilter ref="C91:K91"/>
  <mergeCells count="12">
    <mergeCell ref="E47:H47"/>
    <mergeCell ref="E80:H80"/>
    <mergeCell ref="G1:H1"/>
    <mergeCell ref="L2:V2"/>
    <mergeCell ref="E49:H49"/>
    <mergeCell ref="E51:H51"/>
    <mergeCell ref="E82:H82"/>
    <mergeCell ref="E84:H84"/>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sheetPr>
    <pageSetUpPr fitToPage="1"/>
  </sheetPr>
  <dimension ref="A1:BR32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3968</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s="1" customFormat="1" ht="15">
      <c r="B8" s="35"/>
      <c r="C8" s="36"/>
      <c r="D8" s="31" t="s">
        <v>3987</v>
      </c>
      <c r="E8" s="36"/>
      <c r="F8" s="36"/>
      <c r="G8" s="36"/>
      <c r="H8" s="36"/>
      <c r="I8" s="102"/>
      <c r="J8" s="36"/>
      <c r="K8" s="39"/>
    </row>
    <row r="9" spans="1:70" s="1" customFormat="1" ht="36.950000000000003" customHeight="1">
      <c r="B9" s="35"/>
      <c r="C9" s="36"/>
      <c r="D9" s="36"/>
      <c r="E9" s="1614" t="s">
        <v>5361</v>
      </c>
      <c r="F9" s="1574"/>
      <c r="G9" s="1574"/>
      <c r="H9" s="1574"/>
      <c r="I9" s="102"/>
      <c r="J9" s="36"/>
      <c r="K9" s="39"/>
    </row>
    <row r="10" spans="1:70" s="1" customFormat="1">
      <c r="B10" s="35"/>
      <c r="C10" s="36"/>
      <c r="D10" s="36"/>
      <c r="E10" s="36"/>
      <c r="F10" s="36"/>
      <c r="G10" s="36"/>
      <c r="H10" s="36"/>
      <c r="I10" s="102"/>
      <c r="J10" s="36"/>
      <c r="K10" s="39"/>
    </row>
    <row r="11" spans="1:70" s="1" customFormat="1" ht="14.45" customHeight="1">
      <c r="B11" s="35"/>
      <c r="C11" s="36"/>
      <c r="D11" s="31" t="s">
        <v>5932</v>
      </c>
      <c r="E11" s="36"/>
      <c r="F11" s="29" t="s">
        <v>5915</v>
      </c>
      <c r="G11" s="36"/>
      <c r="H11" s="36"/>
      <c r="I11" s="103" t="s">
        <v>5933</v>
      </c>
      <c r="J11" s="29" t="s">
        <v>5915</v>
      </c>
      <c r="K11" s="39"/>
    </row>
    <row r="12" spans="1:70" s="1" customFormat="1" ht="14.45" customHeight="1">
      <c r="B12" s="35"/>
      <c r="C12" s="36"/>
      <c r="D12" s="31" t="s">
        <v>5935</v>
      </c>
      <c r="E12" s="36"/>
      <c r="F12" s="29" t="s">
        <v>5936</v>
      </c>
      <c r="G12" s="36"/>
      <c r="H12" s="36"/>
      <c r="I12" s="103" t="s">
        <v>5937</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5941</v>
      </c>
      <c r="E14" s="36"/>
      <c r="F14" s="36"/>
      <c r="G14" s="36"/>
      <c r="H14" s="36"/>
      <c r="I14" s="103" t="s">
        <v>5942</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5943</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5944</v>
      </c>
      <c r="E17" s="36"/>
      <c r="F17" s="36"/>
      <c r="G17" s="36"/>
      <c r="H17" s="36"/>
      <c r="I17" s="103" t="s">
        <v>5942</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5943</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5946</v>
      </c>
      <c r="E20" s="36"/>
      <c r="F20" s="36"/>
      <c r="G20" s="36"/>
      <c r="H20" s="36"/>
      <c r="I20" s="103" t="s">
        <v>5942</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5943</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5948</v>
      </c>
      <c r="E23" s="36"/>
      <c r="F23" s="36"/>
      <c r="G23" s="36"/>
      <c r="H23" s="36"/>
      <c r="I23" s="102"/>
      <c r="J23" s="36"/>
      <c r="K23" s="39"/>
    </row>
    <row r="24" spans="2:11" s="7" customFormat="1" ht="22.5" customHeight="1">
      <c r="B24" s="105"/>
      <c r="C24" s="106"/>
      <c r="D24" s="106"/>
      <c r="E24" s="1592" t="s">
        <v>5915</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5949</v>
      </c>
      <c r="E27" s="36"/>
      <c r="F27" s="36"/>
      <c r="G27" s="36"/>
      <c r="H27" s="36"/>
      <c r="I27" s="102"/>
      <c r="J27" s="112">
        <f>ROUND(J94,2)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5951</v>
      </c>
      <c r="G29" s="36"/>
      <c r="H29" s="36"/>
      <c r="I29" s="113" t="s">
        <v>5950</v>
      </c>
      <c r="J29" s="40" t="s">
        <v>5952</v>
      </c>
      <c r="K29" s="39"/>
    </row>
    <row r="30" spans="2:11" s="1" customFormat="1" ht="14.45" customHeight="1">
      <c r="B30" s="35"/>
      <c r="C30" s="36"/>
      <c r="D30" s="43" t="s">
        <v>5953</v>
      </c>
      <c r="E30" s="43" t="s">
        <v>5954</v>
      </c>
      <c r="F30" s="114">
        <f>ROUND(SUM(BE94:BE328), 2)</f>
        <v>0</v>
      </c>
      <c r="G30" s="36"/>
      <c r="H30" s="36"/>
      <c r="I30" s="115">
        <v>0.21</v>
      </c>
      <c r="J30" s="114">
        <f>ROUND(ROUND((SUM(BE94:BE328)), 2)*I30, 2)</f>
        <v>0</v>
      </c>
      <c r="K30" s="39"/>
    </row>
    <row r="31" spans="2:11" s="1" customFormat="1" ht="14.45" customHeight="1">
      <c r="B31" s="35"/>
      <c r="C31" s="36"/>
      <c r="D31" s="36"/>
      <c r="E31" s="43" t="s">
        <v>5955</v>
      </c>
      <c r="F31" s="114">
        <f>ROUND(SUM(BF94:BF328), 2)</f>
        <v>0</v>
      </c>
      <c r="G31" s="36"/>
      <c r="H31" s="36"/>
      <c r="I31" s="115">
        <v>0.15</v>
      </c>
      <c r="J31" s="114">
        <f>ROUND(ROUND((SUM(BF94:BF328)), 2)*I31, 2)</f>
        <v>0</v>
      </c>
      <c r="K31" s="39"/>
    </row>
    <row r="32" spans="2:11" s="1" customFormat="1" ht="14.45" hidden="1" customHeight="1">
      <c r="B32" s="35"/>
      <c r="C32" s="36"/>
      <c r="D32" s="36"/>
      <c r="E32" s="43" t="s">
        <v>5956</v>
      </c>
      <c r="F32" s="114">
        <f>ROUND(SUM(BG94:BG328), 2)</f>
        <v>0</v>
      </c>
      <c r="G32" s="36"/>
      <c r="H32" s="36"/>
      <c r="I32" s="115">
        <v>0.21</v>
      </c>
      <c r="J32" s="114">
        <v>0</v>
      </c>
      <c r="K32" s="39"/>
    </row>
    <row r="33" spans="2:11" s="1" customFormat="1" ht="14.45" hidden="1" customHeight="1">
      <c r="B33" s="35"/>
      <c r="C33" s="36"/>
      <c r="D33" s="36"/>
      <c r="E33" s="43" t="s">
        <v>5957</v>
      </c>
      <c r="F33" s="114">
        <f>ROUND(SUM(BH94:BH328), 2)</f>
        <v>0</v>
      </c>
      <c r="G33" s="36"/>
      <c r="H33" s="36"/>
      <c r="I33" s="115">
        <v>0.15</v>
      </c>
      <c r="J33" s="114">
        <v>0</v>
      </c>
      <c r="K33" s="39"/>
    </row>
    <row r="34" spans="2:11" s="1" customFormat="1" ht="14.45" hidden="1" customHeight="1">
      <c r="B34" s="35"/>
      <c r="C34" s="36"/>
      <c r="D34" s="36"/>
      <c r="E34" s="43" t="s">
        <v>5958</v>
      </c>
      <c r="F34" s="114">
        <f>ROUND(SUM(BI94:BI328),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5959</v>
      </c>
      <c r="E36" s="47"/>
      <c r="F36" s="47"/>
      <c r="G36" s="116" t="s">
        <v>5960</v>
      </c>
      <c r="H36" s="48" t="s">
        <v>5961</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3989</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5929</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74"/>
      <c r="G45" s="1574"/>
      <c r="H45" s="1574"/>
      <c r="I45" s="102"/>
      <c r="J45" s="36"/>
      <c r="K45" s="39"/>
    </row>
    <row r="46" spans="2:11" s="1" customFormat="1" ht="14.45" customHeight="1">
      <c r="B46" s="35"/>
      <c r="C46" s="31" t="s">
        <v>3987</v>
      </c>
      <c r="D46" s="36"/>
      <c r="E46" s="36"/>
      <c r="F46" s="36"/>
      <c r="G46" s="36"/>
      <c r="H46" s="36"/>
      <c r="I46" s="102"/>
      <c r="J46" s="36"/>
      <c r="K46" s="39"/>
    </row>
    <row r="47" spans="2:11" s="1" customFormat="1" ht="23.25" customHeight="1">
      <c r="B47" s="35"/>
      <c r="C47" s="36"/>
      <c r="D47" s="36"/>
      <c r="E47" s="1614" t="str">
        <f>E9</f>
        <v>7 - SO_07 Stavební úpravy VDJ Lipoltice</v>
      </c>
      <c r="F47" s="1574"/>
      <c r="G47" s="1574"/>
      <c r="H47" s="1574"/>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5935</v>
      </c>
      <c r="D49" s="36"/>
      <c r="E49" s="36"/>
      <c r="F49" s="29" t="str">
        <f>F12</f>
        <v xml:space="preserve"> </v>
      </c>
      <c r="G49" s="36"/>
      <c r="H49" s="36"/>
      <c r="I49" s="103" t="s">
        <v>5937</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5941</v>
      </c>
      <c r="D51" s="36"/>
      <c r="E51" s="36"/>
      <c r="F51" s="29" t="str">
        <f>E15</f>
        <v xml:space="preserve"> </v>
      </c>
      <c r="G51" s="36"/>
      <c r="H51" s="36"/>
      <c r="I51" s="103" t="s">
        <v>5946</v>
      </c>
      <c r="J51" s="29" t="str">
        <f>E21</f>
        <v xml:space="preserve"> </v>
      </c>
      <c r="K51" s="39"/>
    </row>
    <row r="52" spans="2:47" s="1" customFormat="1" ht="14.45" customHeight="1">
      <c r="B52" s="35"/>
      <c r="C52" s="31" t="s">
        <v>5944</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3990</v>
      </c>
      <c r="D54" s="45"/>
      <c r="E54" s="45"/>
      <c r="F54" s="45"/>
      <c r="G54" s="45"/>
      <c r="H54" s="45"/>
      <c r="I54" s="124"/>
      <c r="J54" s="125" t="s">
        <v>3991</v>
      </c>
      <c r="K54" s="49"/>
    </row>
    <row r="55" spans="2:47" s="1" customFormat="1" ht="10.35" customHeight="1">
      <c r="B55" s="35"/>
      <c r="C55" s="36"/>
      <c r="D55" s="36"/>
      <c r="E55" s="36"/>
      <c r="F55" s="36"/>
      <c r="G55" s="36"/>
      <c r="H55" s="36"/>
      <c r="I55" s="102"/>
      <c r="J55" s="36"/>
      <c r="K55" s="39"/>
    </row>
    <row r="56" spans="2:47" s="1" customFormat="1" ht="29.25" customHeight="1">
      <c r="B56" s="35"/>
      <c r="C56" s="126" t="s">
        <v>3992</v>
      </c>
      <c r="D56" s="36"/>
      <c r="E56" s="36"/>
      <c r="F56" s="36"/>
      <c r="G56" s="36"/>
      <c r="H56" s="36"/>
      <c r="I56" s="102"/>
      <c r="J56" s="112">
        <f>J94</f>
        <v>0</v>
      </c>
      <c r="K56" s="39"/>
      <c r="AU56" s="18" t="s">
        <v>3993</v>
      </c>
    </row>
    <row r="57" spans="2:47" s="8" customFormat="1" ht="24.95" customHeight="1">
      <c r="B57" s="127"/>
      <c r="C57" s="128"/>
      <c r="D57" s="129" t="s">
        <v>2364</v>
      </c>
      <c r="E57" s="130"/>
      <c r="F57" s="130"/>
      <c r="G57" s="130"/>
      <c r="H57" s="130"/>
      <c r="I57" s="131"/>
      <c r="J57" s="132">
        <f>J95</f>
        <v>0</v>
      </c>
      <c r="K57" s="133"/>
    </row>
    <row r="58" spans="2:47" s="9" customFormat="1" ht="19.899999999999999" customHeight="1">
      <c r="B58" s="134"/>
      <c r="C58" s="135"/>
      <c r="D58" s="136" t="s">
        <v>2367</v>
      </c>
      <c r="E58" s="137"/>
      <c r="F58" s="137"/>
      <c r="G58" s="137"/>
      <c r="H58" s="137"/>
      <c r="I58" s="138"/>
      <c r="J58" s="139">
        <f>J96</f>
        <v>0</v>
      </c>
      <c r="K58" s="140"/>
    </row>
    <row r="59" spans="2:47" s="9" customFormat="1" ht="19.899999999999999" customHeight="1">
      <c r="B59" s="134"/>
      <c r="C59" s="135"/>
      <c r="D59" s="136" t="s">
        <v>2370</v>
      </c>
      <c r="E59" s="137"/>
      <c r="F59" s="137"/>
      <c r="G59" s="137"/>
      <c r="H59" s="137"/>
      <c r="I59" s="138"/>
      <c r="J59" s="139">
        <f>J101</f>
        <v>0</v>
      </c>
      <c r="K59" s="140"/>
    </row>
    <row r="60" spans="2:47" s="9" customFormat="1" ht="19.899999999999999" customHeight="1">
      <c r="B60" s="134"/>
      <c r="C60" s="135"/>
      <c r="D60" s="136" t="s">
        <v>2371</v>
      </c>
      <c r="E60" s="137"/>
      <c r="F60" s="137"/>
      <c r="G60" s="137"/>
      <c r="H60" s="137"/>
      <c r="I60" s="138"/>
      <c r="J60" s="139">
        <f>J131</f>
        <v>0</v>
      </c>
      <c r="K60" s="140"/>
    </row>
    <row r="61" spans="2:47" s="9" customFormat="1" ht="19.899999999999999" customHeight="1">
      <c r="B61" s="134"/>
      <c r="C61" s="135"/>
      <c r="D61" s="136" t="s">
        <v>2824</v>
      </c>
      <c r="E61" s="137"/>
      <c r="F61" s="137"/>
      <c r="G61" s="137"/>
      <c r="H61" s="137"/>
      <c r="I61" s="138"/>
      <c r="J61" s="139">
        <f>J218</f>
        <v>0</v>
      </c>
      <c r="K61" s="140"/>
    </row>
    <row r="62" spans="2:47" s="8" customFormat="1" ht="24.95" customHeight="1">
      <c r="B62" s="127"/>
      <c r="C62" s="128"/>
      <c r="D62" s="129" t="s">
        <v>2373</v>
      </c>
      <c r="E62" s="130"/>
      <c r="F62" s="130"/>
      <c r="G62" s="130"/>
      <c r="H62" s="130"/>
      <c r="I62" s="131"/>
      <c r="J62" s="132">
        <f>J224</f>
        <v>0</v>
      </c>
      <c r="K62" s="133"/>
    </row>
    <row r="63" spans="2:47" s="9" customFormat="1" ht="19.899999999999999" customHeight="1">
      <c r="B63" s="134"/>
      <c r="C63" s="135"/>
      <c r="D63" s="136" t="s">
        <v>2376</v>
      </c>
      <c r="E63" s="137"/>
      <c r="F63" s="137"/>
      <c r="G63" s="137"/>
      <c r="H63" s="137"/>
      <c r="I63" s="138"/>
      <c r="J63" s="139">
        <f>J225</f>
        <v>0</v>
      </c>
      <c r="K63" s="140"/>
    </row>
    <row r="64" spans="2:47" s="9" customFormat="1" ht="19.899999999999999" customHeight="1">
      <c r="B64" s="134"/>
      <c r="C64" s="135"/>
      <c r="D64" s="136" t="s">
        <v>1445</v>
      </c>
      <c r="E64" s="137"/>
      <c r="F64" s="137"/>
      <c r="G64" s="137"/>
      <c r="H64" s="137"/>
      <c r="I64" s="138"/>
      <c r="J64" s="139">
        <f>J232</f>
        <v>0</v>
      </c>
      <c r="K64" s="140"/>
    </row>
    <row r="65" spans="2:12" s="9" customFormat="1" ht="19.899999999999999" customHeight="1">
      <c r="B65" s="134"/>
      <c r="C65" s="135"/>
      <c r="D65" s="136" t="s">
        <v>2377</v>
      </c>
      <c r="E65" s="137"/>
      <c r="F65" s="137"/>
      <c r="G65" s="137"/>
      <c r="H65" s="137"/>
      <c r="I65" s="138"/>
      <c r="J65" s="139">
        <f>J241</f>
        <v>0</v>
      </c>
      <c r="K65" s="140"/>
    </row>
    <row r="66" spans="2:12" s="9" customFormat="1" ht="19.899999999999999" customHeight="1">
      <c r="B66" s="134"/>
      <c r="C66" s="135"/>
      <c r="D66" s="136" t="s">
        <v>1447</v>
      </c>
      <c r="E66" s="137"/>
      <c r="F66" s="137"/>
      <c r="G66" s="137"/>
      <c r="H66" s="137"/>
      <c r="I66" s="138"/>
      <c r="J66" s="139">
        <f>J263</f>
        <v>0</v>
      </c>
      <c r="K66" s="140"/>
    </row>
    <row r="67" spans="2:12" s="9" customFormat="1" ht="19.899999999999999" customHeight="1">
      <c r="B67" s="134"/>
      <c r="C67" s="135"/>
      <c r="D67" s="136" t="s">
        <v>2378</v>
      </c>
      <c r="E67" s="137"/>
      <c r="F67" s="137"/>
      <c r="G67" s="137"/>
      <c r="H67" s="137"/>
      <c r="I67" s="138"/>
      <c r="J67" s="139">
        <f>J269</f>
        <v>0</v>
      </c>
      <c r="K67" s="140"/>
    </row>
    <row r="68" spans="2:12" s="9" customFormat="1" ht="19.899999999999999" customHeight="1">
      <c r="B68" s="134"/>
      <c r="C68" s="135"/>
      <c r="D68" s="136" t="s">
        <v>1448</v>
      </c>
      <c r="E68" s="137"/>
      <c r="F68" s="137"/>
      <c r="G68" s="137"/>
      <c r="H68" s="137"/>
      <c r="I68" s="138"/>
      <c r="J68" s="139">
        <f>J282</f>
        <v>0</v>
      </c>
      <c r="K68" s="140"/>
    </row>
    <row r="69" spans="2:12" s="9" customFormat="1" ht="19.899999999999999" customHeight="1">
      <c r="B69" s="134"/>
      <c r="C69" s="135"/>
      <c r="D69" s="136" t="s">
        <v>1452</v>
      </c>
      <c r="E69" s="137"/>
      <c r="F69" s="137"/>
      <c r="G69" s="137"/>
      <c r="H69" s="137"/>
      <c r="I69" s="138"/>
      <c r="J69" s="139">
        <f>J302</f>
        <v>0</v>
      </c>
      <c r="K69" s="140"/>
    </row>
    <row r="70" spans="2:12" s="9" customFormat="1" ht="19.899999999999999" customHeight="1">
      <c r="B70" s="134"/>
      <c r="C70" s="135"/>
      <c r="D70" s="136" t="s">
        <v>1453</v>
      </c>
      <c r="E70" s="137"/>
      <c r="F70" s="137"/>
      <c r="G70" s="137"/>
      <c r="H70" s="137"/>
      <c r="I70" s="138"/>
      <c r="J70" s="139">
        <f>J308</f>
        <v>0</v>
      </c>
      <c r="K70" s="140"/>
    </row>
    <row r="71" spans="2:12" s="9" customFormat="1" ht="19.899999999999999" customHeight="1">
      <c r="B71" s="134"/>
      <c r="C71" s="135"/>
      <c r="D71" s="136" t="s">
        <v>1454</v>
      </c>
      <c r="E71" s="137"/>
      <c r="F71" s="137"/>
      <c r="G71" s="137"/>
      <c r="H71" s="137"/>
      <c r="I71" s="138"/>
      <c r="J71" s="139">
        <f>J313</f>
        <v>0</v>
      </c>
      <c r="K71" s="140"/>
    </row>
    <row r="72" spans="2:12" s="8" customFormat="1" ht="24.95" customHeight="1">
      <c r="B72" s="127"/>
      <c r="C72" s="128"/>
      <c r="D72" s="129" t="s">
        <v>1382</v>
      </c>
      <c r="E72" s="130"/>
      <c r="F72" s="130"/>
      <c r="G72" s="130"/>
      <c r="H72" s="130"/>
      <c r="I72" s="131"/>
      <c r="J72" s="132">
        <f>J322</f>
        <v>0</v>
      </c>
      <c r="K72" s="133"/>
    </row>
    <row r="73" spans="2:12" s="9" customFormat="1" ht="19.899999999999999" customHeight="1">
      <c r="B73" s="134"/>
      <c r="C73" s="135"/>
      <c r="D73" s="136" t="s">
        <v>2684</v>
      </c>
      <c r="E73" s="137"/>
      <c r="F73" s="137"/>
      <c r="G73" s="137"/>
      <c r="H73" s="137"/>
      <c r="I73" s="138"/>
      <c r="J73" s="139">
        <f>J323</f>
        <v>0</v>
      </c>
      <c r="K73" s="140"/>
    </row>
    <row r="74" spans="2:12" s="9" customFormat="1" ht="19.899999999999999" customHeight="1">
      <c r="B74" s="134"/>
      <c r="C74" s="135"/>
      <c r="D74" s="136" t="s">
        <v>2532</v>
      </c>
      <c r="E74" s="137"/>
      <c r="F74" s="137"/>
      <c r="G74" s="137"/>
      <c r="H74" s="137"/>
      <c r="I74" s="138"/>
      <c r="J74" s="139">
        <f>J326</f>
        <v>0</v>
      </c>
      <c r="K74" s="140"/>
    </row>
    <row r="75" spans="2:12" s="1" customFormat="1" ht="21.75" customHeight="1">
      <c r="B75" s="35"/>
      <c r="C75" s="36"/>
      <c r="D75" s="36"/>
      <c r="E75" s="36"/>
      <c r="F75" s="36"/>
      <c r="G75" s="36"/>
      <c r="H75" s="36"/>
      <c r="I75" s="102"/>
      <c r="J75" s="36"/>
      <c r="K75" s="39"/>
    </row>
    <row r="76" spans="2:12" s="1" customFormat="1" ht="6.95" customHeight="1">
      <c r="B76" s="50"/>
      <c r="C76" s="51"/>
      <c r="D76" s="51"/>
      <c r="E76" s="51"/>
      <c r="F76" s="51"/>
      <c r="G76" s="51"/>
      <c r="H76" s="51"/>
      <c r="I76" s="120"/>
      <c r="J76" s="51"/>
      <c r="K76" s="52"/>
    </row>
    <row r="80" spans="2:12" s="1" customFormat="1" ht="6.95" customHeight="1">
      <c r="B80" s="53"/>
      <c r="C80" s="54"/>
      <c r="D80" s="54"/>
      <c r="E80" s="54"/>
      <c r="F80" s="54"/>
      <c r="G80" s="54"/>
      <c r="H80" s="54"/>
      <c r="I80" s="121"/>
      <c r="J80" s="54"/>
      <c r="K80" s="54"/>
      <c r="L80" s="35"/>
    </row>
    <row r="81" spans="2:63" s="1" customFormat="1" ht="36.950000000000003" customHeight="1">
      <c r="B81" s="35"/>
      <c r="C81" s="55" t="s">
        <v>3996</v>
      </c>
      <c r="L81" s="35"/>
    </row>
    <row r="82" spans="2:63" s="1" customFormat="1" ht="6.95" customHeight="1">
      <c r="B82" s="35"/>
      <c r="L82" s="35"/>
    </row>
    <row r="83" spans="2:63" s="1" customFormat="1" ht="14.45" customHeight="1">
      <c r="B83" s="35"/>
      <c r="C83" s="57" t="s">
        <v>5929</v>
      </c>
      <c r="L83" s="35"/>
    </row>
    <row r="84" spans="2:63" s="1" customFormat="1" ht="22.5" customHeight="1">
      <c r="B84" s="35"/>
      <c r="E84" s="1611" t="str">
        <f>E7</f>
        <v>Zajištění kvality vody pro skupinový vodovod Přelouč</v>
      </c>
      <c r="F84" s="1576"/>
      <c r="G84" s="1576"/>
      <c r="H84" s="1576"/>
      <c r="L84" s="35"/>
    </row>
    <row r="85" spans="2:63" s="1" customFormat="1" ht="14.45" customHeight="1">
      <c r="B85" s="35"/>
      <c r="C85" s="57" t="s">
        <v>3987</v>
      </c>
      <c r="L85" s="35"/>
    </row>
    <row r="86" spans="2:63" s="1" customFormat="1" ht="23.25" customHeight="1">
      <c r="B86" s="35"/>
      <c r="E86" s="1595" t="str">
        <f>E9</f>
        <v>7 - SO_07 Stavební úpravy VDJ Lipoltice</v>
      </c>
      <c r="F86" s="1576"/>
      <c r="G86" s="1576"/>
      <c r="H86" s="1576"/>
      <c r="L86" s="35"/>
    </row>
    <row r="87" spans="2:63" s="1" customFormat="1" ht="6.95" customHeight="1">
      <c r="B87" s="35"/>
      <c r="L87" s="35"/>
    </row>
    <row r="88" spans="2:63" s="1" customFormat="1" ht="18" customHeight="1">
      <c r="B88" s="35"/>
      <c r="C88" s="57" t="s">
        <v>5935</v>
      </c>
      <c r="F88" s="141" t="str">
        <f>F12</f>
        <v xml:space="preserve"> </v>
      </c>
      <c r="I88" s="142" t="s">
        <v>5937</v>
      </c>
      <c r="J88" s="61" t="str">
        <f>IF(J12="","",J12)</f>
        <v>27.10.2015</v>
      </c>
      <c r="L88" s="35"/>
    </row>
    <row r="89" spans="2:63" s="1" customFormat="1" ht="6.95" customHeight="1">
      <c r="B89" s="35"/>
      <c r="L89" s="35"/>
    </row>
    <row r="90" spans="2:63" s="1" customFormat="1" ht="15">
      <c r="B90" s="35"/>
      <c r="C90" s="57" t="s">
        <v>5941</v>
      </c>
      <c r="F90" s="141" t="str">
        <f>E15</f>
        <v xml:space="preserve"> </v>
      </c>
      <c r="I90" s="142" t="s">
        <v>5946</v>
      </c>
      <c r="J90" s="141" t="str">
        <f>E21</f>
        <v xml:space="preserve"> </v>
      </c>
      <c r="L90" s="35"/>
    </row>
    <row r="91" spans="2:63" s="1" customFormat="1" ht="14.45" customHeight="1">
      <c r="B91" s="35"/>
      <c r="C91" s="57" t="s">
        <v>5944</v>
      </c>
      <c r="F91" s="141" t="str">
        <f>IF(E18="","",E18)</f>
        <v/>
      </c>
      <c r="L91" s="35"/>
    </row>
    <row r="92" spans="2:63" s="1" customFormat="1" ht="10.35" customHeight="1">
      <c r="B92" s="35"/>
      <c r="L92" s="35"/>
    </row>
    <row r="93" spans="2:63" s="10" customFormat="1" ht="29.25" customHeight="1">
      <c r="B93" s="143"/>
      <c r="C93" s="144" t="s">
        <v>3997</v>
      </c>
      <c r="D93" s="145" t="s">
        <v>5968</v>
      </c>
      <c r="E93" s="145" t="s">
        <v>5964</v>
      </c>
      <c r="F93" s="145" t="s">
        <v>3998</v>
      </c>
      <c r="G93" s="145" t="s">
        <v>3999</v>
      </c>
      <c r="H93" s="145" t="s">
        <v>4000</v>
      </c>
      <c r="I93" s="146" t="s">
        <v>4001</v>
      </c>
      <c r="J93" s="145" t="s">
        <v>3991</v>
      </c>
      <c r="K93" s="147" t="s">
        <v>4002</v>
      </c>
      <c r="L93" s="143"/>
      <c r="M93" s="67" t="s">
        <v>4003</v>
      </c>
      <c r="N93" s="68" t="s">
        <v>5953</v>
      </c>
      <c r="O93" s="68" t="s">
        <v>4004</v>
      </c>
      <c r="P93" s="68" t="s">
        <v>4005</v>
      </c>
      <c r="Q93" s="68" t="s">
        <v>4006</v>
      </c>
      <c r="R93" s="68" t="s">
        <v>4007</v>
      </c>
      <c r="S93" s="68" t="s">
        <v>4008</v>
      </c>
      <c r="T93" s="69" t="s">
        <v>4009</v>
      </c>
    </row>
    <row r="94" spans="2:63" s="1" customFormat="1" ht="29.25" customHeight="1">
      <c r="B94" s="35"/>
      <c r="C94" s="71" t="s">
        <v>3992</v>
      </c>
      <c r="J94" s="148">
        <f>BK94</f>
        <v>0</v>
      </c>
      <c r="L94" s="35"/>
      <c r="M94" s="70"/>
      <c r="N94" s="62"/>
      <c r="O94" s="62"/>
      <c r="P94" s="149">
        <f>P95+P224+P322</f>
        <v>0</v>
      </c>
      <c r="Q94" s="62"/>
      <c r="R94" s="149">
        <f>R95+R224+R322</f>
        <v>48.540711449999996</v>
      </c>
      <c r="S94" s="62"/>
      <c r="T94" s="150">
        <f>T95+T224+T322</f>
        <v>76.211416999999997</v>
      </c>
      <c r="AT94" s="18" t="s">
        <v>5982</v>
      </c>
      <c r="AU94" s="18" t="s">
        <v>3993</v>
      </c>
      <c r="BK94" s="151">
        <f>BK95+BK224+BK322</f>
        <v>0</v>
      </c>
    </row>
    <row r="95" spans="2:63" s="11" customFormat="1" ht="37.35" customHeight="1">
      <c r="B95" s="152"/>
      <c r="D95" s="153" t="s">
        <v>5982</v>
      </c>
      <c r="E95" s="154" t="s">
        <v>2379</v>
      </c>
      <c r="F95" s="154" t="s">
        <v>2380</v>
      </c>
      <c r="I95" s="155"/>
      <c r="J95" s="156">
        <f>BK95</f>
        <v>0</v>
      </c>
      <c r="L95" s="152"/>
      <c r="M95" s="157"/>
      <c r="N95" s="158"/>
      <c r="O95" s="158"/>
      <c r="P95" s="159">
        <f>P96+P101+P131+P218</f>
        <v>0</v>
      </c>
      <c r="Q95" s="158"/>
      <c r="R95" s="159">
        <f>R96+R101+R131+R218</f>
        <v>41.723097859999996</v>
      </c>
      <c r="S95" s="158"/>
      <c r="T95" s="160">
        <f>T96+T101+T131+T218</f>
        <v>73.228589999999997</v>
      </c>
      <c r="AR95" s="153" t="s">
        <v>5934</v>
      </c>
      <c r="AT95" s="161" t="s">
        <v>5982</v>
      </c>
      <c r="AU95" s="161" t="s">
        <v>5983</v>
      </c>
      <c r="AY95" s="153" t="s">
        <v>4012</v>
      </c>
      <c r="BK95" s="162">
        <f>BK96+BK101+BK131+BK218</f>
        <v>0</v>
      </c>
    </row>
    <row r="96" spans="2:63" s="11" customFormat="1" ht="19.899999999999999" customHeight="1">
      <c r="B96" s="152"/>
      <c r="D96" s="163" t="s">
        <v>5982</v>
      </c>
      <c r="E96" s="164" t="s">
        <v>6000</v>
      </c>
      <c r="F96" s="164" t="s">
        <v>564</v>
      </c>
      <c r="I96" s="155"/>
      <c r="J96" s="165">
        <f>BK96</f>
        <v>0</v>
      </c>
      <c r="L96" s="152"/>
      <c r="M96" s="157"/>
      <c r="N96" s="158"/>
      <c r="O96" s="158"/>
      <c r="P96" s="159">
        <f>SUM(P97:P100)</f>
        <v>0</v>
      </c>
      <c r="Q96" s="158"/>
      <c r="R96" s="159">
        <f>SUM(R97:R100)</f>
        <v>2.000658</v>
      </c>
      <c r="S96" s="158"/>
      <c r="T96" s="160">
        <f>SUM(T97:T100)</f>
        <v>0</v>
      </c>
      <c r="AR96" s="153" t="s">
        <v>5934</v>
      </c>
      <c r="AT96" s="161" t="s">
        <v>5982</v>
      </c>
      <c r="AU96" s="161" t="s">
        <v>5934</v>
      </c>
      <c r="AY96" s="153" t="s">
        <v>4012</v>
      </c>
      <c r="BK96" s="162">
        <f>SUM(BK97:BK100)</f>
        <v>0</v>
      </c>
    </row>
    <row r="97" spans="2:65" s="1" customFormat="1" ht="22.5" customHeight="1">
      <c r="B97" s="166"/>
      <c r="C97" s="167" t="s">
        <v>5934</v>
      </c>
      <c r="D97" s="167" t="s">
        <v>4015</v>
      </c>
      <c r="E97" s="168" t="s">
        <v>5362</v>
      </c>
      <c r="F97" s="169" t="s">
        <v>5363</v>
      </c>
      <c r="G97" s="170" t="s">
        <v>426</v>
      </c>
      <c r="H97" s="171">
        <v>6.6</v>
      </c>
      <c r="I97" s="172"/>
      <c r="J97" s="173">
        <f>ROUND(I97*H97,2)</f>
        <v>0</v>
      </c>
      <c r="K97" s="169" t="s">
        <v>5915</v>
      </c>
      <c r="L97" s="35"/>
      <c r="M97" s="174" t="s">
        <v>5915</v>
      </c>
      <c r="N97" s="175" t="s">
        <v>5954</v>
      </c>
      <c r="O97" s="36"/>
      <c r="P97" s="176">
        <f>O97*H97</f>
        <v>0</v>
      </c>
      <c r="Q97" s="176">
        <v>0.30313000000000001</v>
      </c>
      <c r="R97" s="176">
        <f>Q97*H97</f>
        <v>2.000658</v>
      </c>
      <c r="S97" s="176">
        <v>0</v>
      </c>
      <c r="T97" s="177">
        <f>S97*H97</f>
        <v>0</v>
      </c>
      <c r="AR97" s="18" t="s">
        <v>6003</v>
      </c>
      <c r="AT97" s="18" t="s">
        <v>4015</v>
      </c>
      <c r="AU97" s="18" t="s">
        <v>5990</v>
      </c>
      <c r="AY97" s="18" t="s">
        <v>4012</v>
      </c>
      <c r="BE97" s="178">
        <f>IF(N97="základní",J97,0)</f>
        <v>0</v>
      </c>
      <c r="BF97" s="178">
        <f>IF(N97="snížená",J97,0)</f>
        <v>0</v>
      </c>
      <c r="BG97" s="178">
        <f>IF(N97="zákl. přenesená",J97,0)</f>
        <v>0</v>
      </c>
      <c r="BH97" s="178">
        <f>IF(N97="sníž. přenesená",J97,0)</f>
        <v>0</v>
      </c>
      <c r="BI97" s="178">
        <f>IF(N97="nulová",J97,0)</f>
        <v>0</v>
      </c>
      <c r="BJ97" s="18" t="s">
        <v>5934</v>
      </c>
      <c r="BK97" s="178">
        <f>ROUND(I97*H97,2)</f>
        <v>0</v>
      </c>
      <c r="BL97" s="18" t="s">
        <v>6003</v>
      </c>
      <c r="BM97" s="18" t="s">
        <v>5364</v>
      </c>
    </row>
    <row r="98" spans="2:65" s="12" customFormat="1">
      <c r="B98" s="186"/>
      <c r="D98" s="195" t="s">
        <v>402</v>
      </c>
      <c r="E98" s="194" t="s">
        <v>5915</v>
      </c>
      <c r="F98" s="207" t="s">
        <v>5365</v>
      </c>
      <c r="H98" s="208">
        <v>2.1</v>
      </c>
      <c r="I98" s="190"/>
      <c r="L98" s="186"/>
      <c r="M98" s="191"/>
      <c r="N98" s="192"/>
      <c r="O98" s="192"/>
      <c r="P98" s="192"/>
      <c r="Q98" s="192"/>
      <c r="R98" s="192"/>
      <c r="S98" s="192"/>
      <c r="T98" s="193"/>
      <c r="AT98" s="194" t="s">
        <v>402</v>
      </c>
      <c r="AU98" s="194" t="s">
        <v>5990</v>
      </c>
      <c r="AV98" s="12" t="s">
        <v>5990</v>
      </c>
      <c r="AW98" s="12" t="s">
        <v>5947</v>
      </c>
      <c r="AX98" s="12" t="s">
        <v>5983</v>
      </c>
      <c r="AY98" s="194" t="s">
        <v>4012</v>
      </c>
    </row>
    <row r="99" spans="2:65" s="12" customFormat="1">
      <c r="B99" s="186"/>
      <c r="D99" s="195" t="s">
        <v>402</v>
      </c>
      <c r="E99" s="194" t="s">
        <v>5915</v>
      </c>
      <c r="F99" s="207" t="s">
        <v>5366</v>
      </c>
      <c r="H99" s="208">
        <v>4.5</v>
      </c>
      <c r="I99" s="190"/>
      <c r="L99" s="186"/>
      <c r="M99" s="191"/>
      <c r="N99" s="192"/>
      <c r="O99" s="192"/>
      <c r="P99" s="192"/>
      <c r="Q99" s="192"/>
      <c r="R99" s="192"/>
      <c r="S99" s="192"/>
      <c r="T99" s="193"/>
      <c r="AT99" s="194" t="s">
        <v>402</v>
      </c>
      <c r="AU99" s="194" t="s">
        <v>5990</v>
      </c>
      <c r="AV99" s="12" t="s">
        <v>5990</v>
      </c>
      <c r="AW99" s="12" t="s">
        <v>5947</v>
      </c>
      <c r="AX99" s="12" t="s">
        <v>5983</v>
      </c>
      <c r="AY99" s="194" t="s">
        <v>4012</v>
      </c>
    </row>
    <row r="100" spans="2:65" s="13" customFormat="1">
      <c r="B100" s="209"/>
      <c r="D100" s="195" t="s">
        <v>402</v>
      </c>
      <c r="E100" s="218" t="s">
        <v>5915</v>
      </c>
      <c r="F100" s="219" t="s">
        <v>476</v>
      </c>
      <c r="H100" s="220">
        <v>6.6</v>
      </c>
      <c r="I100" s="213"/>
      <c r="L100" s="209"/>
      <c r="M100" s="214"/>
      <c r="N100" s="215"/>
      <c r="O100" s="215"/>
      <c r="P100" s="215"/>
      <c r="Q100" s="215"/>
      <c r="R100" s="215"/>
      <c r="S100" s="215"/>
      <c r="T100" s="216"/>
      <c r="AT100" s="217" t="s">
        <v>402</v>
      </c>
      <c r="AU100" s="217" t="s">
        <v>5990</v>
      </c>
      <c r="AV100" s="13" t="s">
        <v>6003</v>
      </c>
      <c r="AW100" s="13" t="s">
        <v>5947</v>
      </c>
      <c r="AX100" s="13" t="s">
        <v>5934</v>
      </c>
      <c r="AY100" s="217" t="s">
        <v>4012</v>
      </c>
    </row>
    <row r="101" spans="2:65" s="11" customFormat="1" ht="29.85" customHeight="1">
      <c r="B101" s="152"/>
      <c r="D101" s="163" t="s">
        <v>5982</v>
      </c>
      <c r="E101" s="164" t="s">
        <v>6009</v>
      </c>
      <c r="F101" s="164" t="s">
        <v>677</v>
      </c>
      <c r="I101" s="155"/>
      <c r="J101" s="165">
        <f>BK101</f>
        <v>0</v>
      </c>
      <c r="L101" s="152"/>
      <c r="M101" s="157"/>
      <c r="N101" s="158"/>
      <c r="O101" s="158"/>
      <c r="P101" s="159">
        <f>SUM(P102:P130)</f>
        <v>0</v>
      </c>
      <c r="Q101" s="158"/>
      <c r="R101" s="159">
        <f>SUM(R102:R130)</f>
        <v>39.208255599999994</v>
      </c>
      <c r="S101" s="158"/>
      <c r="T101" s="160">
        <f>SUM(T102:T130)</f>
        <v>0</v>
      </c>
      <c r="AR101" s="153" t="s">
        <v>5934</v>
      </c>
      <c r="AT101" s="161" t="s">
        <v>5982</v>
      </c>
      <c r="AU101" s="161" t="s">
        <v>5934</v>
      </c>
      <c r="AY101" s="153" t="s">
        <v>4012</v>
      </c>
      <c r="BK101" s="162">
        <f>SUM(BK102:BK130)</f>
        <v>0</v>
      </c>
    </row>
    <row r="102" spans="2:65" s="1" customFormat="1" ht="22.5" customHeight="1">
      <c r="B102" s="166"/>
      <c r="C102" s="167" t="s">
        <v>5990</v>
      </c>
      <c r="D102" s="167" t="s">
        <v>4015</v>
      </c>
      <c r="E102" s="168" t="s">
        <v>1483</v>
      </c>
      <c r="F102" s="169" t="s">
        <v>1484</v>
      </c>
      <c r="G102" s="170" t="s">
        <v>426</v>
      </c>
      <c r="H102" s="171">
        <v>60.06</v>
      </c>
      <c r="I102" s="172"/>
      <c r="J102" s="173">
        <f>ROUND(I102*H102,2)</f>
        <v>0</v>
      </c>
      <c r="K102" s="169" t="s">
        <v>392</v>
      </c>
      <c r="L102" s="35"/>
      <c r="M102" s="174" t="s">
        <v>5915</v>
      </c>
      <c r="N102" s="175" t="s">
        <v>5954</v>
      </c>
      <c r="O102" s="36"/>
      <c r="P102" s="176">
        <f>O102*H102</f>
        <v>0</v>
      </c>
      <c r="Q102" s="176">
        <v>1.8380000000000001E-2</v>
      </c>
      <c r="R102" s="176">
        <f>Q102*H102</f>
        <v>1.1039028</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2533</v>
      </c>
    </row>
    <row r="103" spans="2:65" s="12" customFormat="1">
      <c r="B103" s="186"/>
      <c r="D103" s="179" t="s">
        <v>402</v>
      </c>
      <c r="E103" s="187" t="s">
        <v>5915</v>
      </c>
      <c r="F103" s="188" t="s">
        <v>5367</v>
      </c>
      <c r="H103" s="189">
        <v>60.06</v>
      </c>
      <c r="I103" s="190"/>
      <c r="L103" s="186"/>
      <c r="M103" s="191"/>
      <c r="N103" s="192"/>
      <c r="O103" s="192"/>
      <c r="P103" s="192"/>
      <c r="Q103" s="192"/>
      <c r="R103" s="192"/>
      <c r="S103" s="192"/>
      <c r="T103" s="193"/>
      <c r="AT103" s="194" t="s">
        <v>402</v>
      </c>
      <c r="AU103" s="194" t="s">
        <v>5990</v>
      </c>
      <c r="AV103" s="12" t="s">
        <v>5990</v>
      </c>
      <c r="AW103" s="12" t="s">
        <v>5947</v>
      </c>
      <c r="AX103" s="12" t="s">
        <v>5934</v>
      </c>
      <c r="AY103" s="194" t="s">
        <v>4012</v>
      </c>
    </row>
    <row r="104" spans="2:65" s="1" customFormat="1" ht="22.5" customHeight="1">
      <c r="B104" s="166"/>
      <c r="C104" s="167" t="s">
        <v>6000</v>
      </c>
      <c r="D104" s="167" t="s">
        <v>4015</v>
      </c>
      <c r="E104" s="168" t="s">
        <v>1486</v>
      </c>
      <c r="F104" s="169" t="s">
        <v>1487</v>
      </c>
      <c r="G104" s="170" t="s">
        <v>426</v>
      </c>
      <c r="H104" s="171">
        <v>243.38</v>
      </c>
      <c r="I104" s="172"/>
      <c r="J104" s="173">
        <f>ROUND(I104*H104,2)</f>
        <v>0</v>
      </c>
      <c r="K104" s="169" t="s">
        <v>392</v>
      </c>
      <c r="L104" s="35"/>
      <c r="M104" s="174" t="s">
        <v>5915</v>
      </c>
      <c r="N104" s="175" t="s">
        <v>5954</v>
      </c>
      <c r="O104" s="36"/>
      <c r="P104" s="176">
        <f>O104*H104</f>
        <v>0</v>
      </c>
      <c r="Q104" s="176">
        <v>1.8380000000000001E-2</v>
      </c>
      <c r="R104" s="176">
        <f>Q104*H104</f>
        <v>4.4733244000000001</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2535</v>
      </c>
    </row>
    <row r="105" spans="2:65" s="12" customFormat="1">
      <c r="B105" s="186"/>
      <c r="D105" s="195" t="s">
        <v>402</v>
      </c>
      <c r="E105" s="194" t="s">
        <v>5915</v>
      </c>
      <c r="F105" s="207" t="s">
        <v>5368</v>
      </c>
      <c r="H105" s="208">
        <v>138.38</v>
      </c>
      <c r="I105" s="190"/>
      <c r="L105" s="186"/>
      <c r="M105" s="191"/>
      <c r="N105" s="192"/>
      <c r="O105" s="192"/>
      <c r="P105" s="192"/>
      <c r="Q105" s="192"/>
      <c r="R105" s="192"/>
      <c r="S105" s="192"/>
      <c r="T105" s="193"/>
      <c r="AT105" s="194" t="s">
        <v>402</v>
      </c>
      <c r="AU105" s="194" t="s">
        <v>5990</v>
      </c>
      <c r="AV105" s="12" t="s">
        <v>5990</v>
      </c>
      <c r="AW105" s="12" t="s">
        <v>5947</v>
      </c>
      <c r="AX105" s="12" t="s">
        <v>5983</v>
      </c>
      <c r="AY105" s="194" t="s">
        <v>4012</v>
      </c>
    </row>
    <row r="106" spans="2:65" s="12" customFormat="1">
      <c r="B106" s="186"/>
      <c r="D106" s="195" t="s">
        <v>402</v>
      </c>
      <c r="E106" s="194" t="s">
        <v>5915</v>
      </c>
      <c r="F106" s="207" t="s">
        <v>5369</v>
      </c>
      <c r="H106" s="208">
        <v>66</v>
      </c>
      <c r="I106" s="190"/>
      <c r="L106" s="186"/>
      <c r="M106" s="191"/>
      <c r="N106" s="192"/>
      <c r="O106" s="192"/>
      <c r="P106" s="192"/>
      <c r="Q106" s="192"/>
      <c r="R106" s="192"/>
      <c r="S106" s="192"/>
      <c r="T106" s="193"/>
      <c r="AT106" s="194" t="s">
        <v>402</v>
      </c>
      <c r="AU106" s="194" t="s">
        <v>5990</v>
      </c>
      <c r="AV106" s="12" t="s">
        <v>5990</v>
      </c>
      <c r="AW106" s="12" t="s">
        <v>5947</v>
      </c>
      <c r="AX106" s="12" t="s">
        <v>5983</v>
      </c>
      <c r="AY106" s="194" t="s">
        <v>4012</v>
      </c>
    </row>
    <row r="107" spans="2:65" s="12" customFormat="1">
      <c r="B107" s="186"/>
      <c r="D107" s="195" t="s">
        <v>402</v>
      </c>
      <c r="E107" s="194" t="s">
        <v>5915</v>
      </c>
      <c r="F107" s="207" t="s">
        <v>5370</v>
      </c>
      <c r="H107" s="208">
        <v>39</v>
      </c>
      <c r="I107" s="190"/>
      <c r="L107" s="186"/>
      <c r="M107" s="191"/>
      <c r="N107" s="192"/>
      <c r="O107" s="192"/>
      <c r="P107" s="192"/>
      <c r="Q107" s="192"/>
      <c r="R107" s="192"/>
      <c r="S107" s="192"/>
      <c r="T107" s="193"/>
      <c r="AT107" s="194" t="s">
        <v>402</v>
      </c>
      <c r="AU107" s="194" t="s">
        <v>5990</v>
      </c>
      <c r="AV107" s="12" t="s">
        <v>5990</v>
      </c>
      <c r="AW107" s="12" t="s">
        <v>5947</v>
      </c>
      <c r="AX107" s="12" t="s">
        <v>5983</v>
      </c>
      <c r="AY107" s="194" t="s">
        <v>4012</v>
      </c>
    </row>
    <row r="108" spans="2:65" s="13" customFormat="1">
      <c r="B108" s="209"/>
      <c r="D108" s="179" t="s">
        <v>402</v>
      </c>
      <c r="E108" s="210" t="s">
        <v>5915</v>
      </c>
      <c r="F108" s="211" t="s">
        <v>476</v>
      </c>
      <c r="H108" s="212">
        <v>243.38</v>
      </c>
      <c r="I108" s="213"/>
      <c r="L108" s="209"/>
      <c r="M108" s="214"/>
      <c r="N108" s="215"/>
      <c r="O108" s="215"/>
      <c r="P108" s="215"/>
      <c r="Q108" s="215"/>
      <c r="R108" s="215"/>
      <c r="S108" s="215"/>
      <c r="T108" s="216"/>
      <c r="AT108" s="217" t="s">
        <v>402</v>
      </c>
      <c r="AU108" s="217" t="s">
        <v>5990</v>
      </c>
      <c r="AV108" s="13" t="s">
        <v>6003</v>
      </c>
      <c r="AW108" s="13" t="s">
        <v>5947</v>
      </c>
      <c r="AX108" s="13" t="s">
        <v>5934</v>
      </c>
      <c r="AY108" s="217" t="s">
        <v>4012</v>
      </c>
    </row>
    <row r="109" spans="2:65" s="1" customFormat="1" ht="22.5" customHeight="1">
      <c r="B109" s="166"/>
      <c r="C109" s="167" t="s">
        <v>6003</v>
      </c>
      <c r="D109" s="167" t="s">
        <v>4015</v>
      </c>
      <c r="E109" s="168" t="s">
        <v>2387</v>
      </c>
      <c r="F109" s="169" t="s">
        <v>2388</v>
      </c>
      <c r="G109" s="170" t="s">
        <v>426</v>
      </c>
      <c r="H109" s="171">
        <v>146</v>
      </c>
      <c r="I109" s="172"/>
      <c r="J109" s="173">
        <f>ROUND(I109*H109,2)</f>
        <v>0</v>
      </c>
      <c r="K109" s="169" t="s">
        <v>392</v>
      </c>
      <c r="L109" s="35"/>
      <c r="M109" s="174" t="s">
        <v>5915</v>
      </c>
      <c r="N109" s="175" t="s">
        <v>5954</v>
      </c>
      <c r="O109" s="36"/>
      <c r="P109" s="176">
        <f>O109*H109</f>
        <v>0</v>
      </c>
      <c r="Q109" s="176">
        <v>7.3499999999999998E-3</v>
      </c>
      <c r="R109" s="176">
        <f>Q109*H109</f>
        <v>1.0730999999999999</v>
      </c>
      <c r="S109" s="176">
        <v>0</v>
      </c>
      <c r="T109" s="177">
        <f>S109*H109</f>
        <v>0</v>
      </c>
      <c r="AR109" s="18" t="s">
        <v>6003</v>
      </c>
      <c r="AT109" s="18" t="s">
        <v>4015</v>
      </c>
      <c r="AU109" s="18" t="s">
        <v>5990</v>
      </c>
      <c r="AY109" s="18" t="s">
        <v>4012</v>
      </c>
      <c r="BE109" s="178">
        <f>IF(N109="základní",J109,0)</f>
        <v>0</v>
      </c>
      <c r="BF109" s="178">
        <f>IF(N109="snížená",J109,0)</f>
        <v>0</v>
      </c>
      <c r="BG109" s="178">
        <f>IF(N109="zákl. přenesená",J109,0)</f>
        <v>0</v>
      </c>
      <c r="BH109" s="178">
        <f>IF(N109="sníž. přenesená",J109,0)</f>
        <v>0</v>
      </c>
      <c r="BI109" s="178">
        <f>IF(N109="nulová",J109,0)</f>
        <v>0</v>
      </c>
      <c r="BJ109" s="18" t="s">
        <v>5934</v>
      </c>
      <c r="BK109" s="178">
        <f>ROUND(I109*H109,2)</f>
        <v>0</v>
      </c>
      <c r="BL109" s="18" t="s">
        <v>6003</v>
      </c>
      <c r="BM109" s="18" t="s">
        <v>5371</v>
      </c>
    </row>
    <row r="110" spans="2:65" s="12" customFormat="1">
      <c r="B110" s="186"/>
      <c r="D110" s="195" t="s">
        <v>402</v>
      </c>
      <c r="E110" s="194" t="s">
        <v>5915</v>
      </c>
      <c r="F110" s="207" t="s">
        <v>5372</v>
      </c>
      <c r="H110" s="208">
        <v>106</v>
      </c>
      <c r="I110" s="190"/>
      <c r="L110" s="186"/>
      <c r="M110" s="191"/>
      <c r="N110" s="192"/>
      <c r="O110" s="192"/>
      <c r="P110" s="192"/>
      <c r="Q110" s="192"/>
      <c r="R110" s="192"/>
      <c r="S110" s="192"/>
      <c r="T110" s="193"/>
      <c r="AT110" s="194" t="s">
        <v>402</v>
      </c>
      <c r="AU110" s="194" t="s">
        <v>5990</v>
      </c>
      <c r="AV110" s="12" t="s">
        <v>5990</v>
      </c>
      <c r="AW110" s="12" t="s">
        <v>5947</v>
      </c>
      <c r="AX110" s="12" t="s">
        <v>5983</v>
      </c>
      <c r="AY110" s="194" t="s">
        <v>4012</v>
      </c>
    </row>
    <row r="111" spans="2:65" s="12" customFormat="1">
      <c r="B111" s="186"/>
      <c r="D111" s="195" t="s">
        <v>402</v>
      </c>
      <c r="E111" s="194" t="s">
        <v>5915</v>
      </c>
      <c r="F111" s="207" t="s">
        <v>5373</v>
      </c>
      <c r="H111" s="208">
        <v>40</v>
      </c>
      <c r="I111" s="190"/>
      <c r="L111" s="186"/>
      <c r="M111" s="191"/>
      <c r="N111" s="192"/>
      <c r="O111" s="192"/>
      <c r="P111" s="192"/>
      <c r="Q111" s="192"/>
      <c r="R111" s="192"/>
      <c r="S111" s="192"/>
      <c r="T111" s="193"/>
      <c r="AT111" s="194" t="s">
        <v>402</v>
      </c>
      <c r="AU111" s="194" t="s">
        <v>5990</v>
      </c>
      <c r="AV111" s="12" t="s">
        <v>5990</v>
      </c>
      <c r="AW111" s="12" t="s">
        <v>5947</v>
      </c>
      <c r="AX111" s="12" t="s">
        <v>5983</v>
      </c>
      <c r="AY111" s="194" t="s">
        <v>4012</v>
      </c>
    </row>
    <row r="112" spans="2:65" s="13" customFormat="1">
      <c r="B112" s="209"/>
      <c r="D112" s="179" t="s">
        <v>402</v>
      </c>
      <c r="E112" s="210" t="s">
        <v>5915</v>
      </c>
      <c r="F112" s="211" t="s">
        <v>476</v>
      </c>
      <c r="H112" s="212">
        <v>146</v>
      </c>
      <c r="I112" s="213"/>
      <c r="L112" s="209"/>
      <c r="M112" s="214"/>
      <c r="N112" s="215"/>
      <c r="O112" s="215"/>
      <c r="P112" s="215"/>
      <c r="Q112" s="215"/>
      <c r="R112" s="215"/>
      <c r="S112" s="215"/>
      <c r="T112" s="216"/>
      <c r="AT112" s="217" t="s">
        <v>402</v>
      </c>
      <c r="AU112" s="217" t="s">
        <v>5990</v>
      </c>
      <c r="AV112" s="13" t="s">
        <v>6003</v>
      </c>
      <c r="AW112" s="13" t="s">
        <v>5947</v>
      </c>
      <c r="AX112" s="13" t="s">
        <v>5934</v>
      </c>
      <c r="AY112" s="217" t="s">
        <v>4012</v>
      </c>
    </row>
    <row r="113" spans="2:65" s="1" customFormat="1" ht="22.5" customHeight="1">
      <c r="B113" s="166"/>
      <c r="C113" s="167" t="s">
        <v>6006</v>
      </c>
      <c r="D113" s="167" t="s">
        <v>4015</v>
      </c>
      <c r="E113" s="168" t="s">
        <v>1505</v>
      </c>
      <c r="F113" s="169" t="s">
        <v>1506</v>
      </c>
      <c r="G113" s="170" t="s">
        <v>426</v>
      </c>
      <c r="H113" s="171">
        <v>146</v>
      </c>
      <c r="I113" s="172"/>
      <c r="J113" s="173">
        <f>ROUND(I113*H113,2)</f>
        <v>0</v>
      </c>
      <c r="K113" s="169" t="s">
        <v>392</v>
      </c>
      <c r="L113" s="35"/>
      <c r="M113" s="174" t="s">
        <v>5915</v>
      </c>
      <c r="N113" s="175" t="s">
        <v>5954</v>
      </c>
      <c r="O113" s="36"/>
      <c r="P113" s="176">
        <f>O113*H113</f>
        <v>0</v>
      </c>
      <c r="Q113" s="176">
        <v>4.8900000000000002E-3</v>
      </c>
      <c r="R113" s="176">
        <f>Q113*H113</f>
        <v>0.71394000000000002</v>
      </c>
      <c r="S113" s="176">
        <v>0</v>
      </c>
      <c r="T113" s="177">
        <f>S113*H113</f>
        <v>0</v>
      </c>
      <c r="AR113" s="18" t="s">
        <v>6003</v>
      </c>
      <c r="AT113" s="18" t="s">
        <v>4015</v>
      </c>
      <c r="AU113" s="18" t="s">
        <v>5990</v>
      </c>
      <c r="AY113" s="18" t="s">
        <v>4012</v>
      </c>
      <c r="BE113" s="178">
        <f>IF(N113="základní",J113,0)</f>
        <v>0</v>
      </c>
      <c r="BF113" s="178">
        <f>IF(N113="snížená",J113,0)</f>
        <v>0</v>
      </c>
      <c r="BG113" s="178">
        <f>IF(N113="zákl. přenesená",J113,0)</f>
        <v>0</v>
      </c>
      <c r="BH113" s="178">
        <f>IF(N113="sníž. přenesená",J113,0)</f>
        <v>0</v>
      </c>
      <c r="BI113" s="178">
        <f>IF(N113="nulová",J113,0)</f>
        <v>0</v>
      </c>
      <c r="BJ113" s="18" t="s">
        <v>5934</v>
      </c>
      <c r="BK113" s="178">
        <f>ROUND(I113*H113,2)</f>
        <v>0</v>
      </c>
      <c r="BL113" s="18" t="s">
        <v>6003</v>
      </c>
      <c r="BM113" s="18" t="s">
        <v>5374</v>
      </c>
    </row>
    <row r="114" spans="2:65" s="1" customFormat="1" ht="22.5" customHeight="1">
      <c r="B114" s="166"/>
      <c r="C114" s="167" t="s">
        <v>6009</v>
      </c>
      <c r="D114" s="167" t="s">
        <v>4015</v>
      </c>
      <c r="E114" s="168" t="s">
        <v>2393</v>
      </c>
      <c r="F114" s="169" t="s">
        <v>2394</v>
      </c>
      <c r="G114" s="170" t="s">
        <v>426</v>
      </c>
      <c r="H114" s="171">
        <v>146</v>
      </c>
      <c r="I114" s="172"/>
      <c r="J114" s="173">
        <f>ROUND(I114*H114,2)</f>
        <v>0</v>
      </c>
      <c r="K114" s="169" t="s">
        <v>392</v>
      </c>
      <c r="L114" s="35"/>
      <c r="M114" s="174" t="s">
        <v>5915</v>
      </c>
      <c r="N114" s="175" t="s">
        <v>5954</v>
      </c>
      <c r="O114" s="36"/>
      <c r="P114" s="176">
        <f>O114*H114</f>
        <v>0</v>
      </c>
      <c r="Q114" s="176">
        <v>3.15E-2</v>
      </c>
      <c r="R114" s="176">
        <f>Q114*H114</f>
        <v>4.5990000000000002</v>
      </c>
      <c r="S114" s="176">
        <v>0</v>
      </c>
      <c r="T114" s="177">
        <f>S114*H114</f>
        <v>0</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5375</v>
      </c>
    </row>
    <row r="115" spans="2:65" s="1" customFormat="1" ht="22.5" customHeight="1">
      <c r="B115" s="166"/>
      <c r="C115" s="167" t="s">
        <v>6012</v>
      </c>
      <c r="D115" s="167" t="s">
        <v>4015</v>
      </c>
      <c r="E115" s="168" t="s">
        <v>2396</v>
      </c>
      <c r="F115" s="169" t="s">
        <v>2397</v>
      </c>
      <c r="G115" s="170" t="s">
        <v>426</v>
      </c>
      <c r="H115" s="171">
        <v>146</v>
      </c>
      <c r="I115" s="172"/>
      <c r="J115" s="173">
        <f>ROUND(I115*H115,2)</f>
        <v>0</v>
      </c>
      <c r="K115" s="169" t="s">
        <v>392</v>
      </c>
      <c r="L115" s="35"/>
      <c r="M115" s="174" t="s">
        <v>5915</v>
      </c>
      <c r="N115" s="175" t="s">
        <v>5954</v>
      </c>
      <c r="O115" s="36"/>
      <c r="P115" s="176">
        <f>O115*H115</f>
        <v>0</v>
      </c>
      <c r="Q115" s="176">
        <v>1.0500000000000001E-2</v>
      </c>
      <c r="R115" s="176">
        <f>Q115*H115</f>
        <v>1.5330000000000001</v>
      </c>
      <c r="S115" s="176">
        <v>0</v>
      </c>
      <c r="T115" s="177">
        <f>S115*H115</f>
        <v>0</v>
      </c>
      <c r="AR115" s="18" t="s">
        <v>6003</v>
      </c>
      <c r="AT115" s="18" t="s">
        <v>4015</v>
      </c>
      <c r="AU115" s="18" t="s">
        <v>5990</v>
      </c>
      <c r="AY115" s="18" t="s">
        <v>4012</v>
      </c>
      <c r="BE115" s="178">
        <f>IF(N115="základní",J115,0)</f>
        <v>0</v>
      </c>
      <c r="BF115" s="178">
        <f>IF(N115="snížená",J115,0)</f>
        <v>0</v>
      </c>
      <c r="BG115" s="178">
        <f>IF(N115="zákl. přenesená",J115,0)</f>
        <v>0</v>
      </c>
      <c r="BH115" s="178">
        <f>IF(N115="sníž. přenesená",J115,0)</f>
        <v>0</v>
      </c>
      <c r="BI115" s="178">
        <f>IF(N115="nulová",J115,0)</f>
        <v>0</v>
      </c>
      <c r="BJ115" s="18" t="s">
        <v>5934</v>
      </c>
      <c r="BK115" s="178">
        <f>ROUND(I115*H115,2)</f>
        <v>0</v>
      </c>
      <c r="BL115" s="18" t="s">
        <v>6003</v>
      </c>
      <c r="BM115" s="18" t="s">
        <v>5376</v>
      </c>
    </row>
    <row r="116" spans="2:65" s="1" customFormat="1" ht="31.5" customHeight="1">
      <c r="B116" s="166"/>
      <c r="C116" s="167" t="s">
        <v>6015</v>
      </c>
      <c r="D116" s="167" t="s">
        <v>4015</v>
      </c>
      <c r="E116" s="168" t="s">
        <v>1537</v>
      </c>
      <c r="F116" s="169" t="s">
        <v>1538</v>
      </c>
      <c r="G116" s="170" t="s">
        <v>426</v>
      </c>
      <c r="H116" s="171">
        <v>26.73</v>
      </c>
      <c r="I116" s="172"/>
      <c r="J116" s="173">
        <f>ROUND(I116*H116,2)</f>
        <v>0</v>
      </c>
      <c r="K116" s="169" t="s">
        <v>392</v>
      </c>
      <c r="L116" s="35"/>
      <c r="M116" s="174" t="s">
        <v>5915</v>
      </c>
      <c r="N116" s="175" t="s">
        <v>5954</v>
      </c>
      <c r="O116" s="36"/>
      <c r="P116" s="176">
        <f>O116*H116</f>
        <v>0</v>
      </c>
      <c r="Q116" s="176">
        <v>6.28E-3</v>
      </c>
      <c r="R116" s="176">
        <f>Q116*H116</f>
        <v>0.1678644</v>
      </c>
      <c r="S116" s="176">
        <v>0</v>
      </c>
      <c r="T116" s="177">
        <f>S116*H116</f>
        <v>0</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2399</v>
      </c>
    </row>
    <row r="117" spans="2:65" s="12" customFormat="1" ht="27">
      <c r="B117" s="186"/>
      <c r="D117" s="179" t="s">
        <v>402</v>
      </c>
      <c r="E117" s="187" t="s">
        <v>5915</v>
      </c>
      <c r="F117" s="188" t="s">
        <v>5377</v>
      </c>
      <c r="H117" s="189">
        <v>26.73</v>
      </c>
      <c r="I117" s="190"/>
      <c r="L117" s="186"/>
      <c r="M117" s="191"/>
      <c r="N117" s="192"/>
      <c r="O117" s="192"/>
      <c r="P117" s="192"/>
      <c r="Q117" s="192"/>
      <c r="R117" s="192"/>
      <c r="S117" s="192"/>
      <c r="T117" s="193"/>
      <c r="AT117" s="194" t="s">
        <v>402</v>
      </c>
      <c r="AU117" s="194" t="s">
        <v>5990</v>
      </c>
      <c r="AV117" s="12" t="s">
        <v>5990</v>
      </c>
      <c r="AW117" s="12" t="s">
        <v>5947</v>
      </c>
      <c r="AX117" s="12" t="s">
        <v>5934</v>
      </c>
      <c r="AY117" s="194" t="s">
        <v>4012</v>
      </c>
    </row>
    <row r="118" spans="2:65" s="1" customFormat="1" ht="22.5" customHeight="1">
      <c r="B118" s="166"/>
      <c r="C118" s="167" t="s">
        <v>3973</v>
      </c>
      <c r="D118" s="167" t="s">
        <v>4015</v>
      </c>
      <c r="E118" s="168" t="s">
        <v>1543</v>
      </c>
      <c r="F118" s="169" t="s">
        <v>1544</v>
      </c>
      <c r="G118" s="170" t="s">
        <v>426</v>
      </c>
      <c r="H118" s="171">
        <v>146</v>
      </c>
      <c r="I118" s="172"/>
      <c r="J118" s="173">
        <f>ROUND(I118*H118,2)</f>
        <v>0</v>
      </c>
      <c r="K118" s="169" t="s">
        <v>392</v>
      </c>
      <c r="L118" s="35"/>
      <c r="M118" s="174" t="s">
        <v>5915</v>
      </c>
      <c r="N118" s="175" t="s">
        <v>5954</v>
      </c>
      <c r="O118" s="36"/>
      <c r="P118" s="176">
        <f>O118*H118</f>
        <v>0</v>
      </c>
      <c r="Q118" s="176">
        <v>4.7800000000000004E-3</v>
      </c>
      <c r="R118" s="176">
        <f>Q118*H118</f>
        <v>0.69788000000000006</v>
      </c>
      <c r="S118" s="176">
        <v>0</v>
      </c>
      <c r="T118" s="177">
        <f>S118*H118</f>
        <v>0</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5378</v>
      </c>
    </row>
    <row r="119" spans="2:65" s="1" customFormat="1" ht="27">
      <c r="B119" s="35"/>
      <c r="D119" s="179" t="s">
        <v>4021</v>
      </c>
      <c r="F119" s="180" t="s">
        <v>1546</v>
      </c>
      <c r="I119" s="181"/>
      <c r="L119" s="35"/>
      <c r="M119" s="64"/>
      <c r="N119" s="36"/>
      <c r="O119" s="36"/>
      <c r="P119" s="36"/>
      <c r="Q119" s="36"/>
      <c r="R119" s="36"/>
      <c r="S119" s="36"/>
      <c r="T119" s="65"/>
      <c r="AT119" s="18" t="s">
        <v>4021</v>
      </c>
      <c r="AU119" s="18" t="s">
        <v>5990</v>
      </c>
    </row>
    <row r="120" spans="2:65" s="1" customFormat="1" ht="22.5" customHeight="1">
      <c r="B120" s="166"/>
      <c r="C120" s="167" t="s">
        <v>5939</v>
      </c>
      <c r="D120" s="167" t="s">
        <v>4015</v>
      </c>
      <c r="E120" s="168" t="s">
        <v>1547</v>
      </c>
      <c r="F120" s="169" t="s">
        <v>1548</v>
      </c>
      <c r="G120" s="170" t="s">
        <v>426</v>
      </c>
      <c r="H120" s="171">
        <v>146</v>
      </c>
      <c r="I120" s="172"/>
      <c r="J120" s="173">
        <f>ROUND(I120*H120,2)</f>
        <v>0</v>
      </c>
      <c r="K120" s="169" t="s">
        <v>392</v>
      </c>
      <c r="L120" s="35"/>
      <c r="M120" s="174" t="s">
        <v>5915</v>
      </c>
      <c r="N120" s="175" t="s">
        <v>5954</v>
      </c>
      <c r="O120" s="36"/>
      <c r="P120" s="176">
        <f>O120*H120</f>
        <v>0</v>
      </c>
      <c r="Q120" s="176">
        <v>0</v>
      </c>
      <c r="R120" s="176">
        <f>Q120*H120</f>
        <v>0</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2402</v>
      </c>
    </row>
    <row r="121" spans="2:65" s="1" customFormat="1" ht="22.5" customHeight="1">
      <c r="B121" s="166"/>
      <c r="C121" s="167" t="s">
        <v>3978</v>
      </c>
      <c r="D121" s="167" t="s">
        <v>4015</v>
      </c>
      <c r="E121" s="168" t="s">
        <v>5379</v>
      </c>
      <c r="F121" s="169" t="s">
        <v>5380</v>
      </c>
      <c r="G121" s="170" t="s">
        <v>400</v>
      </c>
      <c r="H121" s="171">
        <v>4.5999999999999996</v>
      </c>
      <c r="I121" s="172"/>
      <c r="J121" s="173">
        <f>ROUND(I121*H121,2)</f>
        <v>0</v>
      </c>
      <c r="K121" s="169" t="s">
        <v>392</v>
      </c>
      <c r="L121" s="35"/>
      <c r="M121" s="174" t="s">
        <v>5915</v>
      </c>
      <c r="N121" s="175" t="s">
        <v>5954</v>
      </c>
      <c r="O121" s="36"/>
      <c r="P121" s="176">
        <f>O121*H121</f>
        <v>0</v>
      </c>
      <c r="Q121" s="176">
        <v>2.45329</v>
      </c>
      <c r="R121" s="176">
        <f>Q121*H121</f>
        <v>11.285133999999999</v>
      </c>
      <c r="S121" s="176">
        <v>0</v>
      </c>
      <c r="T121" s="177">
        <f>S121*H121</f>
        <v>0</v>
      </c>
      <c r="AR121" s="18" t="s">
        <v>6003</v>
      </c>
      <c r="AT121" s="18" t="s">
        <v>4015</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5381</v>
      </c>
    </row>
    <row r="122" spans="2:65" s="1" customFormat="1" ht="22.5" customHeight="1">
      <c r="B122" s="166"/>
      <c r="C122" s="167" t="s">
        <v>2327</v>
      </c>
      <c r="D122" s="167" t="s">
        <v>4015</v>
      </c>
      <c r="E122" s="168" t="s">
        <v>5382</v>
      </c>
      <c r="F122" s="169" t="s">
        <v>5383</v>
      </c>
      <c r="G122" s="170" t="s">
        <v>426</v>
      </c>
      <c r="H122" s="171">
        <v>20.2</v>
      </c>
      <c r="I122" s="172"/>
      <c r="J122" s="173">
        <f>ROUND(I122*H122,2)</f>
        <v>0</v>
      </c>
      <c r="K122" s="169" t="s">
        <v>392</v>
      </c>
      <c r="L122" s="35"/>
      <c r="M122" s="174" t="s">
        <v>5915</v>
      </c>
      <c r="N122" s="175" t="s">
        <v>5954</v>
      </c>
      <c r="O122" s="36"/>
      <c r="P122" s="176">
        <f>O122*H122</f>
        <v>0</v>
      </c>
      <c r="Q122" s="176">
        <v>0.28361999999999998</v>
      </c>
      <c r="R122" s="176">
        <f>Q122*H122</f>
        <v>5.7291239999999997</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5384</v>
      </c>
    </row>
    <row r="123" spans="2:65" s="12" customFormat="1">
      <c r="B123" s="186"/>
      <c r="D123" s="179" t="s">
        <v>402</v>
      </c>
      <c r="E123" s="187" t="s">
        <v>5915</v>
      </c>
      <c r="F123" s="188" t="s">
        <v>5385</v>
      </c>
      <c r="H123" s="189">
        <v>20.2</v>
      </c>
      <c r="I123" s="190"/>
      <c r="L123" s="186"/>
      <c r="M123" s="191"/>
      <c r="N123" s="192"/>
      <c r="O123" s="192"/>
      <c r="P123" s="192"/>
      <c r="Q123" s="192"/>
      <c r="R123" s="192"/>
      <c r="S123" s="192"/>
      <c r="T123" s="193"/>
      <c r="AT123" s="194" t="s">
        <v>402</v>
      </c>
      <c r="AU123" s="194" t="s">
        <v>5990</v>
      </c>
      <c r="AV123" s="12" t="s">
        <v>5990</v>
      </c>
      <c r="AW123" s="12" t="s">
        <v>5947</v>
      </c>
      <c r="AX123" s="12" t="s">
        <v>5934</v>
      </c>
      <c r="AY123" s="194" t="s">
        <v>4012</v>
      </c>
    </row>
    <row r="124" spans="2:65" s="1" customFormat="1" ht="22.5" customHeight="1">
      <c r="B124" s="166"/>
      <c r="C124" s="167" t="s">
        <v>2329</v>
      </c>
      <c r="D124" s="167" t="s">
        <v>4015</v>
      </c>
      <c r="E124" s="168" t="s">
        <v>5386</v>
      </c>
      <c r="F124" s="169" t="s">
        <v>5387</v>
      </c>
      <c r="G124" s="170" t="s">
        <v>459</v>
      </c>
      <c r="H124" s="171">
        <v>47.1</v>
      </c>
      <c r="I124" s="172"/>
      <c r="J124" s="173">
        <f>ROUND(I124*H124,2)</f>
        <v>0</v>
      </c>
      <c r="K124" s="169" t="s">
        <v>392</v>
      </c>
      <c r="L124" s="35"/>
      <c r="M124" s="174" t="s">
        <v>5915</v>
      </c>
      <c r="N124" s="175" t="s">
        <v>5954</v>
      </c>
      <c r="O124" s="36"/>
      <c r="P124" s="176">
        <f>O124*H124</f>
        <v>0</v>
      </c>
      <c r="Q124" s="176">
        <v>0.16206000000000001</v>
      </c>
      <c r="R124" s="176">
        <f>Q124*H124</f>
        <v>7.633026000000001</v>
      </c>
      <c r="S124" s="176">
        <v>0</v>
      </c>
      <c r="T124" s="177">
        <f>S124*H124</f>
        <v>0</v>
      </c>
      <c r="AR124" s="18" t="s">
        <v>6003</v>
      </c>
      <c r="AT124" s="18" t="s">
        <v>4015</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5388</v>
      </c>
    </row>
    <row r="125" spans="2:65" s="12" customFormat="1">
      <c r="B125" s="186"/>
      <c r="D125" s="179" t="s">
        <v>402</v>
      </c>
      <c r="E125" s="187" t="s">
        <v>5915</v>
      </c>
      <c r="F125" s="188" t="s">
        <v>5389</v>
      </c>
      <c r="H125" s="189">
        <v>47.1</v>
      </c>
      <c r="I125" s="190"/>
      <c r="L125" s="186"/>
      <c r="M125" s="191"/>
      <c r="N125" s="192"/>
      <c r="O125" s="192"/>
      <c r="P125" s="192"/>
      <c r="Q125" s="192"/>
      <c r="R125" s="192"/>
      <c r="S125" s="192"/>
      <c r="T125" s="193"/>
      <c r="AT125" s="194" t="s">
        <v>402</v>
      </c>
      <c r="AU125" s="194" t="s">
        <v>5990</v>
      </c>
      <c r="AV125" s="12" t="s">
        <v>5990</v>
      </c>
      <c r="AW125" s="12" t="s">
        <v>5947</v>
      </c>
      <c r="AX125" s="12" t="s">
        <v>5934</v>
      </c>
      <c r="AY125" s="194" t="s">
        <v>4012</v>
      </c>
    </row>
    <row r="126" spans="2:65" s="1" customFormat="1" ht="22.5" customHeight="1">
      <c r="B126" s="166"/>
      <c r="C126" s="167" t="s">
        <v>3959</v>
      </c>
      <c r="D126" s="167" t="s">
        <v>4015</v>
      </c>
      <c r="E126" s="168" t="s">
        <v>2546</v>
      </c>
      <c r="F126" s="169" t="s">
        <v>2547</v>
      </c>
      <c r="G126" s="170" t="s">
        <v>568</v>
      </c>
      <c r="H126" s="171">
        <v>2</v>
      </c>
      <c r="I126" s="172"/>
      <c r="J126" s="173">
        <f>ROUND(I126*H126,2)</f>
        <v>0</v>
      </c>
      <c r="K126" s="169" t="s">
        <v>5915</v>
      </c>
      <c r="L126" s="35"/>
      <c r="M126" s="174" t="s">
        <v>5915</v>
      </c>
      <c r="N126" s="175" t="s">
        <v>5954</v>
      </c>
      <c r="O126" s="36"/>
      <c r="P126" s="176">
        <f>O126*H126</f>
        <v>0</v>
      </c>
      <c r="Q126" s="176">
        <v>1.6979999999999999E-2</v>
      </c>
      <c r="R126" s="176">
        <f>Q126*H126</f>
        <v>3.3959999999999997E-2</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2548</v>
      </c>
    </row>
    <row r="127" spans="2:65" s="1" customFormat="1" ht="22.5" customHeight="1">
      <c r="B127" s="166"/>
      <c r="C127" s="197" t="s">
        <v>5921</v>
      </c>
      <c r="D127" s="197" t="s">
        <v>447</v>
      </c>
      <c r="E127" s="198" t="s">
        <v>4519</v>
      </c>
      <c r="F127" s="199" t="s">
        <v>4520</v>
      </c>
      <c r="G127" s="200" t="s">
        <v>568</v>
      </c>
      <c r="H127" s="201">
        <v>1</v>
      </c>
      <c r="I127" s="202"/>
      <c r="J127" s="203">
        <f>ROUND(I127*H127,2)</f>
        <v>0</v>
      </c>
      <c r="K127" s="199" t="s">
        <v>5915</v>
      </c>
      <c r="L127" s="204"/>
      <c r="M127" s="205" t="s">
        <v>5915</v>
      </c>
      <c r="N127" s="206" t="s">
        <v>5954</v>
      </c>
      <c r="O127" s="36"/>
      <c r="P127" s="176">
        <f>O127*H127</f>
        <v>0</v>
      </c>
      <c r="Q127" s="176">
        <v>8.5000000000000006E-3</v>
      </c>
      <c r="R127" s="176">
        <f>Q127*H127</f>
        <v>8.5000000000000006E-3</v>
      </c>
      <c r="S127" s="176">
        <v>0</v>
      </c>
      <c r="T127" s="177">
        <f>S127*H127</f>
        <v>0</v>
      </c>
      <c r="AR127" s="18" t="s">
        <v>6015</v>
      </c>
      <c r="AT127" s="18" t="s">
        <v>447</v>
      </c>
      <c r="AU127" s="18" t="s">
        <v>5990</v>
      </c>
      <c r="AY127" s="18" t="s">
        <v>4012</v>
      </c>
      <c r="BE127" s="178">
        <f>IF(N127="základní",J127,0)</f>
        <v>0</v>
      </c>
      <c r="BF127" s="178">
        <f>IF(N127="snížená",J127,0)</f>
        <v>0</v>
      </c>
      <c r="BG127" s="178">
        <f>IF(N127="zákl. přenesená",J127,0)</f>
        <v>0</v>
      </c>
      <c r="BH127" s="178">
        <f>IF(N127="sníž. přenesená",J127,0)</f>
        <v>0</v>
      </c>
      <c r="BI127" s="178">
        <f>IF(N127="nulová",J127,0)</f>
        <v>0</v>
      </c>
      <c r="BJ127" s="18" t="s">
        <v>5934</v>
      </c>
      <c r="BK127" s="178">
        <f>ROUND(I127*H127,2)</f>
        <v>0</v>
      </c>
      <c r="BL127" s="18" t="s">
        <v>6003</v>
      </c>
      <c r="BM127" s="18" t="s">
        <v>5390</v>
      </c>
    </row>
    <row r="128" spans="2:65" s="1" customFormat="1" ht="22.5" customHeight="1">
      <c r="B128" s="166"/>
      <c r="C128" s="197" t="s">
        <v>3964</v>
      </c>
      <c r="D128" s="197" t="s">
        <v>447</v>
      </c>
      <c r="E128" s="198" t="s">
        <v>5391</v>
      </c>
      <c r="F128" s="199" t="s">
        <v>5392</v>
      </c>
      <c r="G128" s="200" t="s">
        <v>568</v>
      </c>
      <c r="H128" s="201">
        <v>1</v>
      </c>
      <c r="I128" s="202"/>
      <c r="J128" s="203">
        <f>ROUND(I128*H128,2)</f>
        <v>0</v>
      </c>
      <c r="K128" s="199" t="s">
        <v>5915</v>
      </c>
      <c r="L128" s="204"/>
      <c r="M128" s="205" t="s">
        <v>5915</v>
      </c>
      <c r="N128" s="206" t="s">
        <v>5954</v>
      </c>
      <c r="O128" s="36"/>
      <c r="P128" s="176">
        <f>O128*H128</f>
        <v>0</v>
      </c>
      <c r="Q128" s="176">
        <v>8.5000000000000006E-3</v>
      </c>
      <c r="R128" s="176">
        <f>Q128*H128</f>
        <v>8.5000000000000006E-3</v>
      </c>
      <c r="S128" s="176">
        <v>0</v>
      </c>
      <c r="T128" s="177">
        <f>S128*H128</f>
        <v>0</v>
      </c>
      <c r="AR128" s="18" t="s">
        <v>6015</v>
      </c>
      <c r="AT128" s="18" t="s">
        <v>447</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5393</v>
      </c>
    </row>
    <row r="129" spans="2:65" s="1" customFormat="1" ht="22.5" customHeight="1">
      <c r="B129" s="166"/>
      <c r="C129" s="197" t="s">
        <v>2338</v>
      </c>
      <c r="D129" s="197" t="s">
        <v>447</v>
      </c>
      <c r="E129" s="198" t="s">
        <v>4526</v>
      </c>
      <c r="F129" s="199" t="s">
        <v>5394</v>
      </c>
      <c r="G129" s="200" t="s">
        <v>568</v>
      </c>
      <c r="H129" s="201">
        <v>1</v>
      </c>
      <c r="I129" s="202"/>
      <c r="J129" s="203">
        <f>ROUND(I129*H129,2)</f>
        <v>0</v>
      </c>
      <c r="K129" s="199" t="s">
        <v>5915</v>
      </c>
      <c r="L129" s="204"/>
      <c r="M129" s="205" t="s">
        <v>5915</v>
      </c>
      <c r="N129" s="206" t="s">
        <v>5954</v>
      </c>
      <c r="O129" s="36"/>
      <c r="P129" s="176">
        <f>O129*H129</f>
        <v>0</v>
      </c>
      <c r="Q129" s="176">
        <v>7.3999999999999996E-2</v>
      </c>
      <c r="R129" s="176">
        <f>Q129*H129</f>
        <v>7.3999999999999996E-2</v>
      </c>
      <c r="S129" s="176">
        <v>0</v>
      </c>
      <c r="T129" s="177">
        <f>S129*H129</f>
        <v>0</v>
      </c>
      <c r="AR129" s="18" t="s">
        <v>6015</v>
      </c>
      <c r="AT129" s="18" t="s">
        <v>447</v>
      </c>
      <c r="AU129" s="18" t="s">
        <v>5990</v>
      </c>
      <c r="AY129" s="18" t="s">
        <v>4012</v>
      </c>
      <c r="BE129" s="178">
        <f>IF(N129="základní",J129,0)</f>
        <v>0</v>
      </c>
      <c r="BF129" s="178">
        <f>IF(N129="snížená",J129,0)</f>
        <v>0</v>
      </c>
      <c r="BG129" s="178">
        <f>IF(N129="zákl. přenesená",J129,0)</f>
        <v>0</v>
      </c>
      <c r="BH129" s="178">
        <f>IF(N129="sníž. přenesená",J129,0)</f>
        <v>0</v>
      </c>
      <c r="BI129" s="178">
        <f>IF(N129="nulová",J129,0)</f>
        <v>0</v>
      </c>
      <c r="BJ129" s="18" t="s">
        <v>5934</v>
      </c>
      <c r="BK129" s="178">
        <f>ROUND(I129*H129,2)</f>
        <v>0</v>
      </c>
      <c r="BL129" s="18" t="s">
        <v>6003</v>
      </c>
      <c r="BM129" s="18" t="s">
        <v>5395</v>
      </c>
    </row>
    <row r="130" spans="2:65" s="1" customFormat="1" ht="22.5" customHeight="1">
      <c r="B130" s="166"/>
      <c r="C130" s="197" t="s">
        <v>2341</v>
      </c>
      <c r="D130" s="197" t="s">
        <v>447</v>
      </c>
      <c r="E130" s="198" t="s">
        <v>2552</v>
      </c>
      <c r="F130" s="199" t="s">
        <v>5396</v>
      </c>
      <c r="G130" s="200" t="s">
        <v>568</v>
      </c>
      <c r="H130" s="201">
        <v>1</v>
      </c>
      <c r="I130" s="202"/>
      <c r="J130" s="203">
        <f>ROUND(I130*H130,2)</f>
        <v>0</v>
      </c>
      <c r="K130" s="199" t="s">
        <v>5915</v>
      </c>
      <c r="L130" s="204"/>
      <c r="M130" s="205" t="s">
        <v>5915</v>
      </c>
      <c r="N130" s="206" t="s">
        <v>5954</v>
      </c>
      <c r="O130" s="36"/>
      <c r="P130" s="176">
        <f>O130*H130</f>
        <v>0</v>
      </c>
      <c r="Q130" s="176">
        <v>7.3999999999999996E-2</v>
      </c>
      <c r="R130" s="176">
        <f>Q130*H130</f>
        <v>7.3999999999999996E-2</v>
      </c>
      <c r="S130" s="176">
        <v>0</v>
      </c>
      <c r="T130" s="177">
        <f>S130*H130</f>
        <v>0</v>
      </c>
      <c r="AR130" s="18" t="s">
        <v>6015</v>
      </c>
      <c r="AT130" s="18" t="s">
        <v>447</v>
      </c>
      <c r="AU130" s="18" t="s">
        <v>5990</v>
      </c>
      <c r="AY130" s="18" t="s">
        <v>4012</v>
      </c>
      <c r="BE130" s="178">
        <f>IF(N130="základní",J130,0)</f>
        <v>0</v>
      </c>
      <c r="BF130" s="178">
        <f>IF(N130="snížená",J130,0)</f>
        <v>0</v>
      </c>
      <c r="BG130" s="178">
        <f>IF(N130="zákl. přenesená",J130,0)</f>
        <v>0</v>
      </c>
      <c r="BH130" s="178">
        <f>IF(N130="sníž. přenesená",J130,0)</f>
        <v>0</v>
      </c>
      <c r="BI130" s="178">
        <f>IF(N130="nulová",J130,0)</f>
        <v>0</v>
      </c>
      <c r="BJ130" s="18" t="s">
        <v>5934</v>
      </c>
      <c r="BK130" s="178">
        <f>ROUND(I130*H130,2)</f>
        <v>0</v>
      </c>
      <c r="BL130" s="18" t="s">
        <v>6003</v>
      </c>
      <c r="BM130" s="18" t="s">
        <v>5397</v>
      </c>
    </row>
    <row r="131" spans="2:65" s="11" customFormat="1" ht="29.85" customHeight="1">
      <c r="B131" s="152"/>
      <c r="D131" s="163" t="s">
        <v>5982</v>
      </c>
      <c r="E131" s="164" t="s">
        <v>3973</v>
      </c>
      <c r="F131" s="164" t="s">
        <v>700</v>
      </c>
      <c r="I131" s="155"/>
      <c r="J131" s="165">
        <f>BK131</f>
        <v>0</v>
      </c>
      <c r="L131" s="152"/>
      <c r="M131" s="157"/>
      <c r="N131" s="158"/>
      <c r="O131" s="158"/>
      <c r="P131" s="159">
        <f>SUM(P132:P217)</f>
        <v>0</v>
      </c>
      <c r="Q131" s="158"/>
      <c r="R131" s="159">
        <f>SUM(R132:R217)</f>
        <v>0.51418425999999995</v>
      </c>
      <c r="S131" s="158"/>
      <c r="T131" s="160">
        <f>SUM(T132:T217)</f>
        <v>73.228589999999997</v>
      </c>
      <c r="AR131" s="153" t="s">
        <v>5934</v>
      </c>
      <c r="AT131" s="161" t="s">
        <v>5982</v>
      </c>
      <c r="AU131" s="161" t="s">
        <v>5934</v>
      </c>
      <c r="AY131" s="153" t="s">
        <v>4012</v>
      </c>
      <c r="BK131" s="162">
        <f>SUM(BK132:BK217)</f>
        <v>0</v>
      </c>
    </row>
    <row r="132" spans="2:65" s="1" customFormat="1" ht="31.5" customHeight="1">
      <c r="B132" s="166"/>
      <c r="C132" s="167" t="s">
        <v>2344</v>
      </c>
      <c r="D132" s="167" t="s">
        <v>4015</v>
      </c>
      <c r="E132" s="168" t="s">
        <v>1556</v>
      </c>
      <c r="F132" s="169" t="s">
        <v>1557</v>
      </c>
      <c r="G132" s="170" t="s">
        <v>426</v>
      </c>
      <c r="H132" s="171">
        <v>146</v>
      </c>
      <c r="I132" s="172"/>
      <c r="J132" s="173">
        <f>ROUND(I132*H132,2)</f>
        <v>0</v>
      </c>
      <c r="K132" s="169" t="s">
        <v>392</v>
      </c>
      <c r="L132" s="35"/>
      <c r="M132" s="174" t="s">
        <v>5915</v>
      </c>
      <c r="N132" s="175" t="s">
        <v>5954</v>
      </c>
      <c r="O132" s="36"/>
      <c r="P132" s="176">
        <f>O132*H132</f>
        <v>0</v>
      </c>
      <c r="Q132" s="176">
        <v>0</v>
      </c>
      <c r="R132" s="176">
        <f>Q132*H132</f>
        <v>0</v>
      </c>
      <c r="S132" s="176">
        <v>0</v>
      </c>
      <c r="T132" s="177">
        <f>S132*H132</f>
        <v>0</v>
      </c>
      <c r="AR132" s="18" t="s">
        <v>6003</v>
      </c>
      <c r="AT132" s="18" t="s">
        <v>4015</v>
      </c>
      <c r="AU132" s="18" t="s">
        <v>5990</v>
      </c>
      <c r="AY132" s="18" t="s">
        <v>4012</v>
      </c>
      <c r="BE132" s="178">
        <f>IF(N132="základní",J132,0)</f>
        <v>0</v>
      </c>
      <c r="BF132" s="178">
        <f>IF(N132="snížená",J132,0)</f>
        <v>0</v>
      </c>
      <c r="BG132" s="178">
        <f>IF(N132="zákl. přenesená",J132,0)</f>
        <v>0</v>
      </c>
      <c r="BH132" s="178">
        <f>IF(N132="sníž. přenesená",J132,0)</f>
        <v>0</v>
      </c>
      <c r="BI132" s="178">
        <f>IF(N132="nulová",J132,0)</f>
        <v>0</v>
      </c>
      <c r="BJ132" s="18" t="s">
        <v>5934</v>
      </c>
      <c r="BK132" s="178">
        <f>ROUND(I132*H132,2)</f>
        <v>0</v>
      </c>
      <c r="BL132" s="18" t="s">
        <v>6003</v>
      </c>
      <c r="BM132" s="18" t="s">
        <v>5398</v>
      </c>
    </row>
    <row r="133" spans="2:65" s="1" customFormat="1" ht="31.5" customHeight="1">
      <c r="B133" s="166"/>
      <c r="C133" s="167" t="s">
        <v>2347</v>
      </c>
      <c r="D133" s="167" t="s">
        <v>4015</v>
      </c>
      <c r="E133" s="168" t="s">
        <v>1561</v>
      </c>
      <c r="F133" s="169" t="s">
        <v>1562</v>
      </c>
      <c r="G133" s="170" t="s">
        <v>426</v>
      </c>
      <c r="H133" s="171">
        <v>2920</v>
      </c>
      <c r="I133" s="172"/>
      <c r="J133" s="173">
        <f>ROUND(I133*H133,2)</f>
        <v>0</v>
      </c>
      <c r="K133" s="169" t="s">
        <v>392</v>
      </c>
      <c r="L133" s="35"/>
      <c r="M133" s="174" t="s">
        <v>5915</v>
      </c>
      <c r="N133" s="175" t="s">
        <v>5954</v>
      </c>
      <c r="O133" s="36"/>
      <c r="P133" s="176">
        <f>O133*H133</f>
        <v>0</v>
      </c>
      <c r="Q133" s="176">
        <v>0</v>
      </c>
      <c r="R133" s="176">
        <f>Q133*H133</f>
        <v>0</v>
      </c>
      <c r="S133" s="176">
        <v>0</v>
      </c>
      <c r="T133" s="177">
        <f>S133*H133</f>
        <v>0</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5399</v>
      </c>
    </row>
    <row r="134" spans="2:65" s="12" customFormat="1">
      <c r="B134" s="186"/>
      <c r="D134" s="179" t="s">
        <v>402</v>
      </c>
      <c r="E134" s="187" t="s">
        <v>5915</v>
      </c>
      <c r="F134" s="188" t="s">
        <v>5400</v>
      </c>
      <c r="H134" s="189">
        <v>2920</v>
      </c>
      <c r="I134" s="190"/>
      <c r="L134" s="186"/>
      <c r="M134" s="191"/>
      <c r="N134" s="192"/>
      <c r="O134" s="192"/>
      <c r="P134" s="192"/>
      <c r="Q134" s="192"/>
      <c r="R134" s="192"/>
      <c r="S134" s="192"/>
      <c r="T134" s="193"/>
      <c r="AT134" s="194" t="s">
        <v>402</v>
      </c>
      <c r="AU134" s="194" t="s">
        <v>5990</v>
      </c>
      <c r="AV134" s="12" t="s">
        <v>5990</v>
      </c>
      <c r="AW134" s="12" t="s">
        <v>5947</v>
      </c>
      <c r="AX134" s="12" t="s">
        <v>5934</v>
      </c>
      <c r="AY134" s="194" t="s">
        <v>4012</v>
      </c>
    </row>
    <row r="135" spans="2:65" s="1" customFormat="1" ht="31.5" customHeight="1">
      <c r="B135" s="166"/>
      <c r="C135" s="167" t="s">
        <v>5920</v>
      </c>
      <c r="D135" s="167" t="s">
        <v>4015</v>
      </c>
      <c r="E135" s="168" t="s">
        <v>1565</v>
      </c>
      <c r="F135" s="169" t="s">
        <v>1566</v>
      </c>
      <c r="G135" s="170" t="s">
        <v>426</v>
      </c>
      <c r="H135" s="171">
        <v>146</v>
      </c>
      <c r="I135" s="172"/>
      <c r="J135" s="173">
        <f>ROUND(I135*H135,2)</f>
        <v>0</v>
      </c>
      <c r="K135" s="169" t="s">
        <v>392</v>
      </c>
      <c r="L135" s="35"/>
      <c r="M135" s="174" t="s">
        <v>5915</v>
      </c>
      <c r="N135" s="175" t="s">
        <v>5954</v>
      </c>
      <c r="O135" s="36"/>
      <c r="P135" s="176">
        <f>O135*H135</f>
        <v>0</v>
      </c>
      <c r="Q135" s="176">
        <v>0</v>
      </c>
      <c r="R135" s="176">
        <f>Q135*H135</f>
        <v>0</v>
      </c>
      <c r="S135" s="176">
        <v>0</v>
      </c>
      <c r="T135" s="177">
        <f>S135*H135</f>
        <v>0</v>
      </c>
      <c r="AR135" s="18" t="s">
        <v>6003</v>
      </c>
      <c r="AT135" s="18" t="s">
        <v>4015</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5401</v>
      </c>
    </row>
    <row r="136" spans="2:65" s="1" customFormat="1" ht="22.5" customHeight="1">
      <c r="B136" s="166"/>
      <c r="C136" s="167" t="s">
        <v>2352</v>
      </c>
      <c r="D136" s="167" t="s">
        <v>4015</v>
      </c>
      <c r="E136" s="168" t="s">
        <v>1572</v>
      </c>
      <c r="F136" s="169" t="s">
        <v>1573</v>
      </c>
      <c r="G136" s="170" t="s">
        <v>426</v>
      </c>
      <c r="H136" s="171">
        <v>60.06</v>
      </c>
      <c r="I136" s="172"/>
      <c r="J136" s="173">
        <f>ROUND(I136*H136,2)</f>
        <v>0</v>
      </c>
      <c r="K136" s="169" t="s">
        <v>5915</v>
      </c>
      <c r="L136" s="35"/>
      <c r="M136" s="174" t="s">
        <v>5915</v>
      </c>
      <c r="N136" s="175" t="s">
        <v>5954</v>
      </c>
      <c r="O136" s="36"/>
      <c r="P136" s="176">
        <f>O136*H136</f>
        <v>0</v>
      </c>
      <c r="Q136" s="176">
        <v>1.0000000000000001E-5</v>
      </c>
      <c r="R136" s="176">
        <f>Q136*H136</f>
        <v>6.0060000000000007E-4</v>
      </c>
      <c r="S136" s="176">
        <v>0</v>
      </c>
      <c r="T136" s="177">
        <f>S136*H136</f>
        <v>0</v>
      </c>
      <c r="AR136" s="18" t="s">
        <v>6003</v>
      </c>
      <c r="AT136" s="18" t="s">
        <v>4015</v>
      </c>
      <c r="AU136" s="18" t="s">
        <v>5990</v>
      </c>
      <c r="AY136" s="18" t="s">
        <v>4012</v>
      </c>
      <c r="BE136" s="178">
        <f>IF(N136="základní",J136,0)</f>
        <v>0</v>
      </c>
      <c r="BF136" s="178">
        <f>IF(N136="snížená",J136,0)</f>
        <v>0</v>
      </c>
      <c r="BG136" s="178">
        <f>IF(N136="zákl. přenesená",J136,0)</f>
        <v>0</v>
      </c>
      <c r="BH136" s="178">
        <f>IF(N136="sníž. přenesená",J136,0)</f>
        <v>0</v>
      </c>
      <c r="BI136" s="178">
        <f>IF(N136="nulová",J136,0)</f>
        <v>0</v>
      </c>
      <c r="BJ136" s="18" t="s">
        <v>5934</v>
      </c>
      <c r="BK136" s="178">
        <f>ROUND(I136*H136,2)</f>
        <v>0</v>
      </c>
      <c r="BL136" s="18" t="s">
        <v>6003</v>
      </c>
      <c r="BM136" s="18" t="s">
        <v>2414</v>
      </c>
    </row>
    <row r="137" spans="2:65" s="12" customFormat="1">
      <c r="B137" s="186"/>
      <c r="D137" s="179" t="s">
        <v>402</v>
      </c>
      <c r="E137" s="187" t="s">
        <v>5915</v>
      </c>
      <c r="F137" s="188" t="s">
        <v>5367</v>
      </c>
      <c r="H137" s="189">
        <v>60.06</v>
      </c>
      <c r="I137" s="190"/>
      <c r="L137" s="186"/>
      <c r="M137" s="191"/>
      <c r="N137" s="192"/>
      <c r="O137" s="192"/>
      <c r="P137" s="192"/>
      <c r="Q137" s="192"/>
      <c r="R137" s="192"/>
      <c r="S137" s="192"/>
      <c r="T137" s="193"/>
      <c r="AT137" s="194" t="s">
        <v>402</v>
      </c>
      <c r="AU137" s="194" t="s">
        <v>5990</v>
      </c>
      <c r="AV137" s="12" t="s">
        <v>5990</v>
      </c>
      <c r="AW137" s="12" t="s">
        <v>5947</v>
      </c>
      <c r="AX137" s="12" t="s">
        <v>5934</v>
      </c>
      <c r="AY137" s="194" t="s">
        <v>4012</v>
      </c>
    </row>
    <row r="138" spans="2:65" s="1" customFormat="1" ht="31.5" customHeight="1">
      <c r="B138" s="166"/>
      <c r="C138" s="167" t="s">
        <v>2355</v>
      </c>
      <c r="D138" s="167" t="s">
        <v>4015</v>
      </c>
      <c r="E138" s="168" t="s">
        <v>4548</v>
      </c>
      <c r="F138" s="169" t="s">
        <v>4549</v>
      </c>
      <c r="G138" s="170" t="s">
        <v>400</v>
      </c>
      <c r="H138" s="171">
        <v>4.5999999999999996</v>
      </c>
      <c r="I138" s="172"/>
      <c r="J138" s="173">
        <f>ROUND(I138*H138,2)</f>
        <v>0</v>
      </c>
      <c r="K138" s="169" t="s">
        <v>392</v>
      </c>
      <c r="L138" s="35"/>
      <c r="M138" s="174" t="s">
        <v>5915</v>
      </c>
      <c r="N138" s="175" t="s">
        <v>5954</v>
      </c>
      <c r="O138" s="36"/>
      <c r="P138" s="176">
        <f>O138*H138</f>
        <v>0</v>
      </c>
      <c r="Q138" s="176">
        <v>0</v>
      </c>
      <c r="R138" s="176">
        <f>Q138*H138</f>
        <v>0</v>
      </c>
      <c r="S138" s="176">
        <v>2.2000000000000002</v>
      </c>
      <c r="T138" s="177">
        <f>S138*H138</f>
        <v>10.119999999999999</v>
      </c>
      <c r="AR138" s="18" t="s">
        <v>6003</v>
      </c>
      <c r="AT138" s="18" t="s">
        <v>4015</v>
      </c>
      <c r="AU138" s="18" t="s">
        <v>5990</v>
      </c>
      <c r="AY138" s="18" t="s">
        <v>4012</v>
      </c>
      <c r="BE138" s="178">
        <f>IF(N138="základní",J138,0)</f>
        <v>0</v>
      </c>
      <c r="BF138" s="178">
        <f>IF(N138="snížená",J138,0)</f>
        <v>0</v>
      </c>
      <c r="BG138" s="178">
        <f>IF(N138="zákl. přenesená",J138,0)</f>
        <v>0</v>
      </c>
      <c r="BH138" s="178">
        <f>IF(N138="sníž. přenesená",J138,0)</f>
        <v>0</v>
      </c>
      <c r="BI138" s="178">
        <f>IF(N138="nulová",J138,0)</f>
        <v>0</v>
      </c>
      <c r="BJ138" s="18" t="s">
        <v>5934</v>
      </c>
      <c r="BK138" s="178">
        <f>ROUND(I138*H138,2)</f>
        <v>0</v>
      </c>
      <c r="BL138" s="18" t="s">
        <v>6003</v>
      </c>
      <c r="BM138" s="18" t="s">
        <v>5402</v>
      </c>
    </row>
    <row r="139" spans="2:65" s="1" customFormat="1" ht="22.5" customHeight="1">
      <c r="B139" s="166"/>
      <c r="C139" s="167" t="s">
        <v>2358</v>
      </c>
      <c r="D139" s="167" t="s">
        <v>4015</v>
      </c>
      <c r="E139" s="168" t="s">
        <v>5403</v>
      </c>
      <c r="F139" s="169" t="s">
        <v>5404</v>
      </c>
      <c r="G139" s="170" t="s">
        <v>426</v>
      </c>
      <c r="H139" s="171">
        <v>4.5</v>
      </c>
      <c r="I139" s="172"/>
      <c r="J139" s="173">
        <f>ROUND(I139*H139,2)</f>
        <v>0</v>
      </c>
      <c r="K139" s="169" t="s">
        <v>392</v>
      </c>
      <c r="L139" s="35"/>
      <c r="M139" s="174" t="s">
        <v>5915</v>
      </c>
      <c r="N139" s="175" t="s">
        <v>5954</v>
      </c>
      <c r="O139" s="36"/>
      <c r="P139" s="176">
        <f>O139*H139</f>
        <v>0</v>
      </c>
      <c r="Q139" s="176">
        <v>0</v>
      </c>
      <c r="R139" s="176">
        <f>Q139*H139</f>
        <v>0</v>
      </c>
      <c r="S139" s="176">
        <v>3.7999999999999999E-2</v>
      </c>
      <c r="T139" s="177">
        <f>S139*H139</f>
        <v>0.17099999999999999</v>
      </c>
      <c r="AR139" s="18" t="s">
        <v>3964</v>
      </c>
      <c r="AT139" s="18" t="s">
        <v>4015</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3964</v>
      </c>
      <c r="BM139" s="18" t="s">
        <v>5405</v>
      </c>
    </row>
    <row r="140" spans="2:65" s="12" customFormat="1">
      <c r="B140" s="186"/>
      <c r="D140" s="179" t="s">
        <v>402</v>
      </c>
      <c r="E140" s="187" t="s">
        <v>5915</v>
      </c>
      <c r="F140" s="188" t="s">
        <v>5406</v>
      </c>
      <c r="H140" s="189">
        <v>4.5</v>
      </c>
      <c r="I140" s="190"/>
      <c r="L140" s="186"/>
      <c r="M140" s="191"/>
      <c r="N140" s="192"/>
      <c r="O140" s="192"/>
      <c r="P140" s="192"/>
      <c r="Q140" s="192"/>
      <c r="R140" s="192"/>
      <c r="S140" s="192"/>
      <c r="T140" s="193"/>
      <c r="AT140" s="194" t="s">
        <v>402</v>
      </c>
      <c r="AU140" s="194" t="s">
        <v>5990</v>
      </c>
      <c r="AV140" s="12" t="s">
        <v>5990</v>
      </c>
      <c r="AW140" s="12" t="s">
        <v>5947</v>
      </c>
      <c r="AX140" s="12" t="s">
        <v>5934</v>
      </c>
      <c r="AY140" s="194" t="s">
        <v>4012</v>
      </c>
    </row>
    <row r="141" spans="2:65" s="1" customFormat="1" ht="22.5" customHeight="1">
      <c r="B141" s="166"/>
      <c r="C141" s="167" t="s">
        <v>491</v>
      </c>
      <c r="D141" s="167" t="s">
        <v>4015</v>
      </c>
      <c r="E141" s="168" t="s">
        <v>1614</v>
      </c>
      <c r="F141" s="169" t="s">
        <v>1615</v>
      </c>
      <c r="G141" s="170" t="s">
        <v>426</v>
      </c>
      <c r="H141" s="171">
        <v>6.56</v>
      </c>
      <c r="I141" s="172"/>
      <c r="J141" s="173">
        <f>ROUND(I141*H141,2)</f>
        <v>0</v>
      </c>
      <c r="K141" s="169" t="s">
        <v>392</v>
      </c>
      <c r="L141" s="35"/>
      <c r="M141" s="174" t="s">
        <v>5915</v>
      </c>
      <c r="N141" s="175" t="s">
        <v>5954</v>
      </c>
      <c r="O141" s="36"/>
      <c r="P141" s="176">
        <f>O141*H141</f>
        <v>0</v>
      </c>
      <c r="Q141" s="176">
        <v>0</v>
      </c>
      <c r="R141" s="176">
        <f>Q141*H141</f>
        <v>0</v>
      </c>
      <c r="S141" s="176">
        <v>7.5999999999999998E-2</v>
      </c>
      <c r="T141" s="177">
        <f>S141*H141</f>
        <v>0.49855999999999995</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2571</v>
      </c>
    </row>
    <row r="142" spans="2:65" s="12" customFormat="1">
      <c r="B142" s="186"/>
      <c r="D142" s="195" t="s">
        <v>402</v>
      </c>
      <c r="E142" s="194" t="s">
        <v>5915</v>
      </c>
      <c r="F142" s="207" t="s">
        <v>5407</v>
      </c>
      <c r="H142" s="208">
        <v>3.2</v>
      </c>
      <c r="I142" s="190"/>
      <c r="L142" s="186"/>
      <c r="M142" s="191"/>
      <c r="N142" s="192"/>
      <c r="O142" s="192"/>
      <c r="P142" s="192"/>
      <c r="Q142" s="192"/>
      <c r="R142" s="192"/>
      <c r="S142" s="192"/>
      <c r="T142" s="193"/>
      <c r="AT142" s="194" t="s">
        <v>402</v>
      </c>
      <c r="AU142" s="194" t="s">
        <v>5990</v>
      </c>
      <c r="AV142" s="12" t="s">
        <v>5990</v>
      </c>
      <c r="AW142" s="12" t="s">
        <v>5947</v>
      </c>
      <c r="AX142" s="12" t="s">
        <v>5983</v>
      </c>
      <c r="AY142" s="194" t="s">
        <v>4012</v>
      </c>
    </row>
    <row r="143" spans="2:65" s="12" customFormat="1">
      <c r="B143" s="186"/>
      <c r="D143" s="195" t="s">
        <v>402</v>
      </c>
      <c r="E143" s="194" t="s">
        <v>5915</v>
      </c>
      <c r="F143" s="207" t="s">
        <v>5408</v>
      </c>
      <c r="H143" s="208">
        <v>3.36</v>
      </c>
      <c r="I143" s="190"/>
      <c r="L143" s="186"/>
      <c r="M143" s="191"/>
      <c r="N143" s="192"/>
      <c r="O143" s="192"/>
      <c r="P143" s="192"/>
      <c r="Q143" s="192"/>
      <c r="R143" s="192"/>
      <c r="S143" s="192"/>
      <c r="T143" s="193"/>
      <c r="AT143" s="194" t="s">
        <v>402</v>
      </c>
      <c r="AU143" s="194" t="s">
        <v>5990</v>
      </c>
      <c r="AV143" s="12" t="s">
        <v>5990</v>
      </c>
      <c r="AW143" s="12" t="s">
        <v>5947</v>
      </c>
      <c r="AX143" s="12" t="s">
        <v>5983</v>
      </c>
      <c r="AY143" s="194" t="s">
        <v>4012</v>
      </c>
    </row>
    <row r="144" spans="2:65" s="13" customFormat="1">
      <c r="B144" s="209"/>
      <c r="D144" s="179" t="s">
        <v>402</v>
      </c>
      <c r="E144" s="210" t="s">
        <v>5915</v>
      </c>
      <c r="F144" s="211" t="s">
        <v>476</v>
      </c>
      <c r="H144" s="212">
        <v>6.56</v>
      </c>
      <c r="I144" s="213"/>
      <c r="L144" s="209"/>
      <c r="M144" s="214"/>
      <c r="N144" s="215"/>
      <c r="O144" s="215"/>
      <c r="P144" s="215"/>
      <c r="Q144" s="215"/>
      <c r="R144" s="215"/>
      <c r="S144" s="215"/>
      <c r="T144" s="216"/>
      <c r="AT144" s="217" t="s">
        <v>402</v>
      </c>
      <c r="AU144" s="217" t="s">
        <v>5990</v>
      </c>
      <c r="AV144" s="13" t="s">
        <v>6003</v>
      </c>
      <c r="AW144" s="13" t="s">
        <v>5947</v>
      </c>
      <c r="AX144" s="13" t="s">
        <v>5934</v>
      </c>
      <c r="AY144" s="217" t="s">
        <v>4012</v>
      </c>
    </row>
    <row r="145" spans="2:65" s="1" customFormat="1" ht="22.5" customHeight="1">
      <c r="B145" s="166"/>
      <c r="C145" s="167" t="s">
        <v>495</v>
      </c>
      <c r="D145" s="167" t="s">
        <v>4015</v>
      </c>
      <c r="E145" s="168" t="s">
        <v>5409</v>
      </c>
      <c r="F145" s="169" t="s">
        <v>5410</v>
      </c>
      <c r="G145" s="170" t="s">
        <v>400</v>
      </c>
      <c r="H145" s="171">
        <v>0.41</v>
      </c>
      <c r="I145" s="172"/>
      <c r="J145" s="173">
        <f>ROUND(I145*H145,2)</f>
        <v>0</v>
      </c>
      <c r="K145" s="169" t="s">
        <v>392</v>
      </c>
      <c r="L145" s="35"/>
      <c r="M145" s="174" t="s">
        <v>5915</v>
      </c>
      <c r="N145" s="175" t="s">
        <v>5954</v>
      </c>
      <c r="O145" s="36"/>
      <c r="P145" s="176">
        <f>O145*H145</f>
        <v>0</v>
      </c>
      <c r="Q145" s="176">
        <v>0</v>
      </c>
      <c r="R145" s="176">
        <f>Q145*H145</f>
        <v>0</v>
      </c>
      <c r="S145" s="176">
        <v>1.8</v>
      </c>
      <c r="T145" s="177">
        <f>S145*H145</f>
        <v>0.73799999999999999</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5411</v>
      </c>
    </row>
    <row r="146" spans="2:65" s="12" customFormat="1">
      <c r="B146" s="186"/>
      <c r="D146" s="179" t="s">
        <v>402</v>
      </c>
      <c r="E146" s="187" t="s">
        <v>5915</v>
      </c>
      <c r="F146" s="188" t="s">
        <v>5412</v>
      </c>
      <c r="H146" s="189">
        <v>0.41</v>
      </c>
      <c r="I146" s="190"/>
      <c r="L146" s="186"/>
      <c r="M146" s="191"/>
      <c r="N146" s="192"/>
      <c r="O146" s="192"/>
      <c r="P146" s="192"/>
      <c r="Q146" s="192"/>
      <c r="R146" s="192"/>
      <c r="S146" s="192"/>
      <c r="T146" s="193"/>
      <c r="AT146" s="194" t="s">
        <v>402</v>
      </c>
      <c r="AU146" s="194" t="s">
        <v>5990</v>
      </c>
      <c r="AV146" s="12" t="s">
        <v>5990</v>
      </c>
      <c r="AW146" s="12" t="s">
        <v>5947</v>
      </c>
      <c r="AX146" s="12" t="s">
        <v>5934</v>
      </c>
      <c r="AY146" s="194" t="s">
        <v>4012</v>
      </c>
    </row>
    <row r="147" spans="2:65" s="1" customFormat="1" ht="22.5" customHeight="1">
      <c r="B147" s="166"/>
      <c r="C147" s="167" t="s">
        <v>500</v>
      </c>
      <c r="D147" s="167" t="s">
        <v>4015</v>
      </c>
      <c r="E147" s="168" t="s">
        <v>5210</v>
      </c>
      <c r="F147" s="169" t="s">
        <v>5211</v>
      </c>
      <c r="G147" s="170" t="s">
        <v>459</v>
      </c>
      <c r="H147" s="171">
        <v>1</v>
      </c>
      <c r="I147" s="172"/>
      <c r="J147" s="173">
        <f>ROUND(I147*H147,2)</f>
        <v>0</v>
      </c>
      <c r="K147" s="169" t="s">
        <v>392</v>
      </c>
      <c r="L147" s="35"/>
      <c r="M147" s="174" t="s">
        <v>5915</v>
      </c>
      <c r="N147" s="175" t="s">
        <v>5954</v>
      </c>
      <c r="O147" s="36"/>
      <c r="P147" s="176">
        <f>O147*H147</f>
        <v>0</v>
      </c>
      <c r="Q147" s="176">
        <v>8.6499999999999997E-3</v>
      </c>
      <c r="R147" s="176">
        <f>Q147*H147</f>
        <v>8.6499999999999997E-3</v>
      </c>
      <c r="S147" s="176">
        <v>0.63600000000000001</v>
      </c>
      <c r="T147" s="177">
        <f>S147*H147</f>
        <v>0.63600000000000001</v>
      </c>
      <c r="AR147" s="18" t="s">
        <v>6003</v>
      </c>
      <c r="AT147" s="18" t="s">
        <v>4015</v>
      </c>
      <c r="AU147" s="18" t="s">
        <v>5990</v>
      </c>
      <c r="AY147" s="18" t="s">
        <v>4012</v>
      </c>
      <c r="BE147" s="178">
        <f>IF(N147="základní",J147,0)</f>
        <v>0</v>
      </c>
      <c r="BF147" s="178">
        <f>IF(N147="snížená",J147,0)</f>
        <v>0</v>
      </c>
      <c r="BG147" s="178">
        <f>IF(N147="zákl. přenesená",J147,0)</f>
        <v>0</v>
      </c>
      <c r="BH147" s="178">
        <f>IF(N147="sníž. přenesená",J147,0)</f>
        <v>0</v>
      </c>
      <c r="BI147" s="178">
        <f>IF(N147="nulová",J147,0)</f>
        <v>0</v>
      </c>
      <c r="BJ147" s="18" t="s">
        <v>5934</v>
      </c>
      <c r="BK147" s="178">
        <f>ROUND(I147*H147,2)</f>
        <v>0</v>
      </c>
      <c r="BL147" s="18" t="s">
        <v>6003</v>
      </c>
      <c r="BM147" s="18" t="s">
        <v>5413</v>
      </c>
    </row>
    <row r="148" spans="2:65" s="1" customFormat="1" ht="22.5" customHeight="1">
      <c r="B148" s="166"/>
      <c r="C148" s="167" t="s">
        <v>505</v>
      </c>
      <c r="D148" s="167" t="s">
        <v>4015</v>
      </c>
      <c r="E148" s="168" t="s">
        <v>2572</v>
      </c>
      <c r="F148" s="169" t="s">
        <v>2573</v>
      </c>
      <c r="G148" s="170" t="s">
        <v>426</v>
      </c>
      <c r="H148" s="171">
        <v>60.06</v>
      </c>
      <c r="I148" s="172"/>
      <c r="J148" s="173">
        <f>ROUND(I148*H148,2)</f>
        <v>0</v>
      </c>
      <c r="K148" s="169" t="s">
        <v>392</v>
      </c>
      <c r="L148" s="35"/>
      <c r="M148" s="174" t="s">
        <v>5915</v>
      </c>
      <c r="N148" s="175" t="s">
        <v>5954</v>
      </c>
      <c r="O148" s="36"/>
      <c r="P148" s="176">
        <f>O148*H148</f>
        <v>0</v>
      </c>
      <c r="Q148" s="176">
        <v>0</v>
      </c>
      <c r="R148" s="176">
        <f>Q148*H148</f>
        <v>0</v>
      </c>
      <c r="S148" s="176">
        <v>0.05</v>
      </c>
      <c r="T148" s="177">
        <f>S148*H148</f>
        <v>3.0030000000000001</v>
      </c>
      <c r="AR148" s="18" t="s">
        <v>6003</v>
      </c>
      <c r="AT148" s="18" t="s">
        <v>4015</v>
      </c>
      <c r="AU148" s="18" t="s">
        <v>5990</v>
      </c>
      <c r="AY148" s="18" t="s">
        <v>4012</v>
      </c>
      <c r="BE148" s="178">
        <f>IF(N148="základní",J148,0)</f>
        <v>0</v>
      </c>
      <c r="BF148" s="178">
        <f>IF(N148="snížená",J148,0)</f>
        <v>0</v>
      </c>
      <c r="BG148" s="178">
        <f>IF(N148="zákl. přenesená",J148,0)</f>
        <v>0</v>
      </c>
      <c r="BH148" s="178">
        <f>IF(N148="sníž. přenesená",J148,0)</f>
        <v>0</v>
      </c>
      <c r="BI148" s="178">
        <f>IF(N148="nulová",J148,0)</f>
        <v>0</v>
      </c>
      <c r="BJ148" s="18" t="s">
        <v>5934</v>
      </c>
      <c r="BK148" s="178">
        <f>ROUND(I148*H148,2)</f>
        <v>0</v>
      </c>
      <c r="BL148" s="18" t="s">
        <v>6003</v>
      </c>
      <c r="BM148" s="18" t="s">
        <v>2574</v>
      </c>
    </row>
    <row r="149" spans="2:65" s="12" customFormat="1">
      <c r="B149" s="186"/>
      <c r="D149" s="179" t="s">
        <v>402</v>
      </c>
      <c r="E149" s="187" t="s">
        <v>5915</v>
      </c>
      <c r="F149" s="188" t="s">
        <v>5367</v>
      </c>
      <c r="H149" s="189">
        <v>60.06</v>
      </c>
      <c r="I149" s="190"/>
      <c r="L149" s="186"/>
      <c r="M149" s="191"/>
      <c r="N149" s="192"/>
      <c r="O149" s="192"/>
      <c r="P149" s="192"/>
      <c r="Q149" s="192"/>
      <c r="R149" s="192"/>
      <c r="S149" s="192"/>
      <c r="T149" s="193"/>
      <c r="AT149" s="194" t="s">
        <v>402</v>
      </c>
      <c r="AU149" s="194" t="s">
        <v>5990</v>
      </c>
      <c r="AV149" s="12" t="s">
        <v>5990</v>
      </c>
      <c r="AW149" s="12" t="s">
        <v>5947</v>
      </c>
      <c r="AX149" s="12" t="s">
        <v>5934</v>
      </c>
      <c r="AY149" s="194" t="s">
        <v>4012</v>
      </c>
    </row>
    <row r="150" spans="2:65" s="1" customFormat="1" ht="22.5" customHeight="1">
      <c r="B150" s="166"/>
      <c r="C150" s="167" t="s">
        <v>511</v>
      </c>
      <c r="D150" s="167" t="s">
        <v>4015</v>
      </c>
      <c r="E150" s="168" t="s">
        <v>1618</v>
      </c>
      <c r="F150" s="169" t="s">
        <v>1619</v>
      </c>
      <c r="G150" s="170" t="s">
        <v>426</v>
      </c>
      <c r="H150" s="171">
        <v>243.38</v>
      </c>
      <c r="I150" s="172"/>
      <c r="J150" s="173">
        <f>ROUND(I150*H150,2)</f>
        <v>0</v>
      </c>
      <c r="K150" s="169" t="s">
        <v>392</v>
      </c>
      <c r="L150" s="35"/>
      <c r="M150" s="174" t="s">
        <v>5915</v>
      </c>
      <c r="N150" s="175" t="s">
        <v>5954</v>
      </c>
      <c r="O150" s="36"/>
      <c r="P150" s="176">
        <f>O150*H150</f>
        <v>0</v>
      </c>
      <c r="Q150" s="176">
        <v>0</v>
      </c>
      <c r="R150" s="176">
        <f>Q150*H150</f>
        <v>0</v>
      </c>
      <c r="S150" s="176">
        <v>4.5999999999999999E-2</v>
      </c>
      <c r="T150" s="177">
        <f>S150*H150</f>
        <v>11.19548</v>
      </c>
      <c r="AR150" s="18" t="s">
        <v>6003</v>
      </c>
      <c r="AT150" s="18" t="s">
        <v>4015</v>
      </c>
      <c r="AU150" s="18" t="s">
        <v>5990</v>
      </c>
      <c r="AY150" s="18" t="s">
        <v>4012</v>
      </c>
      <c r="BE150" s="178">
        <f>IF(N150="základní",J150,0)</f>
        <v>0</v>
      </c>
      <c r="BF150" s="178">
        <f>IF(N150="snížená",J150,0)</f>
        <v>0</v>
      </c>
      <c r="BG150" s="178">
        <f>IF(N150="zákl. přenesená",J150,0)</f>
        <v>0</v>
      </c>
      <c r="BH150" s="178">
        <f>IF(N150="sníž. přenesená",J150,0)</f>
        <v>0</v>
      </c>
      <c r="BI150" s="178">
        <f>IF(N150="nulová",J150,0)</f>
        <v>0</v>
      </c>
      <c r="BJ150" s="18" t="s">
        <v>5934</v>
      </c>
      <c r="BK150" s="178">
        <f>ROUND(I150*H150,2)</f>
        <v>0</v>
      </c>
      <c r="BL150" s="18" t="s">
        <v>6003</v>
      </c>
      <c r="BM150" s="18" t="s">
        <v>2575</v>
      </c>
    </row>
    <row r="151" spans="2:65" s="12" customFormat="1">
      <c r="B151" s="186"/>
      <c r="D151" s="195" t="s">
        <v>402</v>
      </c>
      <c r="E151" s="194" t="s">
        <v>5915</v>
      </c>
      <c r="F151" s="207" t="s">
        <v>5414</v>
      </c>
      <c r="H151" s="208">
        <v>138.38</v>
      </c>
      <c r="I151" s="190"/>
      <c r="L151" s="186"/>
      <c r="M151" s="191"/>
      <c r="N151" s="192"/>
      <c r="O151" s="192"/>
      <c r="P151" s="192"/>
      <c r="Q151" s="192"/>
      <c r="R151" s="192"/>
      <c r="S151" s="192"/>
      <c r="T151" s="193"/>
      <c r="AT151" s="194" t="s">
        <v>402</v>
      </c>
      <c r="AU151" s="194" t="s">
        <v>5990</v>
      </c>
      <c r="AV151" s="12" t="s">
        <v>5990</v>
      </c>
      <c r="AW151" s="12" t="s">
        <v>5947</v>
      </c>
      <c r="AX151" s="12" t="s">
        <v>5983</v>
      </c>
      <c r="AY151" s="194" t="s">
        <v>4012</v>
      </c>
    </row>
    <row r="152" spans="2:65" s="12" customFormat="1">
      <c r="B152" s="186"/>
      <c r="D152" s="195" t="s">
        <v>402</v>
      </c>
      <c r="E152" s="194" t="s">
        <v>5915</v>
      </c>
      <c r="F152" s="207" t="s">
        <v>5369</v>
      </c>
      <c r="H152" s="208">
        <v>66</v>
      </c>
      <c r="I152" s="190"/>
      <c r="L152" s="186"/>
      <c r="M152" s="191"/>
      <c r="N152" s="192"/>
      <c r="O152" s="192"/>
      <c r="P152" s="192"/>
      <c r="Q152" s="192"/>
      <c r="R152" s="192"/>
      <c r="S152" s="192"/>
      <c r="T152" s="193"/>
      <c r="AT152" s="194" t="s">
        <v>402</v>
      </c>
      <c r="AU152" s="194" t="s">
        <v>5990</v>
      </c>
      <c r="AV152" s="12" t="s">
        <v>5990</v>
      </c>
      <c r="AW152" s="12" t="s">
        <v>5947</v>
      </c>
      <c r="AX152" s="12" t="s">
        <v>5983</v>
      </c>
      <c r="AY152" s="194" t="s">
        <v>4012</v>
      </c>
    </row>
    <row r="153" spans="2:65" s="12" customFormat="1">
      <c r="B153" s="186"/>
      <c r="D153" s="195" t="s">
        <v>402</v>
      </c>
      <c r="E153" s="194" t="s">
        <v>5915</v>
      </c>
      <c r="F153" s="207" t="s">
        <v>5370</v>
      </c>
      <c r="H153" s="208">
        <v>39</v>
      </c>
      <c r="I153" s="190"/>
      <c r="L153" s="186"/>
      <c r="M153" s="191"/>
      <c r="N153" s="192"/>
      <c r="O153" s="192"/>
      <c r="P153" s="192"/>
      <c r="Q153" s="192"/>
      <c r="R153" s="192"/>
      <c r="S153" s="192"/>
      <c r="T153" s="193"/>
      <c r="AT153" s="194" t="s">
        <v>402</v>
      </c>
      <c r="AU153" s="194" t="s">
        <v>5990</v>
      </c>
      <c r="AV153" s="12" t="s">
        <v>5990</v>
      </c>
      <c r="AW153" s="12" t="s">
        <v>5947</v>
      </c>
      <c r="AX153" s="12" t="s">
        <v>5983</v>
      </c>
      <c r="AY153" s="194" t="s">
        <v>4012</v>
      </c>
    </row>
    <row r="154" spans="2:65" s="13" customFormat="1">
      <c r="B154" s="209"/>
      <c r="D154" s="179" t="s">
        <v>402</v>
      </c>
      <c r="E154" s="210" t="s">
        <v>5915</v>
      </c>
      <c r="F154" s="211" t="s">
        <v>476</v>
      </c>
      <c r="H154" s="212">
        <v>243.38</v>
      </c>
      <c r="I154" s="213"/>
      <c r="L154" s="209"/>
      <c r="M154" s="214"/>
      <c r="N154" s="215"/>
      <c r="O154" s="215"/>
      <c r="P154" s="215"/>
      <c r="Q154" s="215"/>
      <c r="R154" s="215"/>
      <c r="S154" s="215"/>
      <c r="T154" s="216"/>
      <c r="AT154" s="217" t="s">
        <v>402</v>
      </c>
      <c r="AU154" s="217" t="s">
        <v>5990</v>
      </c>
      <c r="AV154" s="13" t="s">
        <v>6003</v>
      </c>
      <c r="AW154" s="13" t="s">
        <v>5947</v>
      </c>
      <c r="AX154" s="13" t="s">
        <v>5934</v>
      </c>
      <c r="AY154" s="217" t="s">
        <v>4012</v>
      </c>
    </row>
    <row r="155" spans="2:65" s="1" customFormat="1" ht="31.5" customHeight="1">
      <c r="B155" s="166"/>
      <c r="C155" s="167" t="s">
        <v>516</v>
      </c>
      <c r="D155" s="167" t="s">
        <v>4015</v>
      </c>
      <c r="E155" s="168" t="s">
        <v>2428</v>
      </c>
      <c r="F155" s="169" t="s">
        <v>2429</v>
      </c>
      <c r="G155" s="170" t="s">
        <v>426</v>
      </c>
      <c r="H155" s="171">
        <v>146</v>
      </c>
      <c r="I155" s="172"/>
      <c r="J155" s="173">
        <f>ROUND(I155*H155,2)</f>
        <v>0</v>
      </c>
      <c r="K155" s="169" t="s">
        <v>392</v>
      </c>
      <c r="L155" s="35"/>
      <c r="M155" s="174" t="s">
        <v>5915</v>
      </c>
      <c r="N155" s="175" t="s">
        <v>5954</v>
      </c>
      <c r="O155" s="36"/>
      <c r="P155" s="176">
        <f>O155*H155</f>
        <v>0</v>
      </c>
      <c r="Q155" s="176">
        <v>0</v>
      </c>
      <c r="R155" s="176">
        <f>Q155*H155</f>
        <v>0</v>
      </c>
      <c r="S155" s="176">
        <v>5.8999999999999997E-2</v>
      </c>
      <c r="T155" s="177">
        <f>S155*H155</f>
        <v>8.613999999999999</v>
      </c>
      <c r="AR155" s="18" t="s">
        <v>6003</v>
      </c>
      <c r="AT155" s="18" t="s">
        <v>4015</v>
      </c>
      <c r="AU155" s="18" t="s">
        <v>5990</v>
      </c>
      <c r="AY155" s="18" t="s">
        <v>4012</v>
      </c>
      <c r="BE155" s="178">
        <f>IF(N155="základní",J155,0)</f>
        <v>0</v>
      </c>
      <c r="BF155" s="178">
        <f>IF(N155="snížená",J155,0)</f>
        <v>0</v>
      </c>
      <c r="BG155" s="178">
        <f>IF(N155="zákl. přenesená",J155,0)</f>
        <v>0</v>
      </c>
      <c r="BH155" s="178">
        <f>IF(N155="sníž. přenesená",J155,0)</f>
        <v>0</v>
      </c>
      <c r="BI155" s="178">
        <f>IF(N155="nulová",J155,0)</f>
        <v>0</v>
      </c>
      <c r="BJ155" s="18" t="s">
        <v>5934</v>
      </c>
      <c r="BK155" s="178">
        <f>ROUND(I155*H155,2)</f>
        <v>0</v>
      </c>
      <c r="BL155" s="18" t="s">
        <v>6003</v>
      </c>
      <c r="BM155" s="18" t="s">
        <v>5415</v>
      </c>
    </row>
    <row r="156" spans="2:65" s="1" customFormat="1" ht="22.5" customHeight="1">
      <c r="B156" s="166"/>
      <c r="C156" s="167" t="s">
        <v>521</v>
      </c>
      <c r="D156" s="167" t="s">
        <v>4015</v>
      </c>
      <c r="E156" s="168" t="s">
        <v>2431</v>
      </c>
      <c r="F156" s="169" t="s">
        <v>2432</v>
      </c>
      <c r="G156" s="170" t="s">
        <v>426</v>
      </c>
      <c r="H156" s="171">
        <v>134.56</v>
      </c>
      <c r="I156" s="172"/>
      <c r="J156" s="173">
        <f>ROUND(I156*H156,2)</f>
        <v>0</v>
      </c>
      <c r="K156" s="169" t="s">
        <v>392</v>
      </c>
      <c r="L156" s="35"/>
      <c r="M156" s="174" t="s">
        <v>5915</v>
      </c>
      <c r="N156" s="175" t="s">
        <v>5954</v>
      </c>
      <c r="O156" s="36"/>
      <c r="P156" s="176">
        <f>O156*H156</f>
        <v>0</v>
      </c>
      <c r="Q156" s="176">
        <v>0</v>
      </c>
      <c r="R156" s="176">
        <f>Q156*H156</f>
        <v>0</v>
      </c>
      <c r="S156" s="176">
        <v>7.4999999999999997E-2</v>
      </c>
      <c r="T156" s="177">
        <f>S156*H156</f>
        <v>10.092000000000001</v>
      </c>
      <c r="AR156" s="18" t="s">
        <v>6003</v>
      </c>
      <c r="AT156" s="18" t="s">
        <v>4015</v>
      </c>
      <c r="AU156" s="18" t="s">
        <v>5990</v>
      </c>
      <c r="AY156" s="18" t="s">
        <v>4012</v>
      </c>
      <c r="BE156" s="178">
        <f>IF(N156="základní",J156,0)</f>
        <v>0</v>
      </c>
      <c r="BF156" s="178">
        <f>IF(N156="snížená",J156,0)</f>
        <v>0</v>
      </c>
      <c r="BG156" s="178">
        <f>IF(N156="zákl. přenesená",J156,0)</f>
        <v>0</v>
      </c>
      <c r="BH156" s="178">
        <f>IF(N156="sníž. přenesená",J156,0)</f>
        <v>0</v>
      </c>
      <c r="BI156" s="178">
        <f>IF(N156="nulová",J156,0)</f>
        <v>0</v>
      </c>
      <c r="BJ156" s="18" t="s">
        <v>5934</v>
      </c>
      <c r="BK156" s="178">
        <f>ROUND(I156*H156,2)</f>
        <v>0</v>
      </c>
      <c r="BL156" s="18" t="s">
        <v>6003</v>
      </c>
      <c r="BM156" s="18" t="s">
        <v>2433</v>
      </c>
    </row>
    <row r="157" spans="2:65" s="12" customFormat="1">
      <c r="B157" s="186"/>
      <c r="D157" s="179" t="s">
        <v>402</v>
      </c>
      <c r="E157" s="187" t="s">
        <v>5915</v>
      </c>
      <c r="F157" s="188" t="s">
        <v>5416</v>
      </c>
      <c r="H157" s="189">
        <v>134.56</v>
      </c>
      <c r="I157" s="190"/>
      <c r="L157" s="186"/>
      <c r="M157" s="191"/>
      <c r="N157" s="192"/>
      <c r="O157" s="192"/>
      <c r="P157" s="192"/>
      <c r="Q157" s="192"/>
      <c r="R157" s="192"/>
      <c r="S157" s="192"/>
      <c r="T157" s="193"/>
      <c r="AT157" s="194" t="s">
        <v>402</v>
      </c>
      <c r="AU157" s="194" t="s">
        <v>5990</v>
      </c>
      <c r="AV157" s="12" t="s">
        <v>5990</v>
      </c>
      <c r="AW157" s="12" t="s">
        <v>5947</v>
      </c>
      <c r="AX157" s="12" t="s">
        <v>5934</v>
      </c>
      <c r="AY157" s="194" t="s">
        <v>4012</v>
      </c>
    </row>
    <row r="158" spans="2:65" s="1" customFormat="1" ht="22.5" customHeight="1">
      <c r="B158" s="166"/>
      <c r="C158" s="167" t="s">
        <v>526</v>
      </c>
      <c r="D158" s="167" t="s">
        <v>4015</v>
      </c>
      <c r="E158" s="168" t="s">
        <v>4581</v>
      </c>
      <c r="F158" s="169" t="s">
        <v>4582</v>
      </c>
      <c r="G158" s="170" t="s">
        <v>426</v>
      </c>
      <c r="H158" s="171">
        <v>375.47399999999999</v>
      </c>
      <c r="I158" s="172"/>
      <c r="J158" s="173">
        <f>ROUND(I158*H158,2)</f>
        <v>0</v>
      </c>
      <c r="K158" s="169" t="s">
        <v>593</v>
      </c>
      <c r="L158" s="35"/>
      <c r="M158" s="174" t="s">
        <v>5915</v>
      </c>
      <c r="N158" s="175" t="s">
        <v>5954</v>
      </c>
      <c r="O158" s="36"/>
      <c r="P158" s="176">
        <f>O158*H158</f>
        <v>0</v>
      </c>
      <c r="Q158" s="176">
        <v>0</v>
      </c>
      <c r="R158" s="176">
        <f>Q158*H158</f>
        <v>0</v>
      </c>
      <c r="S158" s="176">
        <v>7.4999999999999997E-2</v>
      </c>
      <c r="T158" s="177">
        <f>S158*H158</f>
        <v>28.160549999999997</v>
      </c>
      <c r="AR158" s="18" t="s">
        <v>6003</v>
      </c>
      <c r="AT158" s="18" t="s">
        <v>4015</v>
      </c>
      <c r="AU158" s="18" t="s">
        <v>5990</v>
      </c>
      <c r="AY158" s="18" t="s">
        <v>4012</v>
      </c>
      <c r="BE158" s="178">
        <f>IF(N158="základní",J158,0)</f>
        <v>0</v>
      </c>
      <c r="BF158" s="178">
        <f>IF(N158="snížená",J158,0)</f>
        <v>0</v>
      </c>
      <c r="BG158" s="178">
        <f>IF(N158="zákl. přenesená",J158,0)</f>
        <v>0</v>
      </c>
      <c r="BH158" s="178">
        <f>IF(N158="sníž. přenesená",J158,0)</f>
        <v>0</v>
      </c>
      <c r="BI158" s="178">
        <f>IF(N158="nulová",J158,0)</f>
        <v>0</v>
      </c>
      <c r="BJ158" s="18" t="s">
        <v>5934</v>
      </c>
      <c r="BK158" s="178">
        <f>ROUND(I158*H158,2)</f>
        <v>0</v>
      </c>
      <c r="BL158" s="18" t="s">
        <v>6003</v>
      </c>
      <c r="BM158" s="18" t="s">
        <v>2435</v>
      </c>
    </row>
    <row r="159" spans="2:65" s="12" customFormat="1">
      <c r="B159" s="186"/>
      <c r="D159" s="195" t="s">
        <v>402</v>
      </c>
      <c r="E159" s="194" t="s">
        <v>5915</v>
      </c>
      <c r="F159" s="207" t="s">
        <v>5417</v>
      </c>
      <c r="H159" s="208">
        <v>199.52</v>
      </c>
      <c r="I159" s="190"/>
      <c r="L159" s="186"/>
      <c r="M159" s="191"/>
      <c r="N159" s="192"/>
      <c r="O159" s="192"/>
      <c r="P159" s="192"/>
      <c r="Q159" s="192"/>
      <c r="R159" s="192"/>
      <c r="S159" s="192"/>
      <c r="T159" s="193"/>
      <c r="AT159" s="194" t="s">
        <v>402</v>
      </c>
      <c r="AU159" s="194" t="s">
        <v>5990</v>
      </c>
      <c r="AV159" s="12" t="s">
        <v>5990</v>
      </c>
      <c r="AW159" s="12" t="s">
        <v>5947</v>
      </c>
      <c r="AX159" s="12" t="s">
        <v>5983</v>
      </c>
      <c r="AY159" s="194" t="s">
        <v>4012</v>
      </c>
    </row>
    <row r="160" spans="2:65" s="12" customFormat="1">
      <c r="B160" s="186"/>
      <c r="D160" s="195" t="s">
        <v>402</v>
      </c>
      <c r="E160" s="194" t="s">
        <v>5915</v>
      </c>
      <c r="F160" s="207" t="s">
        <v>5418</v>
      </c>
      <c r="H160" s="208">
        <v>134.56</v>
      </c>
      <c r="I160" s="190"/>
      <c r="L160" s="186"/>
      <c r="M160" s="191"/>
      <c r="N160" s="192"/>
      <c r="O160" s="192"/>
      <c r="P160" s="192"/>
      <c r="Q160" s="192"/>
      <c r="R160" s="192"/>
      <c r="S160" s="192"/>
      <c r="T160" s="193"/>
      <c r="AT160" s="194" t="s">
        <v>402</v>
      </c>
      <c r="AU160" s="194" t="s">
        <v>5990</v>
      </c>
      <c r="AV160" s="12" t="s">
        <v>5990</v>
      </c>
      <c r="AW160" s="12" t="s">
        <v>5947</v>
      </c>
      <c r="AX160" s="12" t="s">
        <v>5983</v>
      </c>
      <c r="AY160" s="194" t="s">
        <v>4012</v>
      </c>
    </row>
    <row r="161" spans="2:65" s="12" customFormat="1">
      <c r="B161" s="186"/>
      <c r="D161" s="195" t="s">
        <v>402</v>
      </c>
      <c r="E161" s="194" t="s">
        <v>5915</v>
      </c>
      <c r="F161" s="207" t="s">
        <v>5419</v>
      </c>
      <c r="H161" s="208">
        <v>7.6</v>
      </c>
      <c r="I161" s="190"/>
      <c r="L161" s="186"/>
      <c r="M161" s="191"/>
      <c r="N161" s="192"/>
      <c r="O161" s="192"/>
      <c r="P161" s="192"/>
      <c r="Q161" s="192"/>
      <c r="R161" s="192"/>
      <c r="S161" s="192"/>
      <c r="T161" s="193"/>
      <c r="AT161" s="194" t="s">
        <v>402</v>
      </c>
      <c r="AU161" s="194" t="s">
        <v>5990</v>
      </c>
      <c r="AV161" s="12" t="s">
        <v>5990</v>
      </c>
      <c r="AW161" s="12" t="s">
        <v>5947</v>
      </c>
      <c r="AX161" s="12" t="s">
        <v>5983</v>
      </c>
      <c r="AY161" s="194" t="s">
        <v>4012</v>
      </c>
    </row>
    <row r="162" spans="2:65" s="12" customFormat="1">
      <c r="B162" s="186"/>
      <c r="D162" s="195" t="s">
        <v>402</v>
      </c>
      <c r="E162" s="194" t="s">
        <v>5915</v>
      </c>
      <c r="F162" s="207" t="s">
        <v>5420</v>
      </c>
      <c r="H162" s="208">
        <v>9.92</v>
      </c>
      <c r="I162" s="190"/>
      <c r="L162" s="186"/>
      <c r="M162" s="191"/>
      <c r="N162" s="192"/>
      <c r="O162" s="192"/>
      <c r="P162" s="192"/>
      <c r="Q162" s="192"/>
      <c r="R162" s="192"/>
      <c r="S162" s="192"/>
      <c r="T162" s="193"/>
      <c r="AT162" s="194" t="s">
        <v>402</v>
      </c>
      <c r="AU162" s="194" t="s">
        <v>5990</v>
      </c>
      <c r="AV162" s="12" t="s">
        <v>5990</v>
      </c>
      <c r="AW162" s="12" t="s">
        <v>5947</v>
      </c>
      <c r="AX162" s="12" t="s">
        <v>5983</v>
      </c>
      <c r="AY162" s="194" t="s">
        <v>4012</v>
      </c>
    </row>
    <row r="163" spans="2:65" s="12" customFormat="1">
      <c r="B163" s="186"/>
      <c r="D163" s="195" t="s">
        <v>402</v>
      </c>
      <c r="E163" s="194" t="s">
        <v>5915</v>
      </c>
      <c r="F163" s="207" t="s">
        <v>5421</v>
      </c>
      <c r="H163" s="208">
        <v>2.754</v>
      </c>
      <c r="I163" s="190"/>
      <c r="L163" s="186"/>
      <c r="M163" s="191"/>
      <c r="N163" s="192"/>
      <c r="O163" s="192"/>
      <c r="P163" s="192"/>
      <c r="Q163" s="192"/>
      <c r="R163" s="192"/>
      <c r="S163" s="192"/>
      <c r="T163" s="193"/>
      <c r="AT163" s="194" t="s">
        <v>402</v>
      </c>
      <c r="AU163" s="194" t="s">
        <v>5990</v>
      </c>
      <c r="AV163" s="12" t="s">
        <v>5990</v>
      </c>
      <c r="AW163" s="12" t="s">
        <v>5947</v>
      </c>
      <c r="AX163" s="12" t="s">
        <v>5983</v>
      </c>
      <c r="AY163" s="194" t="s">
        <v>4012</v>
      </c>
    </row>
    <row r="164" spans="2:65" s="12" customFormat="1">
      <c r="B164" s="186"/>
      <c r="D164" s="195" t="s">
        <v>402</v>
      </c>
      <c r="E164" s="194" t="s">
        <v>5915</v>
      </c>
      <c r="F164" s="207" t="s">
        <v>5422</v>
      </c>
      <c r="H164" s="208">
        <v>3.24</v>
      </c>
      <c r="I164" s="190"/>
      <c r="L164" s="186"/>
      <c r="M164" s="191"/>
      <c r="N164" s="192"/>
      <c r="O164" s="192"/>
      <c r="P164" s="192"/>
      <c r="Q164" s="192"/>
      <c r="R164" s="192"/>
      <c r="S164" s="192"/>
      <c r="T164" s="193"/>
      <c r="AT164" s="194" t="s">
        <v>402</v>
      </c>
      <c r="AU164" s="194" t="s">
        <v>5990</v>
      </c>
      <c r="AV164" s="12" t="s">
        <v>5990</v>
      </c>
      <c r="AW164" s="12" t="s">
        <v>5947</v>
      </c>
      <c r="AX164" s="12" t="s">
        <v>5983</v>
      </c>
      <c r="AY164" s="194" t="s">
        <v>4012</v>
      </c>
    </row>
    <row r="165" spans="2:65" s="12" customFormat="1">
      <c r="B165" s="186"/>
      <c r="D165" s="195" t="s">
        <v>402</v>
      </c>
      <c r="E165" s="194" t="s">
        <v>5915</v>
      </c>
      <c r="F165" s="207" t="s">
        <v>5423</v>
      </c>
      <c r="H165" s="208">
        <v>17.88</v>
      </c>
      <c r="I165" s="190"/>
      <c r="L165" s="186"/>
      <c r="M165" s="191"/>
      <c r="N165" s="192"/>
      <c r="O165" s="192"/>
      <c r="P165" s="192"/>
      <c r="Q165" s="192"/>
      <c r="R165" s="192"/>
      <c r="S165" s="192"/>
      <c r="T165" s="193"/>
      <c r="AT165" s="194" t="s">
        <v>402</v>
      </c>
      <c r="AU165" s="194" t="s">
        <v>5990</v>
      </c>
      <c r="AV165" s="12" t="s">
        <v>5990</v>
      </c>
      <c r="AW165" s="12" t="s">
        <v>5947</v>
      </c>
      <c r="AX165" s="12" t="s">
        <v>5983</v>
      </c>
      <c r="AY165" s="194" t="s">
        <v>4012</v>
      </c>
    </row>
    <row r="166" spans="2:65" s="13" customFormat="1">
      <c r="B166" s="209"/>
      <c r="D166" s="179" t="s">
        <v>402</v>
      </c>
      <c r="E166" s="210" t="s">
        <v>5915</v>
      </c>
      <c r="F166" s="211" t="s">
        <v>476</v>
      </c>
      <c r="H166" s="212">
        <v>375.47399999999999</v>
      </c>
      <c r="I166" s="213"/>
      <c r="L166" s="209"/>
      <c r="M166" s="214"/>
      <c r="N166" s="215"/>
      <c r="O166" s="215"/>
      <c r="P166" s="215"/>
      <c r="Q166" s="215"/>
      <c r="R166" s="215"/>
      <c r="S166" s="215"/>
      <c r="T166" s="216"/>
      <c r="AT166" s="217" t="s">
        <v>402</v>
      </c>
      <c r="AU166" s="217" t="s">
        <v>5990</v>
      </c>
      <c r="AV166" s="13" t="s">
        <v>6003</v>
      </c>
      <c r="AW166" s="13" t="s">
        <v>5947</v>
      </c>
      <c r="AX166" s="13" t="s">
        <v>5934</v>
      </c>
      <c r="AY166" s="217" t="s">
        <v>4012</v>
      </c>
    </row>
    <row r="167" spans="2:65" s="1" customFormat="1" ht="22.5" customHeight="1">
      <c r="B167" s="166"/>
      <c r="C167" s="167" t="s">
        <v>532</v>
      </c>
      <c r="D167" s="167" t="s">
        <v>4015</v>
      </c>
      <c r="E167" s="168" t="s">
        <v>4588</v>
      </c>
      <c r="F167" s="169" t="s">
        <v>4589</v>
      </c>
      <c r="G167" s="170" t="s">
        <v>426</v>
      </c>
      <c r="H167" s="171">
        <v>510.03399999999999</v>
      </c>
      <c r="I167" s="172"/>
      <c r="J167" s="173">
        <f>ROUND(I167*H167,2)</f>
        <v>0</v>
      </c>
      <c r="K167" s="169" t="s">
        <v>593</v>
      </c>
      <c r="L167" s="35"/>
      <c r="M167" s="174" t="s">
        <v>5915</v>
      </c>
      <c r="N167" s="175" t="s">
        <v>5954</v>
      </c>
      <c r="O167" s="36"/>
      <c r="P167" s="176">
        <f>O167*H167</f>
        <v>0</v>
      </c>
      <c r="Q167" s="176">
        <v>9.8999999999999999E-4</v>
      </c>
      <c r="R167" s="176">
        <f>Q167*H167</f>
        <v>0.50493365999999995</v>
      </c>
      <c r="S167" s="176">
        <v>0</v>
      </c>
      <c r="T167" s="177">
        <f>S167*H167</f>
        <v>0</v>
      </c>
      <c r="AR167" s="18" t="s">
        <v>6003</v>
      </c>
      <c r="AT167" s="18" t="s">
        <v>4015</v>
      </c>
      <c r="AU167" s="18" t="s">
        <v>5990</v>
      </c>
      <c r="AY167" s="18" t="s">
        <v>4012</v>
      </c>
      <c r="BE167" s="178">
        <f>IF(N167="základní",J167,0)</f>
        <v>0</v>
      </c>
      <c r="BF167" s="178">
        <f>IF(N167="snížená",J167,0)</f>
        <v>0</v>
      </c>
      <c r="BG167" s="178">
        <f>IF(N167="zákl. přenesená",J167,0)</f>
        <v>0</v>
      </c>
      <c r="BH167" s="178">
        <f>IF(N167="sníž. přenesená",J167,0)</f>
        <v>0</v>
      </c>
      <c r="BI167" s="178">
        <f>IF(N167="nulová",J167,0)</f>
        <v>0</v>
      </c>
      <c r="BJ167" s="18" t="s">
        <v>5934</v>
      </c>
      <c r="BK167" s="178">
        <f>ROUND(I167*H167,2)</f>
        <v>0</v>
      </c>
      <c r="BL167" s="18" t="s">
        <v>6003</v>
      </c>
      <c r="BM167" s="18" t="s">
        <v>2438</v>
      </c>
    </row>
    <row r="168" spans="2:65" s="12" customFormat="1">
      <c r="B168" s="186"/>
      <c r="D168" s="195" t="s">
        <v>402</v>
      </c>
      <c r="E168" s="194" t="s">
        <v>5915</v>
      </c>
      <c r="F168" s="207" t="s">
        <v>5416</v>
      </c>
      <c r="H168" s="208">
        <v>134.56</v>
      </c>
      <c r="I168" s="190"/>
      <c r="L168" s="186"/>
      <c r="M168" s="191"/>
      <c r="N168" s="192"/>
      <c r="O168" s="192"/>
      <c r="P168" s="192"/>
      <c r="Q168" s="192"/>
      <c r="R168" s="192"/>
      <c r="S168" s="192"/>
      <c r="T168" s="193"/>
      <c r="AT168" s="194" t="s">
        <v>402</v>
      </c>
      <c r="AU168" s="194" t="s">
        <v>5990</v>
      </c>
      <c r="AV168" s="12" t="s">
        <v>5990</v>
      </c>
      <c r="AW168" s="12" t="s">
        <v>5947</v>
      </c>
      <c r="AX168" s="12" t="s">
        <v>5983</v>
      </c>
      <c r="AY168" s="194" t="s">
        <v>4012</v>
      </c>
    </row>
    <row r="169" spans="2:65" s="12" customFormat="1">
      <c r="B169" s="186"/>
      <c r="D169" s="195" t="s">
        <v>402</v>
      </c>
      <c r="E169" s="194" t="s">
        <v>5915</v>
      </c>
      <c r="F169" s="207" t="s">
        <v>5417</v>
      </c>
      <c r="H169" s="208">
        <v>199.52</v>
      </c>
      <c r="I169" s="190"/>
      <c r="L169" s="186"/>
      <c r="M169" s="191"/>
      <c r="N169" s="192"/>
      <c r="O169" s="192"/>
      <c r="P169" s="192"/>
      <c r="Q169" s="192"/>
      <c r="R169" s="192"/>
      <c r="S169" s="192"/>
      <c r="T169" s="193"/>
      <c r="AT169" s="194" t="s">
        <v>402</v>
      </c>
      <c r="AU169" s="194" t="s">
        <v>5990</v>
      </c>
      <c r="AV169" s="12" t="s">
        <v>5990</v>
      </c>
      <c r="AW169" s="12" t="s">
        <v>5947</v>
      </c>
      <c r="AX169" s="12" t="s">
        <v>5983</v>
      </c>
      <c r="AY169" s="194" t="s">
        <v>4012</v>
      </c>
    </row>
    <row r="170" spans="2:65" s="12" customFormat="1">
      <c r="B170" s="186"/>
      <c r="D170" s="195" t="s">
        <v>402</v>
      </c>
      <c r="E170" s="194" t="s">
        <v>5915</v>
      </c>
      <c r="F170" s="207" t="s">
        <v>5418</v>
      </c>
      <c r="H170" s="208">
        <v>134.56</v>
      </c>
      <c r="I170" s="190"/>
      <c r="L170" s="186"/>
      <c r="M170" s="191"/>
      <c r="N170" s="192"/>
      <c r="O170" s="192"/>
      <c r="P170" s="192"/>
      <c r="Q170" s="192"/>
      <c r="R170" s="192"/>
      <c r="S170" s="192"/>
      <c r="T170" s="193"/>
      <c r="AT170" s="194" t="s">
        <v>402</v>
      </c>
      <c r="AU170" s="194" t="s">
        <v>5990</v>
      </c>
      <c r="AV170" s="12" t="s">
        <v>5990</v>
      </c>
      <c r="AW170" s="12" t="s">
        <v>5947</v>
      </c>
      <c r="AX170" s="12" t="s">
        <v>5983</v>
      </c>
      <c r="AY170" s="194" t="s">
        <v>4012</v>
      </c>
    </row>
    <row r="171" spans="2:65" s="12" customFormat="1">
      <c r="B171" s="186"/>
      <c r="D171" s="195" t="s">
        <v>402</v>
      </c>
      <c r="E171" s="194" t="s">
        <v>5915</v>
      </c>
      <c r="F171" s="207" t="s">
        <v>5419</v>
      </c>
      <c r="H171" s="208">
        <v>7.6</v>
      </c>
      <c r="I171" s="190"/>
      <c r="L171" s="186"/>
      <c r="M171" s="191"/>
      <c r="N171" s="192"/>
      <c r="O171" s="192"/>
      <c r="P171" s="192"/>
      <c r="Q171" s="192"/>
      <c r="R171" s="192"/>
      <c r="S171" s="192"/>
      <c r="T171" s="193"/>
      <c r="AT171" s="194" t="s">
        <v>402</v>
      </c>
      <c r="AU171" s="194" t="s">
        <v>5990</v>
      </c>
      <c r="AV171" s="12" t="s">
        <v>5990</v>
      </c>
      <c r="AW171" s="12" t="s">
        <v>5947</v>
      </c>
      <c r="AX171" s="12" t="s">
        <v>5983</v>
      </c>
      <c r="AY171" s="194" t="s">
        <v>4012</v>
      </c>
    </row>
    <row r="172" spans="2:65" s="12" customFormat="1">
      <c r="B172" s="186"/>
      <c r="D172" s="195" t="s">
        <v>402</v>
      </c>
      <c r="E172" s="194" t="s">
        <v>5915</v>
      </c>
      <c r="F172" s="207" t="s">
        <v>5420</v>
      </c>
      <c r="H172" s="208">
        <v>9.92</v>
      </c>
      <c r="I172" s="190"/>
      <c r="L172" s="186"/>
      <c r="M172" s="191"/>
      <c r="N172" s="192"/>
      <c r="O172" s="192"/>
      <c r="P172" s="192"/>
      <c r="Q172" s="192"/>
      <c r="R172" s="192"/>
      <c r="S172" s="192"/>
      <c r="T172" s="193"/>
      <c r="AT172" s="194" t="s">
        <v>402</v>
      </c>
      <c r="AU172" s="194" t="s">
        <v>5990</v>
      </c>
      <c r="AV172" s="12" t="s">
        <v>5990</v>
      </c>
      <c r="AW172" s="12" t="s">
        <v>5947</v>
      </c>
      <c r="AX172" s="12" t="s">
        <v>5983</v>
      </c>
      <c r="AY172" s="194" t="s">
        <v>4012</v>
      </c>
    </row>
    <row r="173" spans="2:65" s="12" customFormat="1">
      <c r="B173" s="186"/>
      <c r="D173" s="195" t="s">
        <v>402</v>
      </c>
      <c r="E173" s="194" t="s">
        <v>5915</v>
      </c>
      <c r="F173" s="207" t="s">
        <v>5421</v>
      </c>
      <c r="H173" s="208">
        <v>2.754</v>
      </c>
      <c r="I173" s="190"/>
      <c r="L173" s="186"/>
      <c r="M173" s="191"/>
      <c r="N173" s="192"/>
      <c r="O173" s="192"/>
      <c r="P173" s="192"/>
      <c r="Q173" s="192"/>
      <c r="R173" s="192"/>
      <c r="S173" s="192"/>
      <c r="T173" s="193"/>
      <c r="AT173" s="194" t="s">
        <v>402</v>
      </c>
      <c r="AU173" s="194" t="s">
        <v>5990</v>
      </c>
      <c r="AV173" s="12" t="s">
        <v>5990</v>
      </c>
      <c r="AW173" s="12" t="s">
        <v>5947</v>
      </c>
      <c r="AX173" s="12" t="s">
        <v>5983</v>
      </c>
      <c r="AY173" s="194" t="s">
        <v>4012</v>
      </c>
    </row>
    <row r="174" spans="2:65" s="12" customFormat="1">
      <c r="B174" s="186"/>
      <c r="D174" s="195" t="s">
        <v>402</v>
      </c>
      <c r="E174" s="194" t="s">
        <v>5915</v>
      </c>
      <c r="F174" s="207" t="s">
        <v>5422</v>
      </c>
      <c r="H174" s="208">
        <v>3.24</v>
      </c>
      <c r="I174" s="190"/>
      <c r="L174" s="186"/>
      <c r="M174" s="191"/>
      <c r="N174" s="192"/>
      <c r="O174" s="192"/>
      <c r="P174" s="192"/>
      <c r="Q174" s="192"/>
      <c r="R174" s="192"/>
      <c r="S174" s="192"/>
      <c r="T174" s="193"/>
      <c r="AT174" s="194" t="s">
        <v>402</v>
      </c>
      <c r="AU174" s="194" t="s">
        <v>5990</v>
      </c>
      <c r="AV174" s="12" t="s">
        <v>5990</v>
      </c>
      <c r="AW174" s="12" t="s">
        <v>5947</v>
      </c>
      <c r="AX174" s="12" t="s">
        <v>5983</v>
      </c>
      <c r="AY174" s="194" t="s">
        <v>4012</v>
      </c>
    </row>
    <row r="175" spans="2:65" s="12" customFormat="1">
      <c r="B175" s="186"/>
      <c r="D175" s="195" t="s">
        <v>402</v>
      </c>
      <c r="E175" s="194" t="s">
        <v>5915</v>
      </c>
      <c r="F175" s="207" t="s">
        <v>5423</v>
      </c>
      <c r="H175" s="208">
        <v>17.88</v>
      </c>
      <c r="I175" s="190"/>
      <c r="L175" s="186"/>
      <c r="M175" s="191"/>
      <c r="N175" s="192"/>
      <c r="O175" s="192"/>
      <c r="P175" s="192"/>
      <c r="Q175" s="192"/>
      <c r="R175" s="192"/>
      <c r="S175" s="192"/>
      <c r="T175" s="193"/>
      <c r="AT175" s="194" t="s">
        <v>402</v>
      </c>
      <c r="AU175" s="194" t="s">
        <v>5990</v>
      </c>
      <c r="AV175" s="12" t="s">
        <v>5990</v>
      </c>
      <c r="AW175" s="12" t="s">
        <v>5947</v>
      </c>
      <c r="AX175" s="12" t="s">
        <v>5983</v>
      </c>
      <c r="AY175" s="194" t="s">
        <v>4012</v>
      </c>
    </row>
    <row r="176" spans="2:65" s="13" customFormat="1">
      <c r="B176" s="209"/>
      <c r="D176" s="179" t="s">
        <v>402</v>
      </c>
      <c r="E176" s="210" t="s">
        <v>5915</v>
      </c>
      <c r="F176" s="211" t="s">
        <v>476</v>
      </c>
      <c r="H176" s="212">
        <v>510.03399999999999</v>
      </c>
      <c r="I176" s="213"/>
      <c r="L176" s="209"/>
      <c r="M176" s="214"/>
      <c r="N176" s="215"/>
      <c r="O176" s="215"/>
      <c r="P176" s="215"/>
      <c r="Q176" s="215"/>
      <c r="R176" s="215"/>
      <c r="S176" s="215"/>
      <c r="T176" s="216"/>
      <c r="AT176" s="217" t="s">
        <v>402</v>
      </c>
      <c r="AU176" s="217" t="s">
        <v>5990</v>
      </c>
      <c r="AV176" s="13" t="s">
        <v>6003</v>
      </c>
      <c r="AW176" s="13" t="s">
        <v>5947</v>
      </c>
      <c r="AX176" s="13" t="s">
        <v>5934</v>
      </c>
      <c r="AY176" s="217" t="s">
        <v>4012</v>
      </c>
    </row>
    <row r="177" spans="2:65" s="1" customFormat="1" ht="22.5" customHeight="1">
      <c r="B177" s="166"/>
      <c r="C177" s="167" t="s">
        <v>538</v>
      </c>
      <c r="D177" s="167" t="s">
        <v>4015</v>
      </c>
      <c r="E177" s="168" t="s">
        <v>5293</v>
      </c>
      <c r="F177" s="169" t="s">
        <v>5223</v>
      </c>
      <c r="G177" s="170" t="s">
        <v>568</v>
      </c>
      <c r="H177" s="171">
        <v>2</v>
      </c>
      <c r="I177" s="172"/>
      <c r="J177" s="173">
        <f>ROUND(I177*H177,2)</f>
        <v>0</v>
      </c>
      <c r="K177" s="169" t="s">
        <v>5915</v>
      </c>
      <c r="L177" s="35"/>
      <c r="M177" s="174" t="s">
        <v>5915</v>
      </c>
      <c r="N177" s="175" t="s">
        <v>5954</v>
      </c>
      <c r="O177" s="36"/>
      <c r="P177" s="176">
        <f>O177*H177</f>
        <v>0</v>
      </c>
      <c r="Q177" s="176">
        <v>0</v>
      </c>
      <c r="R177" s="176">
        <f>Q177*H177</f>
        <v>0</v>
      </c>
      <c r="S177" s="176">
        <v>0</v>
      </c>
      <c r="T177" s="177">
        <f>S177*H177</f>
        <v>0</v>
      </c>
      <c r="AR177" s="18" t="s">
        <v>6003</v>
      </c>
      <c r="AT177" s="18" t="s">
        <v>4015</v>
      </c>
      <c r="AU177" s="18" t="s">
        <v>5990</v>
      </c>
      <c r="AY177" s="18" t="s">
        <v>4012</v>
      </c>
      <c r="BE177" s="178">
        <f>IF(N177="základní",J177,0)</f>
        <v>0</v>
      </c>
      <c r="BF177" s="178">
        <f>IF(N177="snížená",J177,0)</f>
        <v>0</v>
      </c>
      <c r="BG177" s="178">
        <f>IF(N177="zákl. přenesená",J177,0)</f>
        <v>0</v>
      </c>
      <c r="BH177" s="178">
        <f>IF(N177="sníž. přenesená",J177,0)</f>
        <v>0</v>
      </c>
      <c r="BI177" s="178">
        <f>IF(N177="nulová",J177,0)</f>
        <v>0</v>
      </c>
      <c r="BJ177" s="18" t="s">
        <v>5934</v>
      </c>
      <c r="BK177" s="178">
        <f>ROUND(I177*H177,2)</f>
        <v>0</v>
      </c>
      <c r="BL177" s="18" t="s">
        <v>6003</v>
      </c>
      <c r="BM177" s="18" t="s">
        <v>5424</v>
      </c>
    </row>
    <row r="178" spans="2:65" s="1" customFormat="1" ht="22.5" customHeight="1">
      <c r="B178" s="166"/>
      <c r="C178" s="167" t="s">
        <v>542</v>
      </c>
      <c r="D178" s="167" t="s">
        <v>4015</v>
      </c>
      <c r="E178" s="168" t="s">
        <v>2587</v>
      </c>
      <c r="F178" s="169" t="s">
        <v>2441</v>
      </c>
      <c r="G178" s="170" t="s">
        <v>426</v>
      </c>
      <c r="H178" s="171">
        <v>351.6</v>
      </c>
      <c r="I178" s="172"/>
      <c r="J178" s="173">
        <f>ROUND(I178*H178,2)</f>
        <v>0</v>
      </c>
      <c r="K178" s="169" t="s">
        <v>5915</v>
      </c>
      <c r="L178" s="35"/>
      <c r="M178" s="174" t="s">
        <v>5915</v>
      </c>
      <c r="N178" s="175" t="s">
        <v>5954</v>
      </c>
      <c r="O178" s="36"/>
      <c r="P178" s="176">
        <f>O178*H178</f>
        <v>0</v>
      </c>
      <c r="Q178" s="176">
        <v>0</v>
      </c>
      <c r="R178" s="176">
        <f>Q178*H178</f>
        <v>0</v>
      </c>
      <c r="S178" s="176">
        <v>0</v>
      </c>
      <c r="T178" s="177">
        <f>S178*H178</f>
        <v>0</v>
      </c>
      <c r="AR178" s="18" t="s">
        <v>6003</v>
      </c>
      <c r="AT178" s="18" t="s">
        <v>4015</v>
      </c>
      <c r="AU178" s="18" t="s">
        <v>5990</v>
      </c>
      <c r="AY178" s="18" t="s">
        <v>4012</v>
      </c>
      <c r="BE178" s="178">
        <f>IF(N178="základní",J178,0)</f>
        <v>0</v>
      </c>
      <c r="BF178" s="178">
        <f>IF(N178="snížená",J178,0)</f>
        <v>0</v>
      </c>
      <c r="BG178" s="178">
        <f>IF(N178="zákl. přenesená",J178,0)</f>
        <v>0</v>
      </c>
      <c r="BH178" s="178">
        <f>IF(N178="sníž. přenesená",J178,0)</f>
        <v>0</v>
      </c>
      <c r="BI178" s="178">
        <f>IF(N178="nulová",J178,0)</f>
        <v>0</v>
      </c>
      <c r="BJ178" s="18" t="s">
        <v>5934</v>
      </c>
      <c r="BK178" s="178">
        <f>ROUND(I178*H178,2)</f>
        <v>0</v>
      </c>
      <c r="BL178" s="18" t="s">
        <v>6003</v>
      </c>
      <c r="BM178" s="18" t="s">
        <v>5425</v>
      </c>
    </row>
    <row r="179" spans="2:65" s="1" customFormat="1" ht="27">
      <c r="B179" s="35"/>
      <c r="D179" s="195" t="s">
        <v>4021</v>
      </c>
      <c r="F179" s="196" t="s">
        <v>2443</v>
      </c>
      <c r="I179" s="181"/>
      <c r="L179" s="35"/>
      <c r="M179" s="64"/>
      <c r="N179" s="36"/>
      <c r="O179" s="36"/>
      <c r="P179" s="36"/>
      <c r="Q179" s="36"/>
      <c r="R179" s="36"/>
      <c r="S179" s="36"/>
      <c r="T179" s="65"/>
      <c r="AT179" s="18" t="s">
        <v>4021</v>
      </c>
      <c r="AU179" s="18" t="s">
        <v>5990</v>
      </c>
    </row>
    <row r="180" spans="2:65" s="12" customFormat="1">
      <c r="B180" s="186"/>
      <c r="D180" s="195" t="s">
        <v>402</v>
      </c>
      <c r="E180" s="194" t="s">
        <v>5915</v>
      </c>
      <c r="F180" s="207" t="s">
        <v>5417</v>
      </c>
      <c r="H180" s="208">
        <v>199.52</v>
      </c>
      <c r="I180" s="190"/>
      <c r="L180" s="186"/>
      <c r="M180" s="191"/>
      <c r="N180" s="192"/>
      <c r="O180" s="192"/>
      <c r="P180" s="192"/>
      <c r="Q180" s="192"/>
      <c r="R180" s="192"/>
      <c r="S180" s="192"/>
      <c r="T180" s="193"/>
      <c r="AT180" s="194" t="s">
        <v>402</v>
      </c>
      <c r="AU180" s="194" t="s">
        <v>5990</v>
      </c>
      <c r="AV180" s="12" t="s">
        <v>5990</v>
      </c>
      <c r="AW180" s="12" t="s">
        <v>5947</v>
      </c>
      <c r="AX180" s="12" t="s">
        <v>5983</v>
      </c>
      <c r="AY180" s="194" t="s">
        <v>4012</v>
      </c>
    </row>
    <row r="181" spans="2:65" s="12" customFormat="1">
      <c r="B181" s="186"/>
      <c r="D181" s="195" t="s">
        <v>402</v>
      </c>
      <c r="E181" s="194" t="s">
        <v>5915</v>
      </c>
      <c r="F181" s="207" t="s">
        <v>5418</v>
      </c>
      <c r="H181" s="208">
        <v>134.56</v>
      </c>
      <c r="I181" s="190"/>
      <c r="L181" s="186"/>
      <c r="M181" s="191"/>
      <c r="N181" s="192"/>
      <c r="O181" s="192"/>
      <c r="P181" s="192"/>
      <c r="Q181" s="192"/>
      <c r="R181" s="192"/>
      <c r="S181" s="192"/>
      <c r="T181" s="193"/>
      <c r="AT181" s="194" t="s">
        <v>402</v>
      </c>
      <c r="AU181" s="194" t="s">
        <v>5990</v>
      </c>
      <c r="AV181" s="12" t="s">
        <v>5990</v>
      </c>
      <c r="AW181" s="12" t="s">
        <v>5947</v>
      </c>
      <c r="AX181" s="12" t="s">
        <v>5983</v>
      </c>
      <c r="AY181" s="194" t="s">
        <v>4012</v>
      </c>
    </row>
    <row r="182" spans="2:65" s="12" customFormat="1">
      <c r="B182" s="186"/>
      <c r="D182" s="195" t="s">
        <v>402</v>
      </c>
      <c r="E182" s="194" t="s">
        <v>5915</v>
      </c>
      <c r="F182" s="207" t="s">
        <v>5419</v>
      </c>
      <c r="H182" s="208">
        <v>7.6</v>
      </c>
      <c r="I182" s="190"/>
      <c r="L182" s="186"/>
      <c r="M182" s="191"/>
      <c r="N182" s="192"/>
      <c r="O182" s="192"/>
      <c r="P182" s="192"/>
      <c r="Q182" s="192"/>
      <c r="R182" s="192"/>
      <c r="S182" s="192"/>
      <c r="T182" s="193"/>
      <c r="AT182" s="194" t="s">
        <v>402</v>
      </c>
      <c r="AU182" s="194" t="s">
        <v>5990</v>
      </c>
      <c r="AV182" s="12" t="s">
        <v>5990</v>
      </c>
      <c r="AW182" s="12" t="s">
        <v>5947</v>
      </c>
      <c r="AX182" s="12" t="s">
        <v>5983</v>
      </c>
      <c r="AY182" s="194" t="s">
        <v>4012</v>
      </c>
    </row>
    <row r="183" spans="2:65" s="12" customFormat="1">
      <c r="B183" s="186"/>
      <c r="D183" s="195" t="s">
        <v>402</v>
      </c>
      <c r="E183" s="194" t="s">
        <v>5915</v>
      </c>
      <c r="F183" s="207" t="s">
        <v>5420</v>
      </c>
      <c r="H183" s="208">
        <v>9.92</v>
      </c>
      <c r="I183" s="190"/>
      <c r="L183" s="186"/>
      <c r="M183" s="191"/>
      <c r="N183" s="192"/>
      <c r="O183" s="192"/>
      <c r="P183" s="192"/>
      <c r="Q183" s="192"/>
      <c r="R183" s="192"/>
      <c r="S183" s="192"/>
      <c r="T183" s="193"/>
      <c r="AT183" s="194" t="s">
        <v>402</v>
      </c>
      <c r="AU183" s="194" t="s">
        <v>5990</v>
      </c>
      <c r="AV183" s="12" t="s">
        <v>5990</v>
      </c>
      <c r="AW183" s="12" t="s">
        <v>5947</v>
      </c>
      <c r="AX183" s="12" t="s">
        <v>5983</v>
      </c>
      <c r="AY183" s="194" t="s">
        <v>4012</v>
      </c>
    </row>
    <row r="184" spans="2:65" s="13" customFormat="1">
      <c r="B184" s="209"/>
      <c r="D184" s="179" t="s">
        <v>402</v>
      </c>
      <c r="E184" s="210" t="s">
        <v>5915</v>
      </c>
      <c r="F184" s="211" t="s">
        <v>476</v>
      </c>
      <c r="H184" s="212">
        <v>351.6</v>
      </c>
      <c r="I184" s="213"/>
      <c r="L184" s="209"/>
      <c r="M184" s="214"/>
      <c r="N184" s="215"/>
      <c r="O184" s="215"/>
      <c r="P184" s="215"/>
      <c r="Q184" s="215"/>
      <c r="R184" s="215"/>
      <c r="S184" s="215"/>
      <c r="T184" s="216"/>
      <c r="AT184" s="217" t="s">
        <v>402</v>
      </c>
      <c r="AU184" s="217" t="s">
        <v>5990</v>
      </c>
      <c r="AV184" s="13" t="s">
        <v>6003</v>
      </c>
      <c r="AW184" s="13" t="s">
        <v>5947</v>
      </c>
      <c r="AX184" s="13" t="s">
        <v>5934</v>
      </c>
      <c r="AY184" s="217" t="s">
        <v>4012</v>
      </c>
    </row>
    <row r="185" spans="2:65" s="1" customFormat="1" ht="31.5" customHeight="1">
      <c r="B185" s="166"/>
      <c r="C185" s="167" t="s">
        <v>548</v>
      </c>
      <c r="D185" s="167" t="s">
        <v>4015</v>
      </c>
      <c r="E185" s="168" t="s">
        <v>2590</v>
      </c>
      <c r="F185" s="169" t="s">
        <v>2445</v>
      </c>
      <c r="G185" s="170" t="s">
        <v>426</v>
      </c>
      <c r="H185" s="171">
        <v>134.56</v>
      </c>
      <c r="I185" s="172"/>
      <c r="J185" s="173">
        <f>ROUND(I185*H185,2)</f>
        <v>0</v>
      </c>
      <c r="K185" s="169" t="s">
        <v>5915</v>
      </c>
      <c r="L185" s="35"/>
      <c r="M185" s="174" t="s">
        <v>5915</v>
      </c>
      <c r="N185" s="175" t="s">
        <v>5954</v>
      </c>
      <c r="O185" s="36"/>
      <c r="P185" s="176">
        <f>O185*H185</f>
        <v>0</v>
      </c>
      <c r="Q185" s="176">
        <v>0</v>
      </c>
      <c r="R185" s="176">
        <f>Q185*H185</f>
        <v>0</v>
      </c>
      <c r="S185" s="176">
        <v>0</v>
      </c>
      <c r="T185" s="177">
        <f>S185*H185</f>
        <v>0</v>
      </c>
      <c r="AR185" s="18" t="s">
        <v>6003</v>
      </c>
      <c r="AT185" s="18" t="s">
        <v>4015</v>
      </c>
      <c r="AU185" s="18" t="s">
        <v>5990</v>
      </c>
      <c r="AY185" s="18" t="s">
        <v>4012</v>
      </c>
      <c r="BE185" s="178">
        <f>IF(N185="základní",J185,0)</f>
        <v>0</v>
      </c>
      <c r="BF185" s="178">
        <f>IF(N185="snížená",J185,0)</f>
        <v>0</v>
      </c>
      <c r="BG185" s="178">
        <f>IF(N185="zákl. přenesená",J185,0)</f>
        <v>0</v>
      </c>
      <c r="BH185" s="178">
        <f>IF(N185="sníž. přenesená",J185,0)</f>
        <v>0</v>
      </c>
      <c r="BI185" s="178">
        <f>IF(N185="nulová",J185,0)</f>
        <v>0</v>
      </c>
      <c r="BJ185" s="18" t="s">
        <v>5934</v>
      </c>
      <c r="BK185" s="178">
        <f>ROUND(I185*H185,2)</f>
        <v>0</v>
      </c>
      <c r="BL185" s="18" t="s">
        <v>6003</v>
      </c>
      <c r="BM185" s="18" t="s">
        <v>5426</v>
      </c>
    </row>
    <row r="186" spans="2:65" s="1" customFormat="1" ht="27">
      <c r="B186" s="35"/>
      <c r="D186" s="195" t="s">
        <v>4021</v>
      </c>
      <c r="F186" s="196" t="s">
        <v>2447</v>
      </c>
      <c r="I186" s="181"/>
      <c r="L186" s="35"/>
      <c r="M186" s="64"/>
      <c r="N186" s="36"/>
      <c r="O186" s="36"/>
      <c r="P186" s="36"/>
      <c r="Q186" s="36"/>
      <c r="R186" s="36"/>
      <c r="S186" s="36"/>
      <c r="T186" s="65"/>
      <c r="AT186" s="18" t="s">
        <v>4021</v>
      </c>
      <c r="AU186" s="18" t="s">
        <v>5990</v>
      </c>
    </row>
    <row r="187" spans="2:65" s="12" customFormat="1">
      <c r="B187" s="186"/>
      <c r="D187" s="179" t="s">
        <v>402</v>
      </c>
      <c r="E187" s="187" t="s">
        <v>5915</v>
      </c>
      <c r="F187" s="188" t="s">
        <v>5416</v>
      </c>
      <c r="H187" s="189">
        <v>134.56</v>
      </c>
      <c r="I187" s="190"/>
      <c r="L187" s="186"/>
      <c r="M187" s="191"/>
      <c r="N187" s="192"/>
      <c r="O187" s="192"/>
      <c r="P187" s="192"/>
      <c r="Q187" s="192"/>
      <c r="R187" s="192"/>
      <c r="S187" s="192"/>
      <c r="T187" s="193"/>
      <c r="AT187" s="194" t="s">
        <v>402</v>
      </c>
      <c r="AU187" s="194" t="s">
        <v>5990</v>
      </c>
      <c r="AV187" s="12" t="s">
        <v>5990</v>
      </c>
      <c r="AW187" s="12" t="s">
        <v>5947</v>
      </c>
      <c r="AX187" s="12" t="s">
        <v>5934</v>
      </c>
      <c r="AY187" s="194" t="s">
        <v>4012</v>
      </c>
    </row>
    <row r="188" spans="2:65" s="1" customFormat="1" ht="22.5" customHeight="1">
      <c r="B188" s="166"/>
      <c r="C188" s="167" t="s">
        <v>553</v>
      </c>
      <c r="D188" s="167" t="s">
        <v>4015</v>
      </c>
      <c r="E188" s="168" t="s">
        <v>1658</v>
      </c>
      <c r="F188" s="169" t="s">
        <v>2449</v>
      </c>
      <c r="G188" s="170" t="s">
        <v>426</v>
      </c>
      <c r="H188" s="171">
        <v>510.03399999999999</v>
      </c>
      <c r="I188" s="172"/>
      <c r="J188" s="173">
        <f>ROUND(I188*H188,2)</f>
        <v>0</v>
      </c>
      <c r="K188" s="169" t="s">
        <v>5915</v>
      </c>
      <c r="L188" s="35"/>
      <c r="M188" s="174" t="s">
        <v>5915</v>
      </c>
      <c r="N188" s="175" t="s">
        <v>5954</v>
      </c>
      <c r="O188" s="36"/>
      <c r="P188" s="176">
        <f>O188*H188</f>
        <v>0</v>
      </c>
      <c r="Q188" s="176">
        <v>0</v>
      </c>
      <c r="R188" s="176">
        <f>Q188*H188</f>
        <v>0</v>
      </c>
      <c r="S188" s="176">
        <v>0</v>
      </c>
      <c r="T188" s="177">
        <f>S188*H188</f>
        <v>0</v>
      </c>
      <c r="AR188" s="18" t="s">
        <v>6003</v>
      </c>
      <c r="AT188" s="18" t="s">
        <v>4015</v>
      </c>
      <c r="AU188" s="18" t="s">
        <v>5990</v>
      </c>
      <c r="AY188" s="18" t="s">
        <v>4012</v>
      </c>
      <c r="BE188" s="178">
        <f>IF(N188="základní",J188,0)</f>
        <v>0</v>
      </c>
      <c r="BF188" s="178">
        <f>IF(N188="snížená",J188,0)</f>
        <v>0</v>
      </c>
      <c r="BG188" s="178">
        <f>IF(N188="zákl. přenesená",J188,0)</f>
        <v>0</v>
      </c>
      <c r="BH188" s="178">
        <f>IF(N188="sníž. přenesená",J188,0)</f>
        <v>0</v>
      </c>
      <c r="BI188" s="178">
        <f>IF(N188="nulová",J188,0)</f>
        <v>0</v>
      </c>
      <c r="BJ188" s="18" t="s">
        <v>5934</v>
      </c>
      <c r="BK188" s="178">
        <f>ROUND(I188*H188,2)</f>
        <v>0</v>
      </c>
      <c r="BL188" s="18" t="s">
        <v>6003</v>
      </c>
      <c r="BM188" s="18" t="s">
        <v>5427</v>
      </c>
    </row>
    <row r="189" spans="2:65" s="12" customFormat="1">
      <c r="B189" s="186"/>
      <c r="D189" s="195" t="s">
        <v>402</v>
      </c>
      <c r="E189" s="194" t="s">
        <v>5915</v>
      </c>
      <c r="F189" s="207" t="s">
        <v>5416</v>
      </c>
      <c r="H189" s="208">
        <v>134.56</v>
      </c>
      <c r="I189" s="190"/>
      <c r="L189" s="186"/>
      <c r="M189" s="191"/>
      <c r="N189" s="192"/>
      <c r="O189" s="192"/>
      <c r="P189" s="192"/>
      <c r="Q189" s="192"/>
      <c r="R189" s="192"/>
      <c r="S189" s="192"/>
      <c r="T189" s="193"/>
      <c r="AT189" s="194" t="s">
        <v>402</v>
      </c>
      <c r="AU189" s="194" t="s">
        <v>5990</v>
      </c>
      <c r="AV189" s="12" t="s">
        <v>5990</v>
      </c>
      <c r="AW189" s="12" t="s">
        <v>5947</v>
      </c>
      <c r="AX189" s="12" t="s">
        <v>5983</v>
      </c>
      <c r="AY189" s="194" t="s">
        <v>4012</v>
      </c>
    </row>
    <row r="190" spans="2:65" s="12" customFormat="1">
      <c r="B190" s="186"/>
      <c r="D190" s="195" t="s">
        <v>402</v>
      </c>
      <c r="E190" s="194" t="s">
        <v>5915</v>
      </c>
      <c r="F190" s="207" t="s">
        <v>5417</v>
      </c>
      <c r="H190" s="208">
        <v>199.52</v>
      </c>
      <c r="I190" s="190"/>
      <c r="L190" s="186"/>
      <c r="M190" s="191"/>
      <c r="N190" s="192"/>
      <c r="O190" s="192"/>
      <c r="P190" s="192"/>
      <c r="Q190" s="192"/>
      <c r="R190" s="192"/>
      <c r="S190" s="192"/>
      <c r="T190" s="193"/>
      <c r="AT190" s="194" t="s">
        <v>402</v>
      </c>
      <c r="AU190" s="194" t="s">
        <v>5990</v>
      </c>
      <c r="AV190" s="12" t="s">
        <v>5990</v>
      </c>
      <c r="AW190" s="12" t="s">
        <v>5947</v>
      </c>
      <c r="AX190" s="12" t="s">
        <v>5983</v>
      </c>
      <c r="AY190" s="194" t="s">
        <v>4012</v>
      </c>
    </row>
    <row r="191" spans="2:65" s="12" customFormat="1">
      <c r="B191" s="186"/>
      <c r="D191" s="195" t="s">
        <v>402</v>
      </c>
      <c r="E191" s="194" t="s">
        <v>5915</v>
      </c>
      <c r="F191" s="207" t="s">
        <v>5418</v>
      </c>
      <c r="H191" s="208">
        <v>134.56</v>
      </c>
      <c r="I191" s="190"/>
      <c r="L191" s="186"/>
      <c r="M191" s="191"/>
      <c r="N191" s="192"/>
      <c r="O191" s="192"/>
      <c r="P191" s="192"/>
      <c r="Q191" s="192"/>
      <c r="R191" s="192"/>
      <c r="S191" s="192"/>
      <c r="T191" s="193"/>
      <c r="AT191" s="194" t="s">
        <v>402</v>
      </c>
      <c r="AU191" s="194" t="s">
        <v>5990</v>
      </c>
      <c r="AV191" s="12" t="s">
        <v>5990</v>
      </c>
      <c r="AW191" s="12" t="s">
        <v>5947</v>
      </c>
      <c r="AX191" s="12" t="s">
        <v>5983</v>
      </c>
      <c r="AY191" s="194" t="s">
        <v>4012</v>
      </c>
    </row>
    <row r="192" spans="2:65" s="12" customFormat="1">
      <c r="B192" s="186"/>
      <c r="D192" s="195" t="s">
        <v>402</v>
      </c>
      <c r="E192" s="194" t="s">
        <v>5915</v>
      </c>
      <c r="F192" s="207" t="s">
        <v>5419</v>
      </c>
      <c r="H192" s="208">
        <v>7.6</v>
      </c>
      <c r="I192" s="190"/>
      <c r="L192" s="186"/>
      <c r="M192" s="191"/>
      <c r="N192" s="192"/>
      <c r="O192" s="192"/>
      <c r="P192" s="192"/>
      <c r="Q192" s="192"/>
      <c r="R192" s="192"/>
      <c r="S192" s="192"/>
      <c r="T192" s="193"/>
      <c r="AT192" s="194" t="s">
        <v>402</v>
      </c>
      <c r="AU192" s="194" t="s">
        <v>5990</v>
      </c>
      <c r="AV192" s="12" t="s">
        <v>5990</v>
      </c>
      <c r="AW192" s="12" t="s">
        <v>5947</v>
      </c>
      <c r="AX192" s="12" t="s">
        <v>5983</v>
      </c>
      <c r="AY192" s="194" t="s">
        <v>4012</v>
      </c>
    </row>
    <row r="193" spans="2:65" s="12" customFormat="1">
      <c r="B193" s="186"/>
      <c r="D193" s="195" t="s">
        <v>402</v>
      </c>
      <c r="E193" s="194" t="s">
        <v>5915</v>
      </c>
      <c r="F193" s="207" t="s">
        <v>5420</v>
      </c>
      <c r="H193" s="208">
        <v>9.92</v>
      </c>
      <c r="I193" s="190"/>
      <c r="L193" s="186"/>
      <c r="M193" s="191"/>
      <c r="N193" s="192"/>
      <c r="O193" s="192"/>
      <c r="P193" s="192"/>
      <c r="Q193" s="192"/>
      <c r="R193" s="192"/>
      <c r="S193" s="192"/>
      <c r="T193" s="193"/>
      <c r="AT193" s="194" t="s">
        <v>402</v>
      </c>
      <c r="AU193" s="194" t="s">
        <v>5990</v>
      </c>
      <c r="AV193" s="12" t="s">
        <v>5990</v>
      </c>
      <c r="AW193" s="12" t="s">
        <v>5947</v>
      </c>
      <c r="AX193" s="12" t="s">
        <v>5983</v>
      </c>
      <c r="AY193" s="194" t="s">
        <v>4012</v>
      </c>
    </row>
    <row r="194" spans="2:65" s="12" customFormat="1">
      <c r="B194" s="186"/>
      <c r="D194" s="195" t="s">
        <v>402</v>
      </c>
      <c r="E194" s="194" t="s">
        <v>5915</v>
      </c>
      <c r="F194" s="207" t="s">
        <v>5421</v>
      </c>
      <c r="H194" s="208">
        <v>2.754</v>
      </c>
      <c r="I194" s="190"/>
      <c r="L194" s="186"/>
      <c r="M194" s="191"/>
      <c r="N194" s="192"/>
      <c r="O194" s="192"/>
      <c r="P194" s="192"/>
      <c r="Q194" s="192"/>
      <c r="R194" s="192"/>
      <c r="S194" s="192"/>
      <c r="T194" s="193"/>
      <c r="AT194" s="194" t="s">
        <v>402</v>
      </c>
      <c r="AU194" s="194" t="s">
        <v>5990</v>
      </c>
      <c r="AV194" s="12" t="s">
        <v>5990</v>
      </c>
      <c r="AW194" s="12" t="s">
        <v>5947</v>
      </c>
      <c r="AX194" s="12" t="s">
        <v>5983</v>
      </c>
      <c r="AY194" s="194" t="s">
        <v>4012</v>
      </c>
    </row>
    <row r="195" spans="2:65" s="12" customFormat="1">
      <c r="B195" s="186"/>
      <c r="D195" s="195" t="s">
        <v>402</v>
      </c>
      <c r="E195" s="194" t="s">
        <v>5915</v>
      </c>
      <c r="F195" s="207" t="s">
        <v>5422</v>
      </c>
      <c r="H195" s="208">
        <v>3.24</v>
      </c>
      <c r="I195" s="190"/>
      <c r="L195" s="186"/>
      <c r="M195" s="191"/>
      <c r="N195" s="192"/>
      <c r="O195" s="192"/>
      <c r="P195" s="192"/>
      <c r="Q195" s="192"/>
      <c r="R195" s="192"/>
      <c r="S195" s="192"/>
      <c r="T195" s="193"/>
      <c r="AT195" s="194" t="s">
        <v>402</v>
      </c>
      <c r="AU195" s="194" t="s">
        <v>5990</v>
      </c>
      <c r="AV195" s="12" t="s">
        <v>5990</v>
      </c>
      <c r="AW195" s="12" t="s">
        <v>5947</v>
      </c>
      <c r="AX195" s="12" t="s">
        <v>5983</v>
      </c>
      <c r="AY195" s="194" t="s">
        <v>4012</v>
      </c>
    </row>
    <row r="196" spans="2:65" s="12" customFormat="1">
      <c r="B196" s="186"/>
      <c r="D196" s="195" t="s">
        <v>402</v>
      </c>
      <c r="E196" s="194" t="s">
        <v>5915</v>
      </c>
      <c r="F196" s="207" t="s">
        <v>5423</v>
      </c>
      <c r="H196" s="208">
        <v>17.88</v>
      </c>
      <c r="I196" s="190"/>
      <c r="L196" s="186"/>
      <c r="M196" s="191"/>
      <c r="N196" s="192"/>
      <c r="O196" s="192"/>
      <c r="P196" s="192"/>
      <c r="Q196" s="192"/>
      <c r="R196" s="192"/>
      <c r="S196" s="192"/>
      <c r="T196" s="193"/>
      <c r="AT196" s="194" t="s">
        <v>402</v>
      </c>
      <c r="AU196" s="194" t="s">
        <v>5990</v>
      </c>
      <c r="AV196" s="12" t="s">
        <v>5990</v>
      </c>
      <c r="AW196" s="12" t="s">
        <v>5947</v>
      </c>
      <c r="AX196" s="12" t="s">
        <v>5983</v>
      </c>
      <c r="AY196" s="194" t="s">
        <v>4012</v>
      </c>
    </row>
    <row r="197" spans="2:65" s="13" customFormat="1">
      <c r="B197" s="209"/>
      <c r="D197" s="179" t="s">
        <v>402</v>
      </c>
      <c r="E197" s="210" t="s">
        <v>5915</v>
      </c>
      <c r="F197" s="211" t="s">
        <v>476</v>
      </c>
      <c r="H197" s="212">
        <v>510.03399999999999</v>
      </c>
      <c r="I197" s="213"/>
      <c r="L197" s="209"/>
      <c r="M197" s="214"/>
      <c r="N197" s="215"/>
      <c r="O197" s="215"/>
      <c r="P197" s="215"/>
      <c r="Q197" s="215"/>
      <c r="R197" s="215"/>
      <c r="S197" s="215"/>
      <c r="T197" s="216"/>
      <c r="AT197" s="217" t="s">
        <v>402</v>
      </c>
      <c r="AU197" s="217" t="s">
        <v>5990</v>
      </c>
      <c r="AV197" s="13" t="s">
        <v>6003</v>
      </c>
      <c r="AW197" s="13" t="s">
        <v>5947</v>
      </c>
      <c r="AX197" s="13" t="s">
        <v>5934</v>
      </c>
      <c r="AY197" s="217" t="s">
        <v>4012</v>
      </c>
    </row>
    <row r="198" spans="2:65" s="1" customFormat="1" ht="22.5" customHeight="1">
      <c r="B198" s="166"/>
      <c r="C198" s="167" t="s">
        <v>559</v>
      </c>
      <c r="D198" s="167" t="s">
        <v>4015</v>
      </c>
      <c r="E198" s="168" t="s">
        <v>1661</v>
      </c>
      <c r="F198" s="169" t="s">
        <v>1662</v>
      </c>
      <c r="G198" s="170" t="s">
        <v>426</v>
      </c>
      <c r="H198" s="171">
        <v>510.03399999999999</v>
      </c>
      <c r="I198" s="172"/>
      <c r="J198" s="173">
        <f>ROUND(I198*H198,2)</f>
        <v>0</v>
      </c>
      <c r="K198" s="169" t="s">
        <v>5915</v>
      </c>
      <c r="L198" s="35"/>
      <c r="M198" s="174" t="s">
        <v>5915</v>
      </c>
      <c r="N198" s="175" t="s">
        <v>5954</v>
      </c>
      <c r="O198" s="36"/>
      <c r="P198" s="176">
        <f>O198*H198</f>
        <v>0</v>
      </c>
      <c r="Q198" s="176">
        <v>0</v>
      </c>
      <c r="R198" s="176">
        <f>Q198*H198</f>
        <v>0</v>
      </c>
      <c r="S198" s="176">
        <v>0</v>
      </c>
      <c r="T198" s="177">
        <f>S198*H198</f>
        <v>0</v>
      </c>
      <c r="AR198" s="18" t="s">
        <v>6003</v>
      </c>
      <c r="AT198" s="18" t="s">
        <v>4015</v>
      </c>
      <c r="AU198" s="18" t="s">
        <v>5990</v>
      </c>
      <c r="AY198" s="18" t="s">
        <v>4012</v>
      </c>
      <c r="BE198" s="178">
        <f>IF(N198="základní",J198,0)</f>
        <v>0</v>
      </c>
      <c r="BF198" s="178">
        <f>IF(N198="snížená",J198,0)</f>
        <v>0</v>
      </c>
      <c r="BG198" s="178">
        <f>IF(N198="zákl. přenesená",J198,0)</f>
        <v>0</v>
      </c>
      <c r="BH198" s="178">
        <f>IF(N198="sníž. přenesená",J198,0)</f>
        <v>0</v>
      </c>
      <c r="BI198" s="178">
        <f>IF(N198="nulová",J198,0)</f>
        <v>0</v>
      </c>
      <c r="BJ198" s="18" t="s">
        <v>5934</v>
      </c>
      <c r="BK198" s="178">
        <f>ROUND(I198*H198,2)</f>
        <v>0</v>
      </c>
      <c r="BL198" s="18" t="s">
        <v>6003</v>
      </c>
      <c r="BM198" s="18" t="s">
        <v>5428</v>
      </c>
    </row>
    <row r="199" spans="2:65" s="1" customFormat="1" ht="27">
      <c r="B199" s="35"/>
      <c r="D199" s="195" t="s">
        <v>4021</v>
      </c>
      <c r="F199" s="196" t="s">
        <v>2868</v>
      </c>
      <c r="I199" s="181"/>
      <c r="L199" s="35"/>
      <c r="M199" s="64"/>
      <c r="N199" s="36"/>
      <c r="O199" s="36"/>
      <c r="P199" s="36"/>
      <c r="Q199" s="36"/>
      <c r="R199" s="36"/>
      <c r="S199" s="36"/>
      <c r="T199" s="65"/>
      <c r="AT199" s="18" t="s">
        <v>4021</v>
      </c>
      <c r="AU199" s="18" t="s">
        <v>5990</v>
      </c>
    </row>
    <row r="200" spans="2:65" s="12" customFormat="1">
      <c r="B200" s="186"/>
      <c r="D200" s="195" t="s">
        <v>402</v>
      </c>
      <c r="E200" s="194" t="s">
        <v>5915</v>
      </c>
      <c r="F200" s="207" t="s">
        <v>5416</v>
      </c>
      <c r="H200" s="208">
        <v>134.56</v>
      </c>
      <c r="I200" s="190"/>
      <c r="L200" s="186"/>
      <c r="M200" s="191"/>
      <c r="N200" s="192"/>
      <c r="O200" s="192"/>
      <c r="P200" s="192"/>
      <c r="Q200" s="192"/>
      <c r="R200" s="192"/>
      <c r="S200" s="192"/>
      <c r="T200" s="193"/>
      <c r="AT200" s="194" t="s">
        <v>402</v>
      </c>
      <c r="AU200" s="194" t="s">
        <v>5990</v>
      </c>
      <c r="AV200" s="12" t="s">
        <v>5990</v>
      </c>
      <c r="AW200" s="12" t="s">
        <v>5947</v>
      </c>
      <c r="AX200" s="12" t="s">
        <v>5983</v>
      </c>
      <c r="AY200" s="194" t="s">
        <v>4012</v>
      </c>
    </row>
    <row r="201" spans="2:65" s="12" customFormat="1">
      <c r="B201" s="186"/>
      <c r="D201" s="195" t="s">
        <v>402</v>
      </c>
      <c r="E201" s="194" t="s">
        <v>5915</v>
      </c>
      <c r="F201" s="207" t="s">
        <v>5417</v>
      </c>
      <c r="H201" s="208">
        <v>199.52</v>
      </c>
      <c r="I201" s="190"/>
      <c r="L201" s="186"/>
      <c r="M201" s="191"/>
      <c r="N201" s="192"/>
      <c r="O201" s="192"/>
      <c r="P201" s="192"/>
      <c r="Q201" s="192"/>
      <c r="R201" s="192"/>
      <c r="S201" s="192"/>
      <c r="T201" s="193"/>
      <c r="AT201" s="194" t="s">
        <v>402</v>
      </c>
      <c r="AU201" s="194" t="s">
        <v>5990</v>
      </c>
      <c r="AV201" s="12" t="s">
        <v>5990</v>
      </c>
      <c r="AW201" s="12" t="s">
        <v>5947</v>
      </c>
      <c r="AX201" s="12" t="s">
        <v>5983</v>
      </c>
      <c r="AY201" s="194" t="s">
        <v>4012</v>
      </c>
    </row>
    <row r="202" spans="2:65" s="12" customFormat="1">
      <c r="B202" s="186"/>
      <c r="D202" s="195" t="s">
        <v>402</v>
      </c>
      <c r="E202" s="194" t="s">
        <v>5915</v>
      </c>
      <c r="F202" s="207" t="s">
        <v>5418</v>
      </c>
      <c r="H202" s="208">
        <v>134.56</v>
      </c>
      <c r="I202" s="190"/>
      <c r="L202" s="186"/>
      <c r="M202" s="191"/>
      <c r="N202" s="192"/>
      <c r="O202" s="192"/>
      <c r="P202" s="192"/>
      <c r="Q202" s="192"/>
      <c r="R202" s="192"/>
      <c r="S202" s="192"/>
      <c r="T202" s="193"/>
      <c r="AT202" s="194" t="s">
        <v>402</v>
      </c>
      <c r="AU202" s="194" t="s">
        <v>5990</v>
      </c>
      <c r="AV202" s="12" t="s">
        <v>5990</v>
      </c>
      <c r="AW202" s="12" t="s">
        <v>5947</v>
      </c>
      <c r="AX202" s="12" t="s">
        <v>5983</v>
      </c>
      <c r="AY202" s="194" t="s">
        <v>4012</v>
      </c>
    </row>
    <row r="203" spans="2:65" s="12" customFormat="1">
      <c r="B203" s="186"/>
      <c r="D203" s="195" t="s">
        <v>402</v>
      </c>
      <c r="E203" s="194" t="s">
        <v>5915</v>
      </c>
      <c r="F203" s="207" t="s">
        <v>5419</v>
      </c>
      <c r="H203" s="208">
        <v>7.6</v>
      </c>
      <c r="I203" s="190"/>
      <c r="L203" s="186"/>
      <c r="M203" s="191"/>
      <c r="N203" s="192"/>
      <c r="O203" s="192"/>
      <c r="P203" s="192"/>
      <c r="Q203" s="192"/>
      <c r="R203" s="192"/>
      <c r="S203" s="192"/>
      <c r="T203" s="193"/>
      <c r="AT203" s="194" t="s">
        <v>402</v>
      </c>
      <c r="AU203" s="194" t="s">
        <v>5990</v>
      </c>
      <c r="AV203" s="12" t="s">
        <v>5990</v>
      </c>
      <c r="AW203" s="12" t="s">
        <v>5947</v>
      </c>
      <c r="AX203" s="12" t="s">
        <v>5983</v>
      </c>
      <c r="AY203" s="194" t="s">
        <v>4012</v>
      </c>
    </row>
    <row r="204" spans="2:65" s="12" customFormat="1">
      <c r="B204" s="186"/>
      <c r="D204" s="195" t="s">
        <v>402</v>
      </c>
      <c r="E204" s="194" t="s">
        <v>5915</v>
      </c>
      <c r="F204" s="207" t="s">
        <v>5420</v>
      </c>
      <c r="H204" s="208">
        <v>9.92</v>
      </c>
      <c r="I204" s="190"/>
      <c r="L204" s="186"/>
      <c r="M204" s="191"/>
      <c r="N204" s="192"/>
      <c r="O204" s="192"/>
      <c r="P204" s="192"/>
      <c r="Q204" s="192"/>
      <c r="R204" s="192"/>
      <c r="S204" s="192"/>
      <c r="T204" s="193"/>
      <c r="AT204" s="194" t="s">
        <v>402</v>
      </c>
      <c r="AU204" s="194" t="s">
        <v>5990</v>
      </c>
      <c r="AV204" s="12" t="s">
        <v>5990</v>
      </c>
      <c r="AW204" s="12" t="s">
        <v>5947</v>
      </c>
      <c r="AX204" s="12" t="s">
        <v>5983</v>
      </c>
      <c r="AY204" s="194" t="s">
        <v>4012</v>
      </c>
    </row>
    <row r="205" spans="2:65" s="12" customFormat="1">
      <c r="B205" s="186"/>
      <c r="D205" s="195" t="s">
        <v>402</v>
      </c>
      <c r="E205" s="194" t="s">
        <v>5915</v>
      </c>
      <c r="F205" s="207" t="s">
        <v>5421</v>
      </c>
      <c r="H205" s="208">
        <v>2.754</v>
      </c>
      <c r="I205" s="190"/>
      <c r="L205" s="186"/>
      <c r="M205" s="191"/>
      <c r="N205" s="192"/>
      <c r="O205" s="192"/>
      <c r="P205" s="192"/>
      <c r="Q205" s="192"/>
      <c r="R205" s="192"/>
      <c r="S205" s="192"/>
      <c r="T205" s="193"/>
      <c r="AT205" s="194" t="s">
        <v>402</v>
      </c>
      <c r="AU205" s="194" t="s">
        <v>5990</v>
      </c>
      <c r="AV205" s="12" t="s">
        <v>5990</v>
      </c>
      <c r="AW205" s="12" t="s">
        <v>5947</v>
      </c>
      <c r="AX205" s="12" t="s">
        <v>5983</v>
      </c>
      <c r="AY205" s="194" t="s">
        <v>4012</v>
      </c>
    </row>
    <row r="206" spans="2:65" s="12" customFormat="1">
      <c r="B206" s="186"/>
      <c r="D206" s="195" t="s">
        <v>402</v>
      </c>
      <c r="E206" s="194" t="s">
        <v>5915</v>
      </c>
      <c r="F206" s="207" t="s">
        <v>5422</v>
      </c>
      <c r="H206" s="208">
        <v>3.24</v>
      </c>
      <c r="I206" s="190"/>
      <c r="L206" s="186"/>
      <c r="M206" s="191"/>
      <c r="N206" s="192"/>
      <c r="O206" s="192"/>
      <c r="P206" s="192"/>
      <c r="Q206" s="192"/>
      <c r="R206" s="192"/>
      <c r="S206" s="192"/>
      <c r="T206" s="193"/>
      <c r="AT206" s="194" t="s">
        <v>402</v>
      </c>
      <c r="AU206" s="194" t="s">
        <v>5990</v>
      </c>
      <c r="AV206" s="12" t="s">
        <v>5990</v>
      </c>
      <c r="AW206" s="12" t="s">
        <v>5947</v>
      </c>
      <c r="AX206" s="12" t="s">
        <v>5983</v>
      </c>
      <c r="AY206" s="194" t="s">
        <v>4012</v>
      </c>
    </row>
    <row r="207" spans="2:65" s="12" customFormat="1">
      <c r="B207" s="186"/>
      <c r="D207" s="195" t="s">
        <v>402</v>
      </c>
      <c r="E207" s="194" t="s">
        <v>5915</v>
      </c>
      <c r="F207" s="207" t="s">
        <v>5423</v>
      </c>
      <c r="H207" s="208">
        <v>17.88</v>
      </c>
      <c r="I207" s="190"/>
      <c r="L207" s="186"/>
      <c r="M207" s="191"/>
      <c r="N207" s="192"/>
      <c r="O207" s="192"/>
      <c r="P207" s="192"/>
      <c r="Q207" s="192"/>
      <c r="R207" s="192"/>
      <c r="S207" s="192"/>
      <c r="T207" s="193"/>
      <c r="AT207" s="194" t="s">
        <v>402</v>
      </c>
      <c r="AU207" s="194" t="s">
        <v>5990</v>
      </c>
      <c r="AV207" s="12" t="s">
        <v>5990</v>
      </c>
      <c r="AW207" s="12" t="s">
        <v>5947</v>
      </c>
      <c r="AX207" s="12" t="s">
        <v>5983</v>
      </c>
      <c r="AY207" s="194" t="s">
        <v>4012</v>
      </c>
    </row>
    <row r="208" spans="2:65" s="13" customFormat="1">
      <c r="B208" s="209"/>
      <c r="D208" s="179" t="s">
        <v>402</v>
      </c>
      <c r="E208" s="210" t="s">
        <v>5915</v>
      </c>
      <c r="F208" s="211" t="s">
        <v>476</v>
      </c>
      <c r="H208" s="212">
        <v>510.03399999999999</v>
      </c>
      <c r="I208" s="213"/>
      <c r="L208" s="209"/>
      <c r="M208" s="214"/>
      <c r="N208" s="215"/>
      <c r="O208" s="215"/>
      <c r="P208" s="215"/>
      <c r="Q208" s="215"/>
      <c r="R208" s="215"/>
      <c r="S208" s="215"/>
      <c r="T208" s="216"/>
      <c r="AT208" s="217" t="s">
        <v>402</v>
      </c>
      <c r="AU208" s="217" t="s">
        <v>5990</v>
      </c>
      <c r="AV208" s="13" t="s">
        <v>6003</v>
      </c>
      <c r="AW208" s="13" t="s">
        <v>5947</v>
      </c>
      <c r="AX208" s="13" t="s">
        <v>5934</v>
      </c>
      <c r="AY208" s="217" t="s">
        <v>4012</v>
      </c>
    </row>
    <row r="209" spans="2:65" s="1" customFormat="1" ht="22.5" customHeight="1">
      <c r="B209" s="166"/>
      <c r="C209" s="167" t="s">
        <v>565</v>
      </c>
      <c r="D209" s="167" t="s">
        <v>4015</v>
      </c>
      <c r="E209" s="168" t="s">
        <v>1664</v>
      </c>
      <c r="F209" s="169" t="s">
        <v>1665</v>
      </c>
      <c r="G209" s="170" t="s">
        <v>426</v>
      </c>
      <c r="H209" s="171">
        <v>510.03399999999999</v>
      </c>
      <c r="I209" s="172"/>
      <c r="J209" s="173">
        <f>ROUND(I209*H209,2)</f>
        <v>0</v>
      </c>
      <c r="K209" s="169" t="s">
        <v>5915</v>
      </c>
      <c r="L209" s="35"/>
      <c r="M209" s="174" t="s">
        <v>5915</v>
      </c>
      <c r="N209" s="175" t="s">
        <v>5954</v>
      </c>
      <c r="O209" s="36"/>
      <c r="P209" s="176">
        <f>O209*H209</f>
        <v>0</v>
      </c>
      <c r="Q209" s="176">
        <v>0</v>
      </c>
      <c r="R209" s="176">
        <f>Q209*H209</f>
        <v>0</v>
      </c>
      <c r="S209" s="176">
        <v>0</v>
      </c>
      <c r="T209" s="177">
        <f>S209*H209</f>
        <v>0</v>
      </c>
      <c r="AR209" s="18" t="s">
        <v>6003</v>
      </c>
      <c r="AT209" s="18" t="s">
        <v>4015</v>
      </c>
      <c r="AU209" s="18" t="s">
        <v>5990</v>
      </c>
      <c r="AY209" s="18" t="s">
        <v>4012</v>
      </c>
      <c r="BE209" s="178">
        <f>IF(N209="základní",J209,0)</f>
        <v>0</v>
      </c>
      <c r="BF209" s="178">
        <f>IF(N209="snížená",J209,0)</f>
        <v>0</v>
      </c>
      <c r="BG209" s="178">
        <f>IF(N209="zákl. přenesená",J209,0)</f>
        <v>0</v>
      </c>
      <c r="BH209" s="178">
        <f>IF(N209="sníž. přenesená",J209,0)</f>
        <v>0</v>
      </c>
      <c r="BI209" s="178">
        <f>IF(N209="nulová",J209,0)</f>
        <v>0</v>
      </c>
      <c r="BJ209" s="18" t="s">
        <v>5934</v>
      </c>
      <c r="BK209" s="178">
        <f>ROUND(I209*H209,2)</f>
        <v>0</v>
      </c>
      <c r="BL209" s="18" t="s">
        <v>6003</v>
      </c>
      <c r="BM209" s="18" t="s">
        <v>5429</v>
      </c>
    </row>
    <row r="210" spans="2:65" s="1" customFormat="1" ht="22.5" customHeight="1">
      <c r="B210" s="166"/>
      <c r="C210" s="167" t="s">
        <v>570</v>
      </c>
      <c r="D210" s="167" t="s">
        <v>4015</v>
      </c>
      <c r="E210" s="168" t="s">
        <v>2596</v>
      </c>
      <c r="F210" s="169" t="s">
        <v>2597</v>
      </c>
      <c r="G210" s="170" t="s">
        <v>459</v>
      </c>
      <c r="H210" s="171">
        <v>110</v>
      </c>
      <c r="I210" s="172"/>
      <c r="J210" s="173">
        <f>ROUND(I210*H210,2)</f>
        <v>0</v>
      </c>
      <c r="K210" s="169" t="s">
        <v>5915</v>
      </c>
      <c r="L210" s="35"/>
      <c r="M210" s="174" t="s">
        <v>5915</v>
      </c>
      <c r="N210" s="175" t="s">
        <v>5954</v>
      </c>
      <c r="O210" s="36"/>
      <c r="P210" s="176">
        <f>O210*H210</f>
        <v>0</v>
      </c>
      <c r="Q210" s="176">
        <v>0</v>
      </c>
      <c r="R210" s="176">
        <f>Q210*H210</f>
        <v>0</v>
      </c>
      <c r="S210" s="176">
        <v>0</v>
      </c>
      <c r="T210" s="177">
        <f>S210*H210</f>
        <v>0</v>
      </c>
      <c r="AR210" s="18" t="s">
        <v>6003</v>
      </c>
      <c r="AT210" s="18" t="s">
        <v>4015</v>
      </c>
      <c r="AU210" s="18" t="s">
        <v>5990</v>
      </c>
      <c r="AY210" s="18" t="s">
        <v>4012</v>
      </c>
      <c r="BE210" s="178">
        <f>IF(N210="základní",J210,0)</f>
        <v>0</v>
      </c>
      <c r="BF210" s="178">
        <f>IF(N210="snížená",J210,0)</f>
        <v>0</v>
      </c>
      <c r="BG210" s="178">
        <f>IF(N210="zákl. přenesená",J210,0)</f>
        <v>0</v>
      </c>
      <c r="BH210" s="178">
        <f>IF(N210="sníž. přenesená",J210,0)</f>
        <v>0</v>
      </c>
      <c r="BI210" s="178">
        <f>IF(N210="nulová",J210,0)</f>
        <v>0</v>
      </c>
      <c r="BJ210" s="18" t="s">
        <v>5934</v>
      </c>
      <c r="BK210" s="178">
        <f>ROUND(I210*H210,2)</f>
        <v>0</v>
      </c>
      <c r="BL210" s="18" t="s">
        <v>6003</v>
      </c>
      <c r="BM210" s="18" t="s">
        <v>5430</v>
      </c>
    </row>
    <row r="211" spans="2:65" s="1" customFormat="1" ht="27">
      <c r="B211" s="35"/>
      <c r="D211" s="195" t="s">
        <v>4021</v>
      </c>
      <c r="F211" s="196" t="s">
        <v>2599</v>
      </c>
      <c r="I211" s="181"/>
      <c r="L211" s="35"/>
      <c r="M211" s="64"/>
      <c r="N211" s="36"/>
      <c r="O211" s="36"/>
      <c r="P211" s="36"/>
      <c r="Q211" s="36"/>
      <c r="R211" s="36"/>
      <c r="S211" s="36"/>
      <c r="T211" s="65"/>
      <c r="AT211" s="18" t="s">
        <v>4021</v>
      </c>
      <c r="AU211" s="18" t="s">
        <v>5990</v>
      </c>
    </row>
    <row r="212" spans="2:65" s="12" customFormat="1">
      <c r="B212" s="186"/>
      <c r="D212" s="179" t="s">
        <v>402</v>
      </c>
      <c r="E212" s="187" t="s">
        <v>5915</v>
      </c>
      <c r="F212" s="188" t="s">
        <v>5431</v>
      </c>
      <c r="H212" s="189">
        <v>110</v>
      </c>
      <c r="I212" s="190"/>
      <c r="L212" s="186"/>
      <c r="M212" s="191"/>
      <c r="N212" s="192"/>
      <c r="O212" s="192"/>
      <c r="P212" s="192"/>
      <c r="Q212" s="192"/>
      <c r="R212" s="192"/>
      <c r="S212" s="192"/>
      <c r="T212" s="193"/>
      <c r="AT212" s="194" t="s">
        <v>402</v>
      </c>
      <c r="AU212" s="194" t="s">
        <v>5990</v>
      </c>
      <c r="AV212" s="12" t="s">
        <v>5990</v>
      </c>
      <c r="AW212" s="12" t="s">
        <v>5947</v>
      </c>
      <c r="AX212" s="12" t="s">
        <v>5934</v>
      </c>
      <c r="AY212" s="194" t="s">
        <v>4012</v>
      </c>
    </row>
    <row r="213" spans="2:65" s="1" customFormat="1" ht="22.5" customHeight="1">
      <c r="B213" s="166"/>
      <c r="C213" s="167" t="s">
        <v>574</v>
      </c>
      <c r="D213" s="167" t="s">
        <v>4015</v>
      </c>
      <c r="E213" s="168" t="s">
        <v>1668</v>
      </c>
      <c r="F213" s="169" t="s">
        <v>1669</v>
      </c>
      <c r="G213" s="170" t="s">
        <v>426</v>
      </c>
      <c r="H213" s="171">
        <v>23.873999999999999</v>
      </c>
      <c r="I213" s="172"/>
      <c r="J213" s="173">
        <f>ROUND(I213*H213,2)</f>
        <v>0</v>
      </c>
      <c r="K213" s="169" t="s">
        <v>5915</v>
      </c>
      <c r="L213" s="35"/>
      <c r="M213" s="174" t="s">
        <v>5915</v>
      </c>
      <c r="N213" s="175" t="s">
        <v>5954</v>
      </c>
      <c r="O213" s="36"/>
      <c r="P213" s="176">
        <f>O213*H213</f>
        <v>0</v>
      </c>
      <c r="Q213" s="176">
        <v>0</v>
      </c>
      <c r="R213" s="176">
        <f>Q213*H213</f>
        <v>0</v>
      </c>
      <c r="S213" s="176">
        <v>0</v>
      </c>
      <c r="T213" s="177">
        <f>S213*H213</f>
        <v>0</v>
      </c>
      <c r="AR213" s="18" t="s">
        <v>6003</v>
      </c>
      <c r="AT213" s="18" t="s">
        <v>4015</v>
      </c>
      <c r="AU213" s="18" t="s">
        <v>5990</v>
      </c>
      <c r="AY213" s="18" t="s">
        <v>4012</v>
      </c>
      <c r="BE213" s="178">
        <f>IF(N213="základní",J213,0)</f>
        <v>0</v>
      </c>
      <c r="BF213" s="178">
        <f>IF(N213="snížená",J213,0)</f>
        <v>0</v>
      </c>
      <c r="BG213" s="178">
        <f>IF(N213="zákl. přenesená",J213,0)</f>
        <v>0</v>
      </c>
      <c r="BH213" s="178">
        <f>IF(N213="sníž. přenesená",J213,0)</f>
        <v>0</v>
      </c>
      <c r="BI213" s="178">
        <f>IF(N213="nulová",J213,0)</f>
        <v>0</v>
      </c>
      <c r="BJ213" s="18" t="s">
        <v>5934</v>
      </c>
      <c r="BK213" s="178">
        <f>ROUND(I213*H213,2)</f>
        <v>0</v>
      </c>
      <c r="BL213" s="18" t="s">
        <v>6003</v>
      </c>
      <c r="BM213" s="18" t="s">
        <v>5432</v>
      </c>
    </row>
    <row r="214" spans="2:65" s="12" customFormat="1">
      <c r="B214" s="186"/>
      <c r="D214" s="195" t="s">
        <v>402</v>
      </c>
      <c r="E214" s="194" t="s">
        <v>5915</v>
      </c>
      <c r="F214" s="207" t="s">
        <v>5421</v>
      </c>
      <c r="H214" s="208">
        <v>2.754</v>
      </c>
      <c r="I214" s="190"/>
      <c r="L214" s="186"/>
      <c r="M214" s="191"/>
      <c r="N214" s="192"/>
      <c r="O214" s="192"/>
      <c r="P214" s="192"/>
      <c r="Q214" s="192"/>
      <c r="R214" s="192"/>
      <c r="S214" s="192"/>
      <c r="T214" s="193"/>
      <c r="AT214" s="194" t="s">
        <v>402</v>
      </c>
      <c r="AU214" s="194" t="s">
        <v>5990</v>
      </c>
      <c r="AV214" s="12" t="s">
        <v>5990</v>
      </c>
      <c r="AW214" s="12" t="s">
        <v>5947</v>
      </c>
      <c r="AX214" s="12" t="s">
        <v>5983</v>
      </c>
      <c r="AY214" s="194" t="s">
        <v>4012</v>
      </c>
    </row>
    <row r="215" spans="2:65" s="12" customFormat="1">
      <c r="B215" s="186"/>
      <c r="D215" s="195" t="s">
        <v>402</v>
      </c>
      <c r="E215" s="194" t="s">
        <v>5915</v>
      </c>
      <c r="F215" s="207" t="s">
        <v>5422</v>
      </c>
      <c r="H215" s="208">
        <v>3.24</v>
      </c>
      <c r="I215" s="190"/>
      <c r="L215" s="186"/>
      <c r="M215" s="191"/>
      <c r="N215" s="192"/>
      <c r="O215" s="192"/>
      <c r="P215" s="192"/>
      <c r="Q215" s="192"/>
      <c r="R215" s="192"/>
      <c r="S215" s="192"/>
      <c r="T215" s="193"/>
      <c r="AT215" s="194" t="s">
        <v>402</v>
      </c>
      <c r="AU215" s="194" t="s">
        <v>5990</v>
      </c>
      <c r="AV215" s="12" t="s">
        <v>5990</v>
      </c>
      <c r="AW215" s="12" t="s">
        <v>5947</v>
      </c>
      <c r="AX215" s="12" t="s">
        <v>5983</v>
      </c>
      <c r="AY215" s="194" t="s">
        <v>4012</v>
      </c>
    </row>
    <row r="216" spans="2:65" s="12" customFormat="1">
      <c r="B216" s="186"/>
      <c r="D216" s="179" t="s">
        <v>402</v>
      </c>
      <c r="E216" s="187" t="s">
        <v>5915</v>
      </c>
      <c r="F216" s="188" t="s">
        <v>5423</v>
      </c>
      <c r="H216" s="189">
        <v>17.88</v>
      </c>
      <c r="I216" s="190"/>
      <c r="L216" s="186"/>
      <c r="M216" s="191"/>
      <c r="N216" s="192"/>
      <c r="O216" s="192"/>
      <c r="P216" s="192"/>
      <c r="Q216" s="192"/>
      <c r="R216" s="192"/>
      <c r="S216" s="192"/>
      <c r="T216" s="193"/>
      <c r="AT216" s="194" t="s">
        <v>402</v>
      </c>
      <c r="AU216" s="194" t="s">
        <v>5990</v>
      </c>
      <c r="AV216" s="12" t="s">
        <v>5990</v>
      </c>
      <c r="AW216" s="12" t="s">
        <v>5947</v>
      </c>
      <c r="AX216" s="12" t="s">
        <v>5983</v>
      </c>
      <c r="AY216" s="194" t="s">
        <v>4012</v>
      </c>
    </row>
    <row r="217" spans="2:65" s="1" customFormat="1" ht="22.5" customHeight="1">
      <c r="B217" s="166"/>
      <c r="C217" s="167" t="s">
        <v>579</v>
      </c>
      <c r="D217" s="167" t="s">
        <v>4015</v>
      </c>
      <c r="E217" s="168" t="s">
        <v>5219</v>
      </c>
      <c r="F217" s="169" t="s">
        <v>5220</v>
      </c>
      <c r="G217" s="170" t="s">
        <v>568</v>
      </c>
      <c r="H217" s="171">
        <v>2</v>
      </c>
      <c r="I217" s="172"/>
      <c r="J217" s="173">
        <f>ROUND(I217*H217,2)</f>
        <v>0</v>
      </c>
      <c r="K217" s="169" t="s">
        <v>5915</v>
      </c>
      <c r="L217" s="35"/>
      <c r="M217" s="174" t="s">
        <v>5915</v>
      </c>
      <c r="N217" s="175" t="s">
        <v>5954</v>
      </c>
      <c r="O217" s="36"/>
      <c r="P217" s="176">
        <f>O217*H217</f>
        <v>0</v>
      </c>
      <c r="Q217" s="176">
        <v>0</v>
      </c>
      <c r="R217" s="176">
        <f>Q217*H217</f>
        <v>0</v>
      </c>
      <c r="S217" s="176">
        <v>0</v>
      </c>
      <c r="T217" s="177">
        <f>S217*H217</f>
        <v>0</v>
      </c>
      <c r="AR217" s="18" t="s">
        <v>6003</v>
      </c>
      <c r="AT217" s="18" t="s">
        <v>4015</v>
      </c>
      <c r="AU217" s="18" t="s">
        <v>5990</v>
      </c>
      <c r="AY217" s="18" t="s">
        <v>4012</v>
      </c>
      <c r="BE217" s="178">
        <f>IF(N217="základní",J217,0)</f>
        <v>0</v>
      </c>
      <c r="BF217" s="178">
        <f>IF(N217="snížená",J217,0)</f>
        <v>0</v>
      </c>
      <c r="BG217" s="178">
        <f>IF(N217="zákl. přenesená",J217,0)</f>
        <v>0</v>
      </c>
      <c r="BH217" s="178">
        <f>IF(N217="sníž. přenesená",J217,0)</f>
        <v>0</v>
      </c>
      <c r="BI217" s="178">
        <f>IF(N217="nulová",J217,0)</f>
        <v>0</v>
      </c>
      <c r="BJ217" s="18" t="s">
        <v>5934</v>
      </c>
      <c r="BK217" s="178">
        <f>ROUND(I217*H217,2)</f>
        <v>0</v>
      </c>
      <c r="BL217" s="18" t="s">
        <v>6003</v>
      </c>
      <c r="BM217" s="18" t="s">
        <v>5433</v>
      </c>
    </row>
    <row r="218" spans="2:65" s="11" customFormat="1" ht="29.85" customHeight="1">
      <c r="B218" s="152"/>
      <c r="D218" s="163" t="s">
        <v>5982</v>
      </c>
      <c r="E218" s="164" t="s">
        <v>4617</v>
      </c>
      <c r="F218" s="164" t="s">
        <v>4618</v>
      </c>
      <c r="I218" s="155"/>
      <c r="J218" s="165">
        <f>BK218</f>
        <v>0</v>
      </c>
      <c r="L218" s="152"/>
      <c r="M218" s="157"/>
      <c r="N218" s="158"/>
      <c r="O218" s="158"/>
      <c r="P218" s="159">
        <f>SUM(P219:P223)</f>
        <v>0</v>
      </c>
      <c r="Q218" s="158"/>
      <c r="R218" s="159">
        <f>SUM(R219:R223)</f>
        <v>0</v>
      </c>
      <c r="S218" s="158"/>
      <c r="T218" s="160">
        <f>SUM(T219:T223)</f>
        <v>0</v>
      </c>
      <c r="AR218" s="153" t="s">
        <v>5934</v>
      </c>
      <c r="AT218" s="161" t="s">
        <v>5982</v>
      </c>
      <c r="AU218" s="161" t="s">
        <v>5934</v>
      </c>
      <c r="AY218" s="153" t="s">
        <v>4012</v>
      </c>
      <c r="BK218" s="162">
        <f>SUM(BK219:BK223)</f>
        <v>0</v>
      </c>
    </row>
    <row r="219" spans="2:65" s="1" customFormat="1" ht="22.5" customHeight="1">
      <c r="B219" s="166"/>
      <c r="C219" s="167" t="s">
        <v>590</v>
      </c>
      <c r="D219" s="167" t="s">
        <v>4015</v>
      </c>
      <c r="E219" s="168" t="s">
        <v>4619</v>
      </c>
      <c r="F219" s="169" t="s">
        <v>4620</v>
      </c>
      <c r="G219" s="170" t="s">
        <v>450</v>
      </c>
      <c r="H219" s="171">
        <v>76.210999999999999</v>
      </c>
      <c r="I219" s="172"/>
      <c r="J219" s="173">
        <f>ROUND(I219*H219,2)</f>
        <v>0</v>
      </c>
      <c r="K219" s="169" t="s">
        <v>392</v>
      </c>
      <c r="L219" s="35"/>
      <c r="M219" s="174" t="s">
        <v>5915</v>
      </c>
      <c r="N219" s="175" t="s">
        <v>5954</v>
      </c>
      <c r="O219" s="36"/>
      <c r="P219" s="176">
        <f>O219*H219</f>
        <v>0</v>
      </c>
      <c r="Q219" s="176">
        <v>0</v>
      </c>
      <c r="R219" s="176">
        <f>Q219*H219</f>
        <v>0</v>
      </c>
      <c r="S219" s="176">
        <v>0</v>
      </c>
      <c r="T219" s="177">
        <f>S219*H219</f>
        <v>0</v>
      </c>
      <c r="AR219" s="18" t="s">
        <v>6003</v>
      </c>
      <c r="AT219" s="18" t="s">
        <v>4015</v>
      </c>
      <c r="AU219" s="18" t="s">
        <v>5990</v>
      </c>
      <c r="AY219" s="18" t="s">
        <v>4012</v>
      </c>
      <c r="BE219" s="178">
        <f>IF(N219="základní",J219,0)</f>
        <v>0</v>
      </c>
      <c r="BF219" s="178">
        <f>IF(N219="snížená",J219,0)</f>
        <v>0</v>
      </c>
      <c r="BG219" s="178">
        <f>IF(N219="zákl. přenesená",J219,0)</f>
        <v>0</v>
      </c>
      <c r="BH219" s="178">
        <f>IF(N219="sníž. přenesená",J219,0)</f>
        <v>0</v>
      </c>
      <c r="BI219" s="178">
        <f>IF(N219="nulová",J219,0)</f>
        <v>0</v>
      </c>
      <c r="BJ219" s="18" t="s">
        <v>5934</v>
      </c>
      <c r="BK219" s="178">
        <f>ROUND(I219*H219,2)</f>
        <v>0</v>
      </c>
      <c r="BL219" s="18" t="s">
        <v>6003</v>
      </c>
      <c r="BM219" s="18" t="s">
        <v>2461</v>
      </c>
    </row>
    <row r="220" spans="2:65" s="1" customFormat="1" ht="22.5" customHeight="1">
      <c r="B220" s="166"/>
      <c r="C220" s="167" t="s">
        <v>601</v>
      </c>
      <c r="D220" s="167" t="s">
        <v>4015</v>
      </c>
      <c r="E220" s="168" t="s">
        <v>4627</v>
      </c>
      <c r="F220" s="169" t="s">
        <v>4628</v>
      </c>
      <c r="G220" s="170" t="s">
        <v>450</v>
      </c>
      <c r="H220" s="171">
        <v>76.210999999999999</v>
      </c>
      <c r="I220" s="172"/>
      <c r="J220" s="173">
        <f>ROUND(I220*H220,2)</f>
        <v>0</v>
      </c>
      <c r="K220" s="169" t="s">
        <v>392</v>
      </c>
      <c r="L220" s="35"/>
      <c r="M220" s="174" t="s">
        <v>5915</v>
      </c>
      <c r="N220" s="175" t="s">
        <v>5954</v>
      </c>
      <c r="O220" s="36"/>
      <c r="P220" s="176">
        <f>O220*H220</f>
        <v>0</v>
      </c>
      <c r="Q220" s="176">
        <v>0</v>
      </c>
      <c r="R220" s="176">
        <f>Q220*H220</f>
        <v>0</v>
      </c>
      <c r="S220" s="176">
        <v>0</v>
      </c>
      <c r="T220" s="177">
        <f>S220*H220</f>
        <v>0</v>
      </c>
      <c r="AR220" s="18" t="s">
        <v>6003</v>
      </c>
      <c r="AT220" s="18" t="s">
        <v>4015</v>
      </c>
      <c r="AU220" s="18" t="s">
        <v>5990</v>
      </c>
      <c r="AY220" s="18" t="s">
        <v>4012</v>
      </c>
      <c r="BE220" s="178">
        <f>IF(N220="základní",J220,0)</f>
        <v>0</v>
      </c>
      <c r="BF220" s="178">
        <f>IF(N220="snížená",J220,0)</f>
        <v>0</v>
      </c>
      <c r="BG220" s="178">
        <f>IF(N220="zákl. přenesená",J220,0)</f>
        <v>0</v>
      </c>
      <c r="BH220" s="178">
        <f>IF(N220="sníž. přenesená",J220,0)</f>
        <v>0</v>
      </c>
      <c r="BI220" s="178">
        <f>IF(N220="nulová",J220,0)</f>
        <v>0</v>
      </c>
      <c r="BJ220" s="18" t="s">
        <v>5934</v>
      </c>
      <c r="BK220" s="178">
        <f>ROUND(I220*H220,2)</f>
        <v>0</v>
      </c>
      <c r="BL220" s="18" t="s">
        <v>6003</v>
      </c>
      <c r="BM220" s="18" t="s">
        <v>2462</v>
      </c>
    </row>
    <row r="221" spans="2:65" s="1" customFormat="1" ht="22.5" customHeight="1">
      <c r="B221" s="166"/>
      <c r="C221" s="167" t="s">
        <v>605</v>
      </c>
      <c r="D221" s="167" t="s">
        <v>4015</v>
      </c>
      <c r="E221" s="168" t="s">
        <v>4633</v>
      </c>
      <c r="F221" s="169" t="s">
        <v>4634</v>
      </c>
      <c r="G221" s="170" t="s">
        <v>450</v>
      </c>
      <c r="H221" s="171">
        <v>2591.174</v>
      </c>
      <c r="I221" s="172"/>
      <c r="J221" s="173">
        <f>ROUND(I221*H221,2)</f>
        <v>0</v>
      </c>
      <c r="K221" s="169" t="s">
        <v>392</v>
      </c>
      <c r="L221" s="35"/>
      <c r="M221" s="174" t="s">
        <v>5915</v>
      </c>
      <c r="N221" s="175" t="s">
        <v>5954</v>
      </c>
      <c r="O221" s="36"/>
      <c r="P221" s="176">
        <f>O221*H221</f>
        <v>0</v>
      </c>
      <c r="Q221" s="176">
        <v>0</v>
      </c>
      <c r="R221" s="176">
        <f>Q221*H221</f>
        <v>0</v>
      </c>
      <c r="S221" s="176">
        <v>0</v>
      </c>
      <c r="T221" s="177">
        <f>S221*H221</f>
        <v>0</v>
      </c>
      <c r="AR221" s="18" t="s">
        <v>6003</v>
      </c>
      <c r="AT221" s="18" t="s">
        <v>4015</v>
      </c>
      <c r="AU221" s="18" t="s">
        <v>5990</v>
      </c>
      <c r="AY221" s="18" t="s">
        <v>4012</v>
      </c>
      <c r="BE221" s="178">
        <f>IF(N221="základní",J221,0)</f>
        <v>0</v>
      </c>
      <c r="BF221" s="178">
        <f>IF(N221="snížená",J221,0)</f>
        <v>0</v>
      </c>
      <c r="BG221" s="178">
        <f>IF(N221="zákl. přenesená",J221,0)</f>
        <v>0</v>
      </c>
      <c r="BH221" s="178">
        <f>IF(N221="sníž. přenesená",J221,0)</f>
        <v>0</v>
      </c>
      <c r="BI221" s="178">
        <f>IF(N221="nulová",J221,0)</f>
        <v>0</v>
      </c>
      <c r="BJ221" s="18" t="s">
        <v>5934</v>
      </c>
      <c r="BK221" s="178">
        <f>ROUND(I221*H221,2)</f>
        <v>0</v>
      </c>
      <c r="BL221" s="18" t="s">
        <v>6003</v>
      </c>
      <c r="BM221" s="18" t="s">
        <v>2463</v>
      </c>
    </row>
    <row r="222" spans="2:65" s="12" customFormat="1">
      <c r="B222" s="186"/>
      <c r="D222" s="179" t="s">
        <v>402</v>
      </c>
      <c r="F222" s="188" t="s">
        <v>5434</v>
      </c>
      <c r="H222" s="189">
        <v>2591.174</v>
      </c>
      <c r="I222" s="190"/>
      <c r="L222" s="186"/>
      <c r="M222" s="191"/>
      <c r="N222" s="192"/>
      <c r="O222" s="192"/>
      <c r="P222" s="192"/>
      <c r="Q222" s="192"/>
      <c r="R222" s="192"/>
      <c r="S222" s="192"/>
      <c r="T222" s="193"/>
      <c r="AT222" s="194" t="s">
        <v>402</v>
      </c>
      <c r="AU222" s="194" t="s">
        <v>5990</v>
      </c>
      <c r="AV222" s="12" t="s">
        <v>5990</v>
      </c>
      <c r="AW222" s="12" t="s">
        <v>5916</v>
      </c>
      <c r="AX222" s="12" t="s">
        <v>5934</v>
      </c>
      <c r="AY222" s="194" t="s">
        <v>4012</v>
      </c>
    </row>
    <row r="223" spans="2:65" s="1" customFormat="1" ht="22.5" customHeight="1">
      <c r="B223" s="166"/>
      <c r="C223" s="167" t="s">
        <v>611</v>
      </c>
      <c r="D223" s="167" t="s">
        <v>4015</v>
      </c>
      <c r="E223" s="168" t="s">
        <v>2465</v>
      </c>
      <c r="F223" s="169" t="s">
        <v>2466</v>
      </c>
      <c r="G223" s="170" t="s">
        <v>450</v>
      </c>
      <c r="H223" s="171">
        <v>76.210999999999999</v>
      </c>
      <c r="I223" s="172"/>
      <c r="J223" s="173">
        <f>ROUND(I223*H223,2)</f>
        <v>0</v>
      </c>
      <c r="K223" s="169" t="s">
        <v>392</v>
      </c>
      <c r="L223" s="35"/>
      <c r="M223" s="174" t="s">
        <v>5915</v>
      </c>
      <c r="N223" s="175" t="s">
        <v>5954</v>
      </c>
      <c r="O223" s="36"/>
      <c r="P223" s="176">
        <f>O223*H223</f>
        <v>0</v>
      </c>
      <c r="Q223" s="176">
        <v>0</v>
      </c>
      <c r="R223" s="176">
        <f>Q223*H223</f>
        <v>0</v>
      </c>
      <c r="S223" s="176">
        <v>0</v>
      </c>
      <c r="T223" s="177">
        <f>S223*H223</f>
        <v>0</v>
      </c>
      <c r="AR223" s="18" t="s">
        <v>6003</v>
      </c>
      <c r="AT223" s="18" t="s">
        <v>4015</v>
      </c>
      <c r="AU223" s="18" t="s">
        <v>5990</v>
      </c>
      <c r="AY223" s="18" t="s">
        <v>4012</v>
      </c>
      <c r="BE223" s="178">
        <f>IF(N223="základní",J223,0)</f>
        <v>0</v>
      </c>
      <c r="BF223" s="178">
        <f>IF(N223="snížená",J223,0)</f>
        <v>0</v>
      </c>
      <c r="BG223" s="178">
        <f>IF(N223="zákl. přenesená",J223,0)</f>
        <v>0</v>
      </c>
      <c r="BH223" s="178">
        <f>IF(N223="sníž. přenesená",J223,0)</f>
        <v>0</v>
      </c>
      <c r="BI223" s="178">
        <f>IF(N223="nulová",J223,0)</f>
        <v>0</v>
      </c>
      <c r="BJ223" s="18" t="s">
        <v>5934</v>
      </c>
      <c r="BK223" s="178">
        <f>ROUND(I223*H223,2)</f>
        <v>0</v>
      </c>
      <c r="BL223" s="18" t="s">
        <v>6003</v>
      </c>
      <c r="BM223" s="18" t="s">
        <v>2467</v>
      </c>
    </row>
    <row r="224" spans="2:65" s="11" customFormat="1" ht="37.35" customHeight="1">
      <c r="B224" s="152"/>
      <c r="D224" s="153" t="s">
        <v>5982</v>
      </c>
      <c r="E224" s="154" t="s">
        <v>743</v>
      </c>
      <c r="F224" s="154" t="s">
        <v>744</v>
      </c>
      <c r="I224" s="155"/>
      <c r="J224" s="156">
        <f>BK224</f>
        <v>0</v>
      </c>
      <c r="L224" s="152"/>
      <c r="M224" s="157"/>
      <c r="N224" s="158"/>
      <c r="O224" s="158"/>
      <c r="P224" s="159">
        <f>P225+P232+P241+P263+P269+P282+P302+P308+P313</f>
        <v>0</v>
      </c>
      <c r="Q224" s="158"/>
      <c r="R224" s="159">
        <f>R225+R232+R241+R263+R269+R282+R302+R308+R313</f>
        <v>6.8176135899999997</v>
      </c>
      <c r="S224" s="158"/>
      <c r="T224" s="160">
        <f>T225+T232+T241+T263+T269+T282+T302+T308+T313</f>
        <v>2.9828269999999999</v>
      </c>
      <c r="AR224" s="153" t="s">
        <v>5990</v>
      </c>
      <c r="AT224" s="161" t="s">
        <v>5982</v>
      </c>
      <c r="AU224" s="161" t="s">
        <v>5983</v>
      </c>
      <c r="AY224" s="153" t="s">
        <v>4012</v>
      </c>
      <c r="BK224" s="162">
        <f>BK225+BK232+BK241+BK263+BK269+BK282+BK302+BK308+BK313</f>
        <v>0</v>
      </c>
    </row>
    <row r="225" spans="2:65" s="11" customFormat="1" ht="19.899999999999999" customHeight="1">
      <c r="B225" s="152"/>
      <c r="D225" s="163" t="s">
        <v>5982</v>
      </c>
      <c r="E225" s="164" t="s">
        <v>822</v>
      </c>
      <c r="F225" s="164" t="s">
        <v>823</v>
      </c>
      <c r="I225" s="155"/>
      <c r="J225" s="165">
        <f>BK225</f>
        <v>0</v>
      </c>
      <c r="L225" s="152"/>
      <c r="M225" s="157"/>
      <c r="N225" s="158"/>
      <c r="O225" s="158"/>
      <c r="P225" s="159">
        <f>SUM(P226:P231)</f>
        <v>0</v>
      </c>
      <c r="Q225" s="158"/>
      <c r="R225" s="159">
        <f>SUM(R226:R231)</f>
        <v>0.56127400000000005</v>
      </c>
      <c r="S225" s="158"/>
      <c r="T225" s="160">
        <f>SUM(T226:T231)</f>
        <v>0</v>
      </c>
      <c r="AR225" s="153" t="s">
        <v>5990</v>
      </c>
      <c r="AT225" s="161" t="s">
        <v>5982</v>
      </c>
      <c r="AU225" s="161" t="s">
        <v>5934</v>
      </c>
      <c r="AY225" s="153" t="s">
        <v>4012</v>
      </c>
      <c r="BK225" s="162">
        <f>SUM(BK226:BK231)</f>
        <v>0</v>
      </c>
    </row>
    <row r="226" spans="2:65" s="1" customFormat="1" ht="22.5" customHeight="1">
      <c r="B226" s="166"/>
      <c r="C226" s="167" t="s">
        <v>616</v>
      </c>
      <c r="D226" s="167" t="s">
        <v>4015</v>
      </c>
      <c r="E226" s="168" t="s">
        <v>5435</v>
      </c>
      <c r="F226" s="169" t="s">
        <v>5436</v>
      </c>
      <c r="G226" s="170" t="s">
        <v>426</v>
      </c>
      <c r="H226" s="171">
        <v>157.22</v>
      </c>
      <c r="I226" s="172"/>
      <c r="J226" s="173">
        <f>ROUND(I226*H226,2)</f>
        <v>0</v>
      </c>
      <c r="K226" s="169" t="s">
        <v>392</v>
      </c>
      <c r="L226" s="35"/>
      <c r="M226" s="174" t="s">
        <v>5915</v>
      </c>
      <c r="N226" s="175" t="s">
        <v>5954</v>
      </c>
      <c r="O226" s="36"/>
      <c r="P226" s="176">
        <f>O226*H226</f>
        <v>0</v>
      </c>
      <c r="Q226" s="176">
        <v>0</v>
      </c>
      <c r="R226" s="176">
        <f>Q226*H226</f>
        <v>0</v>
      </c>
      <c r="S226" s="176">
        <v>0</v>
      </c>
      <c r="T226" s="177">
        <f>S226*H226</f>
        <v>0</v>
      </c>
      <c r="AR226" s="18" t="s">
        <v>3964</v>
      </c>
      <c r="AT226" s="18" t="s">
        <v>4015</v>
      </c>
      <c r="AU226" s="18" t="s">
        <v>5990</v>
      </c>
      <c r="AY226" s="18" t="s">
        <v>4012</v>
      </c>
      <c r="BE226" s="178">
        <f>IF(N226="základní",J226,0)</f>
        <v>0</v>
      </c>
      <c r="BF226" s="178">
        <f>IF(N226="snížená",J226,0)</f>
        <v>0</v>
      </c>
      <c r="BG226" s="178">
        <f>IF(N226="zákl. přenesená",J226,0)</f>
        <v>0</v>
      </c>
      <c r="BH226" s="178">
        <f>IF(N226="sníž. přenesená",J226,0)</f>
        <v>0</v>
      </c>
      <c r="BI226" s="178">
        <f>IF(N226="nulová",J226,0)</f>
        <v>0</v>
      </c>
      <c r="BJ226" s="18" t="s">
        <v>5934</v>
      </c>
      <c r="BK226" s="178">
        <f>ROUND(I226*H226,2)</f>
        <v>0</v>
      </c>
      <c r="BL226" s="18" t="s">
        <v>3964</v>
      </c>
      <c r="BM226" s="18" t="s">
        <v>5437</v>
      </c>
    </row>
    <row r="227" spans="2:65" s="1" customFormat="1" ht="27">
      <c r="B227" s="35"/>
      <c r="D227" s="195" t="s">
        <v>4021</v>
      </c>
      <c r="F227" s="196" t="s">
        <v>5438</v>
      </c>
      <c r="I227" s="181"/>
      <c r="L227" s="35"/>
      <c r="M227" s="64"/>
      <c r="N227" s="36"/>
      <c r="O227" s="36"/>
      <c r="P227" s="36"/>
      <c r="Q227" s="36"/>
      <c r="R227" s="36"/>
      <c r="S227" s="36"/>
      <c r="T227" s="65"/>
      <c r="AT227" s="18" t="s">
        <v>4021</v>
      </c>
      <c r="AU227" s="18" t="s">
        <v>5990</v>
      </c>
    </row>
    <row r="228" spans="2:65" s="12" customFormat="1">
      <c r="B228" s="186"/>
      <c r="D228" s="179" t="s">
        <v>402</v>
      </c>
      <c r="E228" s="187" t="s">
        <v>5915</v>
      </c>
      <c r="F228" s="188" t="s">
        <v>5439</v>
      </c>
      <c r="H228" s="189">
        <v>157.22</v>
      </c>
      <c r="I228" s="190"/>
      <c r="L228" s="186"/>
      <c r="M228" s="191"/>
      <c r="N228" s="192"/>
      <c r="O228" s="192"/>
      <c r="P228" s="192"/>
      <c r="Q228" s="192"/>
      <c r="R228" s="192"/>
      <c r="S228" s="192"/>
      <c r="T228" s="193"/>
      <c r="AT228" s="194" t="s">
        <v>402</v>
      </c>
      <c r="AU228" s="194" t="s">
        <v>5990</v>
      </c>
      <c r="AV228" s="12" t="s">
        <v>5990</v>
      </c>
      <c r="AW228" s="12" t="s">
        <v>5947</v>
      </c>
      <c r="AX228" s="12" t="s">
        <v>5934</v>
      </c>
      <c r="AY228" s="194" t="s">
        <v>4012</v>
      </c>
    </row>
    <row r="229" spans="2:65" s="1" customFormat="1" ht="22.5" customHeight="1">
      <c r="B229" s="166"/>
      <c r="C229" s="197" t="s">
        <v>622</v>
      </c>
      <c r="D229" s="197" t="s">
        <v>447</v>
      </c>
      <c r="E229" s="198" t="s">
        <v>5440</v>
      </c>
      <c r="F229" s="199" t="s">
        <v>5441</v>
      </c>
      <c r="G229" s="200" t="s">
        <v>426</v>
      </c>
      <c r="H229" s="201">
        <v>160.364</v>
      </c>
      <c r="I229" s="202"/>
      <c r="J229" s="203">
        <f>ROUND(I229*H229,2)</f>
        <v>0</v>
      </c>
      <c r="K229" s="199" t="s">
        <v>392</v>
      </c>
      <c r="L229" s="204"/>
      <c r="M229" s="205" t="s">
        <v>5915</v>
      </c>
      <c r="N229" s="206" t="s">
        <v>5954</v>
      </c>
      <c r="O229" s="36"/>
      <c r="P229" s="176">
        <f>O229*H229</f>
        <v>0</v>
      </c>
      <c r="Q229" s="176">
        <v>3.5000000000000001E-3</v>
      </c>
      <c r="R229" s="176">
        <f>Q229*H229</f>
        <v>0.56127400000000005</v>
      </c>
      <c r="S229" s="176">
        <v>0</v>
      </c>
      <c r="T229" s="177">
        <f>S229*H229</f>
        <v>0</v>
      </c>
      <c r="AR229" s="18" t="s">
        <v>526</v>
      </c>
      <c r="AT229" s="18" t="s">
        <v>447</v>
      </c>
      <c r="AU229" s="18" t="s">
        <v>5990</v>
      </c>
      <c r="AY229" s="18" t="s">
        <v>4012</v>
      </c>
      <c r="BE229" s="178">
        <f>IF(N229="základní",J229,0)</f>
        <v>0</v>
      </c>
      <c r="BF229" s="178">
        <f>IF(N229="snížená",J229,0)</f>
        <v>0</v>
      </c>
      <c r="BG229" s="178">
        <f>IF(N229="zákl. přenesená",J229,0)</f>
        <v>0</v>
      </c>
      <c r="BH229" s="178">
        <f>IF(N229="sníž. přenesená",J229,0)</f>
        <v>0</v>
      </c>
      <c r="BI229" s="178">
        <f>IF(N229="nulová",J229,0)</f>
        <v>0</v>
      </c>
      <c r="BJ229" s="18" t="s">
        <v>5934</v>
      </c>
      <c r="BK229" s="178">
        <f>ROUND(I229*H229,2)</f>
        <v>0</v>
      </c>
      <c r="BL229" s="18" t="s">
        <v>3964</v>
      </c>
      <c r="BM229" s="18" t="s">
        <v>5442</v>
      </c>
    </row>
    <row r="230" spans="2:65" s="12" customFormat="1">
      <c r="B230" s="186"/>
      <c r="D230" s="179" t="s">
        <v>402</v>
      </c>
      <c r="F230" s="188" t="s">
        <v>5443</v>
      </c>
      <c r="H230" s="189">
        <v>160.364</v>
      </c>
      <c r="I230" s="190"/>
      <c r="L230" s="186"/>
      <c r="M230" s="191"/>
      <c r="N230" s="192"/>
      <c r="O230" s="192"/>
      <c r="P230" s="192"/>
      <c r="Q230" s="192"/>
      <c r="R230" s="192"/>
      <c r="S230" s="192"/>
      <c r="T230" s="193"/>
      <c r="AT230" s="194" t="s">
        <v>402</v>
      </c>
      <c r="AU230" s="194" t="s">
        <v>5990</v>
      </c>
      <c r="AV230" s="12" t="s">
        <v>5990</v>
      </c>
      <c r="AW230" s="12" t="s">
        <v>5916</v>
      </c>
      <c r="AX230" s="12" t="s">
        <v>5934</v>
      </c>
      <c r="AY230" s="194" t="s">
        <v>4012</v>
      </c>
    </row>
    <row r="231" spans="2:65" s="1" customFormat="1" ht="22.5" customHeight="1">
      <c r="B231" s="166"/>
      <c r="C231" s="167" t="s">
        <v>629</v>
      </c>
      <c r="D231" s="167" t="s">
        <v>4015</v>
      </c>
      <c r="E231" s="168" t="s">
        <v>2777</v>
      </c>
      <c r="F231" s="169" t="s">
        <v>5527</v>
      </c>
      <c r="G231" s="170" t="s">
        <v>450</v>
      </c>
      <c r="H231" s="171">
        <v>0.56100000000000005</v>
      </c>
      <c r="I231" s="172"/>
      <c r="J231" s="173">
        <f>ROUND(I231*H231,2)</f>
        <v>0</v>
      </c>
      <c r="K231" s="169" t="s">
        <v>392</v>
      </c>
      <c r="L231" s="35"/>
      <c r="M231" s="174" t="s">
        <v>5915</v>
      </c>
      <c r="N231" s="175" t="s">
        <v>5954</v>
      </c>
      <c r="O231" s="36"/>
      <c r="P231" s="176">
        <f>O231*H231</f>
        <v>0</v>
      </c>
      <c r="Q231" s="176">
        <v>0</v>
      </c>
      <c r="R231" s="176">
        <f>Q231*H231</f>
        <v>0</v>
      </c>
      <c r="S231" s="176">
        <v>0</v>
      </c>
      <c r="T231" s="177">
        <f>S231*H231</f>
        <v>0</v>
      </c>
      <c r="AR231" s="18" t="s">
        <v>3964</v>
      </c>
      <c r="AT231" s="18" t="s">
        <v>4015</v>
      </c>
      <c r="AU231" s="18" t="s">
        <v>5990</v>
      </c>
      <c r="AY231" s="18" t="s">
        <v>4012</v>
      </c>
      <c r="BE231" s="178">
        <f>IF(N231="základní",J231,0)</f>
        <v>0</v>
      </c>
      <c r="BF231" s="178">
        <f>IF(N231="snížená",J231,0)</f>
        <v>0</v>
      </c>
      <c r="BG231" s="178">
        <f>IF(N231="zákl. přenesená",J231,0)</f>
        <v>0</v>
      </c>
      <c r="BH231" s="178">
        <f>IF(N231="sníž. přenesená",J231,0)</f>
        <v>0</v>
      </c>
      <c r="BI231" s="178">
        <f>IF(N231="nulová",J231,0)</f>
        <v>0</v>
      </c>
      <c r="BJ231" s="18" t="s">
        <v>5934</v>
      </c>
      <c r="BK231" s="178">
        <f>ROUND(I231*H231,2)</f>
        <v>0</v>
      </c>
      <c r="BL231" s="18" t="s">
        <v>3964</v>
      </c>
      <c r="BM231" s="18" t="s">
        <v>5528</v>
      </c>
    </row>
    <row r="232" spans="2:65" s="11" customFormat="1" ht="29.85" customHeight="1">
      <c r="B232" s="152"/>
      <c r="D232" s="163" t="s">
        <v>5982</v>
      </c>
      <c r="E232" s="164" t="s">
        <v>3696</v>
      </c>
      <c r="F232" s="164" t="s">
        <v>3697</v>
      </c>
      <c r="I232" s="155"/>
      <c r="J232" s="165">
        <f>BK232</f>
        <v>0</v>
      </c>
      <c r="L232" s="152"/>
      <c r="M232" s="157"/>
      <c r="N232" s="158"/>
      <c r="O232" s="158"/>
      <c r="P232" s="159">
        <f>SUM(P233:P240)</f>
        <v>0</v>
      </c>
      <c r="Q232" s="158"/>
      <c r="R232" s="159">
        <f>SUM(R233:R240)</f>
        <v>1.7000420500000002</v>
      </c>
      <c r="S232" s="158"/>
      <c r="T232" s="160">
        <f>SUM(T233:T240)</f>
        <v>1.8531</v>
      </c>
      <c r="AR232" s="153" t="s">
        <v>5990</v>
      </c>
      <c r="AT232" s="161" t="s">
        <v>5982</v>
      </c>
      <c r="AU232" s="161" t="s">
        <v>5934</v>
      </c>
      <c r="AY232" s="153" t="s">
        <v>4012</v>
      </c>
      <c r="BK232" s="162">
        <f>SUM(BK233:BK240)</f>
        <v>0</v>
      </c>
    </row>
    <row r="233" spans="2:65" s="1" customFormat="1" ht="22.5" customHeight="1">
      <c r="B233" s="166"/>
      <c r="C233" s="167" t="s">
        <v>635</v>
      </c>
      <c r="D233" s="167" t="s">
        <v>4015</v>
      </c>
      <c r="E233" s="168" t="s">
        <v>5529</v>
      </c>
      <c r="F233" s="169" t="s">
        <v>5530</v>
      </c>
      <c r="G233" s="170" t="s">
        <v>426</v>
      </c>
      <c r="H233" s="171">
        <v>123.54</v>
      </c>
      <c r="I233" s="172"/>
      <c r="J233" s="173">
        <f>ROUND(I233*H233,2)</f>
        <v>0</v>
      </c>
      <c r="K233" s="169" t="s">
        <v>392</v>
      </c>
      <c r="L233" s="35"/>
      <c r="M233" s="174" t="s">
        <v>5915</v>
      </c>
      <c r="N233" s="175" t="s">
        <v>5954</v>
      </c>
      <c r="O233" s="36"/>
      <c r="P233" s="176">
        <f>O233*H233</f>
        <v>0</v>
      </c>
      <c r="Q233" s="176">
        <v>0</v>
      </c>
      <c r="R233" s="176">
        <f>Q233*H233</f>
        <v>0</v>
      </c>
      <c r="S233" s="176">
        <v>0</v>
      </c>
      <c r="T233" s="177">
        <f>S233*H233</f>
        <v>0</v>
      </c>
      <c r="AR233" s="18" t="s">
        <v>3964</v>
      </c>
      <c r="AT233" s="18" t="s">
        <v>4015</v>
      </c>
      <c r="AU233" s="18" t="s">
        <v>5990</v>
      </c>
      <c r="AY233" s="18" t="s">
        <v>4012</v>
      </c>
      <c r="BE233" s="178">
        <f>IF(N233="základní",J233,0)</f>
        <v>0</v>
      </c>
      <c r="BF233" s="178">
        <f>IF(N233="snížená",J233,0)</f>
        <v>0</v>
      </c>
      <c r="BG233" s="178">
        <f>IF(N233="zákl. přenesená",J233,0)</f>
        <v>0</v>
      </c>
      <c r="BH233" s="178">
        <f>IF(N233="sníž. přenesená",J233,0)</f>
        <v>0</v>
      </c>
      <c r="BI233" s="178">
        <f>IF(N233="nulová",J233,0)</f>
        <v>0</v>
      </c>
      <c r="BJ233" s="18" t="s">
        <v>5934</v>
      </c>
      <c r="BK233" s="178">
        <f>ROUND(I233*H233,2)</f>
        <v>0</v>
      </c>
      <c r="BL233" s="18" t="s">
        <v>3964</v>
      </c>
      <c r="BM233" s="18" t="s">
        <v>5531</v>
      </c>
    </row>
    <row r="234" spans="2:65" s="12" customFormat="1">
      <c r="B234" s="186"/>
      <c r="D234" s="179" t="s">
        <v>402</v>
      </c>
      <c r="E234" s="187" t="s">
        <v>5915</v>
      </c>
      <c r="F234" s="188" t="s">
        <v>5532</v>
      </c>
      <c r="H234" s="189">
        <v>123.54</v>
      </c>
      <c r="I234" s="190"/>
      <c r="L234" s="186"/>
      <c r="M234" s="191"/>
      <c r="N234" s="192"/>
      <c r="O234" s="192"/>
      <c r="P234" s="192"/>
      <c r="Q234" s="192"/>
      <c r="R234" s="192"/>
      <c r="S234" s="192"/>
      <c r="T234" s="193"/>
      <c r="AT234" s="194" t="s">
        <v>402</v>
      </c>
      <c r="AU234" s="194" t="s">
        <v>5990</v>
      </c>
      <c r="AV234" s="12" t="s">
        <v>5990</v>
      </c>
      <c r="AW234" s="12" t="s">
        <v>5947</v>
      </c>
      <c r="AX234" s="12" t="s">
        <v>5934</v>
      </c>
      <c r="AY234" s="194" t="s">
        <v>4012</v>
      </c>
    </row>
    <row r="235" spans="2:65" s="1" customFormat="1" ht="22.5" customHeight="1">
      <c r="B235" s="166"/>
      <c r="C235" s="197" t="s">
        <v>640</v>
      </c>
      <c r="D235" s="197" t="s">
        <v>447</v>
      </c>
      <c r="E235" s="198" t="s">
        <v>5533</v>
      </c>
      <c r="F235" s="199" t="s">
        <v>5534</v>
      </c>
      <c r="G235" s="200" t="s">
        <v>400</v>
      </c>
      <c r="H235" s="201">
        <v>2.9649999999999999</v>
      </c>
      <c r="I235" s="202"/>
      <c r="J235" s="203">
        <f>ROUND(I235*H235,2)</f>
        <v>0</v>
      </c>
      <c r="K235" s="199" t="s">
        <v>392</v>
      </c>
      <c r="L235" s="204"/>
      <c r="M235" s="205" t="s">
        <v>5915</v>
      </c>
      <c r="N235" s="206" t="s">
        <v>5954</v>
      </c>
      <c r="O235" s="36"/>
      <c r="P235" s="176">
        <f>O235*H235</f>
        <v>0</v>
      </c>
      <c r="Q235" s="176">
        <v>0.55000000000000004</v>
      </c>
      <c r="R235" s="176">
        <f>Q235*H235</f>
        <v>1.6307500000000001</v>
      </c>
      <c r="S235" s="176">
        <v>0</v>
      </c>
      <c r="T235" s="177">
        <f>S235*H235</f>
        <v>0</v>
      </c>
      <c r="AR235" s="18" t="s">
        <v>526</v>
      </c>
      <c r="AT235" s="18" t="s">
        <v>447</v>
      </c>
      <c r="AU235" s="18" t="s">
        <v>5990</v>
      </c>
      <c r="AY235" s="18" t="s">
        <v>4012</v>
      </c>
      <c r="BE235" s="178">
        <f>IF(N235="základní",J235,0)</f>
        <v>0</v>
      </c>
      <c r="BF235" s="178">
        <f>IF(N235="snížená",J235,0)</f>
        <v>0</v>
      </c>
      <c r="BG235" s="178">
        <f>IF(N235="zákl. přenesená",J235,0)</f>
        <v>0</v>
      </c>
      <c r="BH235" s="178">
        <f>IF(N235="sníž. přenesená",J235,0)</f>
        <v>0</v>
      </c>
      <c r="BI235" s="178">
        <f>IF(N235="nulová",J235,0)</f>
        <v>0</v>
      </c>
      <c r="BJ235" s="18" t="s">
        <v>5934</v>
      </c>
      <c r="BK235" s="178">
        <f>ROUND(I235*H235,2)</f>
        <v>0</v>
      </c>
      <c r="BL235" s="18" t="s">
        <v>3964</v>
      </c>
      <c r="BM235" s="18" t="s">
        <v>5535</v>
      </c>
    </row>
    <row r="236" spans="2:65" s="12" customFormat="1">
      <c r="B236" s="186"/>
      <c r="D236" s="179" t="s">
        <v>402</v>
      </c>
      <c r="E236" s="187" t="s">
        <v>5915</v>
      </c>
      <c r="F236" s="188" t="s">
        <v>5536</v>
      </c>
      <c r="H236" s="189">
        <v>2.9649999999999999</v>
      </c>
      <c r="I236" s="190"/>
      <c r="L236" s="186"/>
      <c r="M236" s="191"/>
      <c r="N236" s="192"/>
      <c r="O236" s="192"/>
      <c r="P236" s="192"/>
      <c r="Q236" s="192"/>
      <c r="R236" s="192"/>
      <c r="S236" s="192"/>
      <c r="T236" s="193"/>
      <c r="AT236" s="194" t="s">
        <v>402</v>
      </c>
      <c r="AU236" s="194" t="s">
        <v>5990</v>
      </c>
      <c r="AV236" s="12" t="s">
        <v>5990</v>
      </c>
      <c r="AW236" s="12" t="s">
        <v>5947</v>
      </c>
      <c r="AX236" s="12" t="s">
        <v>5934</v>
      </c>
      <c r="AY236" s="194" t="s">
        <v>4012</v>
      </c>
    </row>
    <row r="237" spans="2:65" s="1" customFormat="1" ht="22.5" customHeight="1">
      <c r="B237" s="166"/>
      <c r="C237" s="167" t="s">
        <v>645</v>
      </c>
      <c r="D237" s="167" t="s">
        <v>4015</v>
      </c>
      <c r="E237" s="168" t="s">
        <v>5537</v>
      </c>
      <c r="F237" s="169" t="s">
        <v>5538</v>
      </c>
      <c r="G237" s="170" t="s">
        <v>426</v>
      </c>
      <c r="H237" s="171">
        <v>123.54</v>
      </c>
      <c r="I237" s="172"/>
      <c r="J237" s="173">
        <f>ROUND(I237*H237,2)</f>
        <v>0</v>
      </c>
      <c r="K237" s="169" t="s">
        <v>392</v>
      </c>
      <c r="L237" s="35"/>
      <c r="M237" s="174" t="s">
        <v>5915</v>
      </c>
      <c r="N237" s="175" t="s">
        <v>5954</v>
      </c>
      <c r="O237" s="36"/>
      <c r="P237" s="176">
        <f>O237*H237</f>
        <v>0</v>
      </c>
      <c r="Q237" s="176">
        <v>0</v>
      </c>
      <c r="R237" s="176">
        <f>Q237*H237</f>
        <v>0</v>
      </c>
      <c r="S237" s="176">
        <v>1.4999999999999999E-2</v>
      </c>
      <c r="T237" s="177">
        <f>S237*H237</f>
        <v>1.8531</v>
      </c>
      <c r="AR237" s="18" t="s">
        <v>3964</v>
      </c>
      <c r="AT237" s="18" t="s">
        <v>4015</v>
      </c>
      <c r="AU237" s="18" t="s">
        <v>5990</v>
      </c>
      <c r="AY237" s="18" t="s">
        <v>4012</v>
      </c>
      <c r="BE237" s="178">
        <f>IF(N237="základní",J237,0)</f>
        <v>0</v>
      </c>
      <c r="BF237" s="178">
        <f>IF(N237="snížená",J237,0)</f>
        <v>0</v>
      </c>
      <c r="BG237" s="178">
        <f>IF(N237="zákl. přenesená",J237,0)</f>
        <v>0</v>
      </c>
      <c r="BH237" s="178">
        <f>IF(N237="sníž. přenesená",J237,0)</f>
        <v>0</v>
      </c>
      <c r="BI237" s="178">
        <f>IF(N237="nulová",J237,0)</f>
        <v>0</v>
      </c>
      <c r="BJ237" s="18" t="s">
        <v>5934</v>
      </c>
      <c r="BK237" s="178">
        <f>ROUND(I237*H237,2)</f>
        <v>0</v>
      </c>
      <c r="BL237" s="18" t="s">
        <v>3964</v>
      </c>
      <c r="BM237" s="18" t="s">
        <v>5539</v>
      </c>
    </row>
    <row r="238" spans="2:65" s="12" customFormat="1">
      <c r="B238" s="186"/>
      <c r="D238" s="179" t="s">
        <v>402</v>
      </c>
      <c r="E238" s="187" t="s">
        <v>5915</v>
      </c>
      <c r="F238" s="188" t="s">
        <v>5532</v>
      </c>
      <c r="H238" s="189">
        <v>123.54</v>
      </c>
      <c r="I238" s="190"/>
      <c r="L238" s="186"/>
      <c r="M238" s="191"/>
      <c r="N238" s="192"/>
      <c r="O238" s="192"/>
      <c r="P238" s="192"/>
      <c r="Q238" s="192"/>
      <c r="R238" s="192"/>
      <c r="S238" s="192"/>
      <c r="T238" s="193"/>
      <c r="AT238" s="194" t="s">
        <v>402</v>
      </c>
      <c r="AU238" s="194" t="s">
        <v>5990</v>
      </c>
      <c r="AV238" s="12" t="s">
        <v>5990</v>
      </c>
      <c r="AW238" s="12" t="s">
        <v>5947</v>
      </c>
      <c r="AX238" s="12" t="s">
        <v>5934</v>
      </c>
      <c r="AY238" s="194" t="s">
        <v>4012</v>
      </c>
    </row>
    <row r="239" spans="2:65" s="1" customFormat="1" ht="22.5" customHeight="1">
      <c r="B239" s="166"/>
      <c r="C239" s="167" t="s">
        <v>649</v>
      </c>
      <c r="D239" s="167" t="s">
        <v>4015</v>
      </c>
      <c r="E239" s="168" t="s">
        <v>5540</v>
      </c>
      <c r="F239" s="169" t="s">
        <v>5541</v>
      </c>
      <c r="G239" s="170" t="s">
        <v>400</v>
      </c>
      <c r="H239" s="171">
        <v>2.9649999999999999</v>
      </c>
      <c r="I239" s="172"/>
      <c r="J239" s="173">
        <f>ROUND(I239*H239,2)</f>
        <v>0</v>
      </c>
      <c r="K239" s="169" t="s">
        <v>392</v>
      </c>
      <c r="L239" s="35"/>
      <c r="M239" s="174" t="s">
        <v>5915</v>
      </c>
      <c r="N239" s="175" t="s">
        <v>5954</v>
      </c>
      <c r="O239" s="36"/>
      <c r="P239" s="176">
        <f>O239*H239</f>
        <v>0</v>
      </c>
      <c r="Q239" s="176">
        <v>2.3369999999999998E-2</v>
      </c>
      <c r="R239" s="176">
        <f>Q239*H239</f>
        <v>6.9292049999999994E-2</v>
      </c>
      <c r="S239" s="176">
        <v>0</v>
      </c>
      <c r="T239" s="177">
        <f>S239*H239</f>
        <v>0</v>
      </c>
      <c r="AR239" s="18" t="s">
        <v>3964</v>
      </c>
      <c r="AT239" s="18" t="s">
        <v>4015</v>
      </c>
      <c r="AU239" s="18" t="s">
        <v>5990</v>
      </c>
      <c r="AY239" s="18" t="s">
        <v>4012</v>
      </c>
      <c r="BE239" s="178">
        <f>IF(N239="základní",J239,0)</f>
        <v>0</v>
      </c>
      <c r="BF239" s="178">
        <f>IF(N239="snížená",J239,0)</f>
        <v>0</v>
      </c>
      <c r="BG239" s="178">
        <f>IF(N239="zákl. přenesená",J239,0)</f>
        <v>0</v>
      </c>
      <c r="BH239" s="178">
        <f>IF(N239="sníž. přenesená",J239,0)</f>
        <v>0</v>
      </c>
      <c r="BI239" s="178">
        <f>IF(N239="nulová",J239,0)</f>
        <v>0</v>
      </c>
      <c r="BJ239" s="18" t="s">
        <v>5934</v>
      </c>
      <c r="BK239" s="178">
        <f>ROUND(I239*H239,2)</f>
        <v>0</v>
      </c>
      <c r="BL239" s="18" t="s">
        <v>3964</v>
      </c>
      <c r="BM239" s="18" t="s">
        <v>5542</v>
      </c>
    </row>
    <row r="240" spans="2:65" s="1" customFormat="1" ht="22.5" customHeight="1">
      <c r="B240" s="166"/>
      <c r="C240" s="167" t="s">
        <v>654</v>
      </c>
      <c r="D240" s="167" t="s">
        <v>4015</v>
      </c>
      <c r="E240" s="168" t="s">
        <v>5543</v>
      </c>
      <c r="F240" s="169" t="s">
        <v>5544</v>
      </c>
      <c r="G240" s="170" t="s">
        <v>450</v>
      </c>
      <c r="H240" s="171">
        <v>1.7</v>
      </c>
      <c r="I240" s="172"/>
      <c r="J240" s="173">
        <f>ROUND(I240*H240,2)</f>
        <v>0</v>
      </c>
      <c r="K240" s="169" t="s">
        <v>392</v>
      </c>
      <c r="L240" s="35"/>
      <c r="M240" s="174" t="s">
        <v>5915</v>
      </c>
      <c r="N240" s="175" t="s">
        <v>5954</v>
      </c>
      <c r="O240" s="36"/>
      <c r="P240" s="176">
        <f>O240*H240</f>
        <v>0</v>
      </c>
      <c r="Q240" s="176">
        <v>0</v>
      </c>
      <c r="R240" s="176">
        <f>Q240*H240</f>
        <v>0</v>
      </c>
      <c r="S240" s="176">
        <v>0</v>
      </c>
      <c r="T240" s="177">
        <f>S240*H240</f>
        <v>0</v>
      </c>
      <c r="AR240" s="18" t="s">
        <v>3964</v>
      </c>
      <c r="AT240" s="18" t="s">
        <v>4015</v>
      </c>
      <c r="AU240" s="18" t="s">
        <v>5990</v>
      </c>
      <c r="AY240" s="18" t="s">
        <v>4012</v>
      </c>
      <c r="BE240" s="178">
        <f>IF(N240="základní",J240,0)</f>
        <v>0</v>
      </c>
      <c r="BF240" s="178">
        <f>IF(N240="snížená",J240,0)</f>
        <v>0</v>
      </c>
      <c r="BG240" s="178">
        <f>IF(N240="zákl. přenesená",J240,0)</f>
        <v>0</v>
      </c>
      <c r="BH240" s="178">
        <f>IF(N240="sníž. přenesená",J240,0)</f>
        <v>0</v>
      </c>
      <c r="BI240" s="178">
        <f>IF(N240="nulová",J240,0)</f>
        <v>0</v>
      </c>
      <c r="BJ240" s="18" t="s">
        <v>5934</v>
      </c>
      <c r="BK240" s="178">
        <f>ROUND(I240*H240,2)</f>
        <v>0</v>
      </c>
      <c r="BL240" s="18" t="s">
        <v>3964</v>
      </c>
      <c r="BM240" s="18" t="s">
        <v>5545</v>
      </c>
    </row>
    <row r="241" spans="2:65" s="11" customFormat="1" ht="29.85" customHeight="1">
      <c r="B241" s="152"/>
      <c r="D241" s="163" t="s">
        <v>5982</v>
      </c>
      <c r="E241" s="164" t="s">
        <v>2781</v>
      </c>
      <c r="F241" s="164" t="s">
        <v>2782</v>
      </c>
      <c r="I241" s="155"/>
      <c r="J241" s="165">
        <f>BK241</f>
        <v>0</v>
      </c>
      <c r="L241" s="152"/>
      <c r="M241" s="157"/>
      <c r="N241" s="158"/>
      <c r="O241" s="158"/>
      <c r="P241" s="159">
        <f>SUM(P242:P262)</f>
        <v>0</v>
      </c>
      <c r="Q241" s="158"/>
      <c r="R241" s="159">
        <f>SUM(R242:R262)</f>
        <v>1.2310737000000003</v>
      </c>
      <c r="S241" s="158"/>
      <c r="T241" s="160">
        <f>SUM(T242:T262)</f>
        <v>1.0347270000000002</v>
      </c>
      <c r="AR241" s="153" t="s">
        <v>5990</v>
      </c>
      <c r="AT241" s="161" t="s">
        <v>5982</v>
      </c>
      <c r="AU241" s="161" t="s">
        <v>5934</v>
      </c>
      <c r="AY241" s="153" t="s">
        <v>4012</v>
      </c>
      <c r="BK241" s="162">
        <f>SUM(BK242:BK262)</f>
        <v>0</v>
      </c>
    </row>
    <row r="242" spans="2:65" s="1" customFormat="1" ht="22.5" customHeight="1">
      <c r="B242" s="166"/>
      <c r="C242" s="167" t="s">
        <v>658</v>
      </c>
      <c r="D242" s="167" t="s">
        <v>4015</v>
      </c>
      <c r="E242" s="168" t="s">
        <v>3712</v>
      </c>
      <c r="F242" s="169" t="s">
        <v>3713</v>
      </c>
      <c r="G242" s="170" t="s">
        <v>426</v>
      </c>
      <c r="H242" s="171">
        <v>143.55000000000001</v>
      </c>
      <c r="I242" s="172"/>
      <c r="J242" s="173">
        <f>ROUND(I242*H242,2)</f>
        <v>0</v>
      </c>
      <c r="K242" s="169" t="s">
        <v>392</v>
      </c>
      <c r="L242" s="35"/>
      <c r="M242" s="174" t="s">
        <v>5915</v>
      </c>
      <c r="N242" s="175" t="s">
        <v>5954</v>
      </c>
      <c r="O242" s="36"/>
      <c r="P242" s="176">
        <f>O242*H242</f>
        <v>0</v>
      </c>
      <c r="Q242" s="176">
        <v>0</v>
      </c>
      <c r="R242" s="176">
        <f>Q242*H242</f>
        <v>0</v>
      </c>
      <c r="S242" s="176">
        <v>5.94E-3</v>
      </c>
      <c r="T242" s="177">
        <f>S242*H242</f>
        <v>0.85268700000000008</v>
      </c>
      <c r="AR242" s="18" t="s">
        <v>3964</v>
      </c>
      <c r="AT242" s="18" t="s">
        <v>4015</v>
      </c>
      <c r="AU242" s="18" t="s">
        <v>5990</v>
      </c>
      <c r="AY242" s="18" t="s">
        <v>4012</v>
      </c>
      <c r="BE242" s="178">
        <f>IF(N242="základní",J242,0)</f>
        <v>0</v>
      </c>
      <c r="BF242" s="178">
        <f>IF(N242="snížená",J242,0)</f>
        <v>0</v>
      </c>
      <c r="BG242" s="178">
        <f>IF(N242="zákl. přenesená",J242,0)</f>
        <v>0</v>
      </c>
      <c r="BH242" s="178">
        <f>IF(N242="sníž. přenesená",J242,0)</f>
        <v>0</v>
      </c>
      <c r="BI242" s="178">
        <f>IF(N242="nulová",J242,0)</f>
        <v>0</v>
      </c>
      <c r="BJ242" s="18" t="s">
        <v>5934</v>
      </c>
      <c r="BK242" s="178">
        <f>ROUND(I242*H242,2)</f>
        <v>0</v>
      </c>
      <c r="BL242" s="18" t="s">
        <v>3964</v>
      </c>
      <c r="BM242" s="18" t="s">
        <v>2472</v>
      </c>
    </row>
    <row r="243" spans="2:65" s="12" customFormat="1">
      <c r="B243" s="186"/>
      <c r="D243" s="179" t="s">
        <v>402</v>
      </c>
      <c r="E243" s="187" t="s">
        <v>5915</v>
      </c>
      <c r="F243" s="188" t="s">
        <v>5546</v>
      </c>
      <c r="H243" s="189">
        <v>143.55000000000001</v>
      </c>
      <c r="I243" s="190"/>
      <c r="L243" s="186"/>
      <c r="M243" s="191"/>
      <c r="N243" s="192"/>
      <c r="O243" s="192"/>
      <c r="P243" s="192"/>
      <c r="Q243" s="192"/>
      <c r="R243" s="192"/>
      <c r="S243" s="192"/>
      <c r="T243" s="193"/>
      <c r="AT243" s="194" t="s">
        <v>402</v>
      </c>
      <c r="AU243" s="194" t="s">
        <v>5990</v>
      </c>
      <c r="AV243" s="12" t="s">
        <v>5990</v>
      </c>
      <c r="AW243" s="12" t="s">
        <v>5947</v>
      </c>
      <c r="AX243" s="12" t="s">
        <v>5934</v>
      </c>
      <c r="AY243" s="194" t="s">
        <v>4012</v>
      </c>
    </row>
    <row r="244" spans="2:65" s="1" customFormat="1" ht="22.5" customHeight="1">
      <c r="B244" s="166"/>
      <c r="C244" s="167" t="s">
        <v>663</v>
      </c>
      <c r="D244" s="167" t="s">
        <v>4015</v>
      </c>
      <c r="E244" s="168" t="s">
        <v>2474</v>
      </c>
      <c r="F244" s="169" t="s">
        <v>2475</v>
      </c>
      <c r="G244" s="170" t="s">
        <v>459</v>
      </c>
      <c r="H244" s="171">
        <v>33</v>
      </c>
      <c r="I244" s="172"/>
      <c r="J244" s="173">
        <f>ROUND(I244*H244,2)</f>
        <v>0</v>
      </c>
      <c r="K244" s="169" t="s">
        <v>392</v>
      </c>
      <c r="L244" s="35"/>
      <c r="M244" s="174" t="s">
        <v>5915</v>
      </c>
      <c r="N244" s="175" t="s">
        <v>5954</v>
      </c>
      <c r="O244" s="36"/>
      <c r="P244" s="176">
        <f>O244*H244</f>
        <v>0</v>
      </c>
      <c r="Q244" s="176">
        <v>0</v>
      </c>
      <c r="R244" s="176">
        <f>Q244*H244</f>
        <v>0</v>
      </c>
      <c r="S244" s="176">
        <v>2.2300000000000002E-3</v>
      </c>
      <c r="T244" s="177">
        <f>S244*H244</f>
        <v>7.3590000000000003E-2</v>
      </c>
      <c r="AR244" s="18" t="s">
        <v>3964</v>
      </c>
      <c r="AT244" s="18" t="s">
        <v>4015</v>
      </c>
      <c r="AU244" s="18" t="s">
        <v>5990</v>
      </c>
      <c r="AY244" s="18" t="s">
        <v>4012</v>
      </c>
      <c r="BE244" s="178">
        <f>IF(N244="základní",J244,0)</f>
        <v>0</v>
      </c>
      <c r="BF244" s="178">
        <f>IF(N244="snížená",J244,0)</f>
        <v>0</v>
      </c>
      <c r="BG244" s="178">
        <f>IF(N244="zákl. přenesená",J244,0)</f>
        <v>0</v>
      </c>
      <c r="BH244" s="178">
        <f>IF(N244="sníž. přenesená",J244,0)</f>
        <v>0</v>
      </c>
      <c r="BI244" s="178">
        <f>IF(N244="nulová",J244,0)</f>
        <v>0</v>
      </c>
      <c r="BJ244" s="18" t="s">
        <v>5934</v>
      </c>
      <c r="BK244" s="178">
        <f>ROUND(I244*H244,2)</f>
        <v>0</v>
      </c>
      <c r="BL244" s="18" t="s">
        <v>3964</v>
      </c>
      <c r="BM244" s="18" t="s">
        <v>2476</v>
      </c>
    </row>
    <row r="245" spans="2:65" s="12" customFormat="1">
      <c r="B245" s="186"/>
      <c r="D245" s="179" t="s">
        <v>402</v>
      </c>
      <c r="E245" s="187" t="s">
        <v>5915</v>
      </c>
      <c r="F245" s="188" t="s">
        <v>5547</v>
      </c>
      <c r="H245" s="189">
        <v>33</v>
      </c>
      <c r="I245" s="190"/>
      <c r="L245" s="186"/>
      <c r="M245" s="191"/>
      <c r="N245" s="192"/>
      <c r="O245" s="192"/>
      <c r="P245" s="192"/>
      <c r="Q245" s="192"/>
      <c r="R245" s="192"/>
      <c r="S245" s="192"/>
      <c r="T245" s="193"/>
      <c r="AT245" s="194" t="s">
        <v>402</v>
      </c>
      <c r="AU245" s="194" t="s">
        <v>5990</v>
      </c>
      <c r="AV245" s="12" t="s">
        <v>5990</v>
      </c>
      <c r="AW245" s="12" t="s">
        <v>5947</v>
      </c>
      <c r="AX245" s="12" t="s">
        <v>5934</v>
      </c>
      <c r="AY245" s="194" t="s">
        <v>4012</v>
      </c>
    </row>
    <row r="246" spans="2:65" s="1" customFormat="1" ht="22.5" customHeight="1">
      <c r="B246" s="166"/>
      <c r="C246" s="167" t="s">
        <v>668</v>
      </c>
      <c r="D246" s="167" t="s">
        <v>4015</v>
      </c>
      <c r="E246" s="168" t="s">
        <v>5594</v>
      </c>
      <c r="F246" s="169" t="s">
        <v>5595</v>
      </c>
      <c r="G246" s="170" t="s">
        <v>459</v>
      </c>
      <c r="H246" s="171">
        <v>6</v>
      </c>
      <c r="I246" s="172"/>
      <c r="J246" s="173">
        <f>ROUND(I246*H246,2)</f>
        <v>0</v>
      </c>
      <c r="K246" s="169" t="s">
        <v>392</v>
      </c>
      <c r="L246" s="35"/>
      <c r="M246" s="174" t="s">
        <v>5915</v>
      </c>
      <c r="N246" s="175" t="s">
        <v>5954</v>
      </c>
      <c r="O246" s="36"/>
      <c r="P246" s="176">
        <f>O246*H246</f>
        <v>0</v>
      </c>
      <c r="Q246" s="176">
        <v>0</v>
      </c>
      <c r="R246" s="176">
        <f>Q246*H246</f>
        <v>0</v>
      </c>
      <c r="S246" s="176">
        <v>1.67E-3</v>
      </c>
      <c r="T246" s="177">
        <f>S246*H246</f>
        <v>1.0020000000000001E-2</v>
      </c>
      <c r="AR246" s="18" t="s">
        <v>3964</v>
      </c>
      <c r="AT246" s="18" t="s">
        <v>4015</v>
      </c>
      <c r="AU246" s="18" t="s">
        <v>5990</v>
      </c>
      <c r="AY246" s="18" t="s">
        <v>4012</v>
      </c>
      <c r="BE246" s="178">
        <f>IF(N246="základní",J246,0)</f>
        <v>0</v>
      </c>
      <c r="BF246" s="178">
        <f>IF(N246="snížená",J246,0)</f>
        <v>0</v>
      </c>
      <c r="BG246" s="178">
        <f>IF(N246="zákl. přenesená",J246,0)</f>
        <v>0</v>
      </c>
      <c r="BH246" s="178">
        <f>IF(N246="sníž. přenesená",J246,0)</f>
        <v>0</v>
      </c>
      <c r="BI246" s="178">
        <f>IF(N246="nulová",J246,0)</f>
        <v>0</v>
      </c>
      <c r="BJ246" s="18" t="s">
        <v>5934</v>
      </c>
      <c r="BK246" s="178">
        <f>ROUND(I246*H246,2)</f>
        <v>0</v>
      </c>
      <c r="BL246" s="18" t="s">
        <v>3964</v>
      </c>
      <c r="BM246" s="18" t="s">
        <v>2477</v>
      </c>
    </row>
    <row r="247" spans="2:65" s="12" customFormat="1">
      <c r="B247" s="186"/>
      <c r="D247" s="179" t="s">
        <v>402</v>
      </c>
      <c r="E247" s="187" t="s">
        <v>5915</v>
      </c>
      <c r="F247" s="188" t="s">
        <v>4113</v>
      </c>
      <c r="H247" s="189">
        <v>6</v>
      </c>
      <c r="I247" s="190"/>
      <c r="L247" s="186"/>
      <c r="M247" s="191"/>
      <c r="N247" s="192"/>
      <c r="O247" s="192"/>
      <c r="P247" s="192"/>
      <c r="Q247" s="192"/>
      <c r="R247" s="192"/>
      <c r="S247" s="192"/>
      <c r="T247" s="193"/>
      <c r="AT247" s="194" t="s">
        <v>402</v>
      </c>
      <c r="AU247" s="194" t="s">
        <v>5990</v>
      </c>
      <c r="AV247" s="12" t="s">
        <v>5990</v>
      </c>
      <c r="AW247" s="12" t="s">
        <v>5947</v>
      </c>
      <c r="AX247" s="12" t="s">
        <v>5934</v>
      </c>
      <c r="AY247" s="194" t="s">
        <v>4012</v>
      </c>
    </row>
    <row r="248" spans="2:65" s="1" customFormat="1" ht="22.5" customHeight="1">
      <c r="B248" s="166"/>
      <c r="C248" s="167" t="s">
        <v>673</v>
      </c>
      <c r="D248" s="167" t="s">
        <v>4015</v>
      </c>
      <c r="E248" s="168" t="s">
        <v>5602</v>
      </c>
      <c r="F248" s="169" t="s">
        <v>5603</v>
      </c>
      <c r="G248" s="170" t="s">
        <v>459</v>
      </c>
      <c r="H248" s="171">
        <v>17.399999999999999</v>
      </c>
      <c r="I248" s="172"/>
      <c r="J248" s="173">
        <f>ROUND(I248*H248,2)</f>
        <v>0</v>
      </c>
      <c r="K248" s="169" t="s">
        <v>392</v>
      </c>
      <c r="L248" s="35"/>
      <c r="M248" s="174" t="s">
        <v>5915</v>
      </c>
      <c r="N248" s="175" t="s">
        <v>5954</v>
      </c>
      <c r="O248" s="36"/>
      <c r="P248" s="176">
        <f>O248*H248</f>
        <v>0</v>
      </c>
      <c r="Q248" s="176">
        <v>0</v>
      </c>
      <c r="R248" s="176">
        <f>Q248*H248</f>
        <v>0</v>
      </c>
      <c r="S248" s="176">
        <v>2.5999999999999999E-3</v>
      </c>
      <c r="T248" s="177">
        <f>S248*H248</f>
        <v>4.5239999999999995E-2</v>
      </c>
      <c r="AR248" s="18" t="s">
        <v>3964</v>
      </c>
      <c r="AT248" s="18" t="s">
        <v>4015</v>
      </c>
      <c r="AU248" s="18" t="s">
        <v>5990</v>
      </c>
      <c r="AY248" s="18" t="s">
        <v>4012</v>
      </c>
      <c r="BE248" s="178">
        <f>IF(N248="základní",J248,0)</f>
        <v>0</v>
      </c>
      <c r="BF248" s="178">
        <f>IF(N248="snížená",J248,0)</f>
        <v>0</v>
      </c>
      <c r="BG248" s="178">
        <f>IF(N248="zákl. přenesená",J248,0)</f>
        <v>0</v>
      </c>
      <c r="BH248" s="178">
        <f>IF(N248="sníž. přenesená",J248,0)</f>
        <v>0</v>
      </c>
      <c r="BI248" s="178">
        <f>IF(N248="nulová",J248,0)</f>
        <v>0</v>
      </c>
      <c r="BJ248" s="18" t="s">
        <v>5934</v>
      </c>
      <c r="BK248" s="178">
        <f>ROUND(I248*H248,2)</f>
        <v>0</v>
      </c>
      <c r="BL248" s="18" t="s">
        <v>3964</v>
      </c>
      <c r="BM248" s="18" t="s">
        <v>2479</v>
      </c>
    </row>
    <row r="249" spans="2:65" s="12" customFormat="1">
      <c r="B249" s="186"/>
      <c r="D249" s="179" t="s">
        <v>402</v>
      </c>
      <c r="E249" s="187" t="s">
        <v>5915</v>
      </c>
      <c r="F249" s="188" t="s">
        <v>5548</v>
      </c>
      <c r="H249" s="189">
        <v>17.399999999999999</v>
      </c>
      <c r="I249" s="190"/>
      <c r="L249" s="186"/>
      <c r="M249" s="191"/>
      <c r="N249" s="192"/>
      <c r="O249" s="192"/>
      <c r="P249" s="192"/>
      <c r="Q249" s="192"/>
      <c r="R249" s="192"/>
      <c r="S249" s="192"/>
      <c r="T249" s="193"/>
      <c r="AT249" s="194" t="s">
        <v>402</v>
      </c>
      <c r="AU249" s="194" t="s">
        <v>5990</v>
      </c>
      <c r="AV249" s="12" t="s">
        <v>5990</v>
      </c>
      <c r="AW249" s="12" t="s">
        <v>5947</v>
      </c>
      <c r="AX249" s="12" t="s">
        <v>5934</v>
      </c>
      <c r="AY249" s="194" t="s">
        <v>4012</v>
      </c>
    </row>
    <row r="250" spans="2:65" s="1" customFormat="1" ht="22.5" customHeight="1">
      <c r="B250" s="166"/>
      <c r="C250" s="167" t="s">
        <v>678</v>
      </c>
      <c r="D250" s="167" t="s">
        <v>4015</v>
      </c>
      <c r="E250" s="168" t="s">
        <v>5607</v>
      </c>
      <c r="F250" s="169" t="s">
        <v>5608</v>
      </c>
      <c r="G250" s="170" t="s">
        <v>459</v>
      </c>
      <c r="H250" s="171">
        <v>13.5</v>
      </c>
      <c r="I250" s="172"/>
      <c r="J250" s="173">
        <f>ROUND(I250*H250,2)</f>
        <v>0</v>
      </c>
      <c r="K250" s="169" t="s">
        <v>392</v>
      </c>
      <c r="L250" s="35"/>
      <c r="M250" s="174" t="s">
        <v>5915</v>
      </c>
      <c r="N250" s="175" t="s">
        <v>5954</v>
      </c>
      <c r="O250" s="36"/>
      <c r="P250" s="176">
        <f>O250*H250</f>
        <v>0</v>
      </c>
      <c r="Q250" s="176">
        <v>0</v>
      </c>
      <c r="R250" s="176">
        <f>Q250*H250</f>
        <v>0</v>
      </c>
      <c r="S250" s="176">
        <v>3.9399999999999999E-3</v>
      </c>
      <c r="T250" s="177">
        <f>S250*H250</f>
        <v>5.3190000000000001E-2</v>
      </c>
      <c r="AR250" s="18" t="s">
        <v>3964</v>
      </c>
      <c r="AT250" s="18" t="s">
        <v>4015</v>
      </c>
      <c r="AU250" s="18" t="s">
        <v>5990</v>
      </c>
      <c r="AY250" s="18" t="s">
        <v>4012</v>
      </c>
      <c r="BE250" s="178">
        <f>IF(N250="základní",J250,0)</f>
        <v>0</v>
      </c>
      <c r="BF250" s="178">
        <f>IF(N250="snížená",J250,0)</f>
        <v>0</v>
      </c>
      <c r="BG250" s="178">
        <f>IF(N250="zákl. přenesená",J250,0)</f>
        <v>0</v>
      </c>
      <c r="BH250" s="178">
        <f>IF(N250="sníž. přenesená",J250,0)</f>
        <v>0</v>
      </c>
      <c r="BI250" s="178">
        <f>IF(N250="nulová",J250,0)</f>
        <v>0</v>
      </c>
      <c r="BJ250" s="18" t="s">
        <v>5934</v>
      </c>
      <c r="BK250" s="178">
        <f>ROUND(I250*H250,2)</f>
        <v>0</v>
      </c>
      <c r="BL250" s="18" t="s">
        <v>3964</v>
      </c>
      <c r="BM250" s="18" t="s">
        <v>2480</v>
      </c>
    </row>
    <row r="251" spans="2:65" s="12" customFormat="1">
      <c r="B251" s="186"/>
      <c r="D251" s="179" t="s">
        <v>402</v>
      </c>
      <c r="E251" s="187" t="s">
        <v>5915</v>
      </c>
      <c r="F251" s="188" t="s">
        <v>5549</v>
      </c>
      <c r="H251" s="189">
        <v>13.5</v>
      </c>
      <c r="I251" s="190"/>
      <c r="L251" s="186"/>
      <c r="M251" s="191"/>
      <c r="N251" s="192"/>
      <c r="O251" s="192"/>
      <c r="P251" s="192"/>
      <c r="Q251" s="192"/>
      <c r="R251" s="192"/>
      <c r="S251" s="192"/>
      <c r="T251" s="193"/>
      <c r="AT251" s="194" t="s">
        <v>402</v>
      </c>
      <c r="AU251" s="194" t="s">
        <v>5990</v>
      </c>
      <c r="AV251" s="12" t="s">
        <v>5990</v>
      </c>
      <c r="AW251" s="12" t="s">
        <v>5947</v>
      </c>
      <c r="AX251" s="12" t="s">
        <v>5934</v>
      </c>
      <c r="AY251" s="194" t="s">
        <v>4012</v>
      </c>
    </row>
    <row r="252" spans="2:65" s="1" customFormat="1" ht="31.5" customHeight="1">
      <c r="B252" s="166"/>
      <c r="C252" s="167" t="s">
        <v>683</v>
      </c>
      <c r="D252" s="167" t="s">
        <v>4015</v>
      </c>
      <c r="E252" s="168" t="s">
        <v>2481</v>
      </c>
      <c r="F252" s="169" t="s">
        <v>2482</v>
      </c>
      <c r="G252" s="170" t="s">
        <v>426</v>
      </c>
      <c r="H252" s="171">
        <v>143.55000000000001</v>
      </c>
      <c r="I252" s="172"/>
      <c r="J252" s="173">
        <f>ROUND(I252*H252,2)</f>
        <v>0</v>
      </c>
      <c r="K252" s="169" t="s">
        <v>392</v>
      </c>
      <c r="L252" s="35"/>
      <c r="M252" s="174" t="s">
        <v>5915</v>
      </c>
      <c r="N252" s="175" t="s">
        <v>5954</v>
      </c>
      <c r="O252" s="36"/>
      <c r="P252" s="176">
        <f>O252*H252</f>
        <v>0</v>
      </c>
      <c r="Q252" s="176">
        <v>7.6E-3</v>
      </c>
      <c r="R252" s="176">
        <f>Q252*H252</f>
        <v>1.0909800000000001</v>
      </c>
      <c r="S252" s="176">
        <v>0</v>
      </c>
      <c r="T252" s="177">
        <f>S252*H252</f>
        <v>0</v>
      </c>
      <c r="AR252" s="18" t="s">
        <v>3964</v>
      </c>
      <c r="AT252" s="18" t="s">
        <v>4015</v>
      </c>
      <c r="AU252" s="18" t="s">
        <v>5990</v>
      </c>
      <c r="AY252" s="18" t="s">
        <v>4012</v>
      </c>
      <c r="BE252" s="178">
        <f>IF(N252="základní",J252,0)</f>
        <v>0</v>
      </c>
      <c r="BF252" s="178">
        <f>IF(N252="snížená",J252,0)</f>
        <v>0</v>
      </c>
      <c r="BG252" s="178">
        <f>IF(N252="zákl. přenesená",J252,0)</f>
        <v>0</v>
      </c>
      <c r="BH252" s="178">
        <f>IF(N252="sníž. přenesená",J252,0)</f>
        <v>0</v>
      </c>
      <c r="BI252" s="178">
        <f>IF(N252="nulová",J252,0)</f>
        <v>0</v>
      </c>
      <c r="BJ252" s="18" t="s">
        <v>5934</v>
      </c>
      <c r="BK252" s="178">
        <f>ROUND(I252*H252,2)</f>
        <v>0</v>
      </c>
      <c r="BL252" s="18" t="s">
        <v>3964</v>
      </c>
      <c r="BM252" s="18" t="s">
        <v>2483</v>
      </c>
    </row>
    <row r="253" spans="2:65" s="12" customFormat="1">
      <c r="B253" s="186"/>
      <c r="D253" s="179" t="s">
        <v>402</v>
      </c>
      <c r="F253" s="188" t="s">
        <v>5550</v>
      </c>
      <c r="H253" s="189">
        <v>143.55000000000001</v>
      </c>
      <c r="I253" s="190"/>
      <c r="L253" s="186"/>
      <c r="M253" s="191"/>
      <c r="N253" s="192"/>
      <c r="O253" s="192"/>
      <c r="P253" s="192"/>
      <c r="Q253" s="192"/>
      <c r="R253" s="192"/>
      <c r="S253" s="192"/>
      <c r="T253" s="193"/>
      <c r="AT253" s="194" t="s">
        <v>402</v>
      </c>
      <c r="AU253" s="194" t="s">
        <v>5990</v>
      </c>
      <c r="AV253" s="12" t="s">
        <v>5990</v>
      </c>
      <c r="AW253" s="12" t="s">
        <v>5916</v>
      </c>
      <c r="AX253" s="12" t="s">
        <v>5934</v>
      </c>
      <c r="AY253" s="194" t="s">
        <v>4012</v>
      </c>
    </row>
    <row r="254" spans="2:65" s="1" customFormat="1" ht="22.5" customHeight="1">
      <c r="B254" s="166"/>
      <c r="C254" s="167" t="s">
        <v>688</v>
      </c>
      <c r="D254" s="167" t="s">
        <v>4015</v>
      </c>
      <c r="E254" s="168" t="s">
        <v>5614</v>
      </c>
      <c r="F254" s="169" t="s">
        <v>5615</v>
      </c>
      <c r="G254" s="170" t="s">
        <v>459</v>
      </c>
      <c r="H254" s="171">
        <v>28.71</v>
      </c>
      <c r="I254" s="172"/>
      <c r="J254" s="173">
        <f>ROUND(I254*H254,2)</f>
        <v>0</v>
      </c>
      <c r="K254" s="169" t="s">
        <v>392</v>
      </c>
      <c r="L254" s="35"/>
      <c r="M254" s="174" t="s">
        <v>5915</v>
      </c>
      <c r="N254" s="175" t="s">
        <v>5954</v>
      </c>
      <c r="O254" s="36"/>
      <c r="P254" s="176">
        <f>O254*H254</f>
        <v>0</v>
      </c>
      <c r="Q254" s="176">
        <v>2.8700000000000002E-3</v>
      </c>
      <c r="R254" s="176">
        <f>Q254*H254</f>
        <v>8.2397700000000004E-2</v>
      </c>
      <c r="S254" s="176">
        <v>0</v>
      </c>
      <c r="T254" s="177">
        <f>S254*H254</f>
        <v>0</v>
      </c>
      <c r="AR254" s="18" t="s">
        <v>3964</v>
      </c>
      <c r="AT254" s="18" t="s">
        <v>4015</v>
      </c>
      <c r="AU254" s="18" t="s">
        <v>5990</v>
      </c>
      <c r="AY254" s="18" t="s">
        <v>4012</v>
      </c>
      <c r="BE254" s="178">
        <f>IF(N254="základní",J254,0)</f>
        <v>0</v>
      </c>
      <c r="BF254" s="178">
        <f>IF(N254="snížená",J254,0)</f>
        <v>0</v>
      </c>
      <c r="BG254" s="178">
        <f>IF(N254="zákl. přenesená",J254,0)</f>
        <v>0</v>
      </c>
      <c r="BH254" s="178">
        <f>IF(N254="sníž. přenesená",J254,0)</f>
        <v>0</v>
      </c>
      <c r="BI254" s="178">
        <f>IF(N254="nulová",J254,0)</f>
        <v>0</v>
      </c>
      <c r="BJ254" s="18" t="s">
        <v>5934</v>
      </c>
      <c r="BK254" s="178">
        <f>ROUND(I254*H254,2)</f>
        <v>0</v>
      </c>
      <c r="BL254" s="18" t="s">
        <v>3964</v>
      </c>
      <c r="BM254" s="18" t="s">
        <v>2487</v>
      </c>
    </row>
    <row r="255" spans="2:65" s="12" customFormat="1">
      <c r="B255" s="186"/>
      <c r="D255" s="179" t="s">
        <v>402</v>
      </c>
      <c r="E255" s="187" t="s">
        <v>5915</v>
      </c>
      <c r="F255" s="188" t="s">
        <v>5551</v>
      </c>
      <c r="H255" s="189">
        <v>28.71</v>
      </c>
      <c r="I255" s="190"/>
      <c r="L255" s="186"/>
      <c r="M255" s="191"/>
      <c r="N255" s="192"/>
      <c r="O255" s="192"/>
      <c r="P255" s="192"/>
      <c r="Q255" s="192"/>
      <c r="R255" s="192"/>
      <c r="S255" s="192"/>
      <c r="T255" s="193"/>
      <c r="AT255" s="194" t="s">
        <v>402</v>
      </c>
      <c r="AU255" s="194" t="s">
        <v>5990</v>
      </c>
      <c r="AV255" s="12" t="s">
        <v>5990</v>
      </c>
      <c r="AW255" s="12" t="s">
        <v>5947</v>
      </c>
      <c r="AX255" s="12" t="s">
        <v>5934</v>
      </c>
      <c r="AY255" s="194" t="s">
        <v>4012</v>
      </c>
    </row>
    <row r="256" spans="2:65" s="1" customFormat="1" ht="31.5" customHeight="1">
      <c r="B256" s="166"/>
      <c r="C256" s="167" t="s">
        <v>692</v>
      </c>
      <c r="D256" s="167" t="s">
        <v>4015</v>
      </c>
      <c r="E256" s="168" t="s">
        <v>2615</v>
      </c>
      <c r="F256" s="169" t="s">
        <v>2616</v>
      </c>
      <c r="G256" s="170" t="s">
        <v>459</v>
      </c>
      <c r="H256" s="171">
        <v>1.8</v>
      </c>
      <c r="I256" s="172"/>
      <c r="J256" s="173">
        <f>ROUND(I256*H256,2)</f>
        <v>0</v>
      </c>
      <c r="K256" s="169" t="s">
        <v>392</v>
      </c>
      <c r="L256" s="35"/>
      <c r="M256" s="174" t="s">
        <v>5915</v>
      </c>
      <c r="N256" s="175" t="s">
        <v>5954</v>
      </c>
      <c r="O256" s="36"/>
      <c r="P256" s="176">
        <f>O256*H256</f>
        <v>0</v>
      </c>
      <c r="Q256" s="176">
        <v>2.9099999999999998E-3</v>
      </c>
      <c r="R256" s="176">
        <f>Q256*H256</f>
        <v>5.2379999999999996E-3</v>
      </c>
      <c r="S256" s="176">
        <v>0</v>
      </c>
      <c r="T256" s="177">
        <f>S256*H256</f>
        <v>0</v>
      </c>
      <c r="AR256" s="18" t="s">
        <v>3964</v>
      </c>
      <c r="AT256" s="18" t="s">
        <v>4015</v>
      </c>
      <c r="AU256" s="18" t="s">
        <v>5990</v>
      </c>
      <c r="AY256" s="18" t="s">
        <v>4012</v>
      </c>
      <c r="BE256" s="178">
        <f>IF(N256="základní",J256,0)</f>
        <v>0</v>
      </c>
      <c r="BF256" s="178">
        <f>IF(N256="snížená",J256,0)</f>
        <v>0</v>
      </c>
      <c r="BG256" s="178">
        <f>IF(N256="zákl. přenesená",J256,0)</f>
        <v>0</v>
      </c>
      <c r="BH256" s="178">
        <f>IF(N256="sníž. přenesená",J256,0)</f>
        <v>0</v>
      </c>
      <c r="BI256" s="178">
        <f>IF(N256="nulová",J256,0)</f>
        <v>0</v>
      </c>
      <c r="BJ256" s="18" t="s">
        <v>5934</v>
      </c>
      <c r="BK256" s="178">
        <f>ROUND(I256*H256,2)</f>
        <v>0</v>
      </c>
      <c r="BL256" s="18" t="s">
        <v>3964</v>
      </c>
      <c r="BM256" s="18" t="s">
        <v>5552</v>
      </c>
    </row>
    <row r="257" spans="2:65" s="12" customFormat="1">
      <c r="B257" s="186"/>
      <c r="D257" s="179" t="s">
        <v>402</v>
      </c>
      <c r="E257" s="187" t="s">
        <v>5915</v>
      </c>
      <c r="F257" s="188" t="s">
        <v>5553</v>
      </c>
      <c r="H257" s="189">
        <v>1.8</v>
      </c>
      <c r="I257" s="190"/>
      <c r="L257" s="186"/>
      <c r="M257" s="191"/>
      <c r="N257" s="192"/>
      <c r="O257" s="192"/>
      <c r="P257" s="192"/>
      <c r="Q257" s="192"/>
      <c r="R257" s="192"/>
      <c r="S257" s="192"/>
      <c r="T257" s="193"/>
      <c r="AT257" s="194" t="s">
        <v>402</v>
      </c>
      <c r="AU257" s="194" t="s">
        <v>5990</v>
      </c>
      <c r="AV257" s="12" t="s">
        <v>5990</v>
      </c>
      <c r="AW257" s="12" t="s">
        <v>5947</v>
      </c>
      <c r="AX257" s="12" t="s">
        <v>5934</v>
      </c>
      <c r="AY257" s="194" t="s">
        <v>4012</v>
      </c>
    </row>
    <row r="258" spans="2:65" s="1" customFormat="1" ht="22.5" customHeight="1">
      <c r="B258" s="166"/>
      <c r="C258" s="167" t="s">
        <v>696</v>
      </c>
      <c r="D258" s="167" t="s">
        <v>4015</v>
      </c>
      <c r="E258" s="168" t="s">
        <v>5626</v>
      </c>
      <c r="F258" s="169" t="s">
        <v>5627</v>
      </c>
      <c r="G258" s="170" t="s">
        <v>459</v>
      </c>
      <c r="H258" s="171">
        <v>17.399999999999999</v>
      </c>
      <c r="I258" s="172"/>
      <c r="J258" s="173">
        <f>ROUND(I258*H258,2)</f>
        <v>0</v>
      </c>
      <c r="K258" s="169" t="s">
        <v>392</v>
      </c>
      <c r="L258" s="35"/>
      <c r="M258" s="174" t="s">
        <v>5915</v>
      </c>
      <c r="N258" s="175" t="s">
        <v>5954</v>
      </c>
      <c r="O258" s="36"/>
      <c r="P258" s="176">
        <f>O258*H258</f>
        <v>0</v>
      </c>
      <c r="Q258" s="176">
        <v>1.3699999999999999E-3</v>
      </c>
      <c r="R258" s="176">
        <f>Q258*H258</f>
        <v>2.3837999999999998E-2</v>
      </c>
      <c r="S258" s="176">
        <v>0</v>
      </c>
      <c r="T258" s="177">
        <f>S258*H258</f>
        <v>0</v>
      </c>
      <c r="AR258" s="18" t="s">
        <v>3964</v>
      </c>
      <c r="AT258" s="18" t="s">
        <v>4015</v>
      </c>
      <c r="AU258" s="18" t="s">
        <v>5990</v>
      </c>
      <c r="AY258" s="18" t="s">
        <v>4012</v>
      </c>
      <c r="BE258" s="178">
        <f>IF(N258="základní",J258,0)</f>
        <v>0</v>
      </c>
      <c r="BF258" s="178">
        <f>IF(N258="snížená",J258,0)</f>
        <v>0</v>
      </c>
      <c r="BG258" s="178">
        <f>IF(N258="zákl. přenesená",J258,0)</f>
        <v>0</v>
      </c>
      <c r="BH258" s="178">
        <f>IF(N258="sníž. přenesená",J258,0)</f>
        <v>0</v>
      </c>
      <c r="BI258" s="178">
        <f>IF(N258="nulová",J258,0)</f>
        <v>0</v>
      </c>
      <c r="BJ258" s="18" t="s">
        <v>5934</v>
      </c>
      <c r="BK258" s="178">
        <f>ROUND(I258*H258,2)</f>
        <v>0</v>
      </c>
      <c r="BL258" s="18" t="s">
        <v>3964</v>
      </c>
      <c r="BM258" s="18" t="s">
        <v>2490</v>
      </c>
    </row>
    <row r="259" spans="2:65" s="12" customFormat="1">
      <c r="B259" s="186"/>
      <c r="D259" s="179" t="s">
        <v>402</v>
      </c>
      <c r="E259" s="187" t="s">
        <v>5915</v>
      </c>
      <c r="F259" s="188" t="s">
        <v>5548</v>
      </c>
      <c r="H259" s="189">
        <v>17.399999999999999</v>
      </c>
      <c r="I259" s="190"/>
      <c r="L259" s="186"/>
      <c r="M259" s="191"/>
      <c r="N259" s="192"/>
      <c r="O259" s="192"/>
      <c r="P259" s="192"/>
      <c r="Q259" s="192"/>
      <c r="R259" s="192"/>
      <c r="S259" s="192"/>
      <c r="T259" s="193"/>
      <c r="AT259" s="194" t="s">
        <v>402</v>
      </c>
      <c r="AU259" s="194" t="s">
        <v>5990</v>
      </c>
      <c r="AV259" s="12" t="s">
        <v>5990</v>
      </c>
      <c r="AW259" s="12" t="s">
        <v>5947</v>
      </c>
      <c r="AX259" s="12" t="s">
        <v>5934</v>
      </c>
      <c r="AY259" s="194" t="s">
        <v>4012</v>
      </c>
    </row>
    <row r="260" spans="2:65" s="1" customFormat="1" ht="31.5" customHeight="1">
      <c r="B260" s="166"/>
      <c r="C260" s="167" t="s">
        <v>701</v>
      </c>
      <c r="D260" s="167" t="s">
        <v>4015</v>
      </c>
      <c r="E260" s="168" t="s">
        <v>2788</v>
      </c>
      <c r="F260" s="169" t="s">
        <v>2789</v>
      </c>
      <c r="G260" s="170" t="s">
        <v>459</v>
      </c>
      <c r="H260" s="171">
        <v>13.5</v>
      </c>
      <c r="I260" s="172"/>
      <c r="J260" s="173">
        <f>ROUND(I260*H260,2)</f>
        <v>0</v>
      </c>
      <c r="K260" s="169" t="s">
        <v>392</v>
      </c>
      <c r="L260" s="35"/>
      <c r="M260" s="174" t="s">
        <v>5915</v>
      </c>
      <c r="N260" s="175" t="s">
        <v>5954</v>
      </c>
      <c r="O260" s="36"/>
      <c r="P260" s="176">
        <f>O260*H260</f>
        <v>0</v>
      </c>
      <c r="Q260" s="176">
        <v>2.1199999999999999E-3</v>
      </c>
      <c r="R260" s="176">
        <f>Q260*H260</f>
        <v>2.862E-2</v>
      </c>
      <c r="S260" s="176">
        <v>0</v>
      </c>
      <c r="T260" s="177">
        <f>S260*H260</f>
        <v>0</v>
      </c>
      <c r="AR260" s="18" t="s">
        <v>3964</v>
      </c>
      <c r="AT260" s="18" t="s">
        <v>4015</v>
      </c>
      <c r="AU260" s="18" t="s">
        <v>5990</v>
      </c>
      <c r="AY260" s="18" t="s">
        <v>4012</v>
      </c>
      <c r="BE260" s="178">
        <f>IF(N260="základní",J260,0)</f>
        <v>0</v>
      </c>
      <c r="BF260" s="178">
        <f>IF(N260="snížená",J260,0)</f>
        <v>0</v>
      </c>
      <c r="BG260" s="178">
        <f>IF(N260="zákl. přenesená",J260,0)</f>
        <v>0</v>
      </c>
      <c r="BH260" s="178">
        <f>IF(N260="sníž. přenesená",J260,0)</f>
        <v>0</v>
      </c>
      <c r="BI260" s="178">
        <f>IF(N260="nulová",J260,0)</f>
        <v>0</v>
      </c>
      <c r="BJ260" s="18" t="s">
        <v>5934</v>
      </c>
      <c r="BK260" s="178">
        <f>ROUND(I260*H260,2)</f>
        <v>0</v>
      </c>
      <c r="BL260" s="18" t="s">
        <v>3964</v>
      </c>
      <c r="BM260" s="18" t="s">
        <v>2491</v>
      </c>
    </row>
    <row r="261" spans="2:65" s="12" customFormat="1">
      <c r="B261" s="186"/>
      <c r="D261" s="179" t="s">
        <v>402</v>
      </c>
      <c r="E261" s="187" t="s">
        <v>5915</v>
      </c>
      <c r="F261" s="188" t="s">
        <v>5549</v>
      </c>
      <c r="H261" s="189">
        <v>13.5</v>
      </c>
      <c r="I261" s="190"/>
      <c r="L261" s="186"/>
      <c r="M261" s="191"/>
      <c r="N261" s="192"/>
      <c r="O261" s="192"/>
      <c r="P261" s="192"/>
      <c r="Q261" s="192"/>
      <c r="R261" s="192"/>
      <c r="S261" s="192"/>
      <c r="T261" s="193"/>
      <c r="AT261" s="194" t="s">
        <v>402</v>
      </c>
      <c r="AU261" s="194" t="s">
        <v>5990</v>
      </c>
      <c r="AV261" s="12" t="s">
        <v>5990</v>
      </c>
      <c r="AW261" s="12" t="s">
        <v>5947</v>
      </c>
      <c r="AX261" s="12" t="s">
        <v>5934</v>
      </c>
      <c r="AY261" s="194" t="s">
        <v>4012</v>
      </c>
    </row>
    <row r="262" spans="2:65" s="1" customFormat="1" ht="22.5" customHeight="1">
      <c r="B262" s="166"/>
      <c r="C262" s="167" t="s">
        <v>707</v>
      </c>
      <c r="D262" s="167" t="s">
        <v>4015</v>
      </c>
      <c r="E262" s="168" t="s">
        <v>5630</v>
      </c>
      <c r="F262" s="169" t="s">
        <v>5631</v>
      </c>
      <c r="G262" s="170" t="s">
        <v>450</v>
      </c>
      <c r="H262" s="171">
        <v>1.2310000000000001</v>
      </c>
      <c r="I262" s="172"/>
      <c r="J262" s="173">
        <f>ROUND(I262*H262,2)</f>
        <v>0</v>
      </c>
      <c r="K262" s="169" t="s">
        <v>392</v>
      </c>
      <c r="L262" s="35"/>
      <c r="M262" s="174" t="s">
        <v>5915</v>
      </c>
      <c r="N262" s="175" t="s">
        <v>5954</v>
      </c>
      <c r="O262" s="36"/>
      <c r="P262" s="176">
        <f>O262*H262</f>
        <v>0</v>
      </c>
      <c r="Q262" s="176">
        <v>0</v>
      </c>
      <c r="R262" s="176">
        <f>Q262*H262</f>
        <v>0</v>
      </c>
      <c r="S262" s="176">
        <v>0</v>
      </c>
      <c r="T262" s="177">
        <f>S262*H262</f>
        <v>0</v>
      </c>
      <c r="AR262" s="18" t="s">
        <v>3964</v>
      </c>
      <c r="AT262" s="18" t="s">
        <v>4015</v>
      </c>
      <c r="AU262" s="18" t="s">
        <v>5990</v>
      </c>
      <c r="AY262" s="18" t="s">
        <v>4012</v>
      </c>
      <c r="BE262" s="178">
        <f>IF(N262="základní",J262,0)</f>
        <v>0</v>
      </c>
      <c r="BF262" s="178">
        <f>IF(N262="snížená",J262,0)</f>
        <v>0</v>
      </c>
      <c r="BG262" s="178">
        <f>IF(N262="zákl. přenesená",J262,0)</f>
        <v>0</v>
      </c>
      <c r="BH262" s="178">
        <f>IF(N262="sníž. přenesená",J262,0)</f>
        <v>0</v>
      </c>
      <c r="BI262" s="178">
        <f>IF(N262="nulová",J262,0)</f>
        <v>0</v>
      </c>
      <c r="BJ262" s="18" t="s">
        <v>5934</v>
      </c>
      <c r="BK262" s="178">
        <f>ROUND(I262*H262,2)</f>
        <v>0</v>
      </c>
      <c r="BL262" s="18" t="s">
        <v>3964</v>
      </c>
      <c r="BM262" s="18" t="s">
        <v>2494</v>
      </c>
    </row>
    <row r="263" spans="2:65" s="11" customFormat="1" ht="29.85" customHeight="1">
      <c r="B263" s="152"/>
      <c r="D263" s="163" t="s">
        <v>5982</v>
      </c>
      <c r="E263" s="164" t="s">
        <v>5633</v>
      </c>
      <c r="F263" s="164" t="s">
        <v>5634</v>
      </c>
      <c r="I263" s="155"/>
      <c r="J263" s="165">
        <f>BK263</f>
        <v>0</v>
      </c>
      <c r="L263" s="152"/>
      <c r="M263" s="157"/>
      <c r="N263" s="158"/>
      <c r="O263" s="158"/>
      <c r="P263" s="159">
        <f>SUM(P264:P268)</f>
        <v>0</v>
      </c>
      <c r="Q263" s="158"/>
      <c r="R263" s="159">
        <f>SUM(R264:R268)</f>
        <v>6.2699999999999992E-2</v>
      </c>
      <c r="S263" s="158"/>
      <c r="T263" s="160">
        <f>SUM(T264:T268)</f>
        <v>8.199999999999999E-2</v>
      </c>
      <c r="AR263" s="153" t="s">
        <v>5990</v>
      </c>
      <c r="AT263" s="161" t="s">
        <v>5982</v>
      </c>
      <c r="AU263" s="161" t="s">
        <v>5934</v>
      </c>
      <c r="AY263" s="153" t="s">
        <v>4012</v>
      </c>
      <c r="BK263" s="162">
        <f>SUM(BK264:BK268)</f>
        <v>0</v>
      </c>
    </row>
    <row r="264" spans="2:65" s="1" customFormat="1" ht="22.5" customHeight="1">
      <c r="B264" s="166"/>
      <c r="C264" s="167" t="s">
        <v>712</v>
      </c>
      <c r="D264" s="167" t="s">
        <v>4015</v>
      </c>
      <c r="E264" s="168" t="s">
        <v>2495</v>
      </c>
      <c r="F264" s="169" t="s">
        <v>2496</v>
      </c>
      <c r="G264" s="170" t="s">
        <v>426</v>
      </c>
      <c r="H264" s="171">
        <v>2</v>
      </c>
      <c r="I264" s="172"/>
      <c r="J264" s="173">
        <f>ROUND(I264*H264,2)</f>
        <v>0</v>
      </c>
      <c r="K264" s="169" t="s">
        <v>392</v>
      </c>
      <c r="L264" s="35"/>
      <c r="M264" s="174" t="s">
        <v>5915</v>
      </c>
      <c r="N264" s="175" t="s">
        <v>5954</v>
      </c>
      <c r="O264" s="36"/>
      <c r="P264" s="176">
        <f>O264*H264</f>
        <v>0</v>
      </c>
      <c r="Q264" s="176">
        <v>2.5000000000000001E-4</v>
      </c>
      <c r="R264" s="176">
        <f>Q264*H264</f>
        <v>5.0000000000000001E-4</v>
      </c>
      <c r="S264" s="176">
        <v>0</v>
      </c>
      <c r="T264" s="177">
        <f>S264*H264</f>
        <v>0</v>
      </c>
      <c r="AR264" s="18" t="s">
        <v>3964</v>
      </c>
      <c r="AT264" s="18" t="s">
        <v>4015</v>
      </c>
      <c r="AU264" s="18" t="s">
        <v>5990</v>
      </c>
      <c r="AY264" s="18" t="s">
        <v>4012</v>
      </c>
      <c r="BE264" s="178">
        <f>IF(N264="základní",J264,0)</f>
        <v>0</v>
      </c>
      <c r="BF264" s="178">
        <f>IF(N264="snížená",J264,0)</f>
        <v>0</v>
      </c>
      <c r="BG264" s="178">
        <f>IF(N264="zákl. přenesená",J264,0)</f>
        <v>0</v>
      </c>
      <c r="BH264" s="178">
        <f>IF(N264="sníž. přenesená",J264,0)</f>
        <v>0</v>
      </c>
      <c r="BI264" s="178">
        <f>IF(N264="nulová",J264,0)</f>
        <v>0</v>
      </c>
      <c r="BJ264" s="18" t="s">
        <v>5934</v>
      </c>
      <c r="BK264" s="178">
        <f>ROUND(I264*H264,2)</f>
        <v>0</v>
      </c>
      <c r="BL264" s="18" t="s">
        <v>3964</v>
      </c>
      <c r="BM264" s="18" t="s">
        <v>2497</v>
      </c>
    </row>
    <row r="265" spans="2:65" s="1" customFormat="1" ht="22.5" customHeight="1">
      <c r="B265" s="166"/>
      <c r="C265" s="197" t="s">
        <v>717</v>
      </c>
      <c r="D265" s="197" t="s">
        <v>447</v>
      </c>
      <c r="E265" s="198" t="s">
        <v>5554</v>
      </c>
      <c r="F265" s="199" t="s">
        <v>5555</v>
      </c>
      <c r="G265" s="200" t="s">
        <v>568</v>
      </c>
      <c r="H265" s="201">
        <v>2</v>
      </c>
      <c r="I265" s="202"/>
      <c r="J265" s="203">
        <f>ROUND(I265*H265,2)</f>
        <v>0</v>
      </c>
      <c r="K265" s="199" t="s">
        <v>5915</v>
      </c>
      <c r="L265" s="204"/>
      <c r="M265" s="205" t="s">
        <v>5915</v>
      </c>
      <c r="N265" s="206" t="s">
        <v>5954</v>
      </c>
      <c r="O265" s="36"/>
      <c r="P265" s="176">
        <f>O265*H265</f>
        <v>0</v>
      </c>
      <c r="Q265" s="176">
        <v>3.1099999999999999E-2</v>
      </c>
      <c r="R265" s="176">
        <f>Q265*H265</f>
        <v>6.2199999999999998E-2</v>
      </c>
      <c r="S265" s="176">
        <v>0</v>
      </c>
      <c r="T265" s="177">
        <f>S265*H265</f>
        <v>0</v>
      </c>
      <c r="AR265" s="18" t="s">
        <v>526</v>
      </c>
      <c r="AT265" s="18" t="s">
        <v>447</v>
      </c>
      <c r="AU265" s="18" t="s">
        <v>5990</v>
      </c>
      <c r="AY265" s="18" t="s">
        <v>4012</v>
      </c>
      <c r="BE265" s="178">
        <f>IF(N265="základní",J265,0)</f>
        <v>0</v>
      </c>
      <c r="BF265" s="178">
        <f>IF(N265="snížená",J265,0)</f>
        <v>0</v>
      </c>
      <c r="BG265" s="178">
        <f>IF(N265="zákl. přenesená",J265,0)</f>
        <v>0</v>
      </c>
      <c r="BH265" s="178">
        <f>IF(N265="sníž. přenesená",J265,0)</f>
        <v>0</v>
      </c>
      <c r="BI265" s="178">
        <f>IF(N265="nulová",J265,0)</f>
        <v>0</v>
      </c>
      <c r="BJ265" s="18" t="s">
        <v>5934</v>
      </c>
      <c r="BK265" s="178">
        <f>ROUND(I265*H265,2)</f>
        <v>0</v>
      </c>
      <c r="BL265" s="18" t="s">
        <v>3964</v>
      </c>
      <c r="BM265" s="18" t="s">
        <v>5556</v>
      </c>
    </row>
    <row r="266" spans="2:65" s="1" customFormat="1" ht="22.5" customHeight="1">
      <c r="B266" s="166"/>
      <c r="C266" s="167" t="s">
        <v>721</v>
      </c>
      <c r="D266" s="167" t="s">
        <v>4015</v>
      </c>
      <c r="E266" s="168" t="s">
        <v>5704</v>
      </c>
      <c r="F266" s="169" t="s">
        <v>5705</v>
      </c>
      <c r="G266" s="170" t="s">
        <v>568</v>
      </c>
      <c r="H266" s="171">
        <v>2</v>
      </c>
      <c r="I266" s="172"/>
      <c r="J266" s="173">
        <f>ROUND(I266*H266,2)</f>
        <v>0</v>
      </c>
      <c r="K266" s="169" t="s">
        <v>392</v>
      </c>
      <c r="L266" s="35"/>
      <c r="M266" s="174" t="s">
        <v>5915</v>
      </c>
      <c r="N266" s="175" t="s">
        <v>5954</v>
      </c>
      <c r="O266" s="36"/>
      <c r="P266" s="176">
        <f>O266*H266</f>
        <v>0</v>
      </c>
      <c r="Q266" s="176">
        <v>0</v>
      </c>
      <c r="R266" s="176">
        <f>Q266*H266</f>
        <v>0</v>
      </c>
      <c r="S266" s="176">
        <v>1.4999999999999999E-2</v>
      </c>
      <c r="T266" s="177">
        <f>S266*H266</f>
        <v>0.03</v>
      </c>
      <c r="AR266" s="18" t="s">
        <v>3964</v>
      </c>
      <c r="AT266" s="18" t="s">
        <v>4015</v>
      </c>
      <c r="AU266" s="18" t="s">
        <v>5990</v>
      </c>
      <c r="AY266" s="18" t="s">
        <v>4012</v>
      </c>
      <c r="BE266" s="178">
        <f>IF(N266="základní",J266,0)</f>
        <v>0</v>
      </c>
      <c r="BF266" s="178">
        <f>IF(N266="snížená",J266,0)</f>
        <v>0</v>
      </c>
      <c r="BG266" s="178">
        <f>IF(N266="zákl. přenesená",J266,0)</f>
        <v>0</v>
      </c>
      <c r="BH266" s="178">
        <f>IF(N266="sníž. přenesená",J266,0)</f>
        <v>0</v>
      </c>
      <c r="BI266" s="178">
        <f>IF(N266="nulová",J266,0)</f>
        <v>0</v>
      </c>
      <c r="BJ266" s="18" t="s">
        <v>5934</v>
      </c>
      <c r="BK266" s="178">
        <f>ROUND(I266*H266,2)</f>
        <v>0</v>
      </c>
      <c r="BL266" s="18" t="s">
        <v>3964</v>
      </c>
      <c r="BM266" s="18" t="s">
        <v>2502</v>
      </c>
    </row>
    <row r="267" spans="2:65" s="1" customFormat="1" ht="22.5" customHeight="1">
      <c r="B267" s="166"/>
      <c r="C267" s="167" t="s">
        <v>725</v>
      </c>
      <c r="D267" s="167" t="s">
        <v>4015</v>
      </c>
      <c r="E267" s="168" t="s">
        <v>5712</v>
      </c>
      <c r="F267" s="169" t="s">
        <v>5713</v>
      </c>
      <c r="G267" s="170" t="s">
        <v>568</v>
      </c>
      <c r="H267" s="171">
        <v>2</v>
      </c>
      <c r="I267" s="172"/>
      <c r="J267" s="173">
        <f>ROUND(I267*H267,2)</f>
        <v>0</v>
      </c>
      <c r="K267" s="169" t="s">
        <v>392</v>
      </c>
      <c r="L267" s="35"/>
      <c r="M267" s="174" t="s">
        <v>5915</v>
      </c>
      <c r="N267" s="175" t="s">
        <v>5954</v>
      </c>
      <c r="O267" s="36"/>
      <c r="P267" s="176">
        <f>O267*H267</f>
        <v>0</v>
      </c>
      <c r="Q267" s="176">
        <v>0</v>
      </c>
      <c r="R267" s="176">
        <f>Q267*H267</f>
        <v>0</v>
      </c>
      <c r="S267" s="176">
        <v>2.5999999999999999E-2</v>
      </c>
      <c r="T267" s="177">
        <f>S267*H267</f>
        <v>5.1999999999999998E-2</v>
      </c>
      <c r="AR267" s="18" t="s">
        <v>3964</v>
      </c>
      <c r="AT267" s="18" t="s">
        <v>4015</v>
      </c>
      <c r="AU267" s="18" t="s">
        <v>5990</v>
      </c>
      <c r="AY267" s="18" t="s">
        <v>4012</v>
      </c>
      <c r="BE267" s="178">
        <f>IF(N267="základní",J267,0)</f>
        <v>0</v>
      </c>
      <c r="BF267" s="178">
        <f>IF(N267="snížená",J267,0)</f>
        <v>0</v>
      </c>
      <c r="BG267" s="178">
        <f>IF(N267="zákl. přenesená",J267,0)</f>
        <v>0</v>
      </c>
      <c r="BH267" s="178">
        <f>IF(N267="sníž. přenesená",J267,0)</f>
        <v>0</v>
      </c>
      <c r="BI267" s="178">
        <f>IF(N267="nulová",J267,0)</f>
        <v>0</v>
      </c>
      <c r="BJ267" s="18" t="s">
        <v>5934</v>
      </c>
      <c r="BK267" s="178">
        <f>ROUND(I267*H267,2)</f>
        <v>0</v>
      </c>
      <c r="BL267" s="18" t="s">
        <v>3964</v>
      </c>
      <c r="BM267" s="18" t="s">
        <v>2624</v>
      </c>
    </row>
    <row r="268" spans="2:65" s="1" customFormat="1" ht="22.5" customHeight="1">
      <c r="B268" s="166"/>
      <c r="C268" s="167" t="s">
        <v>729</v>
      </c>
      <c r="D268" s="167" t="s">
        <v>4015</v>
      </c>
      <c r="E268" s="168" t="s">
        <v>2503</v>
      </c>
      <c r="F268" s="169" t="s">
        <v>2504</v>
      </c>
      <c r="G268" s="170" t="s">
        <v>450</v>
      </c>
      <c r="H268" s="171">
        <v>6.3E-2</v>
      </c>
      <c r="I268" s="172"/>
      <c r="J268" s="173">
        <f>ROUND(I268*H268,2)</f>
        <v>0</v>
      </c>
      <c r="K268" s="169" t="s">
        <v>392</v>
      </c>
      <c r="L268" s="35"/>
      <c r="M268" s="174" t="s">
        <v>5915</v>
      </c>
      <c r="N268" s="175" t="s">
        <v>5954</v>
      </c>
      <c r="O268" s="36"/>
      <c r="P268" s="176">
        <f>O268*H268</f>
        <v>0</v>
      </c>
      <c r="Q268" s="176">
        <v>0</v>
      </c>
      <c r="R268" s="176">
        <f>Q268*H268</f>
        <v>0</v>
      </c>
      <c r="S268" s="176">
        <v>0</v>
      </c>
      <c r="T268" s="177">
        <f>S268*H268</f>
        <v>0</v>
      </c>
      <c r="AR268" s="18" t="s">
        <v>3964</v>
      </c>
      <c r="AT268" s="18" t="s">
        <v>4015</v>
      </c>
      <c r="AU268" s="18" t="s">
        <v>5990</v>
      </c>
      <c r="AY268" s="18" t="s">
        <v>4012</v>
      </c>
      <c r="BE268" s="178">
        <f>IF(N268="základní",J268,0)</f>
        <v>0</v>
      </c>
      <c r="BF268" s="178">
        <f>IF(N268="snížená",J268,0)</f>
        <v>0</v>
      </c>
      <c r="BG268" s="178">
        <f>IF(N268="zákl. přenesená",J268,0)</f>
        <v>0</v>
      </c>
      <c r="BH268" s="178">
        <f>IF(N268="sníž. přenesená",J268,0)</f>
        <v>0</v>
      </c>
      <c r="BI268" s="178">
        <f>IF(N268="nulová",J268,0)</f>
        <v>0</v>
      </c>
      <c r="BJ268" s="18" t="s">
        <v>5934</v>
      </c>
      <c r="BK268" s="178">
        <f>ROUND(I268*H268,2)</f>
        <v>0</v>
      </c>
      <c r="BL268" s="18" t="s">
        <v>3964</v>
      </c>
      <c r="BM268" s="18" t="s">
        <v>2505</v>
      </c>
    </row>
    <row r="269" spans="2:65" s="11" customFormat="1" ht="29.85" customHeight="1">
      <c r="B269" s="152"/>
      <c r="D269" s="163" t="s">
        <v>5982</v>
      </c>
      <c r="E269" s="164" t="s">
        <v>2791</v>
      </c>
      <c r="F269" s="164" t="s">
        <v>2792</v>
      </c>
      <c r="I269" s="155"/>
      <c r="J269" s="165">
        <f>BK269</f>
        <v>0</v>
      </c>
      <c r="L269" s="152"/>
      <c r="M269" s="157"/>
      <c r="N269" s="158"/>
      <c r="O269" s="158"/>
      <c r="P269" s="159">
        <f>SUM(P270:P281)</f>
        <v>0</v>
      </c>
      <c r="Q269" s="158"/>
      <c r="R269" s="159">
        <f>SUM(R270:R281)</f>
        <v>3.1755599999999995E-2</v>
      </c>
      <c r="S269" s="158"/>
      <c r="T269" s="160">
        <f>SUM(T270:T281)</f>
        <v>1.2999999999999999E-2</v>
      </c>
      <c r="AR269" s="153" t="s">
        <v>5990</v>
      </c>
      <c r="AT269" s="161" t="s">
        <v>5982</v>
      </c>
      <c r="AU269" s="161" t="s">
        <v>5934</v>
      </c>
      <c r="AY269" s="153" t="s">
        <v>4012</v>
      </c>
      <c r="BK269" s="162">
        <f>SUM(BK270:BK281)</f>
        <v>0</v>
      </c>
    </row>
    <row r="270" spans="2:65" s="1" customFormat="1" ht="22.5" customHeight="1">
      <c r="B270" s="166"/>
      <c r="C270" s="167" t="s">
        <v>733</v>
      </c>
      <c r="D270" s="167" t="s">
        <v>4015</v>
      </c>
      <c r="E270" s="168" t="s">
        <v>2626</v>
      </c>
      <c r="F270" s="169" t="s">
        <v>2627</v>
      </c>
      <c r="G270" s="170" t="s">
        <v>568</v>
      </c>
      <c r="H270" s="171">
        <v>1</v>
      </c>
      <c r="I270" s="172"/>
      <c r="J270" s="173">
        <f>ROUND(I270*H270,2)</f>
        <v>0</v>
      </c>
      <c r="K270" s="169" t="s">
        <v>392</v>
      </c>
      <c r="L270" s="35"/>
      <c r="M270" s="174" t="s">
        <v>5915</v>
      </c>
      <c r="N270" s="175" t="s">
        <v>5954</v>
      </c>
      <c r="O270" s="36"/>
      <c r="P270" s="176">
        <f>O270*H270</f>
        <v>0</v>
      </c>
      <c r="Q270" s="176">
        <v>0</v>
      </c>
      <c r="R270" s="176">
        <f>Q270*H270</f>
        <v>0</v>
      </c>
      <c r="S270" s="176">
        <v>1.2999999999999999E-2</v>
      </c>
      <c r="T270" s="177">
        <f>S270*H270</f>
        <v>1.2999999999999999E-2</v>
      </c>
      <c r="AR270" s="18" t="s">
        <v>3964</v>
      </c>
      <c r="AT270" s="18" t="s">
        <v>4015</v>
      </c>
      <c r="AU270" s="18" t="s">
        <v>5990</v>
      </c>
      <c r="AY270" s="18" t="s">
        <v>4012</v>
      </c>
      <c r="BE270" s="178">
        <f>IF(N270="základní",J270,0)</f>
        <v>0</v>
      </c>
      <c r="BF270" s="178">
        <f>IF(N270="snížená",J270,0)</f>
        <v>0</v>
      </c>
      <c r="BG270" s="178">
        <f>IF(N270="zákl. přenesená",J270,0)</f>
        <v>0</v>
      </c>
      <c r="BH270" s="178">
        <f>IF(N270="sníž. přenesená",J270,0)</f>
        <v>0</v>
      </c>
      <c r="BI270" s="178">
        <f>IF(N270="nulová",J270,0)</f>
        <v>0</v>
      </c>
      <c r="BJ270" s="18" t="s">
        <v>5934</v>
      </c>
      <c r="BK270" s="178">
        <f>ROUND(I270*H270,2)</f>
        <v>0</v>
      </c>
      <c r="BL270" s="18" t="s">
        <v>3964</v>
      </c>
      <c r="BM270" s="18" t="s">
        <v>2628</v>
      </c>
    </row>
    <row r="271" spans="2:65" s="1" customFormat="1" ht="22.5" customHeight="1">
      <c r="B271" s="166"/>
      <c r="C271" s="167" t="s">
        <v>739</v>
      </c>
      <c r="D271" s="167" t="s">
        <v>4015</v>
      </c>
      <c r="E271" s="168" t="s">
        <v>2629</v>
      </c>
      <c r="F271" s="169" t="s">
        <v>2630</v>
      </c>
      <c r="G271" s="170" t="s">
        <v>426</v>
      </c>
      <c r="H271" s="171">
        <v>4.5599999999999996</v>
      </c>
      <c r="I271" s="172"/>
      <c r="J271" s="173">
        <f>ROUND(I271*H271,2)</f>
        <v>0</v>
      </c>
      <c r="K271" s="169" t="s">
        <v>392</v>
      </c>
      <c r="L271" s="35"/>
      <c r="M271" s="174" t="s">
        <v>5915</v>
      </c>
      <c r="N271" s="175" t="s">
        <v>5954</v>
      </c>
      <c r="O271" s="36"/>
      <c r="P271" s="176">
        <f>O271*H271</f>
        <v>0</v>
      </c>
      <c r="Q271" s="176">
        <v>1.0000000000000001E-5</v>
      </c>
      <c r="R271" s="176">
        <f>Q271*H271</f>
        <v>4.5599999999999997E-5</v>
      </c>
      <c r="S271" s="176">
        <v>0</v>
      </c>
      <c r="T271" s="177">
        <f>S271*H271</f>
        <v>0</v>
      </c>
      <c r="AR271" s="18" t="s">
        <v>3964</v>
      </c>
      <c r="AT271" s="18" t="s">
        <v>4015</v>
      </c>
      <c r="AU271" s="18" t="s">
        <v>5990</v>
      </c>
      <c r="AY271" s="18" t="s">
        <v>4012</v>
      </c>
      <c r="BE271" s="178">
        <f>IF(N271="základní",J271,0)</f>
        <v>0</v>
      </c>
      <c r="BF271" s="178">
        <f>IF(N271="snížená",J271,0)</f>
        <v>0</v>
      </c>
      <c r="BG271" s="178">
        <f>IF(N271="zákl. přenesená",J271,0)</f>
        <v>0</v>
      </c>
      <c r="BH271" s="178">
        <f>IF(N271="sníž. přenesená",J271,0)</f>
        <v>0</v>
      </c>
      <c r="BI271" s="178">
        <f>IF(N271="nulová",J271,0)</f>
        <v>0</v>
      </c>
      <c r="BJ271" s="18" t="s">
        <v>5934</v>
      </c>
      <c r="BK271" s="178">
        <f>ROUND(I271*H271,2)</f>
        <v>0</v>
      </c>
      <c r="BL271" s="18" t="s">
        <v>3964</v>
      </c>
      <c r="BM271" s="18" t="s">
        <v>2631</v>
      </c>
    </row>
    <row r="272" spans="2:65" s="1" customFormat="1" ht="27">
      <c r="B272" s="35"/>
      <c r="D272" s="195" t="s">
        <v>4021</v>
      </c>
      <c r="F272" s="196" t="s">
        <v>2750</v>
      </c>
      <c r="I272" s="181"/>
      <c r="L272" s="35"/>
      <c r="M272" s="64"/>
      <c r="N272" s="36"/>
      <c r="O272" s="36"/>
      <c r="P272" s="36"/>
      <c r="Q272" s="36"/>
      <c r="R272" s="36"/>
      <c r="S272" s="36"/>
      <c r="T272" s="65"/>
      <c r="AT272" s="18" t="s">
        <v>4021</v>
      </c>
      <c r="AU272" s="18" t="s">
        <v>5990</v>
      </c>
    </row>
    <row r="273" spans="2:65" s="12" customFormat="1">
      <c r="B273" s="186"/>
      <c r="D273" s="179" t="s">
        <v>402</v>
      </c>
      <c r="E273" s="187" t="s">
        <v>5915</v>
      </c>
      <c r="F273" s="188" t="s">
        <v>2751</v>
      </c>
      <c r="H273" s="189">
        <v>4.5599999999999996</v>
      </c>
      <c r="I273" s="190"/>
      <c r="L273" s="186"/>
      <c r="M273" s="191"/>
      <c r="N273" s="192"/>
      <c r="O273" s="192"/>
      <c r="P273" s="192"/>
      <c r="Q273" s="192"/>
      <c r="R273" s="192"/>
      <c r="S273" s="192"/>
      <c r="T273" s="193"/>
      <c r="AT273" s="194" t="s">
        <v>402</v>
      </c>
      <c r="AU273" s="194" t="s">
        <v>5990</v>
      </c>
      <c r="AV273" s="12" t="s">
        <v>5990</v>
      </c>
      <c r="AW273" s="12" t="s">
        <v>5947</v>
      </c>
      <c r="AX273" s="12" t="s">
        <v>5934</v>
      </c>
      <c r="AY273" s="194" t="s">
        <v>4012</v>
      </c>
    </row>
    <row r="274" spans="2:65" s="1" customFormat="1" ht="22.5" customHeight="1">
      <c r="B274" s="166"/>
      <c r="C274" s="197" t="s">
        <v>747</v>
      </c>
      <c r="D274" s="197" t="s">
        <v>447</v>
      </c>
      <c r="E274" s="198" t="s">
        <v>5557</v>
      </c>
      <c r="F274" s="199" t="s">
        <v>5558</v>
      </c>
      <c r="G274" s="200" t="s">
        <v>5504</v>
      </c>
      <c r="H274" s="201">
        <v>2</v>
      </c>
      <c r="I274" s="202"/>
      <c r="J274" s="203">
        <f>ROUND(I274*H274,2)</f>
        <v>0</v>
      </c>
      <c r="K274" s="199" t="s">
        <v>5915</v>
      </c>
      <c r="L274" s="204"/>
      <c r="M274" s="205" t="s">
        <v>5915</v>
      </c>
      <c r="N274" s="206" t="s">
        <v>5954</v>
      </c>
      <c r="O274" s="36"/>
      <c r="P274" s="176">
        <f>O274*H274</f>
        <v>0</v>
      </c>
      <c r="Q274" s="176">
        <v>0</v>
      </c>
      <c r="R274" s="176">
        <f>Q274*H274</f>
        <v>0</v>
      </c>
      <c r="S274" s="176">
        <v>0</v>
      </c>
      <c r="T274" s="177">
        <f>S274*H274</f>
        <v>0</v>
      </c>
      <c r="AR274" s="18" t="s">
        <v>526</v>
      </c>
      <c r="AT274" s="18" t="s">
        <v>447</v>
      </c>
      <c r="AU274" s="18" t="s">
        <v>5990</v>
      </c>
      <c r="AY274" s="18" t="s">
        <v>4012</v>
      </c>
      <c r="BE274" s="178">
        <f>IF(N274="základní",J274,0)</f>
        <v>0</v>
      </c>
      <c r="BF274" s="178">
        <f>IF(N274="snížená",J274,0)</f>
        <v>0</v>
      </c>
      <c r="BG274" s="178">
        <f>IF(N274="zákl. přenesená",J274,0)</f>
        <v>0</v>
      </c>
      <c r="BH274" s="178">
        <f>IF(N274="sníž. přenesená",J274,0)</f>
        <v>0</v>
      </c>
      <c r="BI274" s="178">
        <f>IF(N274="nulová",J274,0)</f>
        <v>0</v>
      </c>
      <c r="BJ274" s="18" t="s">
        <v>5934</v>
      </c>
      <c r="BK274" s="178">
        <f>ROUND(I274*H274,2)</f>
        <v>0</v>
      </c>
      <c r="BL274" s="18" t="s">
        <v>3964</v>
      </c>
      <c r="BM274" s="18" t="s">
        <v>5559</v>
      </c>
    </row>
    <row r="275" spans="2:65" s="1" customFormat="1" ht="22.5" customHeight="1">
      <c r="B275" s="166"/>
      <c r="C275" s="167" t="s">
        <v>753</v>
      </c>
      <c r="D275" s="167" t="s">
        <v>4015</v>
      </c>
      <c r="E275" s="168" t="s">
        <v>2506</v>
      </c>
      <c r="F275" s="169" t="s">
        <v>2507</v>
      </c>
      <c r="G275" s="170" t="s">
        <v>777</v>
      </c>
      <c r="H275" s="171">
        <v>365</v>
      </c>
      <c r="I275" s="172"/>
      <c r="J275" s="173">
        <f>ROUND(I275*H275,2)</f>
        <v>0</v>
      </c>
      <c r="K275" s="169" t="s">
        <v>392</v>
      </c>
      <c r="L275" s="35"/>
      <c r="M275" s="174" t="s">
        <v>5915</v>
      </c>
      <c r="N275" s="175" t="s">
        <v>5954</v>
      </c>
      <c r="O275" s="36"/>
      <c r="P275" s="176">
        <f>O275*H275</f>
        <v>0</v>
      </c>
      <c r="Q275" s="176">
        <v>6.9999999999999994E-5</v>
      </c>
      <c r="R275" s="176">
        <f>Q275*H275</f>
        <v>2.5549999999999996E-2</v>
      </c>
      <c r="S275" s="176">
        <v>0</v>
      </c>
      <c r="T275" s="177">
        <f>S275*H275</f>
        <v>0</v>
      </c>
      <c r="AR275" s="18" t="s">
        <v>3964</v>
      </c>
      <c r="AT275" s="18" t="s">
        <v>4015</v>
      </c>
      <c r="AU275" s="18" t="s">
        <v>5990</v>
      </c>
      <c r="AY275" s="18" t="s">
        <v>4012</v>
      </c>
      <c r="BE275" s="178">
        <f>IF(N275="základní",J275,0)</f>
        <v>0</v>
      </c>
      <c r="BF275" s="178">
        <f>IF(N275="snížená",J275,0)</f>
        <v>0</v>
      </c>
      <c r="BG275" s="178">
        <f>IF(N275="zákl. přenesená",J275,0)</f>
        <v>0</v>
      </c>
      <c r="BH275" s="178">
        <f>IF(N275="sníž. přenesená",J275,0)</f>
        <v>0</v>
      </c>
      <c r="BI275" s="178">
        <f>IF(N275="nulová",J275,0)</f>
        <v>0</v>
      </c>
      <c r="BJ275" s="18" t="s">
        <v>5934</v>
      </c>
      <c r="BK275" s="178">
        <f>ROUND(I275*H275,2)</f>
        <v>0</v>
      </c>
      <c r="BL275" s="18" t="s">
        <v>3964</v>
      </c>
      <c r="BM275" s="18" t="s">
        <v>2508</v>
      </c>
    </row>
    <row r="276" spans="2:65" s="12" customFormat="1">
      <c r="B276" s="186"/>
      <c r="D276" s="179" t="s">
        <v>402</v>
      </c>
      <c r="E276" s="187" t="s">
        <v>5915</v>
      </c>
      <c r="F276" s="188" t="s">
        <v>2509</v>
      </c>
      <c r="H276" s="189">
        <v>365</v>
      </c>
      <c r="I276" s="190"/>
      <c r="L276" s="186"/>
      <c r="M276" s="191"/>
      <c r="N276" s="192"/>
      <c r="O276" s="192"/>
      <c r="P276" s="192"/>
      <c r="Q276" s="192"/>
      <c r="R276" s="192"/>
      <c r="S276" s="192"/>
      <c r="T276" s="193"/>
      <c r="AT276" s="194" t="s">
        <v>402</v>
      </c>
      <c r="AU276" s="194" t="s">
        <v>5990</v>
      </c>
      <c r="AV276" s="12" t="s">
        <v>5990</v>
      </c>
      <c r="AW276" s="12" t="s">
        <v>5947</v>
      </c>
      <c r="AX276" s="12" t="s">
        <v>5934</v>
      </c>
      <c r="AY276" s="194" t="s">
        <v>4012</v>
      </c>
    </row>
    <row r="277" spans="2:65" s="1" customFormat="1" ht="22.5" customHeight="1">
      <c r="B277" s="166"/>
      <c r="C277" s="197" t="s">
        <v>759</v>
      </c>
      <c r="D277" s="197" t="s">
        <v>447</v>
      </c>
      <c r="E277" s="198" t="s">
        <v>2510</v>
      </c>
      <c r="F277" s="199" t="s">
        <v>2511</v>
      </c>
      <c r="G277" s="200" t="s">
        <v>568</v>
      </c>
      <c r="H277" s="201">
        <v>2</v>
      </c>
      <c r="I277" s="202"/>
      <c r="J277" s="203">
        <f>ROUND(I277*H277,2)</f>
        <v>0</v>
      </c>
      <c r="K277" s="199" t="s">
        <v>5915</v>
      </c>
      <c r="L277" s="204"/>
      <c r="M277" s="205" t="s">
        <v>5915</v>
      </c>
      <c r="N277" s="206" t="s">
        <v>5954</v>
      </c>
      <c r="O277" s="36"/>
      <c r="P277" s="176">
        <f>O277*H277</f>
        <v>0</v>
      </c>
      <c r="Q277" s="176">
        <v>0</v>
      </c>
      <c r="R277" s="176">
        <f>Q277*H277</f>
        <v>0</v>
      </c>
      <c r="S277" s="176">
        <v>0</v>
      </c>
      <c r="T277" s="177">
        <f>S277*H277</f>
        <v>0</v>
      </c>
      <c r="AR277" s="18" t="s">
        <v>526</v>
      </c>
      <c r="AT277" s="18" t="s">
        <v>447</v>
      </c>
      <c r="AU277" s="18" t="s">
        <v>5990</v>
      </c>
      <c r="AY277" s="18" t="s">
        <v>4012</v>
      </c>
      <c r="BE277" s="178">
        <f>IF(N277="základní",J277,0)</f>
        <v>0</v>
      </c>
      <c r="BF277" s="178">
        <f>IF(N277="snížená",J277,0)</f>
        <v>0</v>
      </c>
      <c r="BG277" s="178">
        <f>IF(N277="zákl. přenesená",J277,0)</f>
        <v>0</v>
      </c>
      <c r="BH277" s="178">
        <f>IF(N277="sníž. přenesená",J277,0)</f>
        <v>0</v>
      </c>
      <c r="BI277" s="178">
        <f>IF(N277="nulová",J277,0)</f>
        <v>0</v>
      </c>
      <c r="BJ277" s="18" t="s">
        <v>5934</v>
      </c>
      <c r="BK277" s="178">
        <f>ROUND(I277*H277,2)</f>
        <v>0</v>
      </c>
      <c r="BL277" s="18" t="s">
        <v>3964</v>
      </c>
      <c r="BM277" s="18" t="s">
        <v>2512</v>
      </c>
    </row>
    <row r="278" spans="2:65" s="1" customFormat="1" ht="27">
      <c r="B278" s="35"/>
      <c r="D278" s="179" t="s">
        <v>4021</v>
      </c>
      <c r="F278" s="180" t="s">
        <v>2513</v>
      </c>
      <c r="I278" s="181"/>
      <c r="L278" s="35"/>
      <c r="M278" s="64"/>
      <c r="N278" s="36"/>
      <c r="O278" s="36"/>
      <c r="P278" s="36"/>
      <c r="Q278" s="36"/>
      <c r="R278" s="36"/>
      <c r="S278" s="36"/>
      <c r="T278" s="65"/>
      <c r="AT278" s="18" t="s">
        <v>4021</v>
      </c>
      <c r="AU278" s="18" t="s">
        <v>5990</v>
      </c>
    </row>
    <row r="279" spans="2:65" s="1" customFormat="1" ht="22.5" customHeight="1">
      <c r="B279" s="166"/>
      <c r="C279" s="167" t="s">
        <v>765</v>
      </c>
      <c r="D279" s="167" t="s">
        <v>4015</v>
      </c>
      <c r="E279" s="168" t="s">
        <v>2506</v>
      </c>
      <c r="F279" s="169" t="s">
        <v>2507</v>
      </c>
      <c r="G279" s="170" t="s">
        <v>777</v>
      </c>
      <c r="H279" s="171">
        <v>8</v>
      </c>
      <c r="I279" s="172"/>
      <c r="J279" s="173">
        <f>ROUND(I279*H279,2)</f>
        <v>0</v>
      </c>
      <c r="K279" s="169" t="s">
        <v>392</v>
      </c>
      <c r="L279" s="35"/>
      <c r="M279" s="174" t="s">
        <v>5915</v>
      </c>
      <c r="N279" s="175" t="s">
        <v>5954</v>
      </c>
      <c r="O279" s="36"/>
      <c r="P279" s="176">
        <f>O279*H279</f>
        <v>0</v>
      </c>
      <c r="Q279" s="176">
        <v>6.9999999999999994E-5</v>
      </c>
      <c r="R279" s="176">
        <f>Q279*H279</f>
        <v>5.5999999999999995E-4</v>
      </c>
      <c r="S279" s="176">
        <v>0</v>
      </c>
      <c r="T279" s="177">
        <f>S279*H279</f>
        <v>0</v>
      </c>
      <c r="AR279" s="18" t="s">
        <v>3964</v>
      </c>
      <c r="AT279" s="18" t="s">
        <v>4015</v>
      </c>
      <c r="AU279" s="18" t="s">
        <v>5990</v>
      </c>
      <c r="AY279" s="18" t="s">
        <v>4012</v>
      </c>
      <c r="BE279" s="178">
        <f>IF(N279="základní",J279,0)</f>
        <v>0</v>
      </c>
      <c r="BF279" s="178">
        <f>IF(N279="snížená",J279,0)</f>
        <v>0</v>
      </c>
      <c r="BG279" s="178">
        <f>IF(N279="zákl. přenesená",J279,0)</f>
        <v>0</v>
      </c>
      <c r="BH279" s="178">
        <f>IF(N279="sníž. přenesená",J279,0)</f>
        <v>0</v>
      </c>
      <c r="BI279" s="178">
        <f>IF(N279="nulová",J279,0)</f>
        <v>0</v>
      </c>
      <c r="BJ279" s="18" t="s">
        <v>5934</v>
      </c>
      <c r="BK279" s="178">
        <f>ROUND(I279*H279,2)</f>
        <v>0</v>
      </c>
      <c r="BL279" s="18" t="s">
        <v>3964</v>
      </c>
      <c r="BM279" s="18" t="s">
        <v>2514</v>
      </c>
    </row>
    <row r="280" spans="2:65" s="1" customFormat="1" ht="22.5" customHeight="1">
      <c r="B280" s="166"/>
      <c r="C280" s="197" t="s">
        <v>770</v>
      </c>
      <c r="D280" s="197" t="s">
        <v>447</v>
      </c>
      <c r="E280" s="198" t="s">
        <v>2515</v>
      </c>
      <c r="F280" s="199" t="s">
        <v>2516</v>
      </c>
      <c r="G280" s="200" t="s">
        <v>568</v>
      </c>
      <c r="H280" s="201">
        <v>1</v>
      </c>
      <c r="I280" s="202"/>
      <c r="J280" s="203">
        <f>ROUND(I280*H280,2)</f>
        <v>0</v>
      </c>
      <c r="K280" s="199" t="s">
        <v>392</v>
      </c>
      <c r="L280" s="204"/>
      <c r="M280" s="205" t="s">
        <v>5915</v>
      </c>
      <c r="N280" s="206" t="s">
        <v>5954</v>
      </c>
      <c r="O280" s="36"/>
      <c r="P280" s="176">
        <f>O280*H280</f>
        <v>0</v>
      </c>
      <c r="Q280" s="176">
        <v>5.5999999999999999E-3</v>
      </c>
      <c r="R280" s="176">
        <f>Q280*H280</f>
        <v>5.5999999999999999E-3</v>
      </c>
      <c r="S280" s="176">
        <v>0</v>
      </c>
      <c r="T280" s="177">
        <f>S280*H280</f>
        <v>0</v>
      </c>
      <c r="AR280" s="18" t="s">
        <v>526</v>
      </c>
      <c r="AT280" s="18" t="s">
        <v>447</v>
      </c>
      <c r="AU280" s="18" t="s">
        <v>5990</v>
      </c>
      <c r="AY280" s="18" t="s">
        <v>4012</v>
      </c>
      <c r="BE280" s="178">
        <f>IF(N280="základní",J280,0)</f>
        <v>0</v>
      </c>
      <c r="BF280" s="178">
        <f>IF(N280="snížená",J280,0)</f>
        <v>0</v>
      </c>
      <c r="BG280" s="178">
        <f>IF(N280="zákl. přenesená",J280,0)</f>
        <v>0</v>
      </c>
      <c r="BH280" s="178">
        <f>IF(N280="sníž. přenesená",J280,0)</f>
        <v>0</v>
      </c>
      <c r="BI280" s="178">
        <f>IF(N280="nulová",J280,0)</f>
        <v>0</v>
      </c>
      <c r="BJ280" s="18" t="s">
        <v>5934</v>
      </c>
      <c r="BK280" s="178">
        <f>ROUND(I280*H280,2)</f>
        <v>0</v>
      </c>
      <c r="BL280" s="18" t="s">
        <v>3964</v>
      </c>
      <c r="BM280" s="18" t="s">
        <v>2517</v>
      </c>
    </row>
    <row r="281" spans="2:65" s="1" customFormat="1" ht="22.5" customHeight="1">
      <c r="B281" s="166"/>
      <c r="C281" s="167" t="s">
        <v>774</v>
      </c>
      <c r="D281" s="167" t="s">
        <v>4015</v>
      </c>
      <c r="E281" s="168" t="s">
        <v>2641</v>
      </c>
      <c r="F281" s="169" t="s">
        <v>2642</v>
      </c>
      <c r="G281" s="170" t="s">
        <v>5780</v>
      </c>
      <c r="H281" s="222"/>
      <c r="I281" s="172"/>
      <c r="J281" s="173">
        <f>ROUND(I281*H281,2)</f>
        <v>0</v>
      </c>
      <c r="K281" s="169" t="s">
        <v>392</v>
      </c>
      <c r="L281" s="35"/>
      <c r="M281" s="174" t="s">
        <v>5915</v>
      </c>
      <c r="N281" s="175" t="s">
        <v>5954</v>
      </c>
      <c r="O281" s="36"/>
      <c r="P281" s="176">
        <f>O281*H281</f>
        <v>0</v>
      </c>
      <c r="Q281" s="176">
        <v>0</v>
      </c>
      <c r="R281" s="176">
        <f>Q281*H281</f>
        <v>0</v>
      </c>
      <c r="S281" s="176">
        <v>0</v>
      </c>
      <c r="T281" s="177">
        <f>S281*H281</f>
        <v>0</v>
      </c>
      <c r="AR281" s="18" t="s">
        <v>3964</v>
      </c>
      <c r="AT281" s="18" t="s">
        <v>4015</v>
      </c>
      <c r="AU281" s="18" t="s">
        <v>5990</v>
      </c>
      <c r="AY281" s="18" t="s">
        <v>4012</v>
      </c>
      <c r="BE281" s="178">
        <f>IF(N281="základní",J281,0)</f>
        <v>0</v>
      </c>
      <c r="BF281" s="178">
        <f>IF(N281="snížená",J281,0)</f>
        <v>0</v>
      </c>
      <c r="BG281" s="178">
        <f>IF(N281="zákl. přenesená",J281,0)</f>
        <v>0</v>
      </c>
      <c r="BH281" s="178">
        <f>IF(N281="sníž. přenesená",J281,0)</f>
        <v>0</v>
      </c>
      <c r="BI281" s="178">
        <f>IF(N281="nulová",J281,0)</f>
        <v>0</v>
      </c>
      <c r="BJ281" s="18" t="s">
        <v>5934</v>
      </c>
      <c r="BK281" s="178">
        <f>ROUND(I281*H281,2)</f>
        <v>0</v>
      </c>
      <c r="BL281" s="18" t="s">
        <v>3964</v>
      </c>
      <c r="BM281" s="18" t="s">
        <v>2643</v>
      </c>
    </row>
    <row r="282" spans="2:65" s="11" customFormat="1" ht="29.85" customHeight="1">
      <c r="B282" s="152"/>
      <c r="D282" s="163" t="s">
        <v>5982</v>
      </c>
      <c r="E282" s="164" t="s">
        <v>5822</v>
      </c>
      <c r="F282" s="164" t="s">
        <v>5823</v>
      </c>
      <c r="I282" s="155"/>
      <c r="J282" s="165">
        <f>BK282</f>
        <v>0</v>
      </c>
      <c r="L282" s="152"/>
      <c r="M282" s="157"/>
      <c r="N282" s="158"/>
      <c r="O282" s="158"/>
      <c r="P282" s="159">
        <f>SUM(P283:P301)</f>
        <v>0</v>
      </c>
      <c r="Q282" s="158"/>
      <c r="R282" s="159">
        <f>SUM(R283:R301)</f>
        <v>3.0433706399999996</v>
      </c>
      <c r="S282" s="158"/>
      <c r="T282" s="160">
        <f>SUM(T283:T301)</f>
        <v>0</v>
      </c>
      <c r="AR282" s="153" t="s">
        <v>5990</v>
      </c>
      <c r="AT282" s="161" t="s">
        <v>5982</v>
      </c>
      <c r="AU282" s="161" t="s">
        <v>5934</v>
      </c>
      <c r="AY282" s="153" t="s">
        <v>4012</v>
      </c>
      <c r="BK282" s="162">
        <f>SUM(BK283:BK301)</f>
        <v>0</v>
      </c>
    </row>
    <row r="283" spans="2:65" s="1" customFormat="1" ht="22.5" customHeight="1">
      <c r="B283" s="166"/>
      <c r="C283" s="167" t="s">
        <v>780</v>
      </c>
      <c r="D283" s="167" t="s">
        <v>4015</v>
      </c>
      <c r="E283" s="168" t="s">
        <v>2644</v>
      </c>
      <c r="F283" s="169" t="s">
        <v>2645</v>
      </c>
      <c r="G283" s="170" t="s">
        <v>459</v>
      </c>
      <c r="H283" s="171">
        <v>52.82</v>
      </c>
      <c r="I283" s="172"/>
      <c r="J283" s="173">
        <f>ROUND(I283*H283,2)</f>
        <v>0</v>
      </c>
      <c r="K283" s="169" t="s">
        <v>392</v>
      </c>
      <c r="L283" s="35"/>
      <c r="M283" s="174" t="s">
        <v>5915</v>
      </c>
      <c r="N283" s="175" t="s">
        <v>5954</v>
      </c>
      <c r="O283" s="36"/>
      <c r="P283" s="176">
        <f>O283*H283</f>
        <v>0</v>
      </c>
      <c r="Q283" s="176">
        <v>3.2000000000000003E-4</v>
      </c>
      <c r="R283" s="176">
        <f>Q283*H283</f>
        <v>1.6902400000000001E-2</v>
      </c>
      <c r="S283" s="176">
        <v>0</v>
      </c>
      <c r="T283" s="177">
        <f>S283*H283</f>
        <v>0</v>
      </c>
      <c r="AR283" s="18" t="s">
        <v>3964</v>
      </c>
      <c r="AT283" s="18" t="s">
        <v>4015</v>
      </c>
      <c r="AU283" s="18" t="s">
        <v>5990</v>
      </c>
      <c r="AY283" s="18" t="s">
        <v>4012</v>
      </c>
      <c r="BE283" s="178">
        <f>IF(N283="základní",J283,0)</f>
        <v>0</v>
      </c>
      <c r="BF283" s="178">
        <f>IF(N283="snížená",J283,0)</f>
        <v>0</v>
      </c>
      <c r="BG283" s="178">
        <f>IF(N283="zákl. přenesená",J283,0)</f>
        <v>0</v>
      </c>
      <c r="BH283" s="178">
        <f>IF(N283="sníž. přenesená",J283,0)</f>
        <v>0</v>
      </c>
      <c r="BI283" s="178">
        <f>IF(N283="nulová",J283,0)</f>
        <v>0</v>
      </c>
      <c r="BJ283" s="18" t="s">
        <v>5934</v>
      </c>
      <c r="BK283" s="178">
        <f>ROUND(I283*H283,2)</f>
        <v>0</v>
      </c>
      <c r="BL283" s="18" t="s">
        <v>3964</v>
      </c>
      <c r="BM283" s="18" t="s">
        <v>5560</v>
      </c>
    </row>
    <row r="284" spans="2:65" s="12" customFormat="1">
      <c r="B284" s="186"/>
      <c r="D284" s="195" t="s">
        <v>402</v>
      </c>
      <c r="E284" s="194" t="s">
        <v>5915</v>
      </c>
      <c r="F284" s="207" t="s">
        <v>5561</v>
      </c>
      <c r="H284" s="208">
        <v>37.82</v>
      </c>
      <c r="I284" s="190"/>
      <c r="L284" s="186"/>
      <c r="M284" s="191"/>
      <c r="N284" s="192"/>
      <c r="O284" s="192"/>
      <c r="P284" s="192"/>
      <c r="Q284" s="192"/>
      <c r="R284" s="192"/>
      <c r="S284" s="192"/>
      <c r="T284" s="193"/>
      <c r="AT284" s="194" t="s">
        <v>402</v>
      </c>
      <c r="AU284" s="194" t="s">
        <v>5990</v>
      </c>
      <c r="AV284" s="12" t="s">
        <v>5990</v>
      </c>
      <c r="AW284" s="12" t="s">
        <v>5947</v>
      </c>
      <c r="AX284" s="12" t="s">
        <v>5983</v>
      </c>
      <c r="AY284" s="194" t="s">
        <v>4012</v>
      </c>
    </row>
    <row r="285" spans="2:65" s="12" customFormat="1">
      <c r="B285" s="186"/>
      <c r="D285" s="195" t="s">
        <v>402</v>
      </c>
      <c r="E285" s="194" t="s">
        <v>5915</v>
      </c>
      <c r="F285" s="207" t="s">
        <v>5562</v>
      </c>
      <c r="H285" s="208">
        <v>15</v>
      </c>
      <c r="I285" s="190"/>
      <c r="L285" s="186"/>
      <c r="M285" s="191"/>
      <c r="N285" s="192"/>
      <c r="O285" s="192"/>
      <c r="P285" s="192"/>
      <c r="Q285" s="192"/>
      <c r="R285" s="192"/>
      <c r="S285" s="192"/>
      <c r="T285" s="193"/>
      <c r="AT285" s="194" t="s">
        <v>402</v>
      </c>
      <c r="AU285" s="194" t="s">
        <v>5990</v>
      </c>
      <c r="AV285" s="12" t="s">
        <v>5990</v>
      </c>
      <c r="AW285" s="12" t="s">
        <v>5947</v>
      </c>
      <c r="AX285" s="12" t="s">
        <v>5983</v>
      </c>
      <c r="AY285" s="194" t="s">
        <v>4012</v>
      </c>
    </row>
    <row r="286" spans="2:65" s="13" customFormat="1">
      <c r="B286" s="209"/>
      <c r="D286" s="179" t="s">
        <v>402</v>
      </c>
      <c r="E286" s="210" t="s">
        <v>5915</v>
      </c>
      <c r="F286" s="211" t="s">
        <v>476</v>
      </c>
      <c r="H286" s="212">
        <v>52.82</v>
      </c>
      <c r="I286" s="213"/>
      <c r="L286" s="209"/>
      <c r="M286" s="214"/>
      <c r="N286" s="215"/>
      <c r="O286" s="215"/>
      <c r="P286" s="215"/>
      <c r="Q286" s="215"/>
      <c r="R286" s="215"/>
      <c r="S286" s="215"/>
      <c r="T286" s="216"/>
      <c r="AT286" s="217" t="s">
        <v>402</v>
      </c>
      <c r="AU286" s="217" t="s">
        <v>5990</v>
      </c>
      <c r="AV286" s="13" t="s">
        <v>6003</v>
      </c>
      <c r="AW286" s="13" t="s">
        <v>5947</v>
      </c>
      <c r="AX286" s="13" t="s">
        <v>5934</v>
      </c>
      <c r="AY286" s="217" t="s">
        <v>4012</v>
      </c>
    </row>
    <row r="287" spans="2:65" s="1" customFormat="1" ht="22.5" customHeight="1">
      <c r="B287" s="166"/>
      <c r="C287" s="197" t="s">
        <v>784</v>
      </c>
      <c r="D287" s="197" t="s">
        <v>447</v>
      </c>
      <c r="E287" s="198" t="s">
        <v>5839</v>
      </c>
      <c r="F287" s="199" t="s">
        <v>5840</v>
      </c>
      <c r="G287" s="200" t="s">
        <v>568</v>
      </c>
      <c r="H287" s="201">
        <v>193.67400000000001</v>
      </c>
      <c r="I287" s="202"/>
      <c r="J287" s="203">
        <f>ROUND(I287*H287,2)</f>
        <v>0</v>
      </c>
      <c r="K287" s="199" t="s">
        <v>392</v>
      </c>
      <c r="L287" s="204"/>
      <c r="M287" s="205" t="s">
        <v>5915</v>
      </c>
      <c r="N287" s="206" t="s">
        <v>5954</v>
      </c>
      <c r="O287" s="36"/>
      <c r="P287" s="176">
        <f>O287*H287</f>
        <v>0</v>
      </c>
      <c r="Q287" s="176">
        <v>3.6000000000000002E-4</v>
      </c>
      <c r="R287" s="176">
        <f>Q287*H287</f>
        <v>6.9722640000000002E-2</v>
      </c>
      <c r="S287" s="176">
        <v>0</v>
      </c>
      <c r="T287" s="177">
        <f>S287*H287</f>
        <v>0</v>
      </c>
      <c r="AR287" s="18" t="s">
        <v>526</v>
      </c>
      <c r="AT287" s="18" t="s">
        <v>447</v>
      </c>
      <c r="AU287" s="18" t="s">
        <v>5990</v>
      </c>
      <c r="AY287" s="18" t="s">
        <v>4012</v>
      </c>
      <c r="BE287" s="178">
        <f>IF(N287="základní",J287,0)</f>
        <v>0</v>
      </c>
      <c r="BF287" s="178">
        <f>IF(N287="snížená",J287,0)</f>
        <v>0</v>
      </c>
      <c r="BG287" s="178">
        <f>IF(N287="zákl. přenesená",J287,0)</f>
        <v>0</v>
      </c>
      <c r="BH287" s="178">
        <f>IF(N287="sníž. přenesená",J287,0)</f>
        <v>0</v>
      </c>
      <c r="BI287" s="178">
        <f>IF(N287="nulová",J287,0)</f>
        <v>0</v>
      </c>
      <c r="BJ287" s="18" t="s">
        <v>5934</v>
      </c>
      <c r="BK287" s="178">
        <f>ROUND(I287*H287,2)</f>
        <v>0</v>
      </c>
      <c r="BL287" s="18" t="s">
        <v>3964</v>
      </c>
      <c r="BM287" s="18" t="s">
        <v>5563</v>
      </c>
    </row>
    <row r="288" spans="2:65" s="12" customFormat="1">
      <c r="B288" s="186"/>
      <c r="D288" s="195" t="s">
        <v>402</v>
      </c>
      <c r="E288" s="194" t="s">
        <v>5915</v>
      </c>
      <c r="F288" s="207" t="s">
        <v>5564</v>
      </c>
      <c r="H288" s="208">
        <v>176.06700000000001</v>
      </c>
      <c r="I288" s="190"/>
      <c r="L288" s="186"/>
      <c r="M288" s="191"/>
      <c r="N288" s="192"/>
      <c r="O288" s="192"/>
      <c r="P288" s="192"/>
      <c r="Q288" s="192"/>
      <c r="R288" s="192"/>
      <c r="S288" s="192"/>
      <c r="T288" s="193"/>
      <c r="AT288" s="194" t="s">
        <v>402</v>
      </c>
      <c r="AU288" s="194" t="s">
        <v>5990</v>
      </c>
      <c r="AV288" s="12" t="s">
        <v>5990</v>
      </c>
      <c r="AW288" s="12" t="s">
        <v>5947</v>
      </c>
      <c r="AX288" s="12" t="s">
        <v>5934</v>
      </c>
      <c r="AY288" s="194" t="s">
        <v>4012</v>
      </c>
    </row>
    <row r="289" spans="2:65" s="12" customFormat="1">
      <c r="B289" s="186"/>
      <c r="D289" s="179" t="s">
        <v>402</v>
      </c>
      <c r="F289" s="188" t="s">
        <v>5565</v>
      </c>
      <c r="H289" s="189">
        <v>193.67400000000001</v>
      </c>
      <c r="I289" s="190"/>
      <c r="L289" s="186"/>
      <c r="M289" s="191"/>
      <c r="N289" s="192"/>
      <c r="O289" s="192"/>
      <c r="P289" s="192"/>
      <c r="Q289" s="192"/>
      <c r="R289" s="192"/>
      <c r="S289" s="192"/>
      <c r="T289" s="193"/>
      <c r="AT289" s="194" t="s">
        <v>402</v>
      </c>
      <c r="AU289" s="194" t="s">
        <v>5990</v>
      </c>
      <c r="AV289" s="12" t="s">
        <v>5990</v>
      </c>
      <c r="AW289" s="12" t="s">
        <v>5916</v>
      </c>
      <c r="AX289" s="12" t="s">
        <v>5934</v>
      </c>
      <c r="AY289" s="194" t="s">
        <v>4012</v>
      </c>
    </row>
    <row r="290" spans="2:65" s="1" customFormat="1" ht="22.5" customHeight="1">
      <c r="B290" s="166"/>
      <c r="C290" s="167" t="s">
        <v>788</v>
      </c>
      <c r="D290" s="167" t="s">
        <v>4015</v>
      </c>
      <c r="E290" s="168" t="s">
        <v>5862</v>
      </c>
      <c r="F290" s="169" t="s">
        <v>5863</v>
      </c>
      <c r="G290" s="170" t="s">
        <v>426</v>
      </c>
      <c r="H290" s="171">
        <v>45.64</v>
      </c>
      <c r="I290" s="172"/>
      <c r="J290" s="173">
        <f>ROUND(I290*H290,2)</f>
        <v>0</v>
      </c>
      <c r="K290" s="169" t="s">
        <v>392</v>
      </c>
      <c r="L290" s="35"/>
      <c r="M290" s="174" t="s">
        <v>5915</v>
      </c>
      <c r="N290" s="175" t="s">
        <v>5954</v>
      </c>
      <c r="O290" s="36"/>
      <c r="P290" s="176">
        <f>O290*H290</f>
        <v>0</v>
      </c>
      <c r="Q290" s="176">
        <v>3.7499999999999999E-2</v>
      </c>
      <c r="R290" s="176">
        <f>Q290*H290</f>
        <v>1.7115</v>
      </c>
      <c r="S290" s="176">
        <v>0</v>
      </c>
      <c r="T290" s="177">
        <f>S290*H290</f>
        <v>0</v>
      </c>
      <c r="AR290" s="18" t="s">
        <v>3964</v>
      </c>
      <c r="AT290" s="18" t="s">
        <v>4015</v>
      </c>
      <c r="AU290" s="18" t="s">
        <v>5990</v>
      </c>
      <c r="AY290" s="18" t="s">
        <v>4012</v>
      </c>
      <c r="BE290" s="178">
        <f>IF(N290="základní",J290,0)</f>
        <v>0</v>
      </c>
      <c r="BF290" s="178">
        <f>IF(N290="snížená",J290,0)</f>
        <v>0</v>
      </c>
      <c r="BG290" s="178">
        <f>IF(N290="zákl. přenesená",J290,0)</f>
        <v>0</v>
      </c>
      <c r="BH290" s="178">
        <f>IF(N290="sníž. přenesená",J290,0)</f>
        <v>0</v>
      </c>
      <c r="BI290" s="178">
        <f>IF(N290="nulová",J290,0)</f>
        <v>0</v>
      </c>
      <c r="BJ290" s="18" t="s">
        <v>5934</v>
      </c>
      <c r="BK290" s="178">
        <f>ROUND(I290*H290,2)</f>
        <v>0</v>
      </c>
      <c r="BL290" s="18" t="s">
        <v>3964</v>
      </c>
      <c r="BM290" s="18" t="s">
        <v>5566</v>
      </c>
    </row>
    <row r="291" spans="2:65" s="12" customFormat="1">
      <c r="B291" s="186"/>
      <c r="D291" s="195" t="s">
        <v>402</v>
      </c>
      <c r="E291" s="194" t="s">
        <v>5915</v>
      </c>
      <c r="F291" s="207" t="s">
        <v>5567</v>
      </c>
      <c r="H291" s="208">
        <v>33.68</v>
      </c>
      <c r="I291" s="190"/>
      <c r="L291" s="186"/>
      <c r="M291" s="191"/>
      <c r="N291" s="192"/>
      <c r="O291" s="192"/>
      <c r="P291" s="192"/>
      <c r="Q291" s="192"/>
      <c r="R291" s="192"/>
      <c r="S291" s="192"/>
      <c r="T291" s="193"/>
      <c r="AT291" s="194" t="s">
        <v>402</v>
      </c>
      <c r="AU291" s="194" t="s">
        <v>5990</v>
      </c>
      <c r="AV291" s="12" t="s">
        <v>5990</v>
      </c>
      <c r="AW291" s="12" t="s">
        <v>5947</v>
      </c>
      <c r="AX291" s="12" t="s">
        <v>5983</v>
      </c>
      <c r="AY291" s="194" t="s">
        <v>4012</v>
      </c>
    </row>
    <row r="292" spans="2:65" s="12" customFormat="1">
      <c r="B292" s="186"/>
      <c r="D292" s="195" t="s">
        <v>402</v>
      </c>
      <c r="E292" s="194" t="s">
        <v>5915</v>
      </c>
      <c r="F292" s="207" t="s">
        <v>5568</v>
      </c>
      <c r="H292" s="208">
        <v>11.96</v>
      </c>
      <c r="I292" s="190"/>
      <c r="L292" s="186"/>
      <c r="M292" s="191"/>
      <c r="N292" s="192"/>
      <c r="O292" s="192"/>
      <c r="P292" s="192"/>
      <c r="Q292" s="192"/>
      <c r="R292" s="192"/>
      <c r="S292" s="192"/>
      <c r="T292" s="193"/>
      <c r="AT292" s="194" t="s">
        <v>402</v>
      </c>
      <c r="AU292" s="194" t="s">
        <v>5990</v>
      </c>
      <c r="AV292" s="12" t="s">
        <v>5990</v>
      </c>
      <c r="AW292" s="12" t="s">
        <v>5947</v>
      </c>
      <c r="AX292" s="12" t="s">
        <v>5983</v>
      </c>
      <c r="AY292" s="194" t="s">
        <v>4012</v>
      </c>
    </row>
    <row r="293" spans="2:65" s="13" customFormat="1">
      <c r="B293" s="209"/>
      <c r="D293" s="179" t="s">
        <v>402</v>
      </c>
      <c r="E293" s="210" t="s">
        <v>5915</v>
      </c>
      <c r="F293" s="211" t="s">
        <v>476</v>
      </c>
      <c r="H293" s="212">
        <v>45.64</v>
      </c>
      <c r="I293" s="213"/>
      <c r="L293" s="209"/>
      <c r="M293" s="214"/>
      <c r="N293" s="215"/>
      <c r="O293" s="215"/>
      <c r="P293" s="215"/>
      <c r="Q293" s="215"/>
      <c r="R293" s="215"/>
      <c r="S293" s="215"/>
      <c r="T293" s="216"/>
      <c r="AT293" s="217" t="s">
        <v>402</v>
      </c>
      <c r="AU293" s="217" t="s">
        <v>5990</v>
      </c>
      <c r="AV293" s="13" t="s">
        <v>6003</v>
      </c>
      <c r="AW293" s="13" t="s">
        <v>5947</v>
      </c>
      <c r="AX293" s="13" t="s">
        <v>5934</v>
      </c>
      <c r="AY293" s="217" t="s">
        <v>4012</v>
      </c>
    </row>
    <row r="294" spans="2:65" s="1" customFormat="1" ht="22.5" customHeight="1">
      <c r="B294" s="166"/>
      <c r="C294" s="197" t="s">
        <v>793</v>
      </c>
      <c r="D294" s="197" t="s">
        <v>447</v>
      </c>
      <c r="E294" s="198" t="s">
        <v>5866</v>
      </c>
      <c r="F294" s="199" t="s">
        <v>5867</v>
      </c>
      <c r="G294" s="200" t="s">
        <v>426</v>
      </c>
      <c r="H294" s="201">
        <v>46.552999999999997</v>
      </c>
      <c r="I294" s="202"/>
      <c r="J294" s="203">
        <f>ROUND(I294*H294,2)</f>
        <v>0</v>
      </c>
      <c r="K294" s="199" t="s">
        <v>392</v>
      </c>
      <c r="L294" s="204"/>
      <c r="M294" s="205" t="s">
        <v>5915</v>
      </c>
      <c r="N294" s="206" t="s">
        <v>5954</v>
      </c>
      <c r="O294" s="36"/>
      <c r="P294" s="176">
        <f>O294*H294</f>
        <v>0</v>
      </c>
      <c r="Q294" s="176">
        <v>1.9199999999999998E-2</v>
      </c>
      <c r="R294" s="176">
        <f>Q294*H294</f>
        <v>0.89381759999999988</v>
      </c>
      <c r="S294" s="176">
        <v>0</v>
      </c>
      <c r="T294" s="177">
        <f>S294*H294</f>
        <v>0</v>
      </c>
      <c r="AR294" s="18" t="s">
        <v>526</v>
      </c>
      <c r="AT294" s="18" t="s">
        <v>447</v>
      </c>
      <c r="AU294" s="18" t="s">
        <v>5990</v>
      </c>
      <c r="AY294" s="18" t="s">
        <v>4012</v>
      </c>
      <c r="BE294" s="178">
        <f>IF(N294="základní",J294,0)</f>
        <v>0</v>
      </c>
      <c r="BF294" s="178">
        <f>IF(N294="snížená",J294,0)</f>
        <v>0</v>
      </c>
      <c r="BG294" s="178">
        <f>IF(N294="zákl. přenesená",J294,0)</f>
        <v>0</v>
      </c>
      <c r="BH294" s="178">
        <f>IF(N294="sníž. přenesená",J294,0)</f>
        <v>0</v>
      </c>
      <c r="BI294" s="178">
        <f>IF(N294="nulová",J294,0)</f>
        <v>0</v>
      </c>
      <c r="BJ294" s="18" t="s">
        <v>5934</v>
      </c>
      <c r="BK294" s="178">
        <f>ROUND(I294*H294,2)</f>
        <v>0</v>
      </c>
      <c r="BL294" s="18" t="s">
        <v>3964</v>
      </c>
      <c r="BM294" s="18" t="s">
        <v>5569</v>
      </c>
    </row>
    <row r="295" spans="2:65" s="1" customFormat="1" ht="27">
      <c r="B295" s="35"/>
      <c r="D295" s="195" t="s">
        <v>4021</v>
      </c>
      <c r="F295" s="196" t="s">
        <v>5877</v>
      </c>
      <c r="I295" s="181"/>
      <c r="L295" s="35"/>
      <c r="M295" s="64"/>
      <c r="N295" s="36"/>
      <c r="O295" s="36"/>
      <c r="P295" s="36"/>
      <c r="Q295" s="36"/>
      <c r="R295" s="36"/>
      <c r="S295" s="36"/>
      <c r="T295" s="65"/>
      <c r="AT295" s="18" t="s">
        <v>4021</v>
      </c>
      <c r="AU295" s="18" t="s">
        <v>5990</v>
      </c>
    </row>
    <row r="296" spans="2:65" s="12" customFormat="1">
      <c r="B296" s="186"/>
      <c r="D296" s="179" t="s">
        <v>402</v>
      </c>
      <c r="F296" s="188" t="s">
        <v>5570</v>
      </c>
      <c r="H296" s="189">
        <v>46.552999999999997</v>
      </c>
      <c r="I296" s="190"/>
      <c r="L296" s="186"/>
      <c r="M296" s="191"/>
      <c r="N296" s="192"/>
      <c r="O296" s="192"/>
      <c r="P296" s="192"/>
      <c r="Q296" s="192"/>
      <c r="R296" s="192"/>
      <c r="S296" s="192"/>
      <c r="T296" s="193"/>
      <c r="AT296" s="194" t="s">
        <v>402</v>
      </c>
      <c r="AU296" s="194" t="s">
        <v>5990</v>
      </c>
      <c r="AV296" s="12" t="s">
        <v>5990</v>
      </c>
      <c r="AW296" s="12" t="s">
        <v>5916</v>
      </c>
      <c r="AX296" s="12" t="s">
        <v>5934</v>
      </c>
      <c r="AY296" s="194" t="s">
        <v>4012</v>
      </c>
    </row>
    <row r="297" spans="2:65" s="1" customFormat="1" ht="22.5" customHeight="1">
      <c r="B297" s="166"/>
      <c r="C297" s="167" t="s">
        <v>799</v>
      </c>
      <c r="D297" s="167" t="s">
        <v>4015</v>
      </c>
      <c r="E297" s="168" t="s">
        <v>5887</v>
      </c>
      <c r="F297" s="169" t="s">
        <v>5888</v>
      </c>
      <c r="G297" s="170" t="s">
        <v>426</v>
      </c>
      <c r="H297" s="171">
        <v>45.64</v>
      </c>
      <c r="I297" s="172"/>
      <c r="J297" s="173">
        <f>ROUND(I297*H297,2)</f>
        <v>0</v>
      </c>
      <c r="K297" s="169" t="s">
        <v>392</v>
      </c>
      <c r="L297" s="35"/>
      <c r="M297" s="174" t="s">
        <v>5915</v>
      </c>
      <c r="N297" s="175" t="s">
        <v>5954</v>
      </c>
      <c r="O297" s="36"/>
      <c r="P297" s="176">
        <f>O297*H297</f>
        <v>0</v>
      </c>
      <c r="Q297" s="176">
        <v>7.7000000000000002E-3</v>
      </c>
      <c r="R297" s="176">
        <f>Q297*H297</f>
        <v>0.35142800000000002</v>
      </c>
      <c r="S297" s="176">
        <v>0</v>
      </c>
      <c r="T297" s="177">
        <f>S297*H297</f>
        <v>0</v>
      </c>
      <c r="AR297" s="18" t="s">
        <v>3964</v>
      </c>
      <c r="AT297" s="18" t="s">
        <v>4015</v>
      </c>
      <c r="AU297" s="18" t="s">
        <v>5990</v>
      </c>
      <c r="AY297" s="18" t="s">
        <v>4012</v>
      </c>
      <c r="BE297" s="178">
        <f>IF(N297="základní",J297,0)</f>
        <v>0</v>
      </c>
      <c r="BF297" s="178">
        <f>IF(N297="snížená",J297,0)</f>
        <v>0</v>
      </c>
      <c r="BG297" s="178">
        <f>IF(N297="zákl. přenesená",J297,0)</f>
        <v>0</v>
      </c>
      <c r="BH297" s="178">
        <f>IF(N297="sníž. přenesená",J297,0)</f>
        <v>0</v>
      </c>
      <c r="BI297" s="178">
        <f>IF(N297="nulová",J297,0)</f>
        <v>0</v>
      </c>
      <c r="BJ297" s="18" t="s">
        <v>5934</v>
      </c>
      <c r="BK297" s="178">
        <f>ROUND(I297*H297,2)</f>
        <v>0</v>
      </c>
      <c r="BL297" s="18" t="s">
        <v>3964</v>
      </c>
      <c r="BM297" s="18" t="s">
        <v>5571</v>
      </c>
    </row>
    <row r="298" spans="2:65" s="12" customFormat="1">
      <c r="B298" s="186"/>
      <c r="D298" s="195" t="s">
        <v>402</v>
      </c>
      <c r="E298" s="194" t="s">
        <v>5915</v>
      </c>
      <c r="F298" s="207" t="s">
        <v>5567</v>
      </c>
      <c r="H298" s="208">
        <v>33.68</v>
      </c>
      <c r="I298" s="190"/>
      <c r="L298" s="186"/>
      <c r="M298" s="191"/>
      <c r="N298" s="192"/>
      <c r="O298" s="192"/>
      <c r="P298" s="192"/>
      <c r="Q298" s="192"/>
      <c r="R298" s="192"/>
      <c r="S298" s="192"/>
      <c r="T298" s="193"/>
      <c r="AT298" s="194" t="s">
        <v>402</v>
      </c>
      <c r="AU298" s="194" t="s">
        <v>5990</v>
      </c>
      <c r="AV298" s="12" t="s">
        <v>5990</v>
      </c>
      <c r="AW298" s="12" t="s">
        <v>5947</v>
      </c>
      <c r="AX298" s="12" t="s">
        <v>5983</v>
      </c>
      <c r="AY298" s="194" t="s">
        <v>4012</v>
      </c>
    </row>
    <row r="299" spans="2:65" s="12" customFormat="1">
      <c r="B299" s="186"/>
      <c r="D299" s="195" t="s">
        <v>402</v>
      </c>
      <c r="E299" s="194" t="s">
        <v>5915</v>
      </c>
      <c r="F299" s="207" t="s">
        <v>5568</v>
      </c>
      <c r="H299" s="208">
        <v>11.96</v>
      </c>
      <c r="I299" s="190"/>
      <c r="L299" s="186"/>
      <c r="M299" s="191"/>
      <c r="N299" s="192"/>
      <c r="O299" s="192"/>
      <c r="P299" s="192"/>
      <c r="Q299" s="192"/>
      <c r="R299" s="192"/>
      <c r="S299" s="192"/>
      <c r="T299" s="193"/>
      <c r="AT299" s="194" t="s">
        <v>402</v>
      </c>
      <c r="AU299" s="194" t="s">
        <v>5990</v>
      </c>
      <c r="AV299" s="12" t="s">
        <v>5990</v>
      </c>
      <c r="AW299" s="12" t="s">
        <v>5947</v>
      </c>
      <c r="AX299" s="12" t="s">
        <v>5983</v>
      </c>
      <c r="AY299" s="194" t="s">
        <v>4012</v>
      </c>
    </row>
    <row r="300" spans="2:65" s="13" customFormat="1">
      <c r="B300" s="209"/>
      <c r="D300" s="179" t="s">
        <v>402</v>
      </c>
      <c r="E300" s="210" t="s">
        <v>5915</v>
      </c>
      <c r="F300" s="211" t="s">
        <v>476</v>
      </c>
      <c r="H300" s="212">
        <v>45.64</v>
      </c>
      <c r="I300" s="213"/>
      <c r="L300" s="209"/>
      <c r="M300" s="214"/>
      <c r="N300" s="215"/>
      <c r="O300" s="215"/>
      <c r="P300" s="215"/>
      <c r="Q300" s="215"/>
      <c r="R300" s="215"/>
      <c r="S300" s="215"/>
      <c r="T300" s="216"/>
      <c r="AT300" s="217" t="s">
        <v>402</v>
      </c>
      <c r="AU300" s="217" t="s">
        <v>5990</v>
      </c>
      <c r="AV300" s="13" t="s">
        <v>6003</v>
      </c>
      <c r="AW300" s="13" t="s">
        <v>5947</v>
      </c>
      <c r="AX300" s="13" t="s">
        <v>5934</v>
      </c>
      <c r="AY300" s="217" t="s">
        <v>4012</v>
      </c>
    </row>
    <row r="301" spans="2:65" s="1" customFormat="1" ht="22.5" customHeight="1">
      <c r="B301" s="166"/>
      <c r="C301" s="167" t="s">
        <v>804</v>
      </c>
      <c r="D301" s="167" t="s">
        <v>4015</v>
      </c>
      <c r="E301" s="168" t="s">
        <v>2656</v>
      </c>
      <c r="F301" s="169" t="s">
        <v>2657</v>
      </c>
      <c r="G301" s="170" t="s">
        <v>450</v>
      </c>
      <c r="H301" s="171">
        <v>3.0430000000000001</v>
      </c>
      <c r="I301" s="172"/>
      <c r="J301" s="173">
        <f>ROUND(I301*H301,2)</f>
        <v>0</v>
      </c>
      <c r="K301" s="169" t="s">
        <v>392</v>
      </c>
      <c r="L301" s="35"/>
      <c r="M301" s="174" t="s">
        <v>5915</v>
      </c>
      <c r="N301" s="175" t="s">
        <v>5954</v>
      </c>
      <c r="O301" s="36"/>
      <c r="P301" s="176">
        <f>O301*H301</f>
        <v>0</v>
      </c>
      <c r="Q301" s="176">
        <v>0</v>
      </c>
      <c r="R301" s="176">
        <f>Q301*H301</f>
        <v>0</v>
      </c>
      <c r="S301" s="176">
        <v>0</v>
      </c>
      <c r="T301" s="177">
        <f>S301*H301</f>
        <v>0</v>
      </c>
      <c r="AR301" s="18" t="s">
        <v>3964</v>
      </c>
      <c r="AT301" s="18" t="s">
        <v>4015</v>
      </c>
      <c r="AU301" s="18" t="s">
        <v>5990</v>
      </c>
      <c r="AY301" s="18" t="s">
        <v>4012</v>
      </c>
      <c r="BE301" s="178">
        <f>IF(N301="základní",J301,0)</f>
        <v>0</v>
      </c>
      <c r="BF301" s="178">
        <f>IF(N301="snížená",J301,0)</f>
        <v>0</v>
      </c>
      <c r="BG301" s="178">
        <f>IF(N301="zákl. přenesená",J301,0)</f>
        <v>0</v>
      </c>
      <c r="BH301" s="178">
        <f>IF(N301="sníž. přenesená",J301,0)</f>
        <v>0</v>
      </c>
      <c r="BI301" s="178">
        <f>IF(N301="nulová",J301,0)</f>
        <v>0</v>
      </c>
      <c r="BJ301" s="18" t="s">
        <v>5934</v>
      </c>
      <c r="BK301" s="178">
        <f>ROUND(I301*H301,2)</f>
        <v>0</v>
      </c>
      <c r="BL301" s="18" t="s">
        <v>3964</v>
      </c>
      <c r="BM301" s="18" t="s">
        <v>5572</v>
      </c>
    </row>
    <row r="302" spans="2:65" s="11" customFormat="1" ht="29.85" customHeight="1">
      <c r="B302" s="152"/>
      <c r="D302" s="163" t="s">
        <v>5982</v>
      </c>
      <c r="E302" s="164" t="s">
        <v>6033</v>
      </c>
      <c r="F302" s="164" t="s">
        <v>6034</v>
      </c>
      <c r="I302" s="155"/>
      <c r="J302" s="165">
        <f>BK302</f>
        <v>0</v>
      </c>
      <c r="L302" s="152"/>
      <c r="M302" s="157"/>
      <c r="N302" s="158"/>
      <c r="O302" s="158"/>
      <c r="P302" s="159">
        <f>SUM(P303:P307)</f>
        <v>0</v>
      </c>
      <c r="Q302" s="158"/>
      <c r="R302" s="159">
        <f>SUM(R303:R307)</f>
        <v>8.7997599999999995E-2</v>
      </c>
      <c r="S302" s="158"/>
      <c r="T302" s="160">
        <f>SUM(T303:T307)</f>
        <v>0</v>
      </c>
      <c r="AR302" s="153" t="s">
        <v>5990</v>
      </c>
      <c r="AT302" s="161" t="s">
        <v>5982</v>
      </c>
      <c r="AU302" s="161" t="s">
        <v>5934</v>
      </c>
      <c r="AY302" s="153" t="s">
        <v>4012</v>
      </c>
      <c r="BK302" s="162">
        <f>SUM(BK303:BK307)</f>
        <v>0</v>
      </c>
    </row>
    <row r="303" spans="2:65" s="1" customFormat="1" ht="31.5" customHeight="1">
      <c r="B303" s="166"/>
      <c r="C303" s="167" t="s">
        <v>809</v>
      </c>
      <c r="D303" s="167" t="s">
        <v>4015</v>
      </c>
      <c r="E303" s="168" t="s">
        <v>6040</v>
      </c>
      <c r="F303" s="169" t="s">
        <v>6041</v>
      </c>
      <c r="G303" s="170" t="s">
        <v>426</v>
      </c>
      <c r="H303" s="171">
        <v>303.44</v>
      </c>
      <c r="I303" s="172"/>
      <c r="J303" s="173">
        <f>ROUND(I303*H303,2)</f>
        <v>0</v>
      </c>
      <c r="K303" s="169" t="s">
        <v>392</v>
      </c>
      <c r="L303" s="35"/>
      <c r="M303" s="174" t="s">
        <v>5915</v>
      </c>
      <c r="N303" s="175" t="s">
        <v>5954</v>
      </c>
      <c r="O303" s="36"/>
      <c r="P303" s="176">
        <f>O303*H303</f>
        <v>0</v>
      </c>
      <c r="Q303" s="176">
        <v>2.9E-4</v>
      </c>
      <c r="R303" s="176">
        <f>Q303*H303</f>
        <v>8.7997599999999995E-2</v>
      </c>
      <c r="S303" s="176">
        <v>0</v>
      </c>
      <c r="T303" s="177">
        <f>S303*H303</f>
        <v>0</v>
      </c>
      <c r="AR303" s="18" t="s">
        <v>3964</v>
      </c>
      <c r="AT303" s="18" t="s">
        <v>4015</v>
      </c>
      <c r="AU303" s="18" t="s">
        <v>5990</v>
      </c>
      <c r="AY303" s="18" t="s">
        <v>4012</v>
      </c>
      <c r="BE303" s="178">
        <f>IF(N303="základní",J303,0)</f>
        <v>0</v>
      </c>
      <c r="BF303" s="178">
        <f>IF(N303="snížená",J303,0)</f>
        <v>0</v>
      </c>
      <c r="BG303" s="178">
        <f>IF(N303="zákl. přenesená",J303,0)</f>
        <v>0</v>
      </c>
      <c r="BH303" s="178">
        <f>IF(N303="sníž. přenesená",J303,0)</f>
        <v>0</v>
      </c>
      <c r="BI303" s="178">
        <f>IF(N303="nulová",J303,0)</f>
        <v>0</v>
      </c>
      <c r="BJ303" s="18" t="s">
        <v>5934</v>
      </c>
      <c r="BK303" s="178">
        <f>ROUND(I303*H303,2)</f>
        <v>0</v>
      </c>
      <c r="BL303" s="18" t="s">
        <v>3964</v>
      </c>
      <c r="BM303" s="18" t="s">
        <v>2659</v>
      </c>
    </row>
    <row r="304" spans="2:65" s="12" customFormat="1">
      <c r="B304" s="186"/>
      <c r="D304" s="195" t="s">
        <v>402</v>
      </c>
      <c r="E304" s="194" t="s">
        <v>5915</v>
      </c>
      <c r="F304" s="207" t="s">
        <v>5368</v>
      </c>
      <c r="H304" s="208">
        <v>138.38</v>
      </c>
      <c r="I304" s="190"/>
      <c r="L304" s="186"/>
      <c r="M304" s="191"/>
      <c r="N304" s="192"/>
      <c r="O304" s="192"/>
      <c r="P304" s="192"/>
      <c r="Q304" s="192"/>
      <c r="R304" s="192"/>
      <c r="S304" s="192"/>
      <c r="T304" s="193"/>
      <c r="AT304" s="194" t="s">
        <v>402</v>
      </c>
      <c r="AU304" s="194" t="s">
        <v>5990</v>
      </c>
      <c r="AV304" s="12" t="s">
        <v>5990</v>
      </c>
      <c r="AW304" s="12" t="s">
        <v>5947</v>
      </c>
      <c r="AX304" s="12" t="s">
        <v>5983</v>
      </c>
      <c r="AY304" s="194" t="s">
        <v>4012</v>
      </c>
    </row>
    <row r="305" spans="2:65" s="12" customFormat="1">
      <c r="B305" s="186"/>
      <c r="D305" s="195" t="s">
        <v>402</v>
      </c>
      <c r="E305" s="194" t="s">
        <v>5915</v>
      </c>
      <c r="F305" s="207" t="s">
        <v>5369</v>
      </c>
      <c r="H305" s="208">
        <v>66</v>
      </c>
      <c r="I305" s="190"/>
      <c r="L305" s="186"/>
      <c r="M305" s="191"/>
      <c r="N305" s="192"/>
      <c r="O305" s="192"/>
      <c r="P305" s="192"/>
      <c r="Q305" s="192"/>
      <c r="R305" s="192"/>
      <c r="S305" s="192"/>
      <c r="T305" s="193"/>
      <c r="AT305" s="194" t="s">
        <v>402</v>
      </c>
      <c r="AU305" s="194" t="s">
        <v>5990</v>
      </c>
      <c r="AV305" s="12" t="s">
        <v>5990</v>
      </c>
      <c r="AW305" s="12" t="s">
        <v>5947</v>
      </c>
      <c r="AX305" s="12" t="s">
        <v>5983</v>
      </c>
      <c r="AY305" s="194" t="s">
        <v>4012</v>
      </c>
    </row>
    <row r="306" spans="2:65" s="12" customFormat="1">
      <c r="B306" s="186"/>
      <c r="D306" s="195" t="s">
        <v>402</v>
      </c>
      <c r="E306" s="194" t="s">
        <v>5915</v>
      </c>
      <c r="F306" s="207" t="s">
        <v>5370</v>
      </c>
      <c r="H306" s="208">
        <v>39</v>
      </c>
      <c r="I306" s="190"/>
      <c r="L306" s="186"/>
      <c r="M306" s="191"/>
      <c r="N306" s="192"/>
      <c r="O306" s="192"/>
      <c r="P306" s="192"/>
      <c r="Q306" s="192"/>
      <c r="R306" s="192"/>
      <c r="S306" s="192"/>
      <c r="T306" s="193"/>
      <c r="AT306" s="194" t="s">
        <v>402</v>
      </c>
      <c r="AU306" s="194" t="s">
        <v>5990</v>
      </c>
      <c r="AV306" s="12" t="s">
        <v>5990</v>
      </c>
      <c r="AW306" s="12" t="s">
        <v>5947</v>
      </c>
      <c r="AX306" s="12" t="s">
        <v>5983</v>
      </c>
      <c r="AY306" s="194" t="s">
        <v>4012</v>
      </c>
    </row>
    <row r="307" spans="2:65" s="12" customFormat="1">
      <c r="B307" s="186"/>
      <c r="D307" s="195" t="s">
        <v>402</v>
      </c>
      <c r="E307" s="194" t="s">
        <v>5915</v>
      </c>
      <c r="F307" s="207" t="s">
        <v>5367</v>
      </c>
      <c r="H307" s="208">
        <v>60.06</v>
      </c>
      <c r="I307" s="190"/>
      <c r="L307" s="186"/>
      <c r="M307" s="191"/>
      <c r="N307" s="192"/>
      <c r="O307" s="192"/>
      <c r="P307" s="192"/>
      <c r="Q307" s="192"/>
      <c r="R307" s="192"/>
      <c r="S307" s="192"/>
      <c r="T307" s="193"/>
      <c r="AT307" s="194" t="s">
        <v>402</v>
      </c>
      <c r="AU307" s="194" t="s">
        <v>5990</v>
      </c>
      <c r="AV307" s="12" t="s">
        <v>5990</v>
      </c>
      <c r="AW307" s="12" t="s">
        <v>5947</v>
      </c>
      <c r="AX307" s="12" t="s">
        <v>5983</v>
      </c>
      <c r="AY307" s="194" t="s">
        <v>4012</v>
      </c>
    </row>
    <row r="308" spans="2:65" s="11" customFormat="1" ht="29.85" customHeight="1">
      <c r="B308" s="152"/>
      <c r="D308" s="163" t="s">
        <v>5982</v>
      </c>
      <c r="E308" s="164" t="s">
        <v>6043</v>
      </c>
      <c r="F308" s="164" t="s">
        <v>6044</v>
      </c>
      <c r="I308" s="155"/>
      <c r="J308" s="165">
        <f>BK308</f>
        <v>0</v>
      </c>
      <c r="L308" s="152"/>
      <c r="M308" s="157"/>
      <c r="N308" s="158"/>
      <c r="O308" s="158"/>
      <c r="P308" s="159">
        <f>SUM(P309:P312)</f>
        <v>0</v>
      </c>
      <c r="Q308" s="158"/>
      <c r="R308" s="159">
        <f>SUM(R309:R312)</f>
        <v>0</v>
      </c>
      <c r="S308" s="158"/>
      <c r="T308" s="160">
        <f>SUM(T309:T312)</f>
        <v>0</v>
      </c>
      <c r="AR308" s="153" t="s">
        <v>5990</v>
      </c>
      <c r="AT308" s="161" t="s">
        <v>5982</v>
      </c>
      <c r="AU308" s="161" t="s">
        <v>5934</v>
      </c>
      <c r="AY308" s="153" t="s">
        <v>4012</v>
      </c>
      <c r="BK308" s="162">
        <f>SUM(BK309:BK312)</f>
        <v>0</v>
      </c>
    </row>
    <row r="309" spans="2:65" s="1" customFormat="1" ht="22.5" customHeight="1">
      <c r="B309" s="166"/>
      <c r="C309" s="167" t="s">
        <v>813</v>
      </c>
      <c r="D309" s="167" t="s">
        <v>4015</v>
      </c>
      <c r="E309" s="168" t="s">
        <v>6046</v>
      </c>
      <c r="F309" s="169" t="s">
        <v>6047</v>
      </c>
      <c r="G309" s="170" t="s">
        <v>426</v>
      </c>
      <c r="H309" s="171">
        <v>2.4</v>
      </c>
      <c r="I309" s="172"/>
      <c r="J309" s="173">
        <f>ROUND(I309*H309,2)</f>
        <v>0</v>
      </c>
      <c r="K309" s="169" t="s">
        <v>5915</v>
      </c>
      <c r="L309" s="35"/>
      <c r="M309" s="174" t="s">
        <v>5915</v>
      </c>
      <c r="N309" s="175" t="s">
        <v>5954</v>
      </c>
      <c r="O309" s="36"/>
      <c r="P309" s="176">
        <f>O309*H309</f>
        <v>0</v>
      </c>
      <c r="Q309" s="176">
        <v>0</v>
      </c>
      <c r="R309" s="176">
        <f>Q309*H309</f>
        <v>0</v>
      </c>
      <c r="S309" s="176">
        <v>0</v>
      </c>
      <c r="T309" s="177">
        <f>S309*H309</f>
        <v>0</v>
      </c>
      <c r="AR309" s="18" t="s">
        <v>3964</v>
      </c>
      <c r="AT309" s="18" t="s">
        <v>4015</v>
      </c>
      <c r="AU309" s="18" t="s">
        <v>5990</v>
      </c>
      <c r="AY309" s="18" t="s">
        <v>4012</v>
      </c>
      <c r="BE309" s="178">
        <f>IF(N309="základní",J309,0)</f>
        <v>0</v>
      </c>
      <c r="BF309" s="178">
        <f>IF(N309="snížená",J309,0)</f>
        <v>0</v>
      </c>
      <c r="BG309" s="178">
        <f>IF(N309="zákl. přenesená",J309,0)</f>
        <v>0</v>
      </c>
      <c r="BH309" s="178">
        <f>IF(N309="sníž. přenesená",J309,0)</f>
        <v>0</v>
      </c>
      <c r="BI309" s="178">
        <f>IF(N309="nulová",J309,0)</f>
        <v>0</v>
      </c>
      <c r="BJ309" s="18" t="s">
        <v>5934</v>
      </c>
      <c r="BK309" s="178">
        <f>ROUND(I309*H309,2)</f>
        <v>0</v>
      </c>
      <c r="BL309" s="18" t="s">
        <v>3964</v>
      </c>
      <c r="BM309" s="18" t="s">
        <v>2661</v>
      </c>
    </row>
    <row r="310" spans="2:65" s="12" customFormat="1">
      <c r="B310" s="186"/>
      <c r="D310" s="179" t="s">
        <v>402</v>
      </c>
      <c r="E310" s="187" t="s">
        <v>5915</v>
      </c>
      <c r="F310" s="188" t="s">
        <v>5573</v>
      </c>
      <c r="H310" s="189">
        <v>2.4</v>
      </c>
      <c r="I310" s="190"/>
      <c r="L310" s="186"/>
      <c r="M310" s="191"/>
      <c r="N310" s="192"/>
      <c r="O310" s="192"/>
      <c r="P310" s="192"/>
      <c r="Q310" s="192"/>
      <c r="R310" s="192"/>
      <c r="S310" s="192"/>
      <c r="T310" s="193"/>
      <c r="AT310" s="194" t="s">
        <v>402</v>
      </c>
      <c r="AU310" s="194" t="s">
        <v>5990</v>
      </c>
      <c r="AV310" s="12" t="s">
        <v>5990</v>
      </c>
      <c r="AW310" s="12" t="s">
        <v>5947</v>
      </c>
      <c r="AX310" s="12" t="s">
        <v>5934</v>
      </c>
      <c r="AY310" s="194" t="s">
        <v>4012</v>
      </c>
    </row>
    <row r="311" spans="2:65" s="1" customFormat="1" ht="31.5" customHeight="1">
      <c r="B311" s="166"/>
      <c r="C311" s="197" t="s">
        <v>818</v>
      </c>
      <c r="D311" s="197" t="s">
        <v>447</v>
      </c>
      <c r="E311" s="198" t="s">
        <v>2662</v>
      </c>
      <c r="F311" s="199" t="s">
        <v>5574</v>
      </c>
      <c r="G311" s="200" t="s">
        <v>568</v>
      </c>
      <c r="H311" s="201">
        <v>2</v>
      </c>
      <c r="I311" s="202"/>
      <c r="J311" s="203">
        <f>ROUND(I311*H311,2)</f>
        <v>0</v>
      </c>
      <c r="K311" s="199" t="s">
        <v>5915</v>
      </c>
      <c r="L311" s="204"/>
      <c r="M311" s="205" t="s">
        <v>5915</v>
      </c>
      <c r="N311" s="206" t="s">
        <v>5954</v>
      </c>
      <c r="O311" s="36"/>
      <c r="P311" s="176">
        <f>O311*H311</f>
        <v>0</v>
      </c>
      <c r="Q311" s="176">
        <v>0</v>
      </c>
      <c r="R311" s="176">
        <f>Q311*H311</f>
        <v>0</v>
      </c>
      <c r="S311" s="176">
        <v>0</v>
      </c>
      <c r="T311" s="177">
        <f>S311*H311</f>
        <v>0</v>
      </c>
      <c r="AR311" s="18" t="s">
        <v>526</v>
      </c>
      <c r="AT311" s="18" t="s">
        <v>447</v>
      </c>
      <c r="AU311" s="18" t="s">
        <v>5990</v>
      </c>
      <c r="AY311" s="18" t="s">
        <v>4012</v>
      </c>
      <c r="BE311" s="178">
        <f>IF(N311="základní",J311,0)</f>
        <v>0</v>
      </c>
      <c r="BF311" s="178">
        <f>IF(N311="snížená",J311,0)</f>
        <v>0</v>
      </c>
      <c r="BG311" s="178">
        <f>IF(N311="zákl. přenesená",J311,0)</f>
        <v>0</v>
      </c>
      <c r="BH311" s="178">
        <f>IF(N311="sníž. přenesená",J311,0)</f>
        <v>0</v>
      </c>
      <c r="BI311" s="178">
        <f>IF(N311="nulová",J311,0)</f>
        <v>0</v>
      </c>
      <c r="BJ311" s="18" t="s">
        <v>5934</v>
      </c>
      <c r="BK311" s="178">
        <f>ROUND(I311*H311,2)</f>
        <v>0</v>
      </c>
      <c r="BL311" s="18" t="s">
        <v>3964</v>
      </c>
      <c r="BM311" s="18" t="s">
        <v>5575</v>
      </c>
    </row>
    <row r="312" spans="2:65" s="1" customFormat="1" ht="22.5" customHeight="1">
      <c r="B312" s="166"/>
      <c r="C312" s="167" t="s">
        <v>824</v>
      </c>
      <c r="D312" s="167" t="s">
        <v>4015</v>
      </c>
      <c r="E312" s="168" t="s">
        <v>5576</v>
      </c>
      <c r="F312" s="169" t="s">
        <v>5577</v>
      </c>
      <c r="G312" s="170" t="s">
        <v>5780</v>
      </c>
      <c r="H312" s="222"/>
      <c r="I312" s="172"/>
      <c r="J312" s="173">
        <f>ROUND(I312*H312,2)</f>
        <v>0</v>
      </c>
      <c r="K312" s="169" t="s">
        <v>392</v>
      </c>
      <c r="L312" s="35"/>
      <c r="M312" s="174" t="s">
        <v>5915</v>
      </c>
      <c r="N312" s="175" t="s">
        <v>5954</v>
      </c>
      <c r="O312" s="36"/>
      <c r="P312" s="176">
        <f>O312*H312</f>
        <v>0</v>
      </c>
      <c r="Q312" s="176">
        <v>0</v>
      </c>
      <c r="R312" s="176">
        <f>Q312*H312</f>
        <v>0</v>
      </c>
      <c r="S312" s="176">
        <v>0</v>
      </c>
      <c r="T312" s="177">
        <f>S312*H312</f>
        <v>0</v>
      </c>
      <c r="AR312" s="18" t="s">
        <v>3964</v>
      </c>
      <c r="AT312" s="18" t="s">
        <v>4015</v>
      </c>
      <c r="AU312" s="18" t="s">
        <v>5990</v>
      </c>
      <c r="AY312" s="18" t="s">
        <v>4012</v>
      </c>
      <c r="BE312" s="178">
        <f>IF(N312="základní",J312,0)</f>
        <v>0</v>
      </c>
      <c r="BF312" s="178">
        <f>IF(N312="snížená",J312,0)</f>
        <v>0</v>
      </c>
      <c r="BG312" s="178">
        <f>IF(N312="zákl. přenesená",J312,0)</f>
        <v>0</v>
      </c>
      <c r="BH312" s="178">
        <f>IF(N312="sníž. přenesená",J312,0)</f>
        <v>0</v>
      </c>
      <c r="BI312" s="178">
        <f>IF(N312="nulová",J312,0)</f>
        <v>0</v>
      </c>
      <c r="BJ312" s="18" t="s">
        <v>5934</v>
      </c>
      <c r="BK312" s="178">
        <f>ROUND(I312*H312,2)</f>
        <v>0</v>
      </c>
      <c r="BL312" s="18" t="s">
        <v>3964</v>
      </c>
      <c r="BM312" s="18" t="s">
        <v>5578</v>
      </c>
    </row>
    <row r="313" spans="2:65" s="11" customFormat="1" ht="29.85" customHeight="1">
      <c r="B313" s="152"/>
      <c r="D313" s="163" t="s">
        <v>5982</v>
      </c>
      <c r="E313" s="164" t="s">
        <v>6058</v>
      </c>
      <c r="F313" s="164" t="s">
        <v>6059</v>
      </c>
      <c r="I313" s="155"/>
      <c r="J313" s="165">
        <f>BK313</f>
        <v>0</v>
      </c>
      <c r="L313" s="152"/>
      <c r="M313" s="157"/>
      <c r="N313" s="158"/>
      <c r="O313" s="158"/>
      <c r="P313" s="159">
        <f>SUM(P314:P321)</f>
        <v>0</v>
      </c>
      <c r="Q313" s="158"/>
      <c r="R313" s="159">
        <f>SUM(R314:R321)</f>
        <v>9.9399999999999988E-2</v>
      </c>
      <c r="S313" s="158"/>
      <c r="T313" s="160">
        <f>SUM(T314:T321)</f>
        <v>0</v>
      </c>
      <c r="AR313" s="153" t="s">
        <v>5990</v>
      </c>
      <c r="AT313" s="161" t="s">
        <v>5982</v>
      </c>
      <c r="AU313" s="161" t="s">
        <v>5934</v>
      </c>
      <c r="AY313" s="153" t="s">
        <v>4012</v>
      </c>
      <c r="BK313" s="162">
        <f>SUM(BK314:BK321)</f>
        <v>0</v>
      </c>
    </row>
    <row r="314" spans="2:65" s="1" customFormat="1" ht="22.5" customHeight="1">
      <c r="B314" s="166"/>
      <c r="C314" s="167" t="s">
        <v>830</v>
      </c>
      <c r="D314" s="167" t="s">
        <v>4015</v>
      </c>
      <c r="E314" s="168" t="s">
        <v>6061</v>
      </c>
      <c r="F314" s="169" t="s">
        <v>6062</v>
      </c>
      <c r="G314" s="170" t="s">
        <v>426</v>
      </c>
      <c r="H314" s="171">
        <v>142</v>
      </c>
      <c r="I314" s="172"/>
      <c r="J314" s="173">
        <f>ROUND(I314*H314,2)</f>
        <v>0</v>
      </c>
      <c r="K314" s="169" t="s">
        <v>593</v>
      </c>
      <c r="L314" s="35"/>
      <c r="M314" s="174" t="s">
        <v>5915</v>
      </c>
      <c r="N314" s="175" t="s">
        <v>5954</v>
      </c>
      <c r="O314" s="36"/>
      <c r="P314" s="176">
        <f>O314*H314</f>
        <v>0</v>
      </c>
      <c r="Q314" s="176">
        <v>0</v>
      </c>
      <c r="R314" s="176">
        <f>Q314*H314</f>
        <v>0</v>
      </c>
      <c r="S314" s="176">
        <v>0</v>
      </c>
      <c r="T314" s="177">
        <f>S314*H314</f>
        <v>0</v>
      </c>
      <c r="AR314" s="18" t="s">
        <v>3964</v>
      </c>
      <c r="AT314" s="18" t="s">
        <v>4015</v>
      </c>
      <c r="AU314" s="18" t="s">
        <v>5990</v>
      </c>
      <c r="AY314" s="18" t="s">
        <v>4012</v>
      </c>
      <c r="BE314" s="178">
        <f>IF(N314="základní",J314,0)</f>
        <v>0</v>
      </c>
      <c r="BF314" s="178">
        <f>IF(N314="snížená",J314,0)</f>
        <v>0</v>
      </c>
      <c r="BG314" s="178">
        <f>IF(N314="zákl. přenesená",J314,0)</f>
        <v>0</v>
      </c>
      <c r="BH314" s="178">
        <f>IF(N314="sníž. přenesená",J314,0)</f>
        <v>0</v>
      </c>
      <c r="BI314" s="178">
        <f>IF(N314="nulová",J314,0)</f>
        <v>0</v>
      </c>
      <c r="BJ314" s="18" t="s">
        <v>5934</v>
      </c>
      <c r="BK314" s="178">
        <f>ROUND(I314*H314,2)</f>
        <v>0</v>
      </c>
      <c r="BL314" s="18" t="s">
        <v>3964</v>
      </c>
      <c r="BM314" s="18" t="s">
        <v>2519</v>
      </c>
    </row>
    <row r="315" spans="2:65" s="1" customFormat="1" ht="31.5" customHeight="1">
      <c r="B315" s="166"/>
      <c r="C315" s="167" t="s">
        <v>836</v>
      </c>
      <c r="D315" s="167" t="s">
        <v>4015</v>
      </c>
      <c r="E315" s="168" t="s">
        <v>6066</v>
      </c>
      <c r="F315" s="169" t="s">
        <v>6067</v>
      </c>
      <c r="G315" s="170" t="s">
        <v>426</v>
      </c>
      <c r="H315" s="171">
        <v>142</v>
      </c>
      <c r="I315" s="172"/>
      <c r="J315" s="173">
        <f>ROUND(I315*H315,2)</f>
        <v>0</v>
      </c>
      <c r="K315" s="169" t="s">
        <v>593</v>
      </c>
      <c r="L315" s="35"/>
      <c r="M315" s="174" t="s">
        <v>5915</v>
      </c>
      <c r="N315" s="175" t="s">
        <v>5954</v>
      </c>
      <c r="O315" s="36"/>
      <c r="P315" s="176">
        <f>O315*H315</f>
        <v>0</v>
      </c>
      <c r="Q315" s="176">
        <v>0</v>
      </c>
      <c r="R315" s="176">
        <f>Q315*H315</f>
        <v>0</v>
      </c>
      <c r="S315" s="176">
        <v>0</v>
      </c>
      <c r="T315" s="177">
        <f>S315*H315</f>
        <v>0</v>
      </c>
      <c r="AR315" s="18" t="s">
        <v>3964</v>
      </c>
      <c r="AT315" s="18" t="s">
        <v>4015</v>
      </c>
      <c r="AU315" s="18" t="s">
        <v>5990</v>
      </c>
      <c r="AY315" s="18" t="s">
        <v>4012</v>
      </c>
      <c r="BE315" s="178">
        <f>IF(N315="základní",J315,0)</f>
        <v>0</v>
      </c>
      <c r="BF315" s="178">
        <f>IF(N315="snížená",J315,0)</f>
        <v>0</v>
      </c>
      <c r="BG315" s="178">
        <f>IF(N315="zákl. přenesená",J315,0)</f>
        <v>0</v>
      </c>
      <c r="BH315" s="178">
        <f>IF(N315="sníž. přenesená",J315,0)</f>
        <v>0</v>
      </c>
      <c r="BI315" s="178">
        <f>IF(N315="nulová",J315,0)</f>
        <v>0</v>
      </c>
      <c r="BJ315" s="18" t="s">
        <v>5934</v>
      </c>
      <c r="BK315" s="178">
        <f>ROUND(I315*H315,2)</f>
        <v>0</v>
      </c>
      <c r="BL315" s="18" t="s">
        <v>3964</v>
      </c>
      <c r="BM315" s="18" t="s">
        <v>2522</v>
      </c>
    </row>
    <row r="316" spans="2:65" s="1" customFormat="1" ht="22.5" customHeight="1">
      <c r="B316" s="166"/>
      <c r="C316" s="197" t="s">
        <v>2770</v>
      </c>
      <c r="D316" s="197" t="s">
        <v>447</v>
      </c>
      <c r="E316" s="198" t="s">
        <v>6070</v>
      </c>
      <c r="F316" s="199" t="s">
        <v>6071</v>
      </c>
      <c r="G316" s="200" t="s">
        <v>777</v>
      </c>
      <c r="H316" s="201">
        <v>56.8</v>
      </c>
      <c r="I316" s="202"/>
      <c r="J316" s="203">
        <f>ROUND(I316*H316,2)</f>
        <v>0</v>
      </c>
      <c r="K316" s="199" t="s">
        <v>593</v>
      </c>
      <c r="L316" s="204"/>
      <c r="M316" s="205" t="s">
        <v>5915</v>
      </c>
      <c r="N316" s="206" t="s">
        <v>5954</v>
      </c>
      <c r="O316" s="36"/>
      <c r="P316" s="176">
        <f>O316*H316</f>
        <v>0</v>
      </c>
      <c r="Q316" s="176">
        <v>1E-3</v>
      </c>
      <c r="R316" s="176">
        <f>Q316*H316</f>
        <v>5.6799999999999996E-2</v>
      </c>
      <c r="S316" s="176">
        <v>0</v>
      </c>
      <c r="T316" s="177">
        <f>S316*H316</f>
        <v>0</v>
      </c>
      <c r="AR316" s="18" t="s">
        <v>526</v>
      </c>
      <c r="AT316" s="18" t="s">
        <v>447</v>
      </c>
      <c r="AU316" s="18" t="s">
        <v>5990</v>
      </c>
      <c r="AY316" s="18" t="s">
        <v>4012</v>
      </c>
      <c r="BE316" s="178">
        <f>IF(N316="základní",J316,0)</f>
        <v>0</v>
      </c>
      <c r="BF316" s="178">
        <f>IF(N316="snížená",J316,0)</f>
        <v>0</v>
      </c>
      <c r="BG316" s="178">
        <f>IF(N316="zákl. přenesená",J316,0)</f>
        <v>0</v>
      </c>
      <c r="BH316" s="178">
        <f>IF(N316="sníž. přenesená",J316,0)</f>
        <v>0</v>
      </c>
      <c r="BI316" s="178">
        <f>IF(N316="nulová",J316,0)</f>
        <v>0</v>
      </c>
      <c r="BJ316" s="18" t="s">
        <v>5934</v>
      </c>
      <c r="BK316" s="178">
        <f>ROUND(I316*H316,2)</f>
        <v>0</v>
      </c>
      <c r="BL316" s="18" t="s">
        <v>3964</v>
      </c>
      <c r="BM316" s="18" t="s">
        <v>2524</v>
      </c>
    </row>
    <row r="317" spans="2:65" s="12" customFormat="1">
      <c r="B317" s="186"/>
      <c r="D317" s="179" t="s">
        <v>402</v>
      </c>
      <c r="E317" s="187" t="s">
        <v>5915</v>
      </c>
      <c r="F317" s="188" t="s">
        <v>5579</v>
      </c>
      <c r="H317" s="189">
        <v>56.8</v>
      </c>
      <c r="I317" s="190"/>
      <c r="L317" s="186"/>
      <c r="M317" s="191"/>
      <c r="N317" s="192"/>
      <c r="O317" s="192"/>
      <c r="P317" s="192"/>
      <c r="Q317" s="192"/>
      <c r="R317" s="192"/>
      <c r="S317" s="192"/>
      <c r="T317" s="193"/>
      <c r="AT317" s="194" t="s">
        <v>402</v>
      </c>
      <c r="AU317" s="194" t="s">
        <v>5990</v>
      </c>
      <c r="AV317" s="12" t="s">
        <v>5990</v>
      </c>
      <c r="AW317" s="12" t="s">
        <v>5947</v>
      </c>
      <c r="AX317" s="12" t="s">
        <v>5934</v>
      </c>
      <c r="AY317" s="194" t="s">
        <v>4012</v>
      </c>
    </row>
    <row r="318" spans="2:65" s="1" customFormat="1" ht="22.5" customHeight="1">
      <c r="B318" s="166"/>
      <c r="C318" s="167" t="s">
        <v>2776</v>
      </c>
      <c r="D318" s="167" t="s">
        <v>4015</v>
      </c>
      <c r="E318" s="168" t="s">
        <v>6075</v>
      </c>
      <c r="F318" s="169" t="s">
        <v>6076</v>
      </c>
      <c r="G318" s="170" t="s">
        <v>426</v>
      </c>
      <c r="H318" s="171">
        <v>142</v>
      </c>
      <c r="I318" s="172"/>
      <c r="J318" s="173">
        <f>ROUND(I318*H318,2)</f>
        <v>0</v>
      </c>
      <c r="K318" s="169" t="s">
        <v>392</v>
      </c>
      <c r="L318" s="35"/>
      <c r="M318" s="174" t="s">
        <v>5915</v>
      </c>
      <c r="N318" s="175" t="s">
        <v>5954</v>
      </c>
      <c r="O318" s="36"/>
      <c r="P318" s="176">
        <f>O318*H318</f>
        <v>0</v>
      </c>
      <c r="Q318" s="176">
        <v>0</v>
      </c>
      <c r="R318" s="176">
        <f>Q318*H318</f>
        <v>0</v>
      </c>
      <c r="S318" s="176">
        <v>0</v>
      </c>
      <c r="T318" s="177">
        <f>S318*H318</f>
        <v>0</v>
      </c>
      <c r="AR318" s="18" t="s">
        <v>3964</v>
      </c>
      <c r="AT318" s="18" t="s">
        <v>4015</v>
      </c>
      <c r="AU318" s="18" t="s">
        <v>5990</v>
      </c>
      <c r="AY318" s="18" t="s">
        <v>4012</v>
      </c>
      <c r="BE318" s="178">
        <f>IF(N318="základní",J318,0)</f>
        <v>0</v>
      </c>
      <c r="BF318" s="178">
        <f>IF(N318="snížená",J318,0)</f>
        <v>0</v>
      </c>
      <c r="BG318" s="178">
        <f>IF(N318="zákl. přenesená",J318,0)</f>
        <v>0</v>
      </c>
      <c r="BH318" s="178">
        <f>IF(N318="sníž. přenesená",J318,0)</f>
        <v>0</v>
      </c>
      <c r="BI318" s="178">
        <f>IF(N318="nulová",J318,0)</f>
        <v>0</v>
      </c>
      <c r="BJ318" s="18" t="s">
        <v>5934</v>
      </c>
      <c r="BK318" s="178">
        <f>ROUND(I318*H318,2)</f>
        <v>0</v>
      </c>
      <c r="BL318" s="18" t="s">
        <v>3964</v>
      </c>
      <c r="BM318" s="18" t="s">
        <v>2527</v>
      </c>
    </row>
    <row r="319" spans="2:65" s="1" customFormat="1" ht="22.5" customHeight="1">
      <c r="B319" s="166"/>
      <c r="C319" s="197" t="s">
        <v>2783</v>
      </c>
      <c r="D319" s="197" t="s">
        <v>447</v>
      </c>
      <c r="E319" s="198" t="s">
        <v>6080</v>
      </c>
      <c r="F319" s="199" t="s">
        <v>6081</v>
      </c>
      <c r="G319" s="200" t="s">
        <v>777</v>
      </c>
      <c r="H319" s="201">
        <v>42.6</v>
      </c>
      <c r="I319" s="202"/>
      <c r="J319" s="203">
        <f>ROUND(I319*H319,2)</f>
        <v>0</v>
      </c>
      <c r="K319" s="199" t="s">
        <v>5915</v>
      </c>
      <c r="L319" s="204"/>
      <c r="M319" s="205" t="s">
        <v>5915</v>
      </c>
      <c r="N319" s="206" t="s">
        <v>5954</v>
      </c>
      <c r="O319" s="36"/>
      <c r="P319" s="176">
        <f>O319*H319</f>
        <v>0</v>
      </c>
      <c r="Q319" s="176">
        <v>1E-3</v>
      </c>
      <c r="R319" s="176">
        <f>Q319*H319</f>
        <v>4.2599999999999999E-2</v>
      </c>
      <c r="S319" s="176">
        <v>0</v>
      </c>
      <c r="T319" s="177">
        <f>S319*H319</f>
        <v>0</v>
      </c>
      <c r="AR319" s="18" t="s">
        <v>526</v>
      </c>
      <c r="AT319" s="18" t="s">
        <v>447</v>
      </c>
      <c r="AU319" s="18" t="s">
        <v>5990</v>
      </c>
      <c r="AY319" s="18" t="s">
        <v>4012</v>
      </c>
      <c r="BE319" s="178">
        <f>IF(N319="základní",J319,0)</f>
        <v>0</v>
      </c>
      <c r="BF319" s="178">
        <f>IF(N319="snížená",J319,0)</f>
        <v>0</v>
      </c>
      <c r="BG319" s="178">
        <f>IF(N319="zákl. přenesená",J319,0)</f>
        <v>0</v>
      </c>
      <c r="BH319" s="178">
        <f>IF(N319="sníž. přenesená",J319,0)</f>
        <v>0</v>
      </c>
      <c r="BI319" s="178">
        <f>IF(N319="nulová",J319,0)</f>
        <v>0</v>
      </c>
      <c r="BJ319" s="18" t="s">
        <v>5934</v>
      </c>
      <c r="BK319" s="178">
        <f>ROUND(I319*H319,2)</f>
        <v>0</v>
      </c>
      <c r="BL319" s="18" t="s">
        <v>3964</v>
      </c>
      <c r="BM319" s="18" t="s">
        <v>2529</v>
      </c>
    </row>
    <row r="320" spans="2:65" s="1" customFormat="1" ht="27">
      <c r="B320" s="35"/>
      <c r="D320" s="195" t="s">
        <v>4021</v>
      </c>
      <c r="F320" s="196" t="s">
        <v>2525</v>
      </c>
      <c r="I320" s="181"/>
      <c r="L320" s="35"/>
      <c r="M320" s="64"/>
      <c r="N320" s="36"/>
      <c r="O320" s="36"/>
      <c r="P320" s="36"/>
      <c r="Q320" s="36"/>
      <c r="R320" s="36"/>
      <c r="S320" s="36"/>
      <c r="T320" s="65"/>
      <c r="AT320" s="18" t="s">
        <v>4021</v>
      </c>
      <c r="AU320" s="18" t="s">
        <v>5990</v>
      </c>
    </row>
    <row r="321" spans="2:65" s="12" customFormat="1">
      <c r="B321" s="186"/>
      <c r="D321" s="195" t="s">
        <v>402</v>
      </c>
      <c r="E321" s="194" t="s">
        <v>5915</v>
      </c>
      <c r="F321" s="207" t="s">
        <v>5580</v>
      </c>
      <c r="H321" s="208">
        <v>42.6</v>
      </c>
      <c r="I321" s="190"/>
      <c r="L321" s="186"/>
      <c r="M321" s="191"/>
      <c r="N321" s="192"/>
      <c r="O321" s="192"/>
      <c r="P321" s="192"/>
      <c r="Q321" s="192"/>
      <c r="R321" s="192"/>
      <c r="S321" s="192"/>
      <c r="T321" s="193"/>
      <c r="AT321" s="194" t="s">
        <v>402</v>
      </c>
      <c r="AU321" s="194" t="s">
        <v>5990</v>
      </c>
      <c r="AV321" s="12" t="s">
        <v>5990</v>
      </c>
      <c r="AW321" s="12" t="s">
        <v>5947</v>
      </c>
      <c r="AX321" s="12" t="s">
        <v>5934</v>
      </c>
      <c r="AY321" s="194" t="s">
        <v>4012</v>
      </c>
    </row>
    <row r="322" spans="2:65" s="11" customFormat="1" ht="37.35" customHeight="1">
      <c r="B322" s="152"/>
      <c r="D322" s="153" t="s">
        <v>5982</v>
      </c>
      <c r="E322" s="154" t="s">
        <v>447</v>
      </c>
      <c r="F322" s="154" t="s">
        <v>1430</v>
      </c>
      <c r="I322" s="155"/>
      <c r="J322" s="156">
        <f>BK322</f>
        <v>0</v>
      </c>
      <c r="L322" s="152"/>
      <c r="M322" s="157"/>
      <c r="N322" s="158"/>
      <c r="O322" s="158"/>
      <c r="P322" s="159">
        <f>P323+P326</f>
        <v>0</v>
      </c>
      <c r="Q322" s="158"/>
      <c r="R322" s="159">
        <f>R323+R326</f>
        <v>0</v>
      </c>
      <c r="S322" s="158"/>
      <c r="T322" s="160">
        <f>T323+T326</f>
        <v>0</v>
      </c>
      <c r="AR322" s="153" t="s">
        <v>6000</v>
      </c>
      <c r="AT322" s="161" t="s">
        <v>5982</v>
      </c>
      <c r="AU322" s="161" t="s">
        <v>5983</v>
      </c>
      <c r="AY322" s="153" t="s">
        <v>4012</v>
      </c>
      <c r="BK322" s="162">
        <f>BK323+BK326</f>
        <v>0</v>
      </c>
    </row>
    <row r="323" spans="2:65" s="11" customFormat="1" ht="19.899999999999999" customHeight="1">
      <c r="B323" s="152"/>
      <c r="D323" s="163" t="s">
        <v>5982</v>
      </c>
      <c r="E323" s="164" t="s">
        <v>4471</v>
      </c>
      <c r="F323" s="164" t="s">
        <v>4472</v>
      </c>
      <c r="I323" s="155"/>
      <c r="J323" s="165">
        <f>BK323</f>
        <v>0</v>
      </c>
      <c r="L323" s="152"/>
      <c r="M323" s="157"/>
      <c r="N323" s="158"/>
      <c r="O323" s="158"/>
      <c r="P323" s="159">
        <f>SUM(P324:P325)</f>
        <v>0</v>
      </c>
      <c r="Q323" s="158"/>
      <c r="R323" s="159">
        <f>SUM(R324:R325)</f>
        <v>0</v>
      </c>
      <c r="S323" s="158"/>
      <c r="T323" s="160">
        <f>SUM(T324:T325)</f>
        <v>0</v>
      </c>
      <c r="AR323" s="153" t="s">
        <v>6000</v>
      </c>
      <c r="AT323" s="161" t="s">
        <v>5982</v>
      </c>
      <c r="AU323" s="161" t="s">
        <v>5934</v>
      </c>
      <c r="AY323" s="153" t="s">
        <v>4012</v>
      </c>
      <c r="BK323" s="162">
        <f>SUM(BK324:BK325)</f>
        <v>0</v>
      </c>
    </row>
    <row r="324" spans="2:65" s="1" customFormat="1" ht="22.5" customHeight="1">
      <c r="B324" s="166"/>
      <c r="C324" s="167" t="s">
        <v>2787</v>
      </c>
      <c r="D324" s="167" t="s">
        <v>4015</v>
      </c>
      <c r="E324" s="168" t="s">
        <v>4473</v>
      </c>
      <c r="F324" s="169" t="s">
        <v>4474</v>
      </c>
      <c r="G324" s="170" t="s">
        <v>426</v>
      </c>
      <c r="H324" s="171">
        <v>5</v>
      </c>
      <c r="I324" s="172"/>
      <c r="J324" s="173">
        <f>ROUND(I324*H324,2)</f>
        <v>0</v>
      </c>
      <c r="K324" s="169" t="s">
        <v>392</v>
      </c>
      <c r="L324" s="35"/>
      <c r="M324" s="174" t="s">
        <v>5915</v>
      </c>
      <c r="N324" s="175" t="s">
        <v>5954</v>
      </c>
      <c r="O324" s="36"/>
      <c r="P324" s="176">
        <f>O324*H324</f>
        <v>0</v>
      </c>
      <c r="Q324" s="176">
        <v>0</v>
      </c>
      <c r="R324" s="176">
        <f>Q324*H324</f>
        <v>0</v>
      </c>
      <c r="S324" s="176">
        <v>0</v>
      </c>
      <c r="T324" s="177">
        <f>S324*H324</f>
        <v>0</v>
      </c>
      <c r="AR324" s="18" t="s">
        <v>701</v>
      </c>
      <c r="AT324" s="18" t="s">
        <v>4015</v>
      </c>
      <c r="AU324" s="18" t="s">
        <v>5990</v>
      </c>
      <c r="AY324" s="18" t="s">
        <v>4012</v>
      </c>
      <c r="BE324" s="178">
        <f>IF(N324="základní",J324,0)</f>
        <v>0</v>
      </c>
      <c r="BF324" s="178">
        <f>IF(N324="snížená",J324,0)</f>
        <v>0</v>
      </c>
      <c r="BG324" s="178">
        <f>IF(N324="zákl. přenesená",J324,0)</f>
        <v>0</v>
      </c>
      <c r="BH324" s="178">
        <f>IF(N324="sníž. přenesená",J324,0)</f>
        <v>0</v>
      </c>
      <c r="BI324" s="178">
        <f>IF(N324="nulová",J324,0)</f>
        <v>0</v>
      </c>
      <c r="BJ324" s="18" t="s">
        <v>5934</v>
      </c>
      <c r="BK324" s="178">
        <f>ROUND(I324*H324,2)</f>
        <v>0</v>
      </c>
      <c r="BL324" s="18" t="s">
        <v>701</v>
      </c>
      <c r="BM324" s="18" t="s">
        <v>5581</v>
      </c>
    </row>
    <row r="325" spans="2:65" s="1" customFormat="1" ht="22.5" customHeight="1">
      <c r="B325" s="166"/>
      <c r="C325" s="197" t="s">
        <v>2793</v>
      </c>
      <c r="D325" s="197" t="s">
        <v>447</v>
      </c>
      <c r="E325" s="198" t="s">
        <v>4476</v>
      </c>
      <c r="F325" s="199" t="s">
        <v>4477</v>
      </c>
      <c r="G325" s="200" t="s">
        <v>426</v>
      </c>
      <c r="H325" s="201">
        <v>5</v>
      </c>
      <c r="I325" s="202"/>
      <c r="J325" s="203">
        <f>ROUND(I325*H325,2)</f>
        <v>0</v>
      </c>
      <c r="K325" s="199" t="s">
        <v>5915</v>
      </c>
      <c r="L325" s="204"/>
      <c r="M325" s="205" t="s">
        <v>5915</v>
      </c>
      <c r="N325" s="206" t="s">
        <v>5954</v>
      </c>
      <c r="O325" s="36"/>
      <c r="P325" s="176">
        <f>O325*H325</f>
        <v>0</v>
      </c>
      <c r="Q325" s="176">
        <v>0</v>
      </c>
      <c r="R325" s="176">
        <f>Q325*H325</f>
        <v>0</v>
      </c>
      <c r="S325" s="176">
        <v>0</v>
      </c>
      <c r="T325" s="177">
        <f>S325*H325</f>
        <v>0</v>
      </c>
      <c r="AR325" s="18" t="s">
        <v>4478</v>
      </c>
      <c r="AT325" s="18" t="s">
        <v>447</v>
      </c>
      <c r="AU325" s="18" t="s">
        <v>5990</v>
      </c>
      <c r="AY325" s="18" t="s">
        <v>4012</v>
      </c>
      <c r="BE325" s="178">
        <f>IF(N325="základní",J325,0)</f>
        <v>0</v>
      </c>
      <c r="BF325" s="178">
        <f>IF(N325="snížená",J325,0)</f>
        <v>0</v>
      </c>
      <c r="BG325" s="178">
        <f>IF(N325="zákl. přenesená",J325,0)</f>
        <v>0</v>
      </c>
      <c r="BH325" s="178">
        <f>IF(N325="sníž. přenesená",J325,0)</f>
        <v>0</v>
      </c>
      <c r="BI325" s="178">
        <f>IF(N325="nulová",J325,0)</f>
        <v>0</v>
      </c>
      <c r="BJ325" s="18" t="s">
        <v>5934</v>
      </c>
      <c r="BK325" s="178">
        <f>ROUND(I325*H325,2)</f>
        <v>0</v>
      </c>
      <c r="BL325" s="18" t="s">
        <v>701</v>
      </c>
      <c r="BM325" s="18" t="s">
        <v>5582</v>
      </c>
    </row>
    <row r="326" spans="2:65" s="11" customFormat="1" ht="29.85" customHeight="1">
      <c r="B326" s="152"/>
      <c r="D326" s="163" t="s">
        <v>5982</v>
      </c>
      <c r="E326" s="164" t="s">
        <v>2678</v>
      </c>
      <c r="F326" s="164" t="s">
        <v>2679</v>
      </c>
      <c r="I326" s="155"/>
      <c r="J326" s="165">
        <f>BK326</f>
        <v>0</v>
      </c>
      <c r="L326" s="152"/>
      <c r="M326" s="157"/>
      <c r="N326" s="158"/>
      <c r="O326" s="158"/>
      <c r="P326" s="159">
        <f>SUM(P327:P328)</f>
        <v>0</v>
      </c>
      <c r="Q326" s="158"/>
      <c r="R326" s="159">
        <f>SUM(R327:R328)</f>
        <v>0</v>
      </c>
      <c r="S326" s="158"/>
      <c r="T326" s="160">
        <f>SUM(T327:T328)</f>
        <v>0</v>
      </c>
      <c r="AR326" s="153" t="s">
        <v>6000</v>
      </c>
      <c r="AT326" s="161" t="s">
        <v>5982</v>
      </c>
      <c r="AU326" s="161" t="s">
        <v>5934</v>
      </c>
      <c r="AY326" s="153" t="s">
        <v>4012</v>
      </c>
      <c r="BK326" s="162">
        <f>SUM(BK327:BK328)</f>
        <v>0</v>
      </c>
    </row>
    <row r="327" spans="2:65" s="1" customFormat="1" ht="22.5" customHeight="1">
      <c r="B327" s="166"/>
      <c r="C327" s="167" t="s">
        <v>2799</v>
      </c>
      <c r="D327" s="167" t="s">
        <v>4015</v>
      </c>
      <c r="E327" s="168" t="s">
        <v>5583</v>
      </c>
      <c r="F327" s="169" t="s">
        <v>5584</v>
      </c>
      <c r="G327" s="170" t="s">
        <v>426</v>
      </c>
      <c r="H327" s="171">
        <v>23.55</v>
      </c>
      <c r="I327" s="172"/>
      <c r="J327" s="173">
        <f>ROUND(I327*H327,2)</f>
        <v>0</v>
      </c>
      <c r="K327" s="169" t="s">
        <v>392</v>
      </c>
      <c r="L327" s="35"/>
      <c r="M327" s="174" t="s">
        <v>5915</v>
      </c>
      <c r="N327" s="175" t="s">
        <v>5954</v>
      </c>
      <c r="O327" s="36"/>
      <c r="P327" s="176">
        <f>O327*H327</f>
        <v>0</v>
      </c>
      <c r="Q327" s="176">
        <v>0</v>
      </c>
      <c r="R327" s="176">
        <f>Q327*H327</f>
        <v>0</v>
      </c>
      <c r="S327" s="176">
        <v>0</v>
      </c>
      <c r="T327" s="177">
        <f>S327*H327</f>
        <v>0</v>
      </c>
      <c r="AR327" s="18" t="s">
        <v>701</v>
      </c>
      <c r="AT327" s="18" t="s">
        <v>4015</v>
      </c>
      <c r="AU327" s="18" t="s">
        <v>5990</v>
      </c>
      <c r="AY327" s="18" t="s">
        <v>4012</v>
      </c>
      <c r="BE327" s="178">
        <f>IF(N327="základní",J327,0)</f>
        <v>0</v>
      </c>
      <c r="BF327" s="178">
        <f>IF(N327="snížená",J327,0)</f>
        <v>0</v>
      </c>
      <c r="BG327" s="178">
        <f>IF(N327="zákl. přenesená",J327,0)</f>
        <v>0</v>
      </c>
      <c r="BH327" s="178">
        <f>IF(N327="sníž. přenesená",J327,0)</f>
        <v>0</v>
      </c>
      <c r="BI327" s="178">
        <f>IF(N327="nulová",J327,0)</f>
        <v>0</v>
      </c>
      <c r="BJ327" s="18" t="s">
        <v>5934</v>
      </c>
      <c r="BK327" s="178">
        <f>ROUND(I327*H327,2)</f>
        <v>0</v>
      </c>
      <c r="BL327" s="18" t="s">
        <v>701</v>
      </c>
      <c r="BM327" s="18" t="s">
        <v>5585</v>
      </c>
    </row>
    <row r="328" spans="2:65" s="12" customFormat="1">
      <c r="B328" s="186"/>
      <c r="D328" s="195" t="s">
        <v>402</v>
      </c>
      <c r="E328" s="194" t="s">
        <v>5915</v>
      </c>
      <c r="F328" s="207" t="s">
        <v>5586</v>
      </c>
      <c r="H328" s="208">
        <v>23.55</v>
      </c>
      <c r="I328" s="190"/>
      <c r="L328" s="186"/>
      <c r="M328" s="231"/>
      <c r="N328" s="232"/>
      <c r="O328" s="232"/>
      <c r="P328" s="232"/>
      <c r="Q328" s="232"/>
      <c r="R328" s="232"/>
      <c r="S328" s="232"/>
      <c r="T328" s="233"/>
      <c r="AT328" s="194" t="s">
        <v>402</v>
      </c>
      <c r="AU328" s="194" t="s">
        <v>5990</v>
      </c>
      <c r="AV328" s="12" t="s">
        <v>5990</v>
      </c>
      <c r="AW328" s="12" t="s">
        <v>5947</v>
      </c>
      <c r="AX328" s="12" t="s">
        <v>5934</v>
      </c>
      <c r="AY328" s="194" t="s">
        <v>4012</v>
      </c>
    </row>
    <row r="329" spans="2:65" s="1" customFormat="1" ht="6.95" customHeight="1">
      <c r="B329" s="50"/>
      <c r="C329" s="51"/>
      <c r="D329" s="51"/>
      <c r="E329" s="51"/>
      <c r="F329" s="51"/>
      <c r="G329" s="51"/>
      <c r="H329" s="51"/>
      <c r="I329" s="120"/>
      <c r="J329" s="51"/>
      <c r="K329" s="51"/>
      <c r="L329" s="35"/>
    </row>
  </sheetData>
  <autoFilter ref="C93:K93"/>
  <mergeCells count="9">
    <mergeCell ref="E84:H84"/>
    <mergeCell ref="E86:H86"/>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9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sheetPr>
    <pageSetUpPr fitToPage="1"/>
  </sheetPr>
  <dimension ref="A1:BR149"/>
  <sheetViews>
    <sheetView showGridLines="0" tabSelected="1" workbookViewId="0">
      <pane ySplit="1" topLeftCell="A127" activePane="bottomLeft" state="frozen"/>
      <selection pane="bottomLeft" activeCell="F136" sqref="F136"/>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3972</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5587</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5588</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ROUND(J88,2)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ROUND(SUM(BE88:BE148), 2)</f>
        <v>0</v>
      </c>
      <c r="G32" s="36"/>
      <c r="H32" s="36"/>
      <c r="I32" s="115">
        <v>0.21</v>
      </c>
      <c r="J32" s="114">
        <f>ROUND(ROUND((SUM(BE88:BE148)), 2)*I32, 2)</f>
        <v>0</v>
      </c>
      <c r="K32" s="39"/>
    </row>
    <row r="33" spans="2:11" s="1" customFormat="1" ht="14.45" customHeight="1">
      <c r="B33" s="35"/>
      <c r="C33" s="36"/>
      <c r="D33" s="36"/>
      <c r="E33" s="43" t="s">
        <v>5955</v>
      </c>
      <c r="F33" s="114">
        <f>ROUND(SUM(BF88:BF148), 2)</f>
        <v>0</v>
      </c>
      <c r="G33" s="36"/>
      <c r="H33" s="36"/>
      <c r="I33" s="115">
        <v>0.15</v>
      </c>
      <c r="J33" s="114">
        <f>ROUND(ROUND((SUM(BF88:BF148)), 2)*I33, 2)</f>
        <v>0</v>
      </c>
      <c r="K33" s="39"/>
    </row>
    <row r="34" spans="2:11" s="1" customFormat="1" ht="14.45" hidden="1" customHeight="1">
      <c r="B34" s="35"/>
      <c r="C34" s="36"/>
      <c r="D34" s="36"/>
      <c r="E34" s="43" t="s">
        <v>5956</v>
      </c>
      <c r="F34" s="114">
        <f>ROUND(SUM(BG88:BG148), 2)</f>
        <v>0</v>
      </c>
      <c r="G34" s="36"/>
      <c r="H34" s="36"/>
      <c r="I34" s="115">
        <v>0.21</v>
      </c>
      <c r="J34" s="114">
        <v>0</v>
      </c>
      <c r="K34" s="39"/>
    </row>
    <row r="35" spans="2:11" s="1" customFormat="1" ht="14.45" hidden="1" customHeight="1">
      <c r="B35" s="35"/>
      <c r="C35" s="36"/>
      <c r="D35" s="36"/>
      <c r="E35" s="43" t="s">
        <v>5957</v>
      </c>
      <c r="F35" s="114">
        <f>ROUND(SUM(BH88:BH148), 2)</f>
        <v>0</v>
      </c>
      <c r="G35" s="36"/>
      <c r="H35" s="36"/>
      <c r="I35" s="115">
        <v>0.15</v>
      </c>
      <c r="J35" s="114">
        <v>0</v>
      </c>
      <c r="K35" s="39"/>
    </row>
    <row r="36" spans="2:11" s="1" customFormat="1" ht="14.45" hidden="1" customHeight="1">
      <c r="B36" s="35"/>
      <c r="C36" s="36"/>
      <c r="D36" s="36"/>
      <c r="E36" s="43" t="s">
        <v>5958</v>
      </c>
      <c r="F36" s="114">
        <f>ROUND(SUM(BI88:BI148),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5587</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1 - SO_08.1 Rekonstrukce stávajícího přivaděče DN 300</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J88</f>
        <v>0</v>
      </c>
      <c r="K60" s="39"/>
      <c r="AU60" s="18" t="s">
        <v>3993</v>
      </c>
    </row>
    <row r="61" spans="2:47" s="8" customFormat="1" ht="24.95" customHeight="1">
      <c r="B61" s="127"/>
      <c r="C61" s="128"/>
      <c r="D61" s="129" t="s">
        <v>2364</v>
      </c>
      <c r="E61" s="130"/>
      <c r="F61" s="130"/>
      <c r="G61" s="130"/>
      <c r="H61" s="130"/>
      <c r="I61" s="131"/>
      <c r="J61" s="132">
        <f>J89</f>
        <v>0</v>
      </c>
      <c r="K61" s="133"/>
    </row>
    <row r="62" spans="2:47" s="9" customFormat="1" ht="19.899999999999999" customHeight="1">
      <c r="B62" s="134"/>
      <c r="C62" s="135"/>
      <c r="D62" s="136" t="s">
        <v>2365</v>
      </c>
      <c r="E62" s="137"/>
      <c r="F62" s="137"/>
      <c r="G62" s="137"/>
      <c r="H62" s="137"/>
      <c r="I62" s="138"/>
      <c r="J62" s="139">
        <f>J90</f>
        <v>0</v>
      </c>
      <c r="K62" s="140"/>
    </row>
    <row r="63" spans="2:47" s="9" customFormat="1" ht="19.899999999999999" customHeight="1">
      <c r="B63" s="134"/>
      <c r="C63" s="135"/>
      <c r="D63" s="136" t="s">
        <v>2366</v>
      </c>
      <c r="E63" s="137"/>
      <c r="F63" s="137"/>
      <c r="G63" s="137"/>
      <c r="H63" s="137"/>
      <c r="I63" s="138"/>
      <c r="J63" s="139">
        <f>J108</f>
        <v>0</v>
      </c>
      <c r="K63" s="140"/>
    </row>
    <row r="64" spans="2:47" s="9" customFormat="1" ht="19.899999999999999" customHeight="1">
      <c r="B64" s="134"/>
      <c r="C64" s="135"/>
      <c r="D64" s="136" t="s">
        <v>2368</v>
      </c>
      <c r="E64" s="137"/>
      <c r="F64" s="137"/>
      <c r="G64" s="137"/>
      <c r="H64" s="137"/>
      <c r="I64" s="138"/>
      <c r="J64" s="139">
        <f>J113</f>
        <v>0</v>
      </c>
      <c r="K64" s="140"/>
    </row>
    <row r="65" spans="2:12" s="9" customFormat="1" ht="19.899999999999999" customHeight="1">
      <c r="B65" s="134"/>
      <c r="C65" s="135"/>
      <c r="D65" s="136" t="s">
        <v>4657</v>
      </c>
      <c r="E65" s="137"/>
      <c r="F65" s="137"/>
      <c r="G65" s="137"/>
      <c r="H65" s="137"/>
      <c r="I65" s="138"/>
      <c r="J65" s="139">
        <f>J116</f>
        <v>0</v>
      </c>
      <c r="K65" s="140"/>
    </row>
    <row r="66" spans="2:12" s="9" customFormat="1" ht="19.899999999999999" customHeight="1">
      <c r="B66" s="134"/>
      <c r="C66" s="135"/>
      <c r="D66" s="136" t="s">
        <v>2824</v>
      </c>
      <c r="E66" s="137"/>
      <c r="F66" s="137"/>
      <c r="G66" s="137"/>
      <c r="H66" s="137"/>
      <c r="I66" s="138"/>
      <c r="J66" s="139">
        <f>J143</f>
        <v>0</v>
      </c>
      <c r="K66" s="140"/>
    </row>
    <row r="67" spans="2:12" s="1" customFormat="1" ht="21.75" customHeight="1">
      <c r="B67" s="35"/>
      <c r="C67" s="36"/>
      <c r="D67" s="36"/>
      <c r="E67" s="36"/>
      <c r="F67" s="36"/>
      <c r="G67" s="36"/>
      <c r="H67" s="36"/>
      <c r="I67" s="102"/>
      <c r="J67" s="36"/>
      <c r="K67" s="39"/>
    </row>
    <row r="68" spans="2:12" s="1" customFormat="1" ht="6.95" customHeight="1">
      <c r="B68" s="50"/>
      <c r="C68" s="51"/>
      <c r="D68" s="51"/>
      <c r="E68" s="51"/>
      <c r="F68" s="51"/>
      <c r="G68" s="51"/>
      <c r="H68" s="51"/>
      <c r="I68" s="120"/>
      <c r="J68" s="51"/>
      <c r="K68" s="52"/>
    </row>
    <row r="72" spans="2:12" s="1" customFormat="1" ht="6.95" customHeight="1">
      <c r="B72" s="53"/>
      <c r="C72" s="54"/>
      <c r="D72" s="54"/>
      <c r="E72" s="54"/>
      <c r="F72" s="54"/>
      <c r="G72" s="54"/>
      <c r="H72" s="54"/>
      <c r="I72" s="121"/>
      <c r="J72" s="54"/>
      <c r="K72" s="54"/>
      <c r="L72" s="35"/>
    </row>
    <row r="73" spans="2:12" s="1" customFormat="1" ht="36.950000000000003" customHeight="1">
      <c r="B73" s="35"/>
      <c r="C73" s="55" t="s">
        <v>3996</v>
      </c>
      <c r="L73" s="35"/>
    </row>
    <row r="74" spans="2:12" s="1" customFormat="1" ht="6.95" customHeight="1">
      <c r="B74" s="35"/>
      <c r="L74" s="35"/>
    </row>
    <row r="75" spans="2:12" s="1" customFormat="1" ht="14.45" customHeight="1">
      <c r="B75" s="35"/>
      <c r="C75" s="57" t="s">
        <v>5929</v>
      </c>
      <c r="L75" s="35"/>
    </row>
    <row r="76" spans="2:12" s="1" customFormat="1" ht="22.5" customHeight="1">
      <c r="B76" s="35"/>
      <c r="E76" s="1611" t="str">
        <f>E7</f>
        <v>Zajištění kvality vody pro skupinový vodovod Přelouč</v>
      </c>
      <c r="F76" s="1576"/>
      <c r="G76" s="1576"/>
      <c r="H76" s="1576"/>
      <c r="L76" s="35"/>
    </row>
    <row r="77" spans="2:12" ht="15">
      <c r="B77" s="22"/>
      <c r="C77" s="57" t="s">
        <v>3987</v>
      </c>
      <c r="L77" s="22"/>
    </row>
    <row r="78" spans="2:12" s="1" customFormat="1" ht="22.5" customHeight="1">
      <c r="B78" s="35"/>
      <c r="E78" s="1611" t="s">
        <v>5587</v>
      </c>
      <c r="F78" s="1576"/>
      <c r="G78" s="1576"/>
      <c r="H78" s="1576"/>
      <c r="L78" s="35"/>
    </row>
    <row r="79" spans="2:12" s="1" customFormat="1" ht="14.45" customHeight="1">
      <c r="B79" s="35"/>
      <c r="C79" s="57" t="s">
        <v>2362</v>
      </c>
      <c r="L79" s="35"/>
    </row>
    <row r="80" spans="2:12" s="1" customFormat="1" ht="23.25" customHeight="1">
      <c r="B80" s="35"/>
      <c r="E80" s="1595" t="str">
        <f>E11</f>
        <v>1 - SO_08.1 Rekonstrukce stávajícího přivaděče DN 300</v>
      </c>
      <c r="F80" s="1576"/>
      <c r="G80" s="1576"/>
      <c r="H80" s="1576"/>
      <c r="L80" s="35"/>
    </row>
    <row r="81" spans="2:65" s="1" customFormat="1" ht="6.95" customHeight="1">
      <c r="B81" s="35"/>
      <c r="L81" s="35"/>
    </row>
    <row r="82" spans="2:65" s="1" customFormat="1" ht="18" customHeight="1">
      <c r="B82" s="35"/>
      <c r="C82" s="57" t="s">
        <v>5935</v>
      </c>
      <c r="F82" s="141" t="str">
        <f>F14</f>
        <v xml:space="preserve"> </v>
      </c>
      <c r="I82" s="142" t="s">
        <v>5937</v>
      </c>
      <c r="J82" s="61" t="str">
        <f>IF(J14="","",J14)</f>
        <v>27.10.2015</v>
      </c>
      <c r="L82" s="35"/>
    </row>
    <row r="83" spans="2:65" s="1" customFormat="1" ht="6.95" customHeight="1">
      <c r="B83" s="35"/>
      <c r="L83" s="35"/>
    </row>
    <row r="84" spans="2:65" s="1" customFormat="1" ht="15">
      <c r="B84" s="35"/>
      <c r="C84" s="57" t="s">
        <v>5941</v>
      </c>
      <c r="F84" s="141" t="str">
        <f>E17</f>
        <v xml:space="preserve"> </v>
      </c>
      <c r="I84" s="142" t="s">
        <v>5946</v>
      </c>
      <c r="J84" s="141" t="str">
        <f>E23</f>
        <v xml:space="preserve"> </v>
      </c>
      <c r="L84" s="35"/>
    </row>
    <row r="85" spans="2:65" s="1" customFormat="1" ht="14.45" customHeight="1">
      <c r="B85" s="35"/>
      <c r="C85" s="57" t="s">
        <v>5944</v>
      </c>
      <c r="F85" s="141" t="str">
        <f>IF(E20="","",E20)</f>
        <v/>
      </c>
      <c r="L85" s="35"/>
    </row>
    <row r="86" spans="2:65" s="1" customFormat="1" ht="10.35" customHeight="1">
      <c r="B86" s="35"/>
      <c r="L86" s="35"/>
    </row>
    <row r="87" spans="2:65" s="10" customFormat="1" ht="29.25" customHeight="1">
      <c r="B87" s="143"/>
      <c r="C87" s="144" t="s">
        <v>3997</v>
      </c>
      <c r="D87" s="145" t="s">
        <v>5968</v>
      </c>
      <c r="E87" s="145" t="s">
        <v>5964</v>
      </c>
      <c r="F87" s="145" t="s">
        <v>3998</v>
      </c>
      <c r="G87" s="145" t="s">
        <v>3999</v>
      </c>
      <c r="H87" s="145" t="s">
        <v>4000</v>
      </c>
      <c r="I87" s="146" t="s">
        <v>4001</v>
      </c>
      <c r="J87" s="145" t="s">
        <v>3991</v>
      </c>
      <c r="K87" s="147" t="s">
        <v>4002</v>
      </c>
      <c r="L87" s="143"/>
      <c r="M87" s="67" t="s">
        <v>4003</v>
      </c>
      <c r="N87" s="68" t="s">
        <v>5953</v>
      </c>
      <c r="O87" s="68" t="s">
        <v>4004</v>
      </c>
      <c r="P87" s="68" t="s">
        <v>4005</v>
      </c>
      <c r="Q87" s="68" t="s">
        <v>4006</v>
      </c>
      <c r="R87" s="68" t="s">
        <v>4007</v>
      </c>
      <c r="S87" s="68" t="s">
        <v>4008</v>
      </c>
      <c r="T87" s="69" t="s">
        <v>4009</v>
      </c>
    </row>
    <row r="88" spans="2:65" s="1" customFormat="1" ht="29.25" customHeight="1">
      <c r="B88" s="35"/>
      <c r="C88" s="71" t="s">
        <v>3992</v>
      </c>
      <c r="J88" s="148">
        <f>BK88</f>
        <v>0</v>
      </c>
      <c r="L88" s="35"/>
      <c r="M88" s="70"/>
      <c r="N88" s="62"/>
      <c r="O88" s="62"/>
      <c r="P88" s="149">
        <f>P89</f>
        <v>0</v>
      </c>
      <c r="Q88" s="62"/>
      <c r="R88" s="149">
        <f>R89</f>
        <v>212.91183399999997</v>
      </c>
      <c r="S88" s="62"/>
      <c r="T88" s="150">
        <f>T89</f>
        <v>106.19999999999999</v>
      </c>
      <c r="AT88" s="18" t="s">
        <v>5982</v>
      </c>
      <c r="AU88" s="18" t="s">
        <v>3993</v>
      </c>
      <c r="BK88" s="151">
        <f>BK89</f>
        <v>0</v>
      </c>
    </row>
    <row r="89" spans="2:65" s="11" customFormat="1" ht="37.35" customHeight="1">
      <c r="B89" s="152"/>
      <c r="D89" s="153" t="s">
        <v>5982</v>
      </c>
      <c r="E89" s="154" t="s">
        <v>2379</v>
      </c>
      <c r="F89" s="154" t="s">
        <v>2380</v>
      </c>
      <c r="I89" s="155"/>
      <c r="J89" s="156">
        <f>BK89</f>
        <v>0</v>
      </c>
      <c r="L89" s="152"/>
      <c r="M89" s="157"/>
      <c r="N89" s="158"/>
      <c r="O89" s="158"/>
      <c r="P89" s="159">
        <f>P90+P108+P113+P116+P143</f>
        <v>0</v>
      </c>
      <c r="Q89" s="158"/>
      <c r="R89" s="159">
        <f>R90+R108+R113+R116+R143</f>
        <v>212.91183399999997</v>
      </c>
      <c r="S89" s="158"/>
      <c r="T89" s="160">
        <f>T90+T108+T113+T116+T143</f>
        <v>106.19999999999999</v>
      </c>
      <c r="AR89" s="153" t="s">
        <v>5934</v>
      </c>
      <c r="AT89" s="161" t="s">
        <v>5982</v>
      </c>
      <c r="AU89" s="161" t="s">
        <v>5983</v>
      </c>
      <c r="AY89" s="153" t="s">
        <v>4012</v>
      </c>
      <c r="BK89" s="162">
        <f>BK90+BK108+BK113+BK116+BK143</f>
        <v>0</v>
      </c>
    </row>
    <row r="90" spans="2:65" s="11" customFormat="1" ht="19.899999999999999" customHeight="1">
      <c r="B90" s="152"/>
      <c r="D90" s="163" t="s">
        <v>5982</v>
      </c>
      <c r="E90" s="164" t="s">
        <v>5934</v>
      </c>
      <c r="F90" s="164" t="s">
        <v>2381</v>
      </c>
      <c r="I90" s="155"/>
      <c r="J90" s="165">
        <f>BK90</f>
        <v>0</v>
      </c>
      <c r="L90" s="152"/>
      <c r="M90" s="157"/>
      <c r="N90" s="158"/>
      <c r="O90" s="158"/>
      <c r="P90" s="159">
        <f>SUM(P91:P107)</f>
        <v>0</v>
      </c>
      <c r="Q90" s="158"/>
      <c r="R90" s="159">
        <f>SUM(R91:R107)</f>
        <v>0</v>
      </c>
      <c r="S90" s="158"/>
      <c r="T90" s="160">
        <f>SUM(T91:T107)</f>
        <v>106.19999999999999</v>
      </c>
      <c r="AR90" s="153" t="s">
        <v>5934</v>
      </c>
      <c r="AT90" s="161" t="s">
        <v>5982</v>
      </c>
      <c r="AU90" s="161" t="s">
        <v>5934</v>
      </c>
      <c r="AY90" s="153" t="s">
        <v>4012</v>
      </c>
      <c r="BK90" s="162">
        <f>SUM(BK91:BK107)</f>
        <v>0</v>
      </c>
    </row>
    <row r="91" spans="2:65" s="1" customFormat="1" ht="22.5" customHeight="1">
      <c r="B91" s="166"/>
      <c r="C91" s="167" t="s">
        <v>5934</v>
      </c>
      <c r="D91" s="167" t="s">
        <v>4015</v>
      </c>
      <c r="E91" s="168" t="s">
        <v>4981</v>
      </c>
      <c r="F91" s="169" t="s">
        <v>4982</v>
      </c>
      <c r="G91" s="170" t="s">
        <v>426</v>
      </c>
      <c r="H91" s="171">
        <v>180</v>
      </c>
      <c r="I91" s="172"/>
      <c r="J91" s="173">
        <f>ROUND(I91*H91,2)</f>
        <v>0</v>
      </c>
      <c r="K91" s="169" t="s">
        <v>392</v>
      </c>
      <c r="L91" s="35"/>
      <c r="M91" s="174" t="s">
        <v>5915</v>
      </c>
      <c r="N91" s="175" t="s">
        <v>5954</v>
      </c>
      <c r="O91" s="36"/>
      <c r="P91" s="176">
        <f>O91*H91</f>
        <v>0</v>
      </c>
      <c r="Q91" s="176">
        <v>0</v>
      </c>
      <c r="R91" s="176">
        <f>Q91*H91</f>
        <v>0</v>
      </c>
      <c r="S91" s="176">
        <v>0.23499999999999999</v>
      </c>
      <c r="T91" s="177">
        <f>S91*H91</f>
        <v>42.3</v>
      </c>
      <c r="AR91" s="18" t="s">
        <v>6003</v>
      </c>
      <c r="AT91" s="18" t="s">
        <v>4015</v>
      </c>
      <c r="AU91" s="18" t="s">
        <v>5990</v>
      </c>
      <c r="AY91" s="18" t="s">
        <v>4012</v>
      </c>
      <c r="BE91" s="178">
        <f>IF(N91="základní",J91,0)</f>
        <v>0</v>
      </c>
      <c r="BF91" s="178">
        <f>IF(N91="snížená",J91,0)</f>
        <v>0</v>
      </c>
      <c r="BG91" s="178">
        <f>IF(N91="zákl. přenesená",J91,0)</f>
        <v>0</v>
      </c>
      <c r="BH91" s="178">
        <f>IF(N91="sníž. přenesená",J91,0)</f>
        <v>0</v>
      </c>
      <c r="BI91" s="178">
        <f>IF(N91="nulová",J91,0)</f>
        <v>0</v>
      </c>
      <c r="BJ91" s="18" t="s">
        <v>5934</v>
      </c>
      <c r="BK91" s="178">
        <f>ROUND(I91*H91,2)</f>
        <v>0</v>
      </c>
      <c r="BL91" s="18" t="s">
        <v>6003</v>
      </c>
      <c r="BM91" s="18" t="s">
        <v>4983</v>
      </c>
    </row>
    <row r="92" spans="2:65" s="1" customFormat="1" ht="22.5" customHeight="1">
      <c r="B92" s="166"/>
      <c r="C92" s="167" t="s">
        <v>5990</v>
      </c>
      <c r="D92" s="167" t="s">
        <v>4015</v>
      </c>
      <c r="E92" s="168" t="s">
        <v>4984</v>
      </c>
      <c r="F92" s="169" t="s">
        <v>4985</v>
      </c>
      <c r="G92" s="170" t="s">
        <v>426</v>
      </c>
      <c r="H92" s="171">
        <v>180</v>
      </c>
      <c r="I92" s="172"/>
      <c r="J92" s="173">
        <f>ROUND(I92*H92,2)</f>
        <v>0</v>
      </c>
      <c r="K92" s="169" t="s">
        <v>392</v>
      </c>
      <c r="L92" s="35"/>
      <c r="M92" s="174" t="s">
        <v>5915</v>
      </c>
      <c r="N92" s="175" t="s">
        <v>5954</v>
      </c>
      <c r="O92" s="36"/>
      <c r="P92" s="176">
        <f>O92*H92</f>
        <v>0</v>
      </c>
      <c r="Q92" s="176">
        <v>0</v>
      </c>
      <c r="R92" s="176">
        <f>Q92*H92</f>
        <v>0</v>
      </c>
      <c r="S92" s="176">
        <v>0.35499999999999998</v>
      </c>
      <c r="T92" s="177">
        <f>S92*H92</f>
        <v>63.9</v>
      </c>
      <c r="AR92" s="18" t="s">
        <v>6003</v>
      </c>
      <c r="AT92" s="18" t="s">
        <v>4015</v>
      </c>
      <c r="AU92" s="18" t="s">
        <v>5990</v>
      </c>
      <c r="AY92" s="18" t="s">
        <v>4012</v>
      </c>
      <c r="BE92" s="178">
        <f>IF(N92="základní",J92,0)</f>
        <v>0</v>
      </c>
      <c r="BF92" s="178">
        <f>IF(N92="snížená",J92,0)</f>
        <v>0</v>
      </c>
      <c r="BG92" s="178">
        <f>IF(N92="zákl. přenesená",J92,0)</f>
        <v>0</v>
      </c>
      <c r="BH92" s="178">
        <f>IF(N92="sníž. přenesená",J92,0)</f>
        <v>0</v>
      </c>
      <c r="BI92" s="178">
        <f>IF(N92="nulová",J92,0)</f>
        <v>0</v>
      </c>
      <c r="BJ92" s="18" t="s">
        <v>5934</v>
      </c>
      <c r="BK92" s="178">
        <f>ROUND(I92*H92,2)</f>
        <v>0</v>
      </c>
      <c r="BL92" s="18" t="s">
        <v>6003</v>
      </c>
      <c r="BM92" s="18" t="s">
        <v>4986</v>
      </c>
    </row>
    <row r="93" spans="2:65" s="1" customFormat="1" ht="22.5" customHeight="1">
      <c r="B93" s="166"/>
      <c r="C93" s="167" t="s">
        <v>6000</v>
      </c>
      <c r="D93" s="167" t="s">
        <v>4015</v>
      </c>
      <c r="E93" s="168" t="s">
        <v>4669</v>
      </c>
      <c r="F93" s="169" t="s">
        <v>4670</v>
      </c>
      <c r="G93" s="170" t="s">
        <v>391</v>
      </c>
      <c r="H93" s="171">
        <v>750</v>
      </c>
      <c r="I93" s="172"/>
      <c r="J93" s="173">
        <f>ROUND(I93*H93,2)</f>
        <v>0</v>
      </c>
      <c r="K93" s="169" t="s">
        <v>392</v>
      </c>
      <c r="L93" s="35"/>
      <c r="M93" s="174" t="s">
        <v>5915</v>
      </c>
      <c r="N93" s="175" t="s">
        <v>5954</v>
      </c>
      <c r="O93" s="36"/>
      <c r="P93" s="176">
        <f>O93*H93</f>
        <v>0</v>
      </c>
      <c r="Q93" s="176">
        <v>0</v>
      </c>
      <c r="R93" s="176">
        <f>Q93*H93</f>
        <v>0</v>
      </c>
      <c r="S93" s="176">
        <v>0</v>
      </c>
      <c r="T93" s="177">
        <f>S93*H93</f>
        <v>0</v>
      </c>
      <c r="AR93" s="18" t="s">
        <v>6003</v>
      </c>
      <c r="AT93" s="18" t="s">
        <v>4015</v>
      </c>
      <c r="AU93" s="18" t="s">
        <v>5990</v>
      </c>
      <c r="AY93" s="18" t="s">
        <v>4012</v>
      </c>
      <c r="BE93" s="178">
        <f>IF(N93="základní",J93,0)</f>
        <v>0</v>
      </c>
      <c r="BF93" s="178">
        <f>IF(N93="snížená",J93,0)</f>
        <v>0</v>
      </c>
      <c r="BG93" s="178">
        <f>IF(N93="zákl. přenesená",J93,0)</f>
        <v>0</v>
      </c>
      <c r="BH93" s="178">
        <f>IF(N93="sníž. přenesená",J93,0)</f>
        <v>0</v>
      </c>
      <c r="BI93" s="178">
        <f>IF(N93="nulová",J93,0)</f>
        <v>0</v>
      </c>
      <c r="BJ93" s="18" t="s">
        <v>5934</v>
      </c>
      <c r="BK93" s="178">
        <f>ROUND(I93*H93,2)</f>
        <v>0</v>
      </c>
      <c r="BL93" s="18" t="s">
        <v>6003</v>
      </c>
      <c r="BM93" s="18" t="s">
        <v>4987</v>
      </c>
    </row>
    <row r="94" spans="2:65" s="1" customFormat="1" ht="22.5" customHeight="1">
      <c r="B94" s="166"/>
      <c r="C94" s="167" t="s">
        <v>6003</v>
      </c>
      <c r="D94" s="167" t="s">
        <v>4015</v>
      </c>
      <c r="E94" s="168" t="s">
        <v>4672</v>
      </c>
      <c r="F94" s="169" t="s">
        <v>4673</v>
      </c>
      <c r="G94" s="170" t="s">
        <v>396</v>
      </c>
      <c r="H94" s="171">
        <v>75</v>
      </c>
      <c r="I94" s="172"/>
      <c r="J94" s="173">
        <f>ROUND(I94*H94,2)</f>
        <v>0</v>
      </c>
      <c r="K94" s="169" t="s">
        <v>392</v>
      </c>
      <c r="L94" s="35"/>
      <c r="M94" s="174" t="s">
        <v>5915</v>
      </c>
      <c r="N94" s="175" t="s">
        <v>5954</v>
      </c>
      <c r="O94" s="36"/>
      <c r="P94" s="176">
        <f>O94*H94</f>
        <v>0</v>
      </c>
      <c r="Q94" s="176">
        <v>0</v>
      </c>
      <c r="R94" s="176">
        <f>Q94*H94</f>
        <v>0</v>
      </c>
      <c r="S94" s="176">
        <v>0</v>
      </c>
      <c r="T94" s="177">
        <f>S94*H94</f>
        <v>0</v>
      </c>
      <c r="AR94" s="18" t="s">
        <v>6003</v>
      </c>
      <c r="AT94" s="18" t="s">
        <v>4015</v>
      </c>
      <c r="AU94" s="18" t="s">
        <v>5990</v>
      </c>
      <c r="AY94" s="18" t="s">
        <v>4012</v>
      </c>
      <c r="BE94" s="178">
        <f>IF(N94="základní",J94,0)</f>
        <v>0</v>
      </c>
      <c r="BF94" s="178">
        <f>IF(N94="snížená",J94,0)</f>
        <v>0</v>
      </c>
      <c r="BG94" s="178">
        <f>IF(N94="zákl. přenesená",J94,0)</f>
        <v>0</v>
      </c>
      <c r="BH94" s="178">
        <f>IF(N94="sníž. přenesená",J94,0)</f>
        <v>0</v>
      </c>
      <c r="BI94" s="178">
        <f>IF(N94="nulová",J94,0)</f>
        <v>0</v>
      </c>
      <c r="BJ94" s="18" t="s">
        <v>5934</v>
      </c>
      <c r="BK94" s="178">
        <f>ROUND(I94*H94,2)</f>
        <v>0</v>
      </c>
      <c r="BL94" s="18" t="s">
        <v>6003</v>
      </c>
      <c r="BM94" s="18" t="s">
        <v>4988</v>
      </c>
    </row>
    <row r="95" spans="2:65" s="1" customFormat="1" ht="22.5" customHeight="1">
      <c r="B95" s="166"/>
      <c r="C95" s="167" t="s">
        <v>6006</v>
      </c>
      <c r="D95" s="167" t="s">
        <v>4015</v>
      </c>
      <c r="E95" s="168" t="s">
        <v>1390</v>
      </c>
      <c r="F95" s="169" t="s">
        <v>1391</v>
      </c>
      <c r="G95" s="170" t="s">
        <v>426</v>
      </c>
      <c r="H95" s="171">
        <v>1310</v>
      </c>
      <c r="I95" s="172"/>
      <c r="J95" s="173">
        <f>ROUND(I95*H95,2)</f>
        <v>0</v>
      </c>
      <c r="K95" s="169" t="s">
        <v>392</v>
      </c>
      <c r="L95" s="35"/>
      <c r="M95" s="174" t="s">
        <v>5915</v>
      </c>
      <c r="N95" s="175" t="s">
        <v>5954</v>
      </c>
      <c r="O95" s="36"/>
      <c r="P95" s="176">
        <f>O95*H95</f>
        <v>0</v>
      </c>
      <c r="Q95" s="176">
        <v>0</v>
      </c>
      <c r="R95" s="176">
        <f>Q95*H95</f>
        <v>0</v>
      </c>
      <c r="S95" s="176">
        <v>0</v>
      </c>
      <c r="T95" s="177">
        <f>S95*H95</f>
        <v>0</v>
      </c>
      <c r="AR95" s="18" t="s">
        <v>6003</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6003</v>
      </c>
      <c r="BM95" s="18" t="s">
        <v>4989</v>
      </c>
    </row>
    <row r="96" spans="2:65" s="12" customFormat="1">
      <c r="B96" s="186"/>
      <c r="D96" s="195" t="s">
        <v>402</v>
      </c>
      <c r="E96" s="194" t="s">
        <v>5915</v>
      </c>
      <c r="F96" s="207" t="s">
        <v>4990</v>
      </c>
      <c r="H96" s="208">
        <v>240</v>
      </c>
      <c r="I96" s="190"/>
      <c r="L96" s="186"/>
      <c r="M96" s="191"/>
      <c r="N96" s="192"/>
      <c r="O96" s="192"/>
      <c r="P96" s="192"/>
      <c r="Q96" s="192"/>
      <c r="R96" s="192"/>
      <c r="S96" s="192"/>
      <c r="T96" s="193"/>
      <c r="AT96" s="194" t="s">
        <v>402</v>
      </c>
      <c r="AU96" s="194" t="s">
        <v>5990</v>
      </c>
      <c r="AV96" s="12" t="s">
        <v>5990</v>
      </c>
      <c r="AW96" s="12" t="s">
        <v>5947</v>
      </c>
      <c r="AX96" s="12" t="s">
        <v>5983</v>
      </c>
      <c r="AY96" s="194" t="s">
        <v>4012</v>
      </c>
    </row>
    <row r="97" spans="2:65" s="12" customFormat="1">
      <c r="B97" s="186"/>
      <c r="D97" s="195" t="s">
        <v>402</v>
      </c>
      <c r="E97" s="194" t="s">
        <v>5915</v>
      </c>
      <c r="F97" s="207" t="s">
        <v>4991</v>
      </c>
      <c r="H97" s="208">
        <v>120</v>
      </c>
      <c r="I97" s="190"/>
      <c r="L97" s="186"/>
      <c r="M97" s="191"/>
      <c r="N97" s="192"/>
      <c r="O97" s="192"/>
      <c r="P97" s="192"/>
      <c r="Q97" s="192"/>
      <c r="R97" s="192"/>
      <c r="S97" s="192"/>
      <c r="T97" s="193"/>
      <c r="AT97" s="194" t="s">
        <v>402</v>
      </c>
      <c r="AU97" s="194" t="s">
        <v>5990</v>
      </c>
      <c r="AV97" s="12" t="s">
        <v>5990</v>
      </c>
      <c r="AW97" s="12" t="s">
        <v>5947</v>
      </c>
      <c r="AX97" s="12" t="s">
        <v>5983</v>
      </c>
      <c r="AY97" s="194" t="s">
        <v>4012</v>
      </c>
    </row>
    <row r="98" spans="2:65" s="12" customFormat="1">
      <c r="B98" s="186"/>
      <c r="D98" s="195" t="s">
        <v>402</v>
      </c>
      <c r="E98" s="194" t="s">
        <v>5915</v>
      </c>
      <c r="F98" s="207" t="s">
        <v>4992</v>
      </c>
      <c r="H98" s="208">
        <v>525</v>
      </c>
      <c r="I98" s="190"/>
      <c r="L98" s="186"/>
      <c r="M98" s="191"/>
      <c r="N98" s="192"/>
      <c r="O98" s="192"/>
      <c r="P98" s="192"/>
      <c r="Q98" s="192"/>
      <c r="R98" s="192"/>
      <c r="S98" s="192"/>
      <c r="T98" s="193"/>
      <c r="AT98" s="194" t="s">
        <v>402</v>
      </c>
      <c r="AU98" s="194" t="s">
        <v>5990</v>
      </c>
      <c r="AV98" s="12" t="s">
        <v>5990</v>
      </c>
      <c r="AW98" s="12" t="s">
        <v>5947</v>
      </c>
      <c r="AX98" s="12" t="s">
        <v>5983</v>
      </c>
      <c r="AY98" s="194" t="s">
        <v>4012</v>
      </c>
    </row>
    <row r="99" spans="2:65" s="12" customFormat="1">
      <c r="B99" s="186"/>
      <c r="D99" s="179" t="s">
        <v>402</v>
      </c>
      <c r="E99" s="187" t="s">
        <v>5915</v>
      </c>
      <c r="F99" s="188" t="s">
        <v>4993</v>
      </c>
      <c r="H99" s="189">
        <v>425</v>
      </c>
      <c r="I99" s="190"/>
      <c r="L99" s="186"/>
      <c r="M99" s="191"/>
      <c r="N99" s="192"/>
      <c r="O99" s="192"/>
      <c r="P99" s="192"/>
      <c r="Q99" s="192"/>
      <c r="R99" s="192"/>
      <c r="S99" s="192"/>
      <c r="T99" s="193"/>
      <c r="AT99" s="194" t="s">
        <v>402</v>
      </c>
      <c r="AU99" s="194" t="s">
        <v>5990</v>
      </c>
      <c r="AV99" s="12" t="s">
        <v>5990</v>
      </c>
      <c r="AW99" s="12" t="s">
        <v>5947</v>
      </c>
      <c r="AX99" s="12" t="s">
        <v>5983</v>
      </c>
      <c r="AY99" s="194" t="s">
        <v>4012</v>
      </c>
    </row>
    <row r="100" spans="2:65" s="1" customFormat="1" ht="31.5" customHeight="1">
      <c r="B100" s="166"/>
      <c r="C100" s="167" t="s">
        <v>6009</v>
      </c>
      <c r="D100" s="167" t="s">
        <v>4015</v>
      </c>
      <c r="E100" s="168" t="s">
        <v>4994</v>
      </c>
      <c r="F100" s="169" t="s">
        <v>4995</v>
      </c>
      <c r="G100" s="170" t="s">
        <v>400</v>
      </c>
      <c r="H100" s="171">
        <v>910.625</v>
      </c>
      <c r="I100" s="172"/>
      <c r="J100" s="173">
        <f>ROUND(I100*H100,2)</f>
        <v>0</v>
      </c>
      <c r="K100" s="169" t="s">
        <v>5915</v>
      </c>
      <c r="L100" s="35"/>
      <c r="M100" s="174" t="s">
        <v>5915</v>
      </c>
      <c r="N100" s="175" t="s">
        <v>5954</v>
      </c>
      <c r="O100" s="36"/>
      <c r="P100" s="176">
        <f>O100*H100</f>
        <v>0</v>
      </c>
      <c r="Q100" s="176">
        <v>0</v>
      </c>
      <c r="R100" s="176">
        <f>Q100*H100</f>
        <v>0</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4996</v>
      </c>
    </row>
    <row r="101" spans="2:65" s="1" customFormat="1" ht="40.5">
      <c r="B101" s="35"/>
      <c r="D101" s="195" t="s">
        <v>4021</v>
      </c>
      <c r="F101" s="196" t="s">
        <v>4997</v>
      </c>
      <c r="I101" s="181"/>
      <c r="L101" s="35"/>
      <c r="M101" s="64"/>
      <c r="N101" s="36"/>
      <c r="O101" s="36"/>
      <c r="P101" s="36"/>
      <c r="Q101" s="36"/>
      <c r="R101" s="36"/>
      <c r="S101" s="36"/>
      <c r="T101" s="65"/>
      <c r="AT101" s="18" t="s">
        <v>4021</v>
      </c>
      <c r="AU101" s="18" t="s">
        <v>5990</v>
      </c>
    </row>
    <row r="102" spans="2:65" s="12" customFormat="1">
      <c r="B102" s="186"/>
      <c r="D102" s="195" t="s">
        <v>402</v>
      </c>
      <c r="E102" s="194" t="s">
        <v>5915</v>
      </c>
      <c r="F102" s="207" t="s">
        <v>4998</v>
      </c>
      <c r="H102" s="208">
        <v>180</v>
      </c>
      <c r="I102" s="190"/>
      <c r="L102" s="186"/>
      <c r="M102" s="191"/>
      <c r="N102" s="192"/>
      <c r="O102" s="192"/>
      <c r="P102" s="192"/>
      <c r="Q102" s="192"/>
      <c r="R102" s="192"/>
      <c r="S102" s="192"/>
      <c r="T102" s="193"/>
      <c r="AT102" s="194" t="s">
        <v>402</v>
      </c>
      <c r="AU102" s="194" t="s">
        <v>5990</v>
      </c>
      <c r="AV102" s="12" t="s">
        <v>5990</v>
      </c>
      <c r="AW102" s="12" t="s">
        <v>5947</v>
      </c>
      <c r="AX102" s="12" t="s">
        <v>5983</v>
      </c>
      <c r="AY102" s="194" t="s">
        <v>4012</v>
      </c>
    </row>
    <row r="103" spans="2:65" s="12" customFormat="1">
      <c r="B103" s="186"/>
      <c r="D103" s="195" t="s">
        <v>402</v>
      </c>
      <c r="E103" s="194" t="s">
        <v>5915</v>
      </c>
      <c r="F103" s="207" t="s">
        <v>4999</v>
      </c>
      <c r="H103" s="208">
        <v>90</v>
      </c>
      <c r="I103" s="190"/>
      <c r="L103" s="186"/>
      <c r="M103" s="191"/>
      <c r="N103" s="192"/>
      <c r="O103" s="192"/>
      <c r="P103" s="192"/>
      <c r="Q103" s="192"/>
      <c r="R103" s="192"/>
      <c r="S103" s="192"/>
      <c r="T103" s="193"/>
      <c r="AT103" s="194" t="s">
        <v>402</v>
      </c>
      <c r="AU103" s="194" t="s">
        <v>5990</v>
      </c>
      <c r="AV103" s="12" t="s">
        <v>5990</v>
      </c>
      <c r="AW103" s="12" t="s">
        <v>5947</v>
      </c>
      <c r="AX103" s="12" t="s">
        <v>5983</v>
      </c>
      <c r="AY103" s="194" t="s">
        <v>4012</v>
      </c>
    </row>
    <row r="104" spans="2:65" s="12" customFormat="1">
      <c r="B104" s="186"/>
      <c r="D104" s="195" t="s">
        <v>402</v>
      </c>
      <c r="E104" s="194" t="s">
        <v>5915</v>
      </c>
      <c r="F104" s="207" t="s">
        <v>5000</v>
      </c>
      <c r="H104" s="208">
        <v>375</v>
      </c>
      <c r="I104" s="190"/>
      <c r="L104" s="186"/>
      <c r="M104" s="191"/>
      <c r="N104" s="192"/>
      <c r="O104" s="192"/>
      <c r="P104" s="192"/>
      <c r="Q104" s="192"/>
      <c r="R104" s="192"/>
      <c r="S104" s="192"/>
      <c r="T104" s="193"/>
      <c r="AT104" s="194" t="s">
        <v>402</v>
      </c>
      <c r="AU104" s="194" t="s">
        <v>5990</v>
      </c>
      <c r="AV104" s="12" t="s">
        <v>5990</v>
      </c>
      <c r="AW104" s="12" t="s">
        <v>5947</v>
      </c>
      <c r="AX104" s="12" t="s">
        <v>5983</v>
      </c>
      <c r="AY104" s="194" t="s">
        <v>4012</v>
      </c>
    </row>
    <row r="105" spans="2:65" s="12" customFormat="1">
      <c r="B105" s="186"/>
      <c r="D105" s="179" t="s">
        <v>402</v>
      </c>
      <c r="E105" s="187" t="s">
        <v>5915</v>
      </c>
      <c r="F105" s="188" t="s">
        <v>5001</v>
      </c>
      <c r="H105" s="189">
        <v>265.625</v>
      </c>
      <c r="I105" s="190"/>
      <c r="L105" s="186"/>
      <c r="M105" s="191"/>
      <c r="N105" s="192"/>
      <c r="O105" s="192"/>
      <c r="P105" s="192"/>
      <c r="Q105" s="192"/>
      <c r="R105" s="192"/>
      <c r="S105" s="192"/>
      <c r="T105" s="193"/>
      <c r="AT105" s="194" t="s">
        <v>402</v>
      </c>
      <c r="AU105" s="194" t="s">
        <v>5990</v>
      </c>
      <c r="AV105" s="12" t="s">
        <v>5990</v>
      </c>
      <c r="AW105" s="12" t="s">
        <v>5947</v>
      </c>
      <c r="AX105" s="12" t="s">
        <v>5983</v>
      </c>
      <c r="AY105" s="194" t="s">
        <v>4012</v>
      </c>
    </row>
    <row r="106" spans="2:65" s="1" customFormat="1" ht="22.5" customHeight="1">
      <c r="B106" s="166"/>
      <c r="C106" s="167" t="s">
        <v>6012</v>
      </c>
      <c r="D106" s="167" t="s">
        <v>4015</v>
      </c>
      <c r="E106" s="168" t="s">
        <v>5002</v>
      </c>
      <c r="F106" s="169" t="s">
        <v>5003</v>
      </c>
      <c r="G106" s="170" t="s">
        <v>4018</v>
      </c>
      <c r="H106" s="171">
        <v>15</v>
      </c>
      <c r="I106" s="172"/>
      <c r="J106" s="173">
        <f>ROUND(I106*H106,2)</f>
        <v>0</v>
      </c>
      <c r="K106" s="169" t="s">
        <v>5915</v>
      </c>
      <c r="L106" s="35"/>
      <c r="M106" s="174" t="s">
        <v>5915</v>
      </c>
      <c r="N106" s="175" t="s">
        <v>5954</v>
      </c>
      <c r="O106" s="36"/>
      <c r="P106" s="176">
        <f>O106*H106</f>
        <v>0</v>
      </c>
      <c r="Q106" s="176">
        <v>0</v>
      </c>
      <c r="R106" s="176">
        <f>Q106*H106</f>
        <v>0</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5004</v>
      </c>
    </row>
    <row r="107" spans="2:65" s="1" customFormat="1" ht="67.5">
      <c r="B107" s="35"/>
      <c r="D107" s="195" t="s">
        <v>4021</v>
      </c>
      <c r="F107" s="196" t="s">
        <v>5005</v>
      </c>
      <c r="I107" s="181"/>
      <c r="L107" s="35"/>
      <c r="M107" s="64"/>
      <c r="N107" s="36"/>
      <c r="O107" s="36"/>
      <c r="P107" s="36"/>
      <c r="Q107" s="36"/>
      <c r="R107" s="36"/>
      <c r="S107" s="36"/>
      <c r="T107" s="65"/>
      <c r="AT107" s="18" t="s">
        <v>4021</v>
      </c>
      <c r="AU107" s="18" t="s">
        <v>5990</v>
      </c>
    </row>
    <row r="108" spans="2:65" s="11" customFormat="1" ht="29.85" customHeight="1">
      <c r="B108" s="152"/>
      <c r="D108" s="163" t="s">
        <v>5982</v>
      </c>
      <c r="E108" s="164" t="s">
        <v>5990</v>
      </c>
      <c r="F108" s="164" t="s">
        <v>510</v>
      </c>
      <c r="I108" s="155"/>
      <c r="J108" s="165">
        <f>BK108</f>
        <v>0</v>
      </c>
      <c r="L108" s="152"/>
      <c r="M108" s="157"/>
      <c r="N108" s="158"/>
      <c r="O108" s="158"/>
      <c r="P108" s="159">
        <f>SUM(P109:P112)</f>
        <v>0</v>
      </c>
      <c r="Q108" s="158"/>
      <c r="R108" s="159">
        <f>SUM(R109:R112)</f>
        <v>184.36499999999998</v>
      </c>
      <c r="S108" s="158"/>
      <c r="T108" s="160">
        <f>SUM(T109:T112)</f>
        <v>0</v>
      </c>
      <c r="AR108" s="153" t="s">
        <v>5934</v>
      </c>
      <c r="AT108" s="161" t="s">
        <v>5982</v>
      </c>
      <c r="AU108" s="161" t="s">
        <v>5934</v>
      </c>
      <c r="AY108" s="153" t="s">
        <v>4012</v>
      </c>
      <c r="BK108" s="162">
        <f>SUM(BK109:BK112)</f>
        <v>0</v>
      </c>
    </row>
    <row r="109" spans="2:65" s="1" customFormat="1" ht="22.5" customHeight="1">
      <c r="B109" s="166"/>
      <c r="C109" s="167" t="s">
        <v>6015</v>
      </c>
      <c r="D109" s="167" t="s">
        <v>4015</v>
      </c>
      <c r="E109" s="168" t="s">
        <v>5006</v>
      </c>
      <c r="F109" s="169" t="s">
        <v>5007</v>
      </c>
      <c r="G109" s="170" t="s">
        <v>400</v>
      </c>
      <c r="H109" s="171">
        <v>36</v>
      </c>
      <c r="I109" s="172"/>
      <c r="J109" s="173">
        <f>ROUND(I109*H109,2)</f>
        <v>0</v>
      </c>
      <c r="K109" s="169" t="s">
        <v>686</v>
      </c>
      <c r="L109" s="35"/>
      <c r="M109" s="174" t="s">
        <v>5915</v>
      </c>
      <c r="N109" s="175" t="s">
        <v>5954</v>
      </c>
      <c r="O109" s="36"/>
      <c r="P109" s="176">
        <f>O109*H109</f>
        <v>0</v>
      </c>
      <c r="Q109" s="176">
        <v>1.9312499999999999</v>
      </c>
      <c r="R109" s="176">
        <f>Q109*H109</f>
        <v>69.524999999999991</v>
      </c>
      <c r="S109" s="176">
        <v>0</v>
      </c>
      <c r="T109" s="177">
        <f>S109*H109</f>
        <v>0</v>
      </c>
      <c r="AR109" s="18" t="s">
        <v>6003</v>
      </c>
      <c r="AT109" s="18" t="s">
        <v>4015</v>
      </c>
      <c r="AU109" s="18" t="s">
        <v>5990</v>
      </c>
      <c r="AY109" s="18" t="s">
        <v>4012</v>
      </c>
      <c r="BE109" s="178">
        <f>IF(N109="základní",J109,0)</f>
        <v>0</v>
      </c>
      <c r="BF109" s="178">
        <f>IF(N109="snížená",J109,0)</f>
        <v>0</v>
      </c>
      <c r="BG109" s="178">
        <f>IF(N109="zákl. přenesená",J109,0)</f>
        <v>0</v>
      </c>
      <c r="BH109" s="178">
        <f>IF(N109="sníž. přenesená",J109,0)</f>
        <v>0</v>
      </c>
      <c r="BI109" s="178">
        <f>IF(N109="nulová",J109,0)</f>
        <v>0</v>
      </c>
      <c r="BJ109" s="18" t="s">
        <v>5934</v>
      </c>
      <c r="BK109" s="178">
        <f>ROUND(I109*H109,2)</f>
        <v>0</v>
      </c>
      <c r="BL109" s="18" t="s">
        <v>6003</v>
      </c>
      <c r="BM109" s="18" t="s">
        <v>5008</v>
      </c>
    </row>
    <row r="110" spans="2:65" s="12" customFormat="1">
      <c r="B110" s="186"/>
      <c r="D110" s="179" t="s">
        <v>402</v>
      </c>
      <c r="E110" s="187" t="s">
        <v>5915</v>
      </c>
      <c r="F110" s="188" t="s">
        <v>5009</v>
      </c>
      <c r="H110" s="189">
        <v>36</v>
      </c>
      <c r="I110" s="190"/>
      <c r="L110" s="186"/>
      <c r="M110" s="191"/>
      <c r="N110" s="192"/>
      <c r="O110" s="192"/>
      <c r="P110" s="192"/>
      <c r="Q110" s="192"/>
      <c r="R110" s="192"/>
      <c r="S110" s="192"/>
      <c r="T110" s="193"/>
      <c r="AT110" s="194" t="s">
        <v>402</v>
      </c>
      <c r="AU110" s="194" t="s">
        <v>5990</v>
      </c>
      <c r="AV110" s="12" t="s">
        <v>5990</v>
      </c>
      <c r="AW110" s="12" t="s">
        <v>5947</v>
      </c>
      <c r="AX110" s="12" t="s">
        <v>5934</v>
      </c>
      <c r="AY110" s="194" t="s">
        <v>4012</v>
      </c>
    </row>
    <row r="111" spans="2:65" s="1" customFormat="1" ht="22.5" customHeight="1">
      <c r="B111" s="166"/>
      <c r="C111" s="167" t="s">
        <v>3973</v>
      </c>
      <c r="D111" s="167" t="s">
        <v>4015</v>
      </c>
      <c r="E111" s="168" t="s">
        <v>5010</v>
      </c>
      <c r="F111" s="169" t="s">
        <v>5011</v>
      </c>
      <c r="G111" s="170" t="s">
        <v>426</v>
      </c>
      <c r="H111" s="171">
        <v>180</v>
      </c>
      <c r="I111" s="172"/>
      <c r="J111" s="173">
        <f>ROUND(I111*H111,2)</f>
        <v>0</v>
      </c>
      <c r="K111" s="169" t="s">
        <v>392</v>
      </c>
      <c r="L111" s="35"/>
      <c r="M111" s="174" t="s">
        <v>5915</v>
      </c>
      <c r="N111" s="175" t="s">
        <v>5954</v>
      </c>
      <c r="O111" s="36"/>
      <c r="P111" s="176">
        <f>O111*H111</f>
        <v>0</v>
      </c>
      <c r="Q111" s="176">
        <v>0.108</v>
      </c>
      <c r="R111" s="176">
        <f>Q111*H111</f>
        <v>19.440000000000001</v>
      </c>
      <c r="S111" s="176">
        <v>0</v>
      </c>
      <c r="T111" s="177">
        <f>S111*H111</f>
        <v>0</v>
      </c>
      <c r="AR111" s="18" t="s">
        <v>6003</v>
      </c>
      <c r="AT111" s="18" t="s">
        <v>4015</v>
      </c>
      <c r="AU111" s="18" t="s">
        <v>5990</v>
      </c>
      <c r="AY111" s="18" t="s">
        <v>4012</v>
      </c>
      <c r="BE111" s="178">
        <f>IF(N111="základní",J111,0)</f>
        <v>0</v>
      </c>
      <c r="BF111" s="178">
        <f>IF(N111="snížená",J111,0)</f>
        <v>0</v>
      </c>
      <c r="BG111" s="178">
        <f>IF(N111="zákl. přenesená",J111,0)</f>
        <v>0</v>
      </c>
      <c r="BH111" s="178">
        <f>IF(N111="sníž. přenesená",J111,0)</f>
        <v>0</v>
      </c>
      <c r="BI111" s="178">
        <f>IF(N111="nulová",J111,0)</f>
        <v>0</v>
      </c>
      <c r="BJ111" s="18" t="s">
        <v>5934</v>
      </c>
      <c r="BK111" s="178">
        <f>ROUND(I111*H111,2)</f>
        <v>0</v>
      </c>
      <c r="BL111" s="18" t="s">
        <v>6003</v>
      </c>
      <c r="BM111" s="18" t="s">
        <v>5012</v>
      </c>
    </row>
    <row r="112" spans="2:65" s="1" customFormat="1" ht="22.5" customHeight="1">
      <c r="B112" s="166"/>
      <c r="C112" s="197" t="s">
        <v>5939</v>
      </c>
      <c r="D112" s="197" t="s">
        <v>447</v>
      </c>
      <c r="E112" s="198" t="s">
        <v>5013</v>
      </c>
      <c r="F112" s="199" t="s">
        <v>5014</v>
      </c>
      <c r="G112" s="200" t="s">
        <v>568</v>
      </c>
      <c r="H112" s="201">
        <v>50</v>
      </c>
      <c r="I112" s="202"/>
      <c r="J112" s="203">
        <f>ROUND(I112*H112,2)</f>
        <v>0</v>
      </c>
      <c r="K112" s="199" t="s">
        <v>392</v>
      </c>
      <c r="L112" s="204"/>
      <c r="M112" s="205" t="s">
        <v>5915</v>
      </c>
      <c r="N112" s="206" t="s">
        <v>5954</v>
      </c>
      <c r="O112" s="36"/>
      <c r="P112" s="176">
        <f>O112*H112</f>
        <v>0</v>
      </c>
      <c r="Q112" s="176">
        <v>1.9079999999999999</v>
      </c>
      <c r="R112" s="176">
        <f>Q112*H112</f>
        <v>95.399999999999991</v>
      </c>
      <c r="S112" s="176">
        <v>0</v>
      </c>
      <c r="T112" s="177">
        <f>S112*H112</f>
        <v>0</v>
      </c>
      <c r="AR112" s="18" t="s">
        <v>6015</v>
      </c>
      <c r="AT112" s="18" t="s">
        <v>447</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5015</v>
      </c>
    </row>
    <row r="113" spans="2:65" s="11" customFormat="1" ht="29.85" customHeight="1">
      <c r="B113" s="152"/>
      <c r="D113" s="163" t="s">
        <v>5982</v>
      </c>
      <c r="E113" s="164" t="s">
        <v>6003</v>
      </c>
      <c r="F113" s="164" t="s">
        <v>610</v>
      </c>
      <c r="I113" s="155"/>
      <c r="J113" s="165">
        <f>BK113</f>
        <v>0</v>
      </c>
      <c r="L113" s="152"/>
      <c r="M113" s="157"/>
      <c r="N113" s="158"/>
      <c r="O113" s="158"/>
      <c r="P113" s="159">
        <f>SUM(P114:P115)</f>
        <v>0</v>
      </c>
      <c r="Q113" s="158"/>
      <c r="R113" s="159">
        <f>SUM(R114:R115)</f>
        <v>0</v>
      </c>
      <c r="S113" s="158"/>
      <c r="T113" s="160">
        <f>SUM(T114:T115)</f>
        <v>0</v>
      </c>
      <c r="AR113" s="153" t="s">
        <v>5934</v>
      </c>
      <c r="AT113" s="161" t="s">
        <v>5982</v>
      </c>
      <c r="AU113" s="161" t="s">
        <v>5934</v>
      </c>
      <c r="AY113" s="153" t="s">
        <v>4012</v>
      </c>
      <c r="BK113" s="162">
        <f>SUM(BK114:BK115)</f>
        <v>0</v>
      </c>
    </row>
    <row r="114" spans="2:65" s="1" customFormat="1" ht="22.5" customHeight="1">
      <c r="B114" s="166"/>
      <c r="C114" s="167" t="s">
        <v>3978</v>
      </c>
      <c r="D114" s="167" t="s">
        <v>4015</v>
      </c>
      <c r="E114" s="168" t="s">
        <v>5016</v>
      </c>
      <c r="F114" s="169" t="s">
        <v>5017</v>
      </c>
      <c r="G114" s="170" t="s">
        <v>400</v>
      </c>
      <c r="H114" s="171">
        <v>2</v>
      </c>
      <c r="I114" s="172"/>
      <c r="J114" s="173">
        <f>ROUND(I114*H114,2)</f>
        <v>0</v>
      </c>
      <c r="K114" s="169" t="s">
        <v>686</v>
      </c>
      <c r="L114" s="35"/>
      <c r="M114" s="174" t="s">
        <v>5915</v>
      </c>
      <c r="N114" s="175" t="s">
        <v>5954</v>
      </c>
      <c r="O114" s="36"/>
      <c r="P114" s="176">
        <f>O114*H114</f>
        <v>0</v>
      </c>
      <c r="Q114" s="176">
        <v>0</v>
      </c>
      <c r="R114" s="176">
        <f>Q114*H114</f>
        <v>0</v>
      </c>
      <c r="S114" s="176">
        <v>0</v>
      </c>
      <c r="T114" s="177">
        <f>S114*H114</f>
        <v>0</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5018</v>
      </c>
    </row>
    <row r="115" spans="2:65" s="12" customFormat="1">
      <c r="B115" s="186"/>
      <c r="D115" s="195" t="s">
        <v>402</v>
      </c>
      <c r="E115" s="194" t="s">
        <v>5915</v>
      </c>
      <c r="F115" s="207" t="s">
        <v>5019</v>
      </c>
      <c r="H115" s="208">
        <v>2</v>
      </c>
      <c r="I115" s="190"/>
      <c r="L115" s="186"/>
      <c r="M115" s="191"/>
      <c r="N115" s="192"/>
      <c r="O115" s="192"/>
      <c r="P115" s="192"/>
      <c r="Q115" s="192"/>
      <c r="R115" s="192"/>
      <c r="S115" s="192"/>
      <c r="T115" s="193"/>
      <c r="AT115" s="194" t="s">
        <v>402</v>
      </c>
      <c r="AU115" s="194" t="s">
        <v>5990</v>
      </c>
      <c r="AV115" s="12" t="s">
        <v>5990</v>
      </c>
      <c r="AW115" s="12" t="s">
        <v>5947</v>
      </c>
      <c r="AX115" s="12" t="s">
        <v>5934</v>
      </c>
      <c r="AY115" s="194" t="s">
        <v>4012</v>
      </c>
    </row>
    <row r="116" spans="2:65" s="11" customFormat="1" ht="29.85" customHeight="1">
      <c r="B116" s="152"/>
      <c r="D116" s="163" t="s">
        <v>5982</v>
      </c>
      <c r="E116" s="164" t="s">
        <v>6015</v>
      </c>
      <c r="F116" s="164" t="s">
        <v>4766</v>
      </c>
      <c r="I116" s="155"/>
      <c r="J116" s="165">
        <f>BK116</f>
        <v>0</v>
      </c>
      <c r="L116" s="152"/>
      <c r="M116" s="157"/>
      <c r="N116" s="158"/>
      <c r="O116" s="158"/>
      <c r="P116" s="159">
        <f>SUM(P117:P142)</f>
        <v>0</v>
      </c>
      <c r="Q116" s="158"/>
      <c r="R116" s="159">
        <f>SUM(R117:R142)</f>
        <v>28.546834</v>
      </c>
      <c r="S116" s="158"/>
      <c r="T116" s="160">
        <f>SUM(T117:T142)</f>
        <v>0</v>
      </c>
      <c r="AR116" s="153" t="s">
        <v>5934</v>
      </c>
      <c r="AT116" s="161" t="s">
        <v>5982</v>
      </c>
      <c r="AU116" s="161" t="s">
        <v>5934</v>
      </c>
      <c r="AY116" s="153" t="s">
        <v>4012</v>
      </c>
      <c r="BK116" s="162">
        <f>SUM(BK117:BK142)</f>
        <v>0</v>
      </c>
    </row>
    <row r="117" spans="2:65" s="1" customFormat="1" ht="31.5" customHeight="1">
      <c r="B117" s="166"/>
      <c r="C117" s="167" t="s">
        <v>2327</v>
      </c>
      <c r="D117" s="167" t="s">
        <v>4015</v>
      </c>
      <c r="E117" s="168" t="s">
        <v>5020</v>
      </c>
      <c r="F117" s="169" t="s">
        <v>5021</v>
      </c>
      <c r="G117" s="170" t="s">
        <v>459</v>
      </c>
      <c r="H117" s="171">
        <v>2300</v>
      </c>
      <c r="I117" s="172"/>
      <c r="J117" s="173">
        <f>ROUND(I117*H117,2)</f>
        <v>0</v>
      </c>
      <c r="K117" s="169" t="s">
        <v>5915</v>
      </c>
      <c r="L117" s="35"/>
      <c r="M117" s="174" t="s">
        <v>5915</v>
      </c>
      <c r="N117" s="175" t="s">
        <v>5954</v>
      </c>
      <c r="O117" s="36"/>
      <c r="P117" s="176">
        <f>O117*H117</f>
        <v>0</v>
      </c>
      <c r="Q117" s="176">
        <v>0</v>
      </c>
      <c r="R117" s="176">
        <f>Q117*H117</f>
        <v>0</v>
      </c>
      <c r="S117" s="176">
        <v>0</v>
      </c>
      <c r="T117" s="177">
        <f>S117*H117</f>
        <v>0</v>
      </c>
      <c r="AR117" s="18" t="s">
        <v>6003</v>
      </c>
      <c r="AT117" s="18" t="s">
        <v>4015</v>
      </c>
      <c r="AU117" s="18" t="s">
        <v>5990</v>
      </c>
      <c r="AY117" s="18" t="s">
        <v>4012</v>
      </c>
      <c r="BE117" s="178">
        <f>IF(N117="základní",J117,0)</f>
        <v>0</v>
      </c>
      <c r="BF117" s="178">
        <f>IF(N117="snížená",J117,0)</f>
        <v>0</v>
      </c>
      <c r="BG117" s="178">
        <f>IF(N117="zákl. přenesená",J117,0)</f>
        <v>0</v>
      </c>
      <c r="BH117" s="178">
        <f>IF(N117="sníž. přenesená",J117,0)</f>
        <v>0</v>
      </c>
      <c r="BI117" s="178">
        <f>IF(N117="nulová",J117,0)</f>
        <v>0</v>
      </c>
      <c r="BJ117" s="18" t="s">
        <v>5934</v>
      </c>
      <c r="BK117" s="178">
        <f>ROUND(I117*H117,2)</f>
        <v>0</v>
      </c>
      <c r="BL117" s="18" t="s">
        <v>6003</v>
      </c>
      <c r="BM117" s="18" t="s">
        <v>5022</v>
      </c>
    </row>
    <row r="118" spans="2:65" s="12" customFormat="1">
      <c r="B118" s="186"/>
      <c r="D118" s="179" t="s">
        <v>402</v>
      </c>
      <c r="E118" s="187" t="s">
        <v>5915</v>
      </c>
      <c r="F118" s="188" t="s">
        <v>5023</v>
      </c>
      <c r="H118" s="189">
        <v>2300</v>
      </c>
      <c r="I118" s="190"/>
      <c r="L118" s="186"/>
      <c r="M118" s="191"/>
      <c r="N118" s="192"/>
      <c r="O118" s="192"/>
      <c r="P118" s="192"/>
      <c r="Q118" s="192"/>
      <c r="R118" s="192"/>
      <c r="S118" s="192"/>
      <c r="T118" s="193"/>
      <c r="AT118" s="194" t="s">
        <v>402</v>
      </c>
      <c r="AU118" s="194" t="s">
        <v>5990</v>
      </c>
      <c r="AV118" s="12" t="s">
        <v>5990</v>
      </c>
      <c r="AW118" s="12" t="s">
        <v>5947</v>
      </c>
      <c r="AX118" s="12" t="s">
        <v>5934</v>
      </c>
      <c r="AY118" s="194" t="s">
        <v>4012</v>
      </c>
    </row>
    <row r="119" spans="2:65" s="1" customFormat="1" ht="31.5" customHeight="1">
      <c r="B119" s="166"/>
      <c r="C119" s="167" t="s">
        <v>2329</v>
      </c>
      <c r="D119" s="167" t="s">
        <v>4015</v>
      </c>
      <c r="E119" s="168" t="s">
        <v>3196</v>
      </c>
      <c r="F119" s="169" t="s">
        <v>3197</v>
      </c>
      <c r="G119" s="170" t="s">
        <v>459</v>
      </c>
      <c r="H119" s="171">
        <v>2300</v>
      </c>
      <c r="I119" s="172"/>
      <c r="J119" s="173">
        <f>ROUND(I119*H119,2)</f>
        <v>0</v>
      </c>
      <c r="K119" s="169" t="s">
        <v>392</v>
      </c>
      <c r="L119" s="35"/>
      <c r="M119" s="174" t="s">
        <v>5915</v>
      </c>
      <c r="N119" s="175" t="s">
        <v>5954</v>
      </c>
      <c r="O119" s="36"/>
      <c r="P119" s="176">
        <f>O119*H119</f>
        <v>0</v>
      </c>
      <c r="Q119" s="176">
        <v>0</v>
      </c>
      <c r="R119" s="176">
        <f>Q119*H119</f>
        <v>0</v>
      </c>
      <c r="S119" s="176">
        <v>0</v>
      </c>
      <c r="T119" s="177">
        <f>S119*H119</f>
        <v>0</v>
      </c>
      <c r="AR119" s="18" t="s">
        <v>6003</v>
      </c>
      <c r="AT119" s="18" t="s">
        <v>4015</v>
      </c>
      <c r="AU119" s="18" t="s">
        <v>5990</v>
      </c>
      <c r="AY119" s="18" t="s">
        <v>4012</v>
      </c>
      <c r="BE119" s="178">
        <f>IF(N119="základní",J119,0)</f>
        <v>0</v>
      </c>
      <c r="BF119" s="178">
        <f>IF(N119="snížená",J119,0)</f>
        <v>0</v>
      </c>
      <c r="BG119" s="178">
        <f>IF(N119="zákl. přenesená",J119,0)</f>
        <v>0</v>
      </c>
      <c r="BH119" s="178">
        <f>IF(N119="sníž. přenesená",J119,0)</f>
        <v>0</v>
      </c>
      <c r="BI119" s="178">
        <f>IF(N119="nulová",J119,0)</f>
        <v>0</v>
      </c>
      <c r="BJ119" s="18" t="s">
        <v>5934</v>
      </c>
      <c r="BK119" s="178">
        <f>ROUND(I119*H119,2)</f>
        <v>0</v>
      </c>
      <c r="BL119" s="18" t="s">
        <v>6003</v>
      </c>
      <c r="BM119" s="18" t="s">
        <v>5024</v>
      </c>
    </row>
    <row r="120" spans="2:65" s="12" customFormat="1">
      <c r="B120" s="186"/>
      <c r="D120" s="179" t="s">
        <v>402</v>
      </c>
      <c r="E120" s="187" t="s">
        <v>5915</v>
      </c>
      <c r="F120" s="188" t="s">
        <v>5023</v>
      </c>
      <c r="H120" s="189">
        <v>2300</v>
      </c>
      <c r="I120" s="190"/>
      <c r="L120" s="186"/>
      <c r="M120" s="191"/>
      <c r="N120" s="192"/>
      <c r="O120" s="192"/>
      <c r="P120" s="192"/>
      <c r="Q120" s="192"/>
      <c r="R120" s="192"/>
      <c r="S120" s="192"/>
      <c r="T120" s="193"/>
      <c r="AT120" s="194" t="s">
        <v>402</v>
      </c>
      <c r="AU120" s="194" t="s">
        <v>5990</v>
      </c>
      <c r="AV120" s="12" t="s">
        <v>5990</v>
      </c>
      <c r="AW120" s="12" t="s">
        <v>5947</v>
      </c>
      <c r="AX120" s="12" t="s">
        <v>5934</v>
      </c>
      <c r="AY120" s="194" t="s">
        <v>4012</v>
      </c>
    </row>
    <row r="121" spans="2:65" s="1" customFormat="1" ht="22.5" customHeight="1">
      <c r="B121" s="166"/>
      <c r="C121" s="197" t="s">
        <v>3959</v>
      </c>
      <c r="D121" s="197" t="s">
        <v>447</v>
      </c>
      <c r="E121" s="198" t="s">
        <v>5025</v>
      </c>
      <c r="F121" s="199" t="s">
        <v>5026</v>
      </c>
      <c r="G121" s="200" t="s">
        <v>459</v>
      </c>
      <c r="H121" s="201">
        <v>466.9</v>
      </c>
      <c r="I121" s="202"/>
      <c r="J121" s="203">
        <f>ROUND(I121*H121,2)</f>
        <v>0</v>
      </c>
      <c r="K121" s="199" t="s">
        <v>686</v>
      </c>
      <c r="L121" s="204"/>
      <c r="M121" s="205" t="s">
        <v>5915</v>
      </c>
      <c r="N121" s="206" t="s">
        <v>5954</v>
      </c>
      <c r="O121" s="36"/>
      <c r="P121" s="176">
        <f>O121*H121</f>
        <v>0</v>
      </c>
      <c r="Q121" s="176">
        <v>2.9059999999999999E-2</v>
      </c>
      <c r="R121" s="176">
        <f>Q121*H121</f>
        <v>13.568114</v>
      </c>
      <c r="S121" s="176">
        <v>0</v>
      </c>
      <c r="T121" s="177">
        <f>S121*H121</f>
        <v>0</v>
      </c>
      <c r="AR121" s="18" t="s">
        <v>6015</v>
      </c>
      <c r="AT121" s="18" t="s">
        <v>447</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5027</v>
      </c>
    </row>
    <row r="122" spans="2:65" s="12" customFormat="1">
      <c r="B122" s="186"/>
      <c r="D122" s="179" t="s">
        <v>402</v>
      </c>
      <c r="F122" s="188" t="s">
        <v>5028</v>
      </c>
      <c r="H122" s="189">
        <v>466.9</v>
      </c>
      <c r="I122" s="190"/>
      <c r="L122" s="186"/>
      <c r="M122" s="191"/>
      <c r="N122" s="192"/>
      <c r="O122" s="192"/>
      <c r="P122" s="192"/>
      <c r="Q122" s="192"/>
      <c r="R122" s="192"/>
      <c r="S122" s="192"/>
      <c r="T122" s="193"/>
      <c r="AT122" s="194" t="s">
        <v>402</v>
      </c>
      <c r="AU122" s="194" t="s">
        <v>5990</v>
      </c>
      <c r="AV122" s="12" t="s">
        <v>5990</v>
      </c>
      <c r="AW122" s="12" t="s">
        <v>5916</v>
      </c>
      <c r="AX122" s="12" t="s">
        <v>5934</v>
      </c>
      <c r="AY122" s="194" t="s">
        <v>4012</v>
      </c>
    </row>
    <row r="123" spans="2:65" s="1" customFormat="1" ht="22.5" customHeight="1">
      <c r="B123" s="166"/>
      <c r="C123" s="167" t="s">
        <v>5921</v>
      </c>
      <c r="D123" s="167" t="s">
        <v>4015</v>
      </c>
      <c r="E123" s="168" t="s">
        <v>4794</v>
      </c>
      <c r="F123" s="169" t="s">
        <v>5444</v>
      </c>
      <c r="G123" s="170" t="s">
        <v>568</v>
      </c>
      <c r="H123" s="171">
        <v>20</v>
      </c>
      <c r="I123" s="172"/>
      <c r="J123" s="173">
        <f>ROUND(I123*H123,2)</f>
        <v>0</v>
      </c>
      <c r="K123" s="169" t="s">
        <v>686</v>
      </c>
      <c r="L123" s="35"/>
      <c r="M123" s="174" t="s">
        <v>5915</v>
      </c>
      <c r="N123" s="175" t="s">
        <v>5954</v>
      </c>
      <c r="O123" s="36"/>
      <c r="P123" s="176">
        <f>O123*H123</f>
        <v>0</v>
      </c>
      <c r="Q123" s="176">
        <v>0.46005000000000001</v>
      </c>
      <c r="R123" s="176">
        <f>Q123*H123</f>
        <v>9.2010000000000005</v>
      </c>
      <c r="S123" s="176">
        <v>0</v>
      </c>
      <c r="T123" s="177">
        <f>S123*H123</f>
        <v>0</v>
      </c>
      <c r="AR123" s="18" t="s">
        <v>6003</v>
      </c>
      <c r="AT123" s="18" t="s">
        <v>4015</v>
      </c>
      <c r="AU123" s="18" t="s">
        <v>5990</v>
      </c>
      <c r="AY123" s="18" t="s">
        <v>4012</v>
      </c>
      <c r="BE123" s="178">
        <f>IF(N123="základní",J123,0)</f>
        <v>0</v>
      </c>
      <c r="BF123" s="178">
        <f>IF(N123="snížená",J123,0)</f>
        <v>0</v>
      </c>
      <c r="BG123" s="178">
        <f>IF(N123="zákl. přenesená",J123,0)</f>
        <v>0</v>
      </c>
      <c r="BH123" s="178">
        <f>IF(N123="sníž. přenesená",J123,0)</f>
        <v>0</v>
      </c>
      <c r="BI123" s="178">
        <f>IF(N123="nulová",J123,0)</f>
        <v>0</v>
      </c>
      <c r="BJ123" s="18" t="s">
        <v>5934</v>
      </c>
      <c r="BK123" s="178">
        <f>ROUND(I123*H123,2)</f>
        <v>0</v>
      </c>
      <c r="BL123" s="18" t="s">
        <v>6003</v>
      </c>
      <c r="BM123" s="18" t="s">
        <v>5029</v>
      </c>
    </row>
    <row r="124" spans="2:65" s="1" customFormat="1" ht="22.5" customHeight="1">
      <c r="B124" s="166"/>
      <c r="C124" s="167" t="s">
        <v>3964</v>
      </c>
      <c r="D124" s="167" t="s">
        <v>4015</v>
      </c>
      <c r="E124" s="168" t="s">
        <v>3204</v>
      </c>
      <c r="F124" s="169" t="s">
        <v>3205</v>
      </c>
      <c r="G124" s="170" t="s">
        <v>459</v>
      </c>
      <c r="H124" s="171">
        <v>4578</v>
      </c>
      <c r="I124" s="172"/>
      <c r="J124" s="173">
        <f>ROUND(I124*H124,2)</f>
        <v>0</v>
      </c>
      <c r="K124" s="169" t="s">
        <v>686</v>
      </c>
      <c r="L124" s="35"/>
      <c r="M124" s="174" t="s">
        <v>5915</v>
      </c>
      <c r="N124" s="175" t="s">
        <v>5954</v>
      </c>
      <c r="O124" s="36"/>
      <c r="P124" s="176">
        <f>O124*H124</f>
        <v>0</v>
      </c>
      <c r="Q124" s="176">
        <v>0</v>
      </c>
      <c r="R124" s="176">
        <f>Q124*H124</f>
        <v>0</v>
      </c>
      <c r="S124" s="176">
        <v>0</v>
      </c>
      <c r="T124" s="177">
        <f>S124*H124</f>
        <v>0</v>
      </c>
      <c r="AR124" s="18" t="s">
        <v>6003</v>
      </c>
      <c r="AT124" s="18" t="s">
        <v>4015</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5030</v>
      </c>
    </row>
    <row r="125" spans="2:65" s="12" customFormat="1">
      <c r="B125" s="186"/>
      <c r="D125" s="179" t="s">
        <v>402</v>
      </c>
      <c r="E125" s="187" t="s">
        <v>5915</v>
      </c>
      <c r="F125" s="188" t="s">
        <v>5031</v>
      </c>
      <c r="H125" s="189">
        <v>4578</v>
      </c>
      <c r="I125" s="190"/>
      <c r="L125" s="186"/>
      <c r="M125" s="191"/>
      <c r="N125" s="192"/>
      <c r="O125" s="192"/>
      <c r="P125" s="192"/>
      <c r="Q125" s="192"/>
      <c r="R125" s="192"/>
      <c r="S125" s="192"/>
      <c r="T125" s="193"/>
      <c r="AT125" s="194" t="s">
        <v>402</v>
      </c>
      <c r="AU125" s="194" t="s">
        <v>5990</v>
      </c>
      <c r="AV125" s="12" t="s">
        <v>5990</v>
      </c>
      <c r="AW125" s="12" t="s">
        <v>5947</v>
      </c>
      <c r="AX125" s="12" t="s">
        <v>5934</v>
      </c>
      <c r="AY125" s="194" t="s">
        <v>4012</v>
      </c>
    </row>
    <row r="126" spans="2:65" s="1" customFormat="1" ht="22.5" customHeight="1">
      <c r="B126" s="166"/>
      <c r="C126" s="167" t="s">
        <v>2338</v>
      </c>
      <c r="D126" s="167" t="s">
        <v>4015</v>
      </c>
      <c r="E126" s="168" t="s">
        <v>5032</v>
      </c>
      <c r="F126" s="169" t="s">
        <v>5033</v>
      </c>
      <c r="G126" s="170" t="s">
        <v>459</v>
      </c>
      <c r="H126" s="171">
        <v>4578</v>
      </c>
      <c r="I126" s="172"/>
      <c r="J126" s="173">
        <f>ROUND(I126*H126,2)</f>
        <v>0</v>
      </c>
      <c r="K126" s="169" t="s">
        <v>686</v>
      </c>
      <c r="L126" s="35"/>
      <c r="M126" s="174" t="s">
        <v>5915</v>
      </c>
      <c r="N126" s="175" t="s">
        <v>5954</v>
      </c>
      <c r="O126" s="36"/>
      <c r="P126" s="176">
        <f>O126*H126</f>
        <v>0</v>
      </c>
      <c r="Q126" s="176">
        <v>0</v>
      </c>
      <c r="R126" s="176">
        <f>Q126*H126</f>
        <v>0</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5034</v>
      </c>
    </row>
    <row r="127" spans="2:65" s="12" customFormat="1">
      <c r="B127" s="186"/>
      <c r="D127" s="179" t="s">
        <v>402</v>
      </c>
      <c r="E127" s="187" t="s">
        <v>5915</v>
      </c>
      <c r="F127" s="188" t="s">
        <v>5031</v>
      </c>
      <c r="H127" s="189">
        <v>4578</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 customFormat="1" ht="22.5" customHeight="1">
      <c r="B128" s="166"/>
      <c r="C128" s="167" t="s">
        <v>2341</v>
      </c>
      <c r="D128" s="167" t="s">
        <v>4015</v>
      </c>
      <c r="E128" s="168" t="s">
        <v>5035</v>
      </c>
      <c r="F128" s="169" t="s">
        <v>5036</v>
      </c>
      <c r="G128" s="170" t="s">
        <v>4018</v>
      </c>
      <c r="H128" s="171">
        <v>1</v>
      </c>
      <c r="I128" s="172"/>
      <c r="J128" s="173">
        <f>ROUND(I128*H128,2)</f>
        <v>0</v>
      </c>
      <c r="K128" s="169" t="s">
        <v>5915</v>
      </c>
      <c r="L128" s="35"/>
      <c r="M128" s="174" t="s">
        <v>5915</v>
      </c>
      <c r="N128" s="175" t="s">
        <v>5954</v>
      </c>
      <c r="O128" s="36"/>
      <c r="P128" s="176">
        <f>O128*H128</f>
        <v>0</v>
      </c>
      <c r="Q128" s="176">
        <v>0</v>
      </c>
      <c r="R128" s="176">
        <f>Q128*H128</f>
        <v>0</v>
      </c>
      <c r="S128" s="176">
        <v>0</v>
      </c>
      <c r="T128" s="177">
        <f>S128*H128</f>
        <v>0</v>
      </c>
      <c r="AR128" s="18" t="s">
        <v>6003</v>
      </c>
      <c r="AT128" s="18" t="s">
        <v>4015</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5037</v>
      </c>
    </row>
    <row r="129" spans="2:65" s="1" customFormat="1" ht="27">
      <c r="B129" s="35"/>
      <c r="D129" s="179" t="s">
        <v>4021</v>
      </c>
      <c r="F129" s="180" t="s">
        <v>5038</v>
      </c>
      <c r="I129" s="181"/>
      <c r="L129" s="35"/>
      <c r="M129" s="64"/>
      <c r="N129" s="36"/>
      <c r="O129" s="36"/>
      <c r="P129" s="36"/>
      <c r="Q129" s="36"/>
      <c r="R129" s="36"/>
      <c r="S129" s="36"/>
      <c r="T129" s="65"/>
      <c r="AT129" s="18" t="s">
        <v>4021</v>
      </c>
      <c r="AU129" s="18" t="s">
        <v>5990</v>
      </c>
    </row>
    <row r="130" spans="2:65" s="1" customFormat="1" ht="22.5" customHeight="1">
      <c r="B130" s="166"/>
      <c r="C130" s="167" t="s">
        <v>2344</v>
      </c>
      <c r="D130" s="167" t="s">
        <v>4015</v>
      </c>
      <c r="E130" s="168" t="s">
        <v>5039</v>
      </c>
      <c r="F130" s="169" t="s">
        <v>5040</v>
      </c>
      <c r="G130" s="170" t="s">
        <v>5504</v>
      </c>
      <c r="H130" s="171">
        <v>12</v>
      </c>
      <c r="I130" s="172"/>
      <c r="J130" s="173">
        <f>ROUND(I130*H130,2)</f>
        <v>0</v>
      </c>
      <c r="K130" s="169" t="s">
        <v>5915</v>
      </c>
      <c r="L130" s="35"/>
      <c r="M130" s="174" t="s">
        <v>5915</v>
      </c>
      <c r="N130" s="175" t="s">
        <v>5954</v>
      </c>
      <c r="O130" s="36"/>
      <c r="P130" s="176">
        <f>O130*H130</f>
        <v>0</v>
      </c>
      <c r="Q130" s="176">
        <v>0</v>
      </c>
      <c r="R130" s="176">
        <f>Q130*H130</f>
        <v>0</v>
      </c>
      <c r="S130" s="176">
        <v>0</v>
      </c>
      <c r="T130" s="177">
        <f>S130*H130</f>
        <v>0</v>
      </c>
      <c r="AR130" s="18" t="s">
        <v>6003</v>
      </c>
      <c r="AT130" s="18" t="s">
        <v>4015</v>
      </c>
      <c r="AU130" s="18" t="s">
        <v>5990</v>
      </c>
      <c r="AY130" s="18" t="s">
        <v>4012</v>
      </c>
      <c r="BE130" s="178">
        <f>IF(N130="základní",J130,0)</f>
        <v>0</v>
      </c>
      <c r="BF130" s="178">
        <f>IF(N130="snížená",J130,0)</f>
        <v>0</v>
      </c>
      <c r="BG130" s="178">
        <f>IF(N130="zákl. přenesená",J130,0)</f>
        <v>0</v>
      </c>
      <c r="BH130" s="178">
        <f>IF(N130="sníž. přenesená",J130,0)</f>
        <v>0</v>
      </c>
      <c r="BI130" s="178">
        <f>IF(N130="nulová",J130,0)</f>
        <v>0</v>
      </c>
      <c r="BJ130" s="18" t="s">
        <v>5934</v>
      </c>
      <c r="BK130" s="178">
        <f>ROUND(I130*H130,2)</f>
        <v>0</v>
      </c>
      <c r="BL130" s="18" t="s">
        <v>6003</v>
      </c>
      <c r="BM130" s="18" t="s">
        <v>5041</v>
      </c>
    </row>
    <row r="131" spans="2:65" s="1" customFormat="1" ht="27">
      <c r="B131" s="35"/>
      <c r="D131" s="179" t="s">
        <v>4021</v>
      </c>
      <c r="F131" s="180" t="s">
        <v>5038</v>
      </c>
      <c r="I131" s="181"/>
      <c r="L131" s="35"/>
      <c r="M131" s="64"/>
      <c r="N131" s="36"/>
      <c r="O131" s="36"/>
      <c r="P131" s="36"/>
      <c r="Q131" s="36"/>
      <c r="R131" s="36"/>
      <c r="S131" s="36"/>
      <c r="T131" s="65"/>
      <c r="AT131" s="18" t="s">
        <v>4021</v>
      </c>
      <c r="AU131" s="18" t="s">
        <v>5990</v>
      </c>
    </row>
    <row r="132" spans="2:65" s="1" customFormat="1" ht="22.5" customHeight="1">
      <c r="B132" s="166"/>
      <c r="C132" s="167" t="s">
        <v>2347</v>
      </c>
      <c r="D132" s="167" t="s">
        <v>4015</v>
      </c>
      <c r="E132" s="168" t="s">
        <v>5042</v>
      </c>
      <c r="F132" s="169" t="s">
        <v>5043</v>
      </c>
      <c r="G132" s="170" t="s">
        <v>568</v>
      </c>
      <c r="H132" s="171">
        <v>24</v>
      </c>
      <c r="I132" s="172"/>
      <c r="J132" s="173">
        <f>ROUND(I132*H132,2)</f>
        <v>0</v>
      </c>
      <c r="K132" s="169" t="s">
        <v>5915</v>
      </c>
      <c r="L132" s="35"/>
      <c r="M132" s="174" t="s">
        <v>5915</v>
      </c>
      <c r="N132" s="175" t="s">
        <v>5954</v>
      </c>
      <c r="O132" s="36"/>
      <c r="P132" s="176">
        <f>O132*H132</f>
        <v>0</v>
      </c>
      <c r="Q132" s="176">
        <v>0.06</v>
      </c>
      <c r="R132" s="176">
        <f>Q132*H132</f>
        <v>1.44</v>
      </c>
      <c r="S132" s="176">
        <v>0</v>
      </c>
      <c r="T132" s="177">
        <f>S132*H132</f>
        <v>0</v>
      </c>
      <c r="AR132" s="18" t="s">
        <v>6003</v>
      </c>
      <c r="AT132" s="18" t="s">
        <v>4015</v>
      </c>
      <c r="AU132" s="18" t="s">
        <v>5990</v>
      </c>
      <c r="AY132" s="18" t="s">
        <v>4012</v>
      </c>
      <c r="BE132" s="178">
        <f>IF(N132="základní",J132,0)</f>
        <v>0</v>
      </c>
      <c r="BF132" s="178">
        <f>IF(N132="snížená",J132,0)</f>
        <v>0</v>
      </c>
      <c r="BG132" s="178">
        <f>IF(N132="zákl. přenesená",J132,0)</f>
        <v>0</v>
      </c>
      <c r="BH132" s="178">
        <f>IF(N132="sníž. přenesená",J132,0)</f>
        <v>0</v>
      </c>
      <c r="BI132" s="178">
        <f>IF(N132="nulová",J132,0)</f>
        <v>0</v>
      </c>
      <c r="BJ132" s="18" t="s">
        <v>5934</v>
      </c>
      <c r="BK132" s="178">
        <f>ROUND(I132*H132,2)</f>
        <v>0</v>
      </c>
      <c r="BL132" s="18" t="s">
        <v>6003</v>
      </c>
      <c r="BM132" s="18" t="s">
        <v>5044</v>
      </c>
    </row>
    <row r="133" spans="2:65" s="1" customFormat="1" ht="31.5" customHeight="1">
      <c r="B133" s="166"/>
      <c r="C133" s="167" t="s">
        <v>5920</v>
      </c>
      <c r="D133" s="167" t="s">
        <v>4015</v>
      </c>
      <c r="E133" s="168" t="s">
        <v>5045</v>
      </c>
      <c r="F133" s="169" t="s">
        <v>5046</v>
      </c>
      <c r="G133" s="170" t="s">
        <v>459</v>
      </c>
      <c r="H133" s="171">
        <v>2278</v>
      </c>
      <c r="I133" s="172"/>
      <c r="J133" s="173">
        <f>ROUND(I133*H133,2)</f>
        <v>0</v>
      </c>
      <c r="K133" s="169" t="s">
        <v>5915</v>
      </c>
      <c r="L133" s="35"/>
      <c r="M133" s="174" t="s">
        <v>5915</v>
      </c>
      <c r="N133" s="175" t="s">
        <v>5954</v>
      </c>
      <c r="O133" s="36"/>
      <c r="P133" s="176">
        <f>O133*H133</f>
        <v>0</v>
      </c>
      <c r="Q133" s="176">
        <v>0</v>
      </c>
      <c r="R133" s="176">
        <f>Q133*H133</f>
        <v>0</v>
      </c>
      <c r="S133" s="176">
        <v>0</v>
      </c>
      <c r="T133" s="177">
        <f>S133*H133</f>
        <v>0</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5047</v>
      </c>
    </row>
    <row r="134" spans="2:65" s="1" customFormat="1" ht="94.5">
      <c r="B134" s="35"/>
      <c r="D134" s="179" t="s">
        <v>4021</v>
      </c>
      <c r="F134" s="180" t="s">
        <v>389</v>
      </c>
      <c r="I134" s="181"/>
      <c r="L134" s="35"/>
      <c r="M134" s="64"/>
      <c r="N134" s="36"/>
      <c r="O134" s="36"/>
      <c r="P134" s="36"/>
      <c r="Q134" s="36"/>
      <c r="R134" s="36"/>
      <c r="S134" s="36"/>
      <c r="T134" s="65"/>
      <c r="AT134" s="18" t="s">
        <v>4021</v>
      </c>
      <c r="AU134" s="18" t="s">
        <v>5990</v>
      </c>
    </row>
    <row r="135" spans="2:65" s="1" customFormat="1" ht="22.5" customHeight="1">
      <c r="B135" s="166"/>
      <c r="C135" s="167" t="s">
        <v>2352</v>
      </c>
      <c r="D135" s="167" t="s">
        <v>4015</v>
      </c>
      <c r="E135" s="168" t="s">
        <v>5048</v>
      </c>
      <c r="F135" s="169" t="s">
        <v>5049</v>
      </c>
      <c r="G135" s="170" t="s">
        <v>568</v>
      </c>
      <c r="H135" s="171">
        <v>24</v>
      </c>
      <c r="I135" s="172"/>
      <c r="J135" s="173">
        <f>ROUND(I135*H135,2)</f>
        <v>0</v>
      </c>
      <c r="K135" s="169" t="s">
        <v>5915</v>
      </c>
      <c r="L135" s="35"/>
      <c r="M135" s="174" t="s">
        <v>5915</v>
      </c>
      <c r="N135" s="175" t="s">
        <v>5954</v>
      </c>
      <c r="O135" s="36"/>
      <c r="P135" s="176">
        <f>O135*H135</f>
        <v>0</v>
      </c>
      <c r="Q135" s="176">
        <v>0.06</v>
      </c>
      <c r="R135" s="176">
        <f>Q135*H135</f>
        <v>1.44</v>
      </c>
      <c r="S135" s="176">
        <v>0</v>
      </c>
      <c r="T135" s="177">
        <f>S135*H135</f>
        <v>0</v>
      </c>
      <c r="AR135" s="18" t="s">
        <v>6003</v>
      </c>
      <c r="AT135" s="18" t="s">
        <v>4015</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5050</v>
      </c>
    </row>
    <row r="136" spans="2:65" s="1" customFormat="1" ht="22.5" customHeight="1">
      <c r="B136" s="166"/>
      <c r="C136" s="167" t="s">
        <v>2355</v>
      </c>
      <c r="D136" s="167" t="s">
        <v>4015</v>
      </c>
      <c r="E136" s="168" t="s">
        <v>5051</v>
      </c>
      <c r="F136" s="169" t="s">
        <v>5052</v>
      </c>
      <c r="G136" s="170" t="s">
        <v>459</v>
      </c>
      <c r="H136" s="171">
        <v>48</v>
      </c>
      <c r="I136" s="172"/>
      <c r="J136" s="173">
        <f>ROUND(I136*H136,2)</f>
        <v>0</v>
      </c>
      <c r="K136" s="169" t="s">
        <v>5915</v>
      </c>
      <c r="L136" s="35"/>
      <c r="M136" s="174" t="s">
        <v>5915</v>
      </c>
      <c r="N136" s="175" t="s">
        <v>5954</v>
      </c>
      <c r="O136" s="36"/>
      <c r="P136" s="176">
        <f>O136*H136</f>
        <v>0</v>
      </c>
      <c r="Q136" s="176">
        <v>0.06</v>
      </c>
      <c r="R136" s="176">
        <f>Q136*H136</f>
        <v>2.88</v>
      </c>
      <c r="S136" s="176">
        <v>0</v>
      </c>
      <c r="T136" s="177">
        <f>S136*H136</f>
        <v>0</v>
      </c>
      <c r="AR136" s="18" t="s">
        <v>6003</v>
      </c>
      <c r="AT136" s="18" t="s">
        <v>4015</v>
      </c>
      <c r="AU136" s="18" t="s">
        <v>5990</v>
      </c>
      <c r="AY136" s="18" t="s">
        <v>4012</v>
      </c>
      <c r="BE136" s="178">
        <f>IF(N136="základní",J136,0)</f>
        <v>0</v>
      </c>
      <c r="BF136" s="178">
        <f>IF(N136="snížená",J136,0)</f>
        <v>0</v>
      </c>
      <c r="BG136" s="178">
        <f>IF(N136="zákl. přenesená",J136,0)</f>
        <v>0</v>
      </c>
      <c r="BH136" s="178">
        <f>IF(N136="sníž. přenesená",J136,0)</f>
        <v>0</v>
      </c>
      <c r="BI136" s="178">
        <f>IF(N136="nulová",J136,0)</f>
        <v>0</v>
      </c>
      <c r="BJ136" s="18" t="s">
        <v>5934</v>
      </c>
      <c r="BK136" s="178">
        <f>ROUND(I136*H136,2)</f>
        <v>0</v>
      </c>
      <c r="BL136" s="18" t="s">
        <v>6003</v>
      </c>
      <c r="BM136" s="18" t="s">
        <v>5053</v>
      </c>
    </row>
    <row r="137" spans="2:65" s="1" customFormat="1" ht="22.5" customHeight="1">
      <c r="B137" s="166"/>
      <c r="C137" s="197" t="s">
        <v>2358</v>
      </c>
      <c r="D137" s="197" t="s">
        <v>447</v>
      </c>
      <c r="E137" s="198" t="s">
        <v>5054</v>
      </c>
      <c r="F137" s="199" t="s">
        <v>5055</v>
      </c>
      <c r="G137" s="200" t="s">
        <v>4018</v>
      </c>
      <c r="H137" s="201">
        <v>1</v>
      </c>
      <c r="I137" s="202"/>
      <c r="J137" s="203">
        <f>ROUND(I137*H137,2)</f>
        <v>0</v>
      </c>
      <c r="K137" s="199" t="s">
        <v>5915</v>
      </c>
      <c r="L137" s="204"/>
      <c r="M137" s="205" t="s">
        <v>5915</v>
      </c>
      <c r="N137" s="206" t="s">
        <v>5954</v>
      </c>
      <c r="O137" s="36"/>
      <c r="P137" s="176">
        <f>O137*H137</f>
        <v>0</v>
      </c>
      <c r="Q137" s="176">
        <v>8.8599999999999998E-3</v>
      </c>
      <c r="R137" s="176">
        <f>Q137*H137</f>
        <v>8.8599999999999998E-3</v>
      </c>
      <c r="S137" s="176">
        <v>0</v>
      </c>
      <c r="T137" s="177">
        <f>S137*H137</f>
        <v>0</v>
      </c>
      <c r="AR137" s="18" t="s">
        <v>6015</v>
      </c>
      <c r="AT137" s="18" t="s">
        <v>447</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6003</v>
      </c>
      <c r="BM137" s="18" t="s">
        <v>5056</v>
      </c>
    </row>
    <row r="138" spans="2:65" s="1" customFormat="1" ht="108">
      <c r="B138" s="35"/>
      <c r="D138" s="179" t="s">
        <v>4021</v>
      </c>
      <c r="F138" s="180" t="s">
        <v>5057</v>
      </c>
      <c r="I138" s="181"/>
      <c r="L138" s="35"/>
      <c r="M138" s="64"/>
      <c r="N138" s="36"/>
      <c r="O138" s="36"/>
      <c r="P138" s="36"/>
      <c r="Q138" s="36"/>
      <c r="R138" s="36"/>
      <c r="S138" s="36"/>
      <c r="T138" s="65"/>
      <c r="AT138" s="18" t="s">
        <v>4021</v>
      </c>
      <c r="AU138" s="18" t="s">
        <v>5990</v>
      </c>
    </row>
    <row r="139" spans="2:65" s="1" customFormat="1" ht="22.5" customHeight="1">
      <c r="B139" s="166"/>
      <c r="C139" s="197" t="s">
        <v>491</v>
      </c>
      <c r="D139" s="197" t="s">
        <v>447</v>
      </c>
      <c r="E139" s="198" t="s">
        <v>5058</v>
      </c>
      <c r="F139" s="199" t="s">
        <v>5059</v>
      </c>
      <c r="G139" s="200" t="s">
        <v>4018</v>
      </c>
      <c r="H139" s="201">
        <v>1</v>
      </c>
      <c r="I139" s="202"/>
      <c r="J139" s="203">
        <f>ROUND(I139*H139,2)</f>
        <v>0</v>
      </c>
      <c r="K139" s="199" t="s">
        <v>5915</v>
      </c>
      <c r="L139" s="204"/>
      <c r="M139" s="205" t="s">
        <v>5915</v>
      </c>
      <c r="N139" s="206" t="s">
        <v>5954</v>
      </c>
      <c r="O139" s="36"/>
      <c r="P139" s="176">
        <f>O139*H139</f>
        <v>0</v>
      </c>
      <c r="Q139" s="176">
        <v>8.8599999999999998E-3</v>
      </c>
      <c r="R139" s="176">
        <f>Q139*H139</f>
        <v>8.8599999999999998E-3</v>
      </c>
      <c r="S139" s="176">
        <v>0</v>
      </c>
      <c r="T139" s="177">
        <f>S139*H139</f>
        <v>0</v>
      </c>
      <c r="AR139" s="18" t="s">
        <v>6015</v>
      </c>
      <c r="AT139" s="18" t="s">
        <v>447</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6003</v>
      </c>
      <c r="BM139" s="18" t="s">
        <v>5060</v>
      </c>
    </row>
    <row r="140" spans="2:65" s="1" customFormat="1" ht="162">
      <c r="B140" s="35"/>
      <c r="D140" s="179" t="s">
        <v>4021</v>
      </c>
      <c r="F140" s="180" t="s">
        <v>5061</v>
      </c>
      <c r="I140" s="181"/>
      <c r="L140" s="35"/>
      <c r="M140" s="64"/>
      <c r="N140" s="36"/>
      <c r="O140" s="36"/>
      <c r="P140" s="36"/>
      <c r="Q140" s="36"/>
      <c r="R140" s="36"/>
      <c r="S140" s="36"/>
      <c r="T140" s="65"/>
      <c r="AT140" s="18" t="s">
        <v>4021</v>
      </c>
      <c r="AU140" s="18" t="s">
        <v>5990</v>
      </c>
    </row>
    <row r="141" spans="2:65" s="1" customFormat="1" ht="22.5" customHeight="1">
      <c r="B141" s="166"/>
      <c r="C141" s="167" t="s">
        <v>495</v>
      </c>
      <c r="D141" s="167" t="s">
        <v>4015</v>
      </c>
      <c r="E141" s="168" t="s">
        <v>5062</v>
      </c>
      <c r="F141" s="169" t="s">
        <v>5063</v>
      </c>
      <c r="G141" s="170" t="s">
        <v>4018</v>
      </c>
      <c r="H141" s="171">
        <v>1</v>
      </c>
      <c r="I141" s="172"/>
      <c r="J141" s="173">
        <f>ROUND(I141*H141,2)</f>
        <v>0</v>
      </c>
      <c r="K141" s="169" t="s">
        <v>5915</v>
      </c>
      <c r="L141" s="35"/>
      <c r="M141" s="174" t="s">
        <v>5915</v>
      </c>
      <c r="N141" s="175" t="s">
        <v>5954</v>
      </c>
      <c r="O141" s="36"/>
      <c r="P141" s="176">
        <f>O141*H141</f>
        <v>0</v>
      </c>
      <c r="Q141" s="176">
        <v>0</v>
      </c>
      <c r="R141" s="176">
        <f>Q141*H141</f>
        <v>0</v>
      </c>
      <c r="S141" s="176">
        <v>0</v>
      </c>
      <c r="T141" s="177">
        <f>S141*H141</f>
        <v>0</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5064</v>
      </c>
    </row>
    <row r="142" spans="2:65" s="1" customFormat="1" ht="27">
      <c r="B142" s="35"/>
      <c r="D142" s="195" t="s">
        <v>4021</v>
      </c>
      <c r="F142" s="196" t="s">
        <v>5038</v>
      </c>
      <c r="I142" s="181"/>
      <c r="L142" s="35"/>
      <c r="M142" s="64"/>
      <c r="N142" s="36"/>
      <c r="O142" s="36"/>
      <c r="P142" s="36"/>
      <c r="Q142" s="36"/>
      <c r="R142" s="36"/>
      <c r="S142" s="36"/>
      <c r="T142" s="65"/>
      <c r="AT142" s="18" t="s">
        <v>4021</v>
      </c>
      <c r="AU142" s="18" t="s">
        <v>5990</v>
      </c>
    </row>
    <row r="143" spans="2:65" s="11" customFormat="1" ht="29.85" customHeight="1">
      <c r="B143" s="152"/>
      <c r="D143" s="163" t="s">
        <v>5982</v>
      </c>
      <c r="E143" s="164" t="s">
        <v>4617</v>
      </c>
      <c r="F143" s="164" t="s">
        <v>4618</v>
      </c>
      <c r="I143" s="155"/>
      <c r="J143" s="165">
        <f>BK143</f>
        <v>0</v>
      </c>
      <c r="L143" s="152"/>
      <c r="M143" s="157"/>
      <c r="N143" s="158"/>
      <c r="O143" s="158"/>
      <c r="P143" s="159">
        <f>SUM(P144:P148)</f>
        <v>0</v>
      </c>
      <c r="Q143" s="158"/>
      <c r="R143" s="159">
        <f>SUM(R144:R148)</f>
        <v>0</v>
      </c>
      <c r="S143" s="158"/>
      <c r="T143" s="160">
        <f>SUM(T144:T148)</f>
        <v>0</v>
      </c>
      <c r="AR143" s="153" t="s">
        <v>5934</v>
      </c>
      <c r="AT143" s="161" t="s">
        <v>5982</v>
      </c>
      <c r="AU143" s="161" t="s">
        <v>5934</v>
      </c>
      <c r="AY143" s="153" t="s">
        <v>4012</v>
      </c>
      <c r="BK143" s="162">
        <f>SUM(BK144:BK148)</f>
        <v>0</v>
      </c>
    </row>
    <row r="144" spans="2:65" s="1" customFormat="1" ht="22.5" customHeight="1">
      <c r="B144" s="166"/>
      <c r="C144" s="167" t="s">
        <v>500</v>
      </c>
      <c r="D144" s="167" t="s">
        <v>4015</v>
      </c>
      <c r="E144" s="168" t="s">
        <v>5457</v>
      </c>
      <c r="F144" s="169" t="s">
        <v>5458</v>
      </c>
      <c r="G144" s="170" t="s">
        <v>450</v>
      </c>
      <c r="H144" s="171">
        <v>106.2</v>
      </c>
      <c r="I144" s="172"/>
      <c r="J144" s="173">
        <f>ROUND(I144*H144,2)</f>
        <v>0</v>
      </c>
      <c r="K144" s="169" t="s">
        <v>392</v>
      </c>
      <c r="L144" s="35"/>
      <c r="M144" s="174" t="s">
        <v>5915</v>
      </c>
      <c r="N144" s="175" t="s">
        <v>5954</v>
      </c>
      <c r="O144" s="36"/>
      <c r="P144" s="176">
        <f>O144*H144</f>
        <v>0</v>
      </c>
      <c r="Q144" s="176">
        <v>0</v>
      </c>
      <c r="R144" s="176">
        <f>Q144*H144</f>
        <v>0</v>
      </c>
      <c r="S144" s="176">
        <v>0</v>
      </c>
      <c r="T144" s="177">
        <f>S144*H144</f>
        <v>0</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5065</v>
      </c>
    </row>
    <row r="145" spans="2:65" s="1" customFormat="1" ht="22.5" customHeight="1">
      <c r="B145" s="166"/>
      <c r="C145" s="167" t="s">
        <v>505</v>
      </c>
      <c r="D145" s="167" t="s">
        <v>4015</v>
      </c>
      <c r="E145" s="168" t="s">
        <v>5460</v>
      </c>
      <c r="F145" s="169" t="s">
        <v>5461</v>
      </c>
      <c r="G145" s="170" t="s">
        <v>450</v>
      </c>
      <c r="H145" s="171">
        <v>3610.8</v>
      </c>
      <c r="I145" s="172"/>
      <c r="J145" s="173">
        <f>ROUND(I145*H145,2)</f>
        <v>0</v>
      </c>
      <c r="K145" s="169" t="s">
        <v>392</v>
      </c>
      <c r="L145" s="35"/>
      <c r="M145" s="174" t="s">
        <v>5915</v>
      </c>
      <c r="N145" s="175" t="s">
        <v>5954</v>
      </c>
      <c r="O145" s="36"/>
      <c r="P145" s="176">
        <f>O145*H145</f>
        <v>0</v>
      </c>
      <c r="Q145" s="176">
        <v>0</v>
      </c>
      <c r="R145" s="176">
        <f>Q145*H145</f>
        <v>0</v>
      </c>
      <c r="S145" s="176">
        <v>0</v>
      </c>
      <c r="T145" s="177">
        <f>S145*H145</f>
        <v>0</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5066</v>
      </c>
    </row>
    <row r="146" spans="2:65" s="12" customFormat="1">
      <c r="B146" s="186"/>
      <c r="D146" s="179" t="s">
        <v>402</v>
      </c>
      <c r="F146" s="188" t="s">
        <v>5067</v>
      </c>
      <c r="H146" s="189">
        <v>3610.8</v>
      </c>
      <c r="I146" s="190"/>
      <c r="L146" s="186"/>
      <c r="M146" s="191"/>
      <c r="N146" s="192"/>
      <c r="O146" s="192"/>
      <c r="P146" s="192"/>
      <c r="Q146" s="192"/>
      <c r="R146" s="192"/>
      <c r="S146" s="192"/>
      <c r="T146" s="193"/>
      <c r="AT146" s="194" t="s">
        <v>402</v>
      </c>
      <c r="AU146" s="194" t="s">
        <v>5990</v>
      </c>
      <c r="AV146" s="12" t="s">
        <v>5990</v>
      </c>
      <c r="AW146" s="12" t="s">
        <v>5916</v>
      </c>
      <c r="AX146" s="12" t="s">
        <v>5934</v>
      </c>
      <c r="AY146" s="194" t="s">
        <v>4012</v>
      </c>
    </row>
    <row r="147" spans="2:65" s="1" customFormat="1" ht="22.5" customHeight="1">
      <c r="B147" s="166"/>
      <c r="C147" s="167" t="s">
        <v>511</v>
      </c>
      <c r="D147" s="167" t="s">
        <v>4015</v>
      </c>
      <c r="E147" s="168" t="s">
        <v>5464</v>
      </c>
      <c r="F147" s="169" t="s">
        <v>5465</v>
      </c>
      <c r="G147" s="170" t="s">
        <v>450</v>
      </c>
      <c r="H147" s="171">
        <v>106.2</v>
      </c>
      <c r="I147" s="172"/>
      <c r="J147" s="173">
        <f>ROUND(I147*H147,2)</f>
        <v>0</v>
      </c>
      <c r="K147" s="169" t="s">
        <v>392</v>
      </c>
      <c r="L147" s="35"/>
      <c r="M147" s="174" t="s">
        <v>5915</v>
      </c>
      <c r="N147" s="175" t="s">
        <v>5954</v>
      </c>
      <c r="O147" s="36"/>
      <c r="P147" s="176">
        <f>O147*H147</f>
        <v>0</v>
      </c>
      <c r="Q147" s="176">
        <v>0</v>
      </c>
      <c r="R147" s="176">
        <f>Q147*H147</f>
        <v>0</v>
      </c>
      <c r="S147" s="176">
        <v>0</v>
      </c>
      <c r="T147" s="177">
        <f>S147*H147</f>
        <v>0</v>
      </c>
      <c r="AR147" s="18" t="s">
        <v>6003</v>
      </c>
      <c r="AT147" s="18" t="s">
        <v>4015</v>
      </c>
      <c r="AU147" s="18" t="s">
        <v>5990</v>
      </c>
      <c r="AY147" s="18" t="s">
        <v>4012</v>
      </c>
      <c r="BE147" s="178">
        <f>IF(N147="základní",J147,0)</f>
        <v>0</v>
      </c>
      <c r="BF147" s="178">
        <f>IF(N147="snížená",J147,0)</f>
        <v>0</v>
      </c>
      <c r="BG147" s="178">
        <f>IF(N147="zákl. přenesená",J147,0)</f>
        <v>0</v>
      </c>
      <c r="BH147" s="178">
        <f>IF(N147="sníž. přenesená",J147,0)</f>
        <v>0</v>
      </c>
      <c r="BI147" s="178">
        <f>IF(N147="nulová",J147,0)</f>
        <v>0</v>
      </c>
      <c r="BJ147" s="18" t="s">
        <v>5934</v>
      </c>
      <c r="BK147" s="178">
        <f>ROUND(I147*H147,2)</f>
        <v>0</v>
      </c>
      <c r="BL147" s="18" t="s">
        <v>6003</v>
      </c>
      <c r="BM147" s="18" t="s">
        <v>5068</v>
      </c>
    </row>
    <row r="148" spans="2:65" s="1" customFormat="1" ht="22.5" customHeight="1">
      <c r="B148" s="166"/>
      <c r="C148" s="167" t="s">
        <v>516</v>
      </c>
      <c r="D148" s="167" t="s">
        <v>4015</v>
      </c>
      <c r="E148" s="168" t="s">
        <v>5069</v>
      </c>
      <c r="F148" s="169" t="s">
        <v>5070</v>
      </c>
      <c r="G148" s="170" t="s">
        <v>450</v>
      </c>
      <c r="H148" s="171">
        <v>106.2</v>
      </c>
      <c r="I148" s="172"/>
      <c r="J148" s="173">
        <f>ROUND(I148*H148,2)</f>
        <v>0</v>
      </c>
      <c r="K148" s="169" t="s">
        <v>392</v>
      </c>
      <c r="L148" s="35"/>
      <c r="M148" s="174" t="s">
        <v>5915</v>
      </c>
      <c r="N148" s="182" t="s">
        <v>5954</v>
      </c>
      <c r="O148" s="183"/>
      <c r="P148" s="184">
        <f>O148*H148</f>
        <v>0</v>
      </c>
      <c r="Q148" s="184">
        <v>0</v>
      </c>
      <c r="R148" s="184">
        <f>Q148*H148</f>
        <v>0</v>
      </c>
      <c r="S148" s="184">
        <v>0</v>
      </c>
      <c r="T148" s="185">
        <f>S148*H148</f>
        <v>0</v>
      </c>
      <c r="AR148" s="18" t="s">
        <v>6003</v>
      </c>
      <c r="AT148" s="18" t="s">
        <v>4015</v>
      </c>
      <c r="AU148" s="18" t="s">
        <v>5990</v>
      </c>
      <c r="AY148" s="18" t="s">
        <v>4012</v>
      </c>
      <c r="BE148" s="178">
        <f>IF(N148="základní",J148,0)</f>
        <v>0</v>
      </c>
      <c r="BF148" s="178">
        <f>IF(N148="snížená",J148,0)</f>
        <v>0</v>
      </c>
      <c r="BG148" s="178">
        <f>IF(N148="zákl. přenesená",J148,0)</f>
        <v>0</v>
      </c>
      <c r="BH148" s="178">
        <f>IF(N148="sníž. přenesená",J148,0)</f>
        <v>0</v>
      </c>
      <c r="BI148" s="178">
        <f>IF(N148="nulová",J148,0)</f>
        <v>0</v>
      </c>
      <c r="BJ148" s="18" t="s">
        <v>5934</v>
      </c>
      <c r="BK148" s="178">
        <f>ROUND(I148*H148,2)</f>
        <v>0</v>
      </c>
      <c r="BL148" s="18" t="s">
        <v>6003</v>
      </c>
      <c r="BM148" s="18" t="s">
        <v>5071</v>
      </c>
    </row>
    <row r="149" spans="2:65" s="1" customFormat="1" ht="6.95" customHeight="1">
      <c r="B149" s="50"/>
      <c r="C149" s="51"/>
      <c r="D149" s="51"/>
      <c r="E149" s="51"/>
      <c r="F149" s="51"/>
      <c r="G149" s="51"/>
      <c r="H149" s="51"/>
      <c r="I149" s="120"/>
      <c r="J149" s="51"/>
      <c r="K149" s="51"/>
      <c r="L149" s="35"/>
    </row>
  </sheetData>
  <autoFilter ref="C87:K87"/>
  <mergeCells count="12">
    <mergeCell ref="E47:H47"/>
    <mergeCell ref="E76:H76"/>
    <mergeCell ref="G1:H1"/>
    <mergeCell ref="L2:V2"/>
    <mergeCell ref="E49:H49"/>
    <mergeCell ref="E51:H51"/>
    <mergeCell ref="E78:H78"/>
    <mergeCell ref="E80:H80"/>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sheetPr>
    <pageSetUpPr fitToPage="1"/>
  </sheetPr>
  <dimension ref="A1:BR25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3975</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s="1" customFormat="1" ht="15">
      <c r="B8" s="35"/>
      <c r="C8" s="36"/>
      <c r="D8" s="31" t="s">
        <v>3987</v>
      </c>
      <c r="E8" s="36"/>
      <c r="F8" s="36"/>
      <c r="G8" s="36"/>
      <c r="H8" s="36"/>
      <c r="I8" s="102"/>
      <c r="J8" s="36"/>
      <c r="K8" s="39"/>
    </row>
    <row r="9" spans="1:70" s="1" customFormat="1" ht="36.950000000000003" customHeight="1">
      <c r="B9" s="35"/>
      <c r="C9" s="36"/>
      <c r="D9" s="36"/>
      <c r="E9" s="1614" t="s">
        <v>5072</v>
      </c>
      <c r="F9" s="1574"/>
      <c r="G9" s="1574"/>
      <c r="H9" s="1574"/>
      <c r="I9" s="102"/>
      <c r="J9" s="36"/>
      <c r="K9" s="39"/>
    </row>
    <row r="10" spans="1:70" s="1" customFormat="1">
      <c r="B10" s="35"/>
      <c r="C10" s="36"/>
      <c r="D10" s="36"/>
      <c r="E10" s="36"/>
      <c r="F10" s="36"/>
      <c r="G10" s="36"/>
      <c r="H10" s="36"/>
      <c r="I10" s="102"/>
      <c r="J10" s="36"/>
      <c r="K10" s="39"/>
    </row>
    <row r="11" spans="1:70" s="1" customFormat="1" ht="14.45" customHeight="1">
      <c r="B11" s="35"/>
      <c r="C11" s="36"/>
      <c r="D11" s="31" t="s">
        <v>5932</v>
      </c>
      <c r="E11" s="36"/>
      <c r="F11" s="29" t="s">
        <v>5915</v>
      </c>
      <c r="G11" s="36"/>
      <c r="H11" s="36"/>
      <c r="I11" s="103" t="s">
        <v>5933</v>
      </c>
      <c r="J11" s="29" t="s">
        <v>5915</v>
      </c>
      <c r="K11" s="39"/>
    </row>
    <row r="12" spans="1:70" s="1" customFormat="1" ht="14.45" customHeight="1">
      <c r="B12" s="35"/>
      <c r="C12" s="36"/>
      <c r="D12" s="31" t="s">
        <v>5935</v>
      </c>
      <c r="E12" s="36"/>
      <c r="F12" s="29" t="s">
        <v>5936</v>
      </c>
      <c r="G12" s="36"/>
      <c r="H12" s="36"/>
      <c r="I12" s="103" t="s">
        <v>5937</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5941</v>
      </c>
      <c r="E14" s="36"/>
      <c r="F14" s="36"/>
      <c r="G14" s="36"/>
      <c r="H14" s="36"/>
      <c r="I14" s="103" t="s">
        <v>5942</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5943</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5944</v>
      </c>
      <c r="E17" s="36"/>
      <c r="F17" s="36"/>
      <c r="G17" s="36"/>
      <c r="H17" s="36"/>
      <c r="I17" s="103" t="s">
        <v>5942</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5943</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5946</v>
      </c>
      <c r="E20" s="36"/>
      <c r="F20" s="36"/>
      <c r="G20" s="36"/>
      <c r="H20" s="36"/>
      <c r="I20" s="103" t="s">
        <v>5942</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5943</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5948</v>
      </c>
      <c r="E23" s="36"/>
      <c r="F23" s="36"/>
      <c r="G23" s="36"/>
      <c r="H23" s="36"/>
      <c r="I23" s="102"/>
      <c r="J23" s="36"/>
      <c r="K23" s="39"/>
    </row>
    <row r="24" spans="2:11" s="7" customFormat="1" ht="22.5" customHeight="1">
      <c r="B24" s="105"/>
      <c r="C24" s="106"/>
      <c r="D24" s="106"/>
      <c r="E24" s="1592" t="s">
        <v>5915</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5949</v>
      </c>
      <c r="E27" s="36"/>
      <c r="F27" s="36"/>
      <c r="G27" s="36"/>
      <c r="H27" s="36"/>
      <c r="I27" s="102"/>
      <c r="J27" s="112">
        <f>ROUND(J95,2)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5951</v>
      </c>
      <c r="G29" s="36"/>
      <c r="H29" s="36"/>
      <c r="I29" s="113" t="s">
        <v>5950</v>
      </c>
      <c r="J29" s="40" t="s">
        <v>5952</v>
      </c>
      <c r="K29" s="39"/>
    </row>
    <row r="30" spans="2:11" s="1" customFormat="1" ht="14.45" customHeight="1">
      <c r="B30" s="35"/>
      <c r="C30" s="36"/>
      <c r="D30" s="43" t="s">
        <v>5953</v>
      </c>
      <c r="E30" s="43" t="s">
        <v>5954</v>
      </c>
      <c r="F30" s="114">
        <f>ROUND(SUM(BE95:BE258), 2)</f>
        <v>0</v>
      </c>
      <c r="G30" s="36"/>
      <c r="H30" s="36"/>
      <c r="I30" s="115">
        <v>0.21</v>
      </c>
      <c r="J30" s="114">
        <f>ROUND(ROUND((SUM(BE95:BE258)), 2)*I30, 2)</f>
        <v>0</v>
      </c>
      <c r="K30" s="39"/>
    </row>
    <row r="31" spans="2:11" s="1" customFormat="1" ht="14.45" customHeight="1">
      <c r="B31" s="35"/>
      <c r="C31" s="36"/>
      <c r="D31" s="36"/>
      <c r="E31" s="43" t="s">
        <v>5955</v>
      </c>
      <c r="F31" s="114">
        <f>ROUND(SUM(BF95:BF258), 2)</f>
        <v>0</v>
      </c>
      <c r="G31" s="36"/>
      <c r="H31" s="36"/>
      <c r="I31" s="115">
        <v>0.15</v>
      </c>
      <c r="J31" s="114">
        <f>ROUND(ROUND((SUM(BF95:BF258)), 2)*I31, 2)</f>
        <v>0</v>
      </c>
      <c r="K31" s="39"/>
    </row>
    <row r="32" spans="2:11" s="1" customFormat="1" ht="14.45" hidden="1" customHeight="1">
      <c r="B32" s="35"/>
      <c r="C32" s="36"/>
      <c r="D32" s="36"/>
      <c r="E32" s="43" t="s">
        <v>5956</v>
      </c>
      <c r="F32" s="114">
        <f>ROUND(SUM(BG95:BG258), 2)</f>
        <v>0</v>
      </c>
      <c r="G32" s="36"/>
      <c r="H32" s="36"/>
      <c r="I32" s="115">
        <v>0.21</v>
      </c>
      <c r="J32" s="114">
        <v>0</v>
      </c>
      <c r="K32" s="39"/>
    </row>
    <row r="33" spans="2:11" s="1" customFormat="1" ht="14.45" hidden="1" customHeight="1">
      <c r="B33" s="35"/>
      <c r="C33" s="36"/>
      <c r="D33" s="36"/>
      <c r="E33" s="43" t="s">
        <v>5957</v>
      </c>
      <c r="F33" s="114">
        <f>ROUND(SUM(BH95:BH258), 2)</f>
        <v>0</v>
      </c>
      <c r="G33" s="36"/>
      <c r="H33" s="36"/>
      <c r="I33" s="115">
        <v>0.15</v>
      </c>
      <c r="J33" s="114">
        <v>0</v>
      </c>
      <c r="K33" s="39"/>
    </row>
    <row r="34" spans="2:11" s="1" customFormat="1" ht="14.45" hidden="1" customHeight="1">
      <c r="B34" s="35"/>
      <c r="C34" s="36"/>
      <c r="D34" s="36"/>
      <c r="E34" s="43" t="s">
        <v>5958</v>
      </c>
      <c r="F34" s="114">
        <f>ROUND(SUM(BI95:BI258),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5959</v>
      </c>
      <c r="E36" s="47"/>
      <c r="F36" s="47"/>
      <c r="G36" s="116" t="s">
        <v>5960</v>
      </c>
      <c r="H36" s="48" t="s">
        <v>5961</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3989</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5929</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74"/>
      <c r="G45" s="1574"/>
      <c r="H45" s="1574"/>
      <c r="I45" s="102"/>
      <c r="J45" s="36"/>
      <c r="K45" s="39"/>
    </row>
    <row r="46" spans="2:11" s="1" customFormat="1" ht="14.45" customHeight="1">
      <c r="B46" s="35"/>
      <c r="C46" s="31" t="s">
        <v>3987</v>
      </c>
      <c r="D46" s="36"/>
      <c r="E46" s="36"/>
      <c r="F46" s="36"/>
      <c r="G46" s="36"/>
      <c r="H46" s="36"/>
      <c r="I46" s="102"/>
      <c r="J46" s="36"/>
      <c r="K46" s="39"/>
    </row>
    <row r="47" spans="2:11" s="1" customFormat="1" ht="23.25" customHeight="1">
      <c r="B47" s="35"/>
      <c r="C47" s="36"/>
      <c r="D47" s="36"/>
      <c r="E47" s="1614" t="str">
        <f>E9</f>
        <v>9 - SO_09 Stavební úpravy ČS Luhy</v>
      </c>
      <c r="F47" s="1574"/>
      <c r="G47" s="1574"/>
      <c r="H47" s="1574"/>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5935</v>
      </c>
      <c r="D49" s="36"/>
      <c r="E49" s="36"/>
      <c r="F49" s="29" t="str">
        <f>F12</f>
        <v xml:space="preserve"> </v>
      </c>
      <c r="G49" s="36"/>
      <c r="H49" s="36"/>
      <c r="I49" s="103" t="s">
        <v>5937</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5941</v>
      </c>
      <c r="D51" s="36"/>
      <c r="E51" s="36"/>
      <c r="F51" s="29" t="str">
        <f>E15</f>
        <v xml:space="preserve"> </v>
      </c>
      <c r="G51" s="36"/>
      <c r="H51" s="36"/>
      <c r="I51" s="103" t="s">
        <v>5946</v>
      </c>
      <c r="J51" s="29" t="str">
        <f>E21</f>
        <v xml:space="preserve"> </v>
      </c>
      <c r="K51" s="39"/>
    </row>
    <row r="52" spans="2:47" s="1" customFormat="1" ht="14.45" customHeight="1">
      <c r="B52" s="35"/>
      <c r="C52" s="31" t="s">
        <v>5944</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3990</v>
      </c>
      <c r="D54" s="45"/>
      <c r="E54" s="45"/>
      <c r="F54" s="45"/>
      <c r="G54" s="45"/>
      <c r="H54" s="45"/>
      <c r="I54" s="124"/>
      <c r="J54" s="125" t="s">
        <v>3991</v>
      </c>
      <c r="K54" s="49"/>
    </row>
    <row r="55" spans="2:47" s="1" customFormat="1" ht="10.35" customHeight="1">
      <c r="B55" s="35"/>
      <c r="C55" s="36"/>
      <c r="D55" s="36"/>
      <c r="E55" s="36"/>
      <c r="F55" s="36"/>
      <c r="G55" s="36"/>
      <c r="H55" s="36"/>
      <c r="I55" s="102"/>
      <c r="J55" s="36"/>
      <c r="K55" s="39"/>
    </row>
    <row r="56" spans="2:47" s="1" customFormat="1" ht="29.25" customHeight="1">
      <c r="B56" s="35"/>
      <c r="C56" s="126" t="s">
        <v>3992</v>
      </c>
      <c r="D56" s="36"/>
      <c r="E56" s="36"/>
      <c r="F56" s="36"/>
      <c r="G56" s="36"/>
      <c r="H56" s="36"/>
      <c r="I56" s="102"/>
      <c r="J56" s="112">
        <f>J95</f>
        <v>0</v>
      </c>
      <c r="K56" s="39"/>
      <c r="AU56" s="18" t="s">
        <v>3993</v>
      </c>
    </row>
    <row r="57" spans="2:47" s="8" customFormat="1" ht="24.95" customHeight="1">
      <c r="B57" s="127"/>
      <c r="C57" s="128"/>
      <c r="D57" s="129" t="s">
        <v>2364</v>
      </c>
      <c r="E57" s="130"/>
      <c r="F57" s="130"/>
      <c r="G57" s="130"/>
      <c r="H57" s="130"/>
      <c r="I57" s="131"/>
      <c r="J57" s="132">
        <f>J96</f>
        <v>0</v>
      </c>
      <c r="K57" s="133"/>
    </row>
    <row r="58" spans="2:47" s="9" customFormat="1" ht="19.899999999999999" customHeight="1">
      <c r="B58" s="134"/>
      <c r="C58" s="135"/>
      <c r="D58" s="136" t="s">
        <v>2366</v>
      </c>
      <c r="E58" s="137"/>
      <c r="F58" s="137"/>
      <c r="G58" s="137"/>
      <c r="H58" s="137"/>
      <c r="I58" s="138"/>
      <c r="J58" s="139">
        <f>J97</f>
        <v>0</v>
      </c>
      <c r="K58" s="140"/>
    </row>
    <row r="59" spans="2:47" s="9" customFormat="1" ht="19.899999999999999" customHeight="1">
      <c r="B59" s="134"/>
      <c r="C59" s="135"/>
      <c r="D59" s="136" t="s">
        <v>2367</v>
      </c>
      <c r="E59" s="137"/>
      <c r="F59" s="137"/>
      <c r="G59" s="137"/>
      <c r="H59" s="137"/>
      <c r="I59" s="138"/>
      <c r="J59" s="139">
        <f>J100</f>
        <v>0</v>
      </c>
      <c r="K59" s="140"/>
    </row>
    <row r="60" spans="2:47" s="9" customFormat="1" ht="19.899999999999999" customHeight="1">
      <c r="B60" s="134"/>
      <c r="C60" s="135"/>
      <c r="D60" s="136" t="s">
        <v>2370</v>
      </c>
      <c r="E60" s="137"/>
      <c r="F60" s="137"/>
      <c r="G60" s="137"/>
      <c r="H60" s="137"/>
      <c r="I60" s="138"/>
      <c r="J60" s="139">
        <f>J103</f>
        <v>0</v>
      </c>
      <c r="K60" s="140"/>
    </row>
    <row r="61" spans="2:47" s="9" customFormat="1" ht="19.899999999999999" customHeight="1">
      <c r="B61" s="134"/>
      <c r="C61" s="135"/>
      <c r="D61" s="136" t="s">
        <v>2371</v>
      </c>
      <c r="E61" s="137"/>
      <c r="F61" s="137"/>
      <c r="G61" s="137"/>
      <c r="H61" s="137"/>
      <c r="I61" s="138"/>
      <c r="J61" s="139">
        <f>J134</f>
        <v>0</v>
      </c>
      <c r="K61" s="140"/>
    </row>
    <row r="62" spans="2:47" s="9" customFormat="1" ht="19.899999999999999" customHeight="1">
      <c r="B62" s="134"/>
      <c r="C62" s="135"/>
      <c r="D62" s="136" t="s">
        <v>2824</v>
      </c>
      <c r="E62" s="137"/>
      <c r="F62" s="137"/>
      <c r="G62" s="137"/>
      <c r="H62" s="137"/>
      <c r="I62" s="138"/>
      <c r="J62" s="139">
        <f>J163</f>
        <v>0</v>
      </c>
      <c r="K62" s="140"/>
    </row>
    <row r="63" spans="2:47" s="8" customFormat="1" ht="24.95" customHeight="1">
      <c r="B63" s="127"/>
      <c r="C63" s="128"/>
      <c r="D63" s="129" t="s">
        <v>2373</v>
      </c>
      <c r="E63" s="130"/>
      <c r="F63" s="130"/>
      <c r="G63" s="130"/>
      <c r="H63" s="130"/>
      <c r="I63" s="131"/>
      <c r="J63" s="132">
        <f>J169</f>
        <v>0</v>
      </c>
      <c r="K63" s="133"/>
    </row>
    <row r="64" spans="2:47" s="9" customFormat="1" ht="19.899999999999999" customHeight="1">
      <c r="B64" s="134"/>
      <c r="C64" s="135"/>
      <c r="D64" s="136" t="s">
        <v>2375</v>
      </c>
      <c r="E64" s="137"/>
      <c r="F64" s="137"/>
      <c r="G64" s="137"/>
      <c r="H64" s="137"/>
      <c r="I64" s="138"/>
      <c r="J64" s="139">
        <f>J170</f>
        <v>0</v>
      </c>
      <c r="K64" s="140"/>
    </row>
    <row r="65" spans="2:11" s="9" customFormat="1" ht="19.899999999999999" customHeight="1">
      <c r="B65" s="134"/>
      <c r="C65" s="135"/>
      <c r="D65" s="136" t="s">
        <v>1445</v>
      </c>
      <c r="E65" s="137"/>
      <c r="F65" s="137"/>
      <c r="G65" s="137"/>
      <c r="H65" s="137"/>
      <c r="I65" s="138"/>
      <c r="J65" s="139">
        <f>J173</f>
        <v>0</v>
      </c>
      <c r="K65" s="140"/>
    </row>
    <row r="66" spans="2:11" s="9" customFormat="1" ht="19.899999999999999" customHeight="1">
      <c r="B66" s="134"/>
      <c r="C66" s="135"/>
      <c r="D66" s="136" t="s">
        <v>1446</v>
      </c>
      <c r="E66" s="137"/>
      <c r="F66" s="137"/>
      <c r="G66" s="137"/>
      <c r="H66" s="137"/>
      <c r="I66" s="138"/>
      <c r="J66" s="139">
        <f>J177</f>
        <v>0</v>
      </c>
      <c r="K66" s="140"/>
    </row>
    <row r="67" spans="2:11" s="9" customFormat="1" ht="19.899999999999999" customHeight="1">
      <c r="B67" s="134"/>
      <c r="C67" s="135"/>
      <c r="D67" s="136" t="s">
        <v>2377</v>
      </c>
      <c r="E67" s="137"/>
      <c r="F67" s="137"/>
      <c r="G67" s="137"/>
      <c r="H67" s="137"/>
      <c r="I67" s="138"/>
      <c r="J67" s="139">
        <f>J179</f>
        <v>0</v>
      </c>
      <c r="K67" s="140"/>
    </row>
    <row r="68" spans="2:11" s="9" customFormat="1" ht="19.899999999999999" customHeight="1">
      <c r="B68" s="134"/>
      <c r="C68" s="135"/>
      <c r="D68" s="136" t="s">
        <v>1447</v>
      </c>
      <c r="E68" s="137"/>
      <c r="F68" s="137"/>
      <c r="G68" s="137"/>
      <c r="H68" s="137"/>
      <c r="I68" s="138"/>
      <c r="J68" s="139">
        <f>J203</f>
        <v>0</v>
      </c>
      <c r="K68" s="140"/>
    </row>
    <row r="69" spans="2:11" s="9" customFormat="1" ht="19.899999999999999" customHeight="1">
      <c r="B69" s="134"/>
      <c r="C69" s="135"/>
      <c r="D69" s="136" t="s">
        <v>2378</v>
      </c>
      <c r="E69" s="137"/>
      <c r="F69" s="137"/>
      <c r="G69" s="137"/>
      <c r="H69" s="137"/>
      <c r="I69" s="138"/>
      <c r="J69" s="139">
        <f>J217</f>
        <v>0</v>
      </c>
      <c r="K69" s="140"/>
    </row>
    <row r="70" spans="2:11" s="9" customFormat="1" ht="19.899999999999999" customHeight="1">
      <c r="B70" s="134"/>
      <c r="C70" s="135"/>
      <c r="D70" s="136" t="s">
        <v>1448</v>
      </c>
      <c r="E70" s="137"/>
      <c r="F70" s="137"/>
      <c r="G70" s="137"/>
      <c r="H70" s="137"/>
      <c r="I70" s="138"/>
      <c r="J70" s="139">
        <f>J227</f>
        <v>0</v>
      </c>
      <c r="K70" s="140"/>
    </row>
    <row r="71" spans="2:11" s="9" customFormat="1" ht="19.899999999999999" customHeight="1">
      <c r="B71" s="134"/>
      <c r="C71" s="135"/>
      <c r="D71" s="136" t="s">
        <v>1452</v>
      </c>
      <c r="E71" s="137"/>
      <c r="F71" s="137"/>
      <c r="G71" s="137"/>
      <c r="H71" s="137"/>
      <c r="I71" s="138"/>
      <c r="J71" s="139">
        <f>J232</f>
        <v>0</v>
      </c>
      <c r="K71" s="140"/>
    </row>
    <row r="72" spans="2:11" s="9" customFormat="1" ht="19.899999999999999" customHeight="1">
      <c r="B72" s="134"/>
      <c r="C72" s="135"/>
      <c r="D72" s="136" t="s">
        <v>1453</v>
      </c>
      <c r="E72" s="137"/>
      <c r="F72" s="137"/>
      <c r="G72" s="137"/>
      <c r="H72" s="137"/>
      <c r="I72" s="138"/>
      <c r="J72" s="139">
        <f>J236</f>
        <v>0</v>
      </c>
      <c r="K72" s="140"/>
    </row>
    <row r="73" spans="2:11" s="9" customFormat="1" ht="19.899999999999999" customHeight="1">
      <c r="B73" s="134"/>
      <c r="C73" s="135"/>
      <c r="D73" s="136" t="s">
        <v>1454</v>
      </c>
      <c r="E73" s="137"/>
      <c r="F73" s="137"/>
      <c r="G73" s="137"/>
      <c r="H73" s="137"/>
      <c r="I73" s="138"/>
      <c r="J73" s="139">
        <f>J244</f>
        <v>0</v>
      </c>
      <c r="K73" s="140"/>
    </row>
    <row r="74" spans="2:11" s="8" customFormat="1" ht="24.95" customHeight="1">
      <c r="B74" s="127"/>
      <c r="C74" s="128"/>
      <c r="D74" s="129" t="s">
        <v>1382</v>
      </c>
      <c r="E74" s="130"/>
      <c r="F74" s="130"/>
      <c r="G74" s="130"/>
      <c r="H74" s="130"/>
      <c r="I74" s="131"/>
      <c r="J74" s="132">
        <f>J254</f>
        <v>0</v>
      </c>
      <c r="K74" s="133"/>
    </row>
    <row r="75" spans="2:11" s="9" customFormat="1" ht="19.899999999999999" customHeight="1">
      <c r="B75" s="134"/>
      <c r="C75" s="135"/>
      <c r="D75" s="136" t="s">
        <v>2684</v>
      </c>
      <c r="E75" s="137"/>
      <c r="F75" s="137"/>
      <c r="G75" s="137"/>
      <c r="H75" s="137"/>
      <c r="I75" s="138"/>
      <c r="J75" s="139">
        <f>J255</f>
        <v>0</v>
      </c>
      <c r="K75" s="140"/>
    </row>
    <row r="76" spans="2:11" s="1" customFormat="1" ht="21.75" customHeight="1">
      <c r="B76" s="35"/>
      <c r="C76" s="36"/>
      <c r="D76" s="36"/>
      <c r="E76" s="36"/>
      <c r="F76" s="36"/>
      <c r="G76" s="36"/>
      <c r="H76" s="36"/>
      <c r="I76" s="102"/>
      <c r="J76" s="36"/>
      <c r="K76" s="39"/>
    </row>
    <row r="77" spans="2:11" s="1" customFormat="1" ht="6.95" customHeight="1">
      <c r="B77" s="50"/>
      <c r="C77" s="51"/>
      <c r="D77" s="51"/>
      <c r="E77" s="51"/>
      <c r="F77" s="51"/>
      <c r="G77" s="51"/>
      <c r="H77" s="51"/>
      <c r="I77" s="120"/>
      <c r="J77" s="51"/>
      <c r="K77" s="52"/>
    </row>
    <row r="81" spans="2:63" s="1" customFormat="1" ht="6.95" customHeight="1">
      <c r="B81" s="53"/>
      <c r="C81" s="54"/>
      <c r="D81" s="54"/>
      <c r="E81" s="54"/>
      <c r="F81" s="54"/>
      <c r="G81" s="54"/>
      <c r="H81" s="54"/>
      <c r="I81" s="121"/>
      <c r="J81" s="54"/>
      <c r="K81" s="54"/>
      <c r="L81" s="35"/>
    </row>
    <row r="82" spans="2:63" s="1" customFormat="1" ht="36.950000000000003" customHeight="1">
      <c r="B82" s="35"/>
      <c r="C82" s="55" t="s">
        <v>3996</v>
      </c>
      <c r="L82" s="35"/>
    </row>
    <row r="83" spans="2:63" s="1" customFormat="1" ht="6.95" customHeight="1">
      <c r="B83" s="35"/>
      <c r="L83" s="35"/>
    </row>
    <row r="84" spans="2:63" s="1" customFormat="1" ht="14.45" customHeight="1">
      <c r="B84" s="35"/>
      <c r="C84" s="57" t="s">
        <v>5929</v>
      </c>
      <c r="L84" s="35"/>
    </row>
    <row r="85" spans="2:63" s="1" customFormat="1" ht="22.5" customHeight="1">
      <c r="B85" s="35"/>
      <c r="E85" s="1611" t="str">
        <f>E7</f>
        <v>Zajištění kvality vody pro skupinový vodovod Přelouč</v>
      </c>
      <c r="F85" s="1576"/>
      <c r="G85" s="1576"/>
      <c r="H85" s="1576"/>
      <c r="L85" s="35"/>
    </row>
    <row r="86" spans="2:63" s="1" customFormat="1" ht="14.45" customHeight="1">
      <c r="B86" s="35"/>
      <c r="C86" s="57" t="s">
        <v>3987</v>
      </c>
      <c r="L86" s="35"/>
    </row>
    <row r="87" spans="2:63" s="1" customFormat="1" ht="23.25" customHeight="1">
      <c r="B87" s="35"/>
      <c r="E87" s="1595" t="str">
        <f>E9</f>
        <v>9 - SO_09 Stavební úpravy ČS Luhy</v>
      </c>
      <c r="F87" s="1576"/>
      <c r="G87" s="1576"/>
      <c r="H87" s="1576"/>
      <c r="L87" s="35"/>
    </row>
    <row r="88" spans="2:63" s="1" customFormat="1" ht="6.95" customHeight="1">
      <c r="B88" s="35"/>
      <c r="L88" s="35"/>
    </row>
    <row r="89" spans="2:63" s="1" customFormat="1" ht="18" customHeight="1">
      <c r="B89" s="35"/>
      <c r="C89" s="57" t="s">
        <v>5935</v>
      </c>
      <c r="F89" s="141" t="str">
        <f>F12</f>
        <v xml:space="preserve"> </v>
      </c>
      <c r="I89" s="142" t="s">
        <v>5937</v>
      </c>
      <c r="J89" s="61" t="str">
        <f>IF(J12="","",J12)</f>
        <v>27.10.2015</v>
      </c>
      <c r="L89" s="35"/>
    </row>
    <row r="90" spans="2:63" s="1" customFormat="1" ht="6.95" customHeight="1">
      <c r="B90" s="35"/>
      <c r="L90" s="35"/>
    </row>
    <row r="91" spans="2:63" s="1" customFormat="1" ht="15">
      <c r="B91" s="35"/>
      <c r="C91" s="57" t="s">
        <v>5941</v>
      </c>
      <c r="F91" s="141" t="str">
        <f>E15</f>
        <v xml:space="preserve"> </v>
      </c>
      <c r="I91" s="142" t="s">
        <v>5946</v>
      </c>
      <c r="J91" s="141" t="str">
        <f>E21</f>
        <v xml:space="preserve"> </v>
      </c>
      <c r="L91" s="35"/>
    </row>
    <row r="92" spans="2:63" s="1" customFormat="1" ht="14.45" customHeight="1">
      <c r="B92" s="35"/>
      <c r="C92" s="57" t="s">
        <v>5944</v>
      </c>
      <c r="F92" s="141" t="str">
        <f>IF(E18="","",E18)</f>
        <v/>
      </c>
      <c r="L92" s="35"/>
    </row>
    <row r="93" spans="2:63" s="1" customFormat="1" ht="10.35" customHeight="1">
      <c r="B93" s="35"/>
      <c r="L93" s="35"/>
    </row>
    <row r="94" spans="2:63" s="10" customFormat="1" ht="29.25" customHeight="1">
      <c r="B94" s="143"/>
      <c r="C94" s="144" t="s">
        <v>3997</v>
      </c>
      <c r="D94" s="145" t="s">
        <v>5968</v>
      </c>
      <c r="E94" s="145" t="s">
        <v>5964</v>
      </c>
      <c r="F94" s="145" t="s">
        <v>3998</v>
      </c>
      <c r="G94" s="145" t="s">
        <v>3999</v>
      </c>
      <c r="H94" s="145" t="s">
        <v>4000</v>
      </c>
      <c r="I94" s="146" t="s">
        <v>4001</v>
      </c>
      <c r="J94" s="145" t="s">
        <v>3991</v>
      </c>
      <c r="K94" s="147" t="s">
        <v>4002</v>
      </c>
      <c r="L94" s="143"/>
      <c r="M94" s="67" t="s">
        <v>4003</v>
      </c>
      <c r="N94" s="68" t="s">
        <v>5953</v>
      </c>
      <c r="O94" s="68" t="s">
        <v>4004</v>
      </c>
      <c r="P94" s="68" t="s">
        <v>4005</v>
      </c>
      <c r="Q94" s="68" t="s">
        <v>4006</v>
      </c>
      <c r="R94" s="68" t="s">
        <v>4007</v>
      </c>
      <c r="S94" s="68" t="s">
        <v>4008</v>
      </c>
      <c r="T94" s="69" t="s">
        <v>4009</v>
      </c>
    </row>
    <row r="95" spans="2:63" s="1" customFormat="1" ht="29.25" customHeight="1">
      <c r="B95" s="35"/>
      <c r="C95" s="71" t="s">
        <v>3992</v>
      </c>
      <c r="J95" s="148">
        <f>BK95</f>
        <v>0</v>
      </c>
      <c r="L95" s="35"/>
      <c r="M95" s="70"/>
      <c r="N95" s="62"/>
      <c r="O95" s="62"/>
      <c r="P95" s="149">
        <f>P96+P169+P254</f>
        <v>0</v>
      </c>
      <c r="Q95" s="62"/>
      <c r="R95" s="149">
        <f>R96+R169+R254</f>
        <v>22.80185668</v>
      </c>
      <c r="S95" s="62"/>
      <c r="T95" s="150">
        <f>T96+T169+T254</f>
        <v>35.677512899999996</v>
      </c>
      <c r="AT95" s="18" t="s">
        <v>5982</v>
      </c>
      <c r="AU95" s="18" t="s">
        <v>3993</v>
      </c>
      <c r="BK95" s="151">
        <f>BK96+BK169+BK254</f>
        <v>0</v>
      </c>
    </row>
    <row r="96" spans="2:63" s="11" customFormat="1" ht="37.35" customHeight="1">
      <c r="B96" s="152"/>
      <c r="D96" s="153" t="s">
        <v>5982</v>
      </c>
      <c r="E96" s="154" t="s">
        <v>2379</v>
      </c>
      <c r="F96" s="154" t="s">
        <v>2380</v>
      </c>
      <c r="I96" s="155"/>
      <c r="J96" s="156">
        <f>BK96</f>
        <v>0</v>
      </c>
      <c r="L96" s="152"/>
      <c r="M96" s="157"/>
      <c r="N96" s="158"/>
      <c r="O96" s="158"/>
      <c r="P96" s="159">
        <f>P97+P100+P103+P134+P163</f>
        <v>0</v>
      </c>
      <c r="Q96" s="158"/>
      <c r="R96" s="159">
        <f>R97+R100+R103+R134+R163</f>
        <v>20.361119739999999</v>
      </c>
      <c r="S96" s="158"/>
      <c r="T96" s="160">
        <f>T97+T100+T103+T134+T163</f>
        <v>33.111818</v>
      </c>
      <c r="AR96" s="153" t="s">
        <v>5934</v>
      </c>
      <c r="AT96" s="161" t="s">
        <v>5982</v>
      </c>
      <c r="AU96" s="161" t="s">
        <v>5983</v>
      </c>
      <c r="AY96" s="153" t="s">
        <v>4012</v>
      </c>
      <c r="BK96" s="162">
        <f>BK97+BK100+BK103+BK134+BK163</f>
        <v>0</v>
      </c>
    </row>
    <row r="97" spans="2:65" s="11" customFormat="1" ht="19.899999999999999" customHeight="1">
      <c r="B97" s="152"/>
      <c r="D97" s="163" t="s">
        <v>5982</v>
      </c>
      <c r="E97" s="164" t="s">
        <v>5990</v>
      </c>
      <c r="F97" s="164" t="s">
        <v>510</v>
      </c>
      <c r="I97" s="155"/>
      <c r="J97" s="165">
        <f>BK97</f>
        <v>0</v>
      </c>
      <c r="L97" s="152"/>
      <c r="M97" s="157"/>
      <c r="N97" s="158"/>
      <c r="O97" s="158"/>
      <c r="P97" s="159">
        <f>SUM(P98:P99)</f>
        <v>0</v>
      </c>
      <c r="Q97" s="158"/>
      <c r="R97" s="159">
        <f>SUM(R98:R99)</f>
        <v>0.30694463999999999</v>
      </c>
      <c r="S97" s="158"/>
      <c r="T97" s="160">
        <f>SUM(T98:T99)</f>
        <v>0</v>
      </c>
      <c r="AR97" s="153" t="s">
        <v>5934</v>
      </c>
      <c r="AT97" s="161" t="s">
        <v>5982</v>
      </c>
      <c r="AU97" s="161" t="s">
        <v>5934</v>
      </c>
      <c r="AY97" s="153" t="s">
        <v>4012</v>
      </c>
      <c r="BK97" s="162">
        <f>SUM(BK98:BK99)</f>
        <v>0</v>
      </c>
    </row>
    <row r="98" spans="2:65" s="1" customFormat="1" ht="31.5" customHeight="1">
      <c r="B98" s="166"/>
      <c r="C98" s="167" t="s">
        <v>5934</v>
      </c>
      <c r="D98" s="167" t="s">
        <v>4015</v>
      </c>
      <c r="E98" s="168" t="s">
        <v>5073</v>
      </c>
      <c r="F98" s="169" t="s">
        <v>3238</v>
      </c>
      <c r="G98" s="170" t="s">
        <v>400</v>
      </c>
      <c r="H98" s="171">
        <v>0.108</v>
      </c>
      <c r="I98" s="172"/>
      <c r="J98" s="173">
        <f>ROUND(I98*H98,2)</f>
        <v>0</v>
      </c>
      <c r="K98" s="169" t="s">
        <v>392</v>
      </c>
      <c r="L98" s="35"/>
      <c r="M98" s="174" t="s">
        <v>5915</v>
      </c>
      <c r="N98" s="175" t="s">
        <v>5954</v>
      </c>
      <c r="O98" s="36"/>
      <c r="P98" s="176">
        <f>O98*H98</f>
        <v>0</v>
      </c>
      <c r="Q98" s="176">
        <v>2.8420800000000002</v>
      </c>
      <c r="R98" s="176">
        <f>Q98*H98</f>
        <v>0.30694463999999999</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3239</v>
      </c>
    </row>
    <row r="99" spans="2:65" s="12" customFormat="1">
      <c r="B99" s="186"/>
      <c r="D99" s="195" t="s">
        <v>402</v>
      </c>
      <c r="E99" s="194" t="s">
        <v>5915</v>
      </c>
      <c r="F99" s="207" t="s">
        <v>3240</v>
      </c>
      <c r="H99" s="208">
        <v>0.108</v>
      </c>
      <c r="I99" s="190"/>
      <c r="L99" s="186"/>
      <c r="M99" s="191"/>
      <c r="N99" s="192"/>
      <c r="O99" s="192"/>
      <c r="P99" s="192"/>
      <c r="Q99" s="192"/>
      <c r="R99" s="192"/>
      <c r="S99" s="192"/>
      <c r="T99" s="193"/>
      <c r="AT99" s="194" t="s">
        <v>402</v>
      </c>
      <c r="AU99" s="194" t="s">
        <v>5990</v>
      </c>
      <c r="AV99" s="12" t="s">
        <v>5990</v>
      </c>
      <c r="AW99" s="12" t="s">
        <v>5947</v>
      </c>
      <c r="AX99" s="12" t="s">
        <v>5934</v>
      </c>
      <c r="AY99" s="194" t="s">
        <v>4012</v>
      </c>
    </row>
    <row r="100" spans="2:65" s="11" customFormat="1" ht="29.85" customHeight="1">
      <c r="B100" s="152"/>
      <c r="D100" s="163" t="s">
        <v>5982</v>
      </c>
      <c r="E100" s="164" t="s">
        <v>6000</v>
      </c>
      <c r="F100" s="164" t="s">
        <v>564</v>
      </c>
      <c r="I100" s="155"/>
      <c r="J100" s="165">
        <f>BK100</f>
        <v>0</v>
      </c>
      <c r="L100" s="152"/>
      <c r="M100" s="157"/>
      <c r="N100" s="158"/>
      <c r="O100" s="158"/>
      <c r="P100" s="159">
        <f>SUM(P101:P102)</f>
        <v>0</v>
      </c>
      <c r="Q100" s="158"/>
      <c r="R100" s="159">
        <f>SUM(R101:R102)</f>
        <v>0.42243750000000002</v>
      </c>
      <c r="S100" s="158"/>
      <c r="T100" s="160">
        <f>SUM(T101:T102)</f>
        <v>0</v>
      </c>
      <c r="AR100" s="153" t="s">
        <v>5934</v>
      </c>
      <c r="AT100" s="161" t="s">
        <v>5982</v>
      </c>
      <c r="AU100" s="161" t="s">
        <v>5934</v>
      </c>
      <c r="AY100" s="153" t="s">
        <v>4012</v>
      </c>
      <c r="BK100" s="162">
        <f>SUM(BK101:BK102)</f>
        <v>0</v>
      </c>
    </row>
    <row r="101" spans="2:65" s="1" customFormat="1" ht="22.5" customHeight="1">
      <c r="B101" s="166"/>
      <c r="C101" s="167" t="s">
        <v>5990</v>
      </c>
      <c r="D101" s="167" t="s">
        <v>4015</v>
      </c>
      <c r="E101" s="168" t="s">
        <v>3241</v>
      </c>
      <c r="F101" s="169" t="s">
        <v>3242</v>
      </c>
      <c r="G101" s="170" t="s">
        <v>400</v>
      </c>
      <c r="H101" s="171">
        <v>0.22500000000000001</v>
      </c>
      <c r="I101" s="172"/>
      <c r="J101" s="173">
        <f>ROUND(I101*H101,2)</f>
        <v>0</v>
      </c>
      <c r="K101" s="169" t="s">
        <v>392</v>
      </c>
      <c r="L101" s="35"/>
      <c r="M101" s="174" t="s">
        <v>5915</v>
      </c>
      <c r="N101" s="175" t="s">
        <v>5954</v>
      </c>
      <c r="O101" s="36"/>
      <c r="P101" s="176">
        <f>O101*H101</f>
        <v>0</v>
      </c>
      <c r="Q101" s="176">
        <v>1.8774999999999999</v>
      </c>
      <c r="R101" s="176">
        <f>Q101*H101</f>
        <v>0.42243750000000002</v>
      </c>
      <c r="S101" s="176">
        <v>0</v>
      </c>
      <c r="T101" s="177">
        <f>S101*H101</f>
        <v>0</v>
      </c>
      <c r="AR101" s="18" t="s">
        <v>6003</v>
      </c>
      <c r="AT101" s="18" t="s">
        <v>4015</v>
      </c>
      <c r="AU101" s="18" t="s">
        <v>5990</v>
      </c>
      <c r="AY101" s="18" t="s">
        <v>4012</v>
      </c>
      <c r="BE101" s="178">
        <f>IF(N101="základní",J101,0)</f>
        <v>0</v>
      </c>
      <c r="BF101" s="178">
        <f>IF(N101="snížená",J101,0)</f>
        <v>0</v>
      </c>
      <c r="BG101" s="178">
        <f>IF(N101="zákl. přenesená",J101,0)</f>
        <v>0</v>
      </c>
      <c r="BH101" s="178">
        <f>IF(N101="sníž. přenesená",J101,0)</f>
        <v>0</v>
      </c>
      <c r="BI101" s="178">
        <f>IF(N101="nulová",J101,0)</f>
        <v>0</v>
      </c>
      <c r="BJ101" s="18" t="s">
        <v>5934</v>
      </c>
      <c r="BK101" s="178">
        <f>ROUND(I101*H101,2)</f>
        <v>0</v>
      </c>
      <c r="BL101" s="18" t="s">
        <v>6003</v>
      </c>
      <c r="BM101" s="18" t="s">
        <v>3243</v>
      </c>
    </row>
    <row r="102" spans="2:65" s="12" customFormat="1">
      <c r="B102" s="186"/>
      <c r="D102" s="195" t="s">
        <v>402</v>
      </c>
      <c r="E102" s="194" t="s">
        <v>5915</v>
      </c>
      <c r="F102" s="207" t="s">
        <v>3244</v>
      </c>
      <c r="H102" s="208">
        <v>0.22500000000000001</v>
      </c>
      <c r="I102" s="190"/>
      <c r="L102" s="186"/>
      <c r="M102" s="191"/>
      <c r="N102" s="192"/>
      <c r="O102" s="192"/>
      <c r="P102" s="192"/>
      <c r="Q102" s="192"/>
      <c r="R102" s="192"/>
      <c r="S102" s="192"/>
      <c r="T102" s="193"/>
      <c r="AT102" s="194" t="s">
        <v>402</v>
      </c>
      <c r="AU102" s="194" t="s">
        <v>5990</v>
      </c>
      <c r="AV102" s="12" t="s">
        <v>5990</v>
      </c>
      <c r="AW102" s="12" t="s">
        <v>5947</v>
      </c>
      <c r="AX102" s="12" t="s">
        <v>5934</v>
      </c>
      <c r="AY102" s="194" t="s">
        <v>4012</v>
      </c>
    </row>
    <row r="103" spans="2:65" s="11" customFormat="1" ht="29.85" customHeight="1">
      <c r="B103" s="152"/>
      <c r="D103" s="163" t="s">
        <v>5982</v>
      </c>
      <c r="E103" s="164" t="s">
        <v>6009</v>
      </c>
      <c r="F103" s="164" t="s">
        <v>677</v>
      </c>
      <c r="I103" s="155"/>
      <c r="J103" s="165">
        <f>BK103</f>
        <v>0</v>
      </c>
      <c r="L103" s="152"/>
      <c r="M103" s="157"/>
      <c r="N103" s="158"/>
      <c r="O103" s="158"/>
      <c r="P103" s="159">
        <f>SUM(P104:P133)</f>
        <v>0</v>
      </c>
      <c r="Q103" s="158"/>
      <c r="R103" s="159">
        <f>SUM(R104:R133)</f>
        <v>19.630566000000002</v>
      </c>
      <c r="S103" s="158"/>
      <c r="T103" s="160">
        <f>SUM(T104:T133)</f>
        <v>0</v>
      </c>
      <c r="AR103" s="153" t="s">
        <v>5934</v>
      </c>
      <c r="AT103" s="161" t="s">
        <v>5982</v>
      </c>
      <c r="AU103" s="161" t="s">
        <v>5934</v>
      </c>
      <c r="AY103" s="153" t="s">
        <v>4012</v>
      </c>
      <c r="BK103" s="162">
        <f>SUM(BK104:BK133)</f>
        <v>0</v>
      </c>
    </row>
    <row r="104" spans="2:65" s="1" customFormat="1" ht="22.5" customHeight="1">
      <c r="B104" s="166"/>
      <c r="C104" s="167" t="s">
        <v>6000</v>
      </c>
      <c r="D104" s="167" t="s">
        <v>4015</v>
      </c>
      <c r="E104" s="168" t="s">
        <v>1483</v>
      </c>
      <c r="F104" s="169" t="s">
        <v>1484</v>
      </c>
      <c r="G104" s="170" t="s">
        <v>426</v>
      </c>
      <c r="H104" s="171">
        <v>118.32</v>
      </c>
      <c r="I104" s="172"/>
      <c r="J104" s="173">
        <f>ROUND(I104*H104,2)</f>
        <v>0</v>
      </c>
      <c r="K104" s="169" t="s">
        <v>392</v>
      </c>
      <c r="L104" s="35"/>
      <c r="M104" s="174" t="s">
        <v>5915</v>
      </c>
      <c r="N104" s="175" t="s">
        <v>5954</v>
      </c>
      <c r="O104" s="36"/>
      <c r="P104" s="176">
        <f>O104*H104</f>
        <v>0</v>
      </c>
      <c r="Q104" s="176">
        <v>1.8380000000000001E-2</v>
      </c>
      <c r="R104" s="176">
        <f>Q104*H104</f>
        <v>2.1747215999999998</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2533</v>
      </c>
    </row>
    <row r="105" spans="2:65" s="12" customFormat="1">
      <c r="B105" s="186"/>
      <c r="D105" s="179" t="s">
        <v>402</v>
      </c>
      <c r="E105" s="187" t="s">
        <v>5915</v>
      </c>
      <c r="F105" s="188" t="s">
        <v>3245</v>
      </c>
      <c r="H105" s="189">
        <v>118.32</v>
      </c>
      <c r="I105" s="190"/>
      <c r="L105" s="186"/>
      <c r="M105" s="191"/>
      <c r="N105" s="192"/>
      <c r="O105" s="192"/>
      <c r="P105" s="192"/>
      <c r="Q105" s="192"/>
      <c r="R105" s="192"/>
      <c r="S105" s="192"/>
      <c r="T105" s="193"/>
      <c r="AT105" s="194" t="s">
        <v>402</v>
      </c>
      <c r="AU105" s="194" t="s">
        <v>5990</v>
      </c>
      <c r="AV105" s="12" t="s">
        <v>5990</v>
      </c>
      <c r="AW105" s="12" t="s">
        <v>5947</v>
      </c>
      <c r="AX105" s="12" t="s">
        <v>5934</v>
      </c>
      <c r="AY105" s="194" t="s">
        <v>4012</v>
      </c>
    </row>
    <row r="106" spans="2:65" s="1" customFormat="1" ht="22.5" customHeight="1">
      <c r="B106" s="166"/>
      <c r="C106" s="167" t="s">
        <v>6003</v>
      </c>
      <c r="D106" s="167" t="s">
        <v>4015</v>
      </c>
      <c r="E106" s="168" t="s">
        <v>1486</v>
      </c>
      <c r="F106" s="169" t="s">
        <v>1487</v>
      </c>
      <c r="G106" s="170" t="s">
        <v>426</v>
      </c>
      <c r="H106" s="171">
        <v>220.53</v>
      </c>
      <c r="I106" s="172"/>
      <c r="J106" s="173">
        <f>ROUND(I106*H106,2)</f>
        <v>0</v>
      </c>
      <c r="K106" s="169" t="s">
        <v>392</v>
      </c>
      <c r="L106" s="35"/>
      <c r="M106" s="174" t="s">
        <v>5915</v>
      </c>
      <c r="N106" s="175" t="s">
        <v>5954</v>
      </c>
      <c r="O106" s="36"/>
      <c r="P106" s="176">
        <f>O106*H106</f>
        <v>0</v>
      </c>
      <c r="Q106" s="176">
        <v>1.8380000000000001E-2</v>
      </c>
      <c r="R106" s="176">
        <f>Q106*H106</f>
        <v>4.0533413999999999</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2535</v>
      </c>
    </row>
    <row r="107" spans="2:65" s="12" customFormat="1">
      <c r="B107" s="186"/>
      <c r="D107" s="195" t="s">
        <v>402</v>
      </c>
      <c r="E107" s="194" t="s">
        <v>5915</v>
      </c>
      <c r="F107" s="207" t="s">
        <v>3246</v>
      </c>
      <c r="H107" s="208">
        <v>73.650000000000006</v>
      </c>
      <c r="I107" s="190"/>
      <c r="L107" s="186"/>
      <c r="M107" s="191"/>
      <c r="N107" s="192"/>
      <c r="O107" s="192"/>
      <c r="P107" s="192"/>
      <c r="Q107" s="192"/>
      <c r="R107" s="192"/>
      <c r="S107" s="192"/>
      <c r="T107" s="193"/>
      <c r="AT107" s="194" t="s">
        <v>402</v>
      </c>
      <c r="AU107" s="194" t="s">
        <v>5990</v>
      </c>
      <c r="AV107" s="12" t="s">
        <v>5990</v>
      </c>
      <c r="AW107" s="12" t="s">
        <v>5947</v>
      </c>
      <c r="AX107" s="12" t="s">
        <v>5983</v>
      </c>
      <c r="AY107" s="194" t="s">
        <v>4012</v>
      </c>
    </row>
    <row r="108" spans="2:65" s="12" customFormat="1">
      <c r="B108" s="186"/>
      <c r="D108" s="195" t="s">
        <v>402</v>
      </c>
      <c r="E108" s="194" t="s">
        <v>5915</v>
      </c>
      <c r="F108" s="207" t="s">
        <v>3247</v>
      </c>
      <c r="H108" s="208">
        <v>7.8</v>
      </c>
      <c r="I108" s="190"/>
      <c r="L108" s="186"/>
      <c r="M108" s="191"/>
      <c r="N108" s="192"/>
      <c r="O108" s="192"/>
      <c r="P108" s="192"/>
      <c r="Q108" s="192"/>
      <c r="R108" s="192"/>
      <c r="S108" s="192"/>
      <c r="T108" s="193"/>
      <c r="AT108" s="194" t="s">
        <v>402</v>
      </c>
      <c r="AU108" s="194" t="s">
        <v>5990</v>
      </c>
      <c r="AV108" s="12" t="s">
        <v>5990</v>
      </c>
      <c r="AW108" s="12" t="s">
        <v>5947</v>
      </c>
      <c r="AX108" s="12" t="s">
        <v>5983</v>
      </c>
      <c r="AY108" s="194" t="s">
        <v>4012</v>
      </c>
    </row>
    <row r="109" spans="2:65" s="12" customFormat="1">
      <c r="B109" s="186"/>
      <c r="D109" s="195" t="s">
        <v>402</v>
      </c>
      <c r="E109" s="194" t="s">
        <v>5915</v>
      </c>
      <c r="F109" s="207" t="s">
        <v>3248</v>
      </c>
      <c r="H109" s="208">
        <v>7.44</v>
      </c>
      <c r="I109" s="190"/>
      <c r="L109" s="186"/>
      <c r="M109" s="191"/>
      <c r="N109" s="192"/>
      <c r="O109" s="192"/>
      <c r="P109" s="192"/>
      <c r="Q109" s="192"/>
      <c r="R109" s="192"/>
      <c r="S109" s="192"/>
      <c r="T109" s="193"/>
      <c r="AT109" s="194" t="s">
        <v>402</v>
      </c>
      <c r="AU109" s="194" t="s">
        <v>5990</v>
      </c>
      <c r="AV109" s="12" t="s">
        <v>5990</v>
      </c>
      <c r="AW109" s="12" t="s">
        <v>5947</v>
      </c>
      <c r="AX109" s="12" t="s">
        <v>5983</v>
      </c>
      <c r="AY109" s="194" t="s">
        <v>4012</v>
      </c>
    </row>
    <row r="110" spans="2:65" s="12" customFormat="1">
      <c r="B110" s="186"/>
      <c r="D110" s="195" t="s">
        <v>402</v>
      </c>
      <c r="E110" s="194" t="s">
        <v>5915</v>
      </c>
      <c r="F110" s="207" t="s">
        <v>3249</v>
      </c>
      <c r="H110" s="208">
        <v>32.64</v>
      </c>
      <c r="I110" s="190"/>
      <c r="L110" s="186"/>
      <c r="M110" s="191"/>
      <c r="N110" s="192"/>
      <c r="O110" s="192"/>
      <c r="P110" s="192"/>
      <c r="Q110" s="192"/>
      <c r="R110" s="192"/>
      <c r="S110" s="192"/>
      <c r="T110" s="193"/>
      <c r="AT110" s="194" t="s">
        <v>402</v>
      </c>
      <c r="AU110" s="194" t="s">
        <v>5990</v>
      </c>
      <c r="AV110" s="12" t="s">
        <v>5990</v>
      </c>
      <c r="AW110" s="12" t="s">
        <v>5947</v>
      </c>
      <c r="AX110" s="12" t="s">
        <v>5983</v>
      </c>
      <c r="AY110" s="194" t="s">
        <v>4012</v>
      </c>
    </row>
    <row r="111" spans="2:65" s="12" customFormat="1">
      <c r="B111" s="186"/>
      <c r="D111" s="195" t="s">
        <v>402</v>
      </c>
      <c r="E111" s="194" t="s">
        <v>5915</v>
      </c>
      <c r="F111" s="207" t="s">
        <v>3250</v>
      </c>
      <c r="H111" s="208">
        <v>99</v>
      </c>
      <c r="I111" s="190"/>
      <c r="L111" s="186"/>
      <c r="M111" s="191"/>
      <c r="N111" s="192"/>
      <c r="O111" s="192"/>
      <c r="P111" s="192"/>
      <c r="Q111" s="192"/>
      <c r="R111" s="192"/>
      <c r="S111" s="192"/>
      <c r="T111" s="193"/>
      <c r="AT111" s="194" t="s">
        <v>402</v>
      </c>
      <c r="AU111" s="194" t="s">
        <v>5990</v>
      </c>
      <c r="AV111" s="12" t="s">
        <v>5990</v>
      </c>
      <c r="AW111" s="12" t="s">
        <v>5947</v>
      </c>
      <c r="AX111" s="12" t="s">
        <v>5983</v>
      </c>
      <c r="AY111" s="194" t="s">
        <v>4012</v>
      </c>
    </row>
    <row r="112" spans="2:65" s="13" customFormat="1">
      <c r="B112" s="209"/>
      <c r="D112" s="179" t="s">
        <v>402</v>
      </c>
      <c r="E112" s="210" t="s">
        <v>5915</v>
      </c>
      <c r="F112" s="211" t="s">
        <v>476</v>
      </c>
      <c r="H112" s="212">
        <v>220.53</v>
      </c>
      <c r="I112" s="213"/>
      <c r="L112" s="209"/>
      <c r="M112" s="214"/>
      <c r="N112" s="215"/>
      <c r="O112" s="215"/>
      <c r="P112" s="215"/>
      <c r="Q112" s="215"/>
      <c r="R112" s="215"/>
      <c r="S112" s="215"/>
      <c r="T112" s="216"/>
      <c r="AT112" s="217" t="s">
        <v>402</v>
      </c>
      <c r="AU112" s="217" t="s">
        <v>5990</v>
      </c>
      <c r="AV112" s="13" t="s">
        <v>6003</v>
      </c>
      <c r="AW112" s="13" t="s">
        <v>5947</v>
      </c>
      <c r="AX112" s="13" t="s">
        <v>5934</v>
      </c>
      <c r="AY112" s="217" t="s">
        <v>4012</v>
      </c>
    </row>
    <row r="113" spans="2:65" s="1" customFormat="1" ht="22.5" customHeight="1">
      <c r="B113" s="166"/>
      <c r="C113" s="167" t="s">
        <v>6006</v>
      </c>
      <c r="D113" s="167" t="s">
        <v>4015</v>
      </c>
      <c r="E113" s="168" t="s">
        <v>2387</v>
      </c>
      <c r="F113" s="169" t="s">
        <v>2388</v>
      </c>
      <c r="G113" s="170" t="s">
        <v>426</v>
      </c>
      <c r="H113" s="171">
        <v>221.15</v>
      </c>
      <c r="I113" s="172"/>
      <c r="J113" s="173">
        <f>ROUND(I113*H113,2)</f>
        <v>0</v>
      </c>
      <c r="K113" s="169" t="s">
        <v>392</v>
      </c>
      <c r="L113" s="35"/>
      <c r="M113" s="174" t="s">
        <v>5915</v>
      </c>
      <c r="N113" s="175" t="s">
        <v>5954</v>
      </c>
      <c r="O113" s="36"/>
      <c r="P113" s="176">
        <f>O113*H113</f>
        <v>0</v>
      </c>
      <c r="Q113" s="176">
        <v>7.3499999999999998E-3</v>
      </c>
      <c r="R113" s="176">
        <f>Q113*H113</f>
        <v>1.6254525</v>
      </c>
      <c r="S113" s="176">
        <v>0</v>
      </c>
      <c r="T113" s="177">
        <f>S113*H113</f>
        <v>0</v>
      </c>
      <c r="AR113" s="18" t="s">
        <v>6003</v>
      </c>
      <c r="AT113" s="18" t="s">
        <v>4015</v>
      </c>
      <c r="AU113" s="18" t="s">
        <v>5990</v>
      </c>
      <c r="AY113" s="18" t="s">
        <v>4012</v>
      </c>
      <c r="BE113" s="178">
        <f>IF(N113="základní",J113,0)</f>
        <v>0</v>
      </c>
      <c r="BF113" s="178">
        <f>IF(N113="snížená",J113,0)</f>
        <v>0</v>
      </c>
      <c r="BG113" s="178">
        <f>IF(N113="zákl. přenesená",J113,0)</f>
        <v>0</v>
      </c>
      <c r="BH113" s="178">
        <f>IF(N113="sníž. přenesená",J113,0)</f>
        <v>0</v>
      </c>
      <c r="BI113" s="178">
        <f>IF(N113="nulová",J113,0)</f>
        <v>0</v>
      </c>
      <c r="BJ113" s="18" t="s">
        <v>5934</v>
      </c>
      <c r="BK113" s="178">
        <f>ROUND(I113*H113,2)</f>
        <v>0</v>
      </c>
      <c r="BL113" s="18" t="s">
        <v>6003</v>
      </c>
      <c r="BM113" s="18" t="s">
        <v>3251</v>
      </c>
    </row>
    <row r="114" spans="2:65" s="12" customFormat="1">
      <c r="B114" s="186"/>
      <c r="D114" s="195" t="s">
        <v>402</v>
      </c>
      <c r="E114" s="194" t="s">
        <v>5915</v>
      </c>
      <c r="F114" s="207" t="s">
        <v>3252</v>
      </c>
      <c r="H114" s="208">
        <v>114</v>
      </c>
      <c r="I114" s="190"/>
      <c r="L114" s="186"/>
      <c r="M114" s="191"/>
      <c r="N114" s="192"/>
      <c r="O114" s="192"/>
      <c r="P114" s="192"/>
      <c r="Q114" s="192"/>
      <c r="R114" s="192"/>
      <c r="S114" s="192"/>
      <c r="T114" s="193"/>
      <c r="AT114" s="194" t="s">
        <v>402</v>
      </c>
      <c r="AU114" s="194" t="s">
        <v>5990</v>
      </c>
      <c r="AV114" s="12" t="s">
        <v>5990</v>
      </c>
      <c r="AW114" s="12" t="s">
        <v>5947</v>
      </c>
      <c r="AX114" s="12" t="s">
        <v>5983</v>
      </c>
      <c r="AY114" s="194" t="s">
        <v>4012</v>
      </c>
    </row>
    <row r="115" spans="2:65" s="12" customFormat="1">
      <c r="B115" s="186"/>
      <c r="D115" s="195" t="s">
        <v>402</v>
      </c>
      <c r="E115" s="194" t="s">
        <v>5915</v>
      </c>
      <c r="F115" s="207" t="s">
        <v>3253</v>
      </c>
      <c r="H115" s="208">
        <v>72.599999999999994</v>
      </c>
      <c r="I115" s="190"/>
      <c r="L115" s="186"/>
      <c r="M115" s="191"/>
      <c r="N115" s="192"/>
      <c r="O115" s="192"/>
      <c r="P115" s="192"/>
      <c r="Q115" s="192"/>
      <c r="R115" s="192"/>
      <c r="S115" s="192"/>
      <c r="T115" s="193"/>
      <c r="AT115" s="194" t="s">
        <v>402</v>
      </c>
      <c r="AU115" s="194" t="s">
        <v>5990</v>
      </c>
      <c r="AV115" s="12" t="s">
        <v>5990</v>
      </c>
      <c r="AW115" s="12" t="s">
        <v>5947</v>
      </c>
      <c r="AX115" s="12" t="s">
        <v>5983</v>
      </c>
      <c r="AY115" s="194" t="s">
        <v>4012</v>
      </c>
    </row>
    <row r="116" spans="2:65" s="12" customFormat="1">
      <c r="B116" s="186"/>
      <c r="D116" s="195" t="s">
        <v>402</v>
      </c>
      <c r="E116" s="194" t="s">
        <v>5915</v>
      </c>
      <c r="F116" s="207" t="s">
        <v>3254</v>
      </c>
      <c r="H116" s="208">
        <v>11.4</v>
      </c>
      <c r="I116" s="190"/>
      <c r="L116" s="186"/>
      <c r="M116" s="191"/>
      <c r="N116" s="192"/>
      <c r="O116" s="192"/>
      <c r="P116" s="192"/>
      <c r="Q116" s="192"/>
      <c r="R116" s="192"/>
      <c r="S116" s="192"/>
      <c r="T116" s="193"/>
      <c r="AT116" s="194" t="s">
        <v>402</v>
      </c>
      <c r="AU116" s="194" t="s">
        <v>5990</v>
      </c>
      <c r="AV116" s="12" t="s">
        <v>5990</v>
      </c>
      <c r="AW116" s="12" t="s">
        <v>5947</v>
      </c>
      <c r="AX116" s="12" t="s">
        <v>5983</v>
      </c>
      <c r="AY116" s="194" t="s">
        <v>4012</v>
      </c>
    </row>
    <row r="117" spans="2:65" s="12" customFormat="1">
      <c r="B117" s="186"/>
      <c r="D117" s="195" t="s">
        <v>402</v>
      </c>
      <c r="E117" s="194" t="s">
        <v>5915</v>
      </c>
      <c r="F117" s="207" t="s">
        <v>3255</v>
      </c>
      <c r="H117" s="208">
        <v>23.15</v>
      </c>
      <c r="I117" s="190"/>
      <c r="L117" s="186"/>
      <c r="M117" s="191"/>
      <c r="N117" s="192"/>
      <c r="O117" s="192"/>
      <c r="P117" s="192"/>
      <c r="Q117" s="192"/>
      <c r="R117" s="192"/>
      <c r="S117" s="192"/>
      <c r="T117" s="193"/>
      <c r="AT117" s="194" t="s">
        <v>402</v>
      </c>
      <c r="AU117" s="194" t="s">
        <v>5990</v>
      </c>
      <c r="AV117" s="12" t="s">
        <v>5990</v>
      </c>
      <c r="AW117" s="12" t="s">
        <v>5947</v>
      </c>
      <c r="AX117" s="12" t="s">
        <v>5983</v>
      </c>
      <c r="AY117" s="194" t="s">
        <v>4012</v>
      </c>
    </row>
    <row r="118" spans="2:65" s="13" customFormat="1">
      <c r="B118" s="209"/>
      <c r="D118" s="179" t="s">
        <v>402</v>
      </c>
      <c r="E118" s="210" t="s">
        <v>5915</v>
      </c>
      <c r="F118" s="211" t="s">
        <v>476</v>
      </c>
      <c r="H118" s="212">
        <v>221.15</v>
      </c>
      <c r="I118" s="213"/>
      <c r="L118" s="209"/>
      <c r="M118" s="214"/>
      <c r="N118" s="215"/>
      <c r="O118" s="215"/>
      <c r="P118" s="215"/>
      <c r="Q118" s="215"/>
      <c r="R118" s="215"/>
      <c r="S118" s="215"/>
      <c r="T118" s="216"/>
      <c r="AT118" s="217" t="s">
        <v>402</v>
      </c>
      <c r="AU118" s="217" t="s">
        <v>5990</v>
      </c>
      <c r="AV118" s="13" t="s">
        <v>6003</v>
      </c>
      <c r="AW118" s="13" t="s">
        <v>5947</v>
      </c>
      <c r="AX118" s="13" t="s">
        <v>5934</v>
      </c>
      <c r="AY118" s="217" t="s">
        <v>4012</v>
      </c>
    </row>
    <row r="119" spans="2:65" s="1" customFormat="1" ht="22.5" customHeight="1">
      <c r="B119" s="166"/>
      <c r="C119" s="167" t="s">
        <v>6009</v>
      </c>
      <c r="D119" s="167" t="s">
        <v>4015</v>
      </c>
      <c r="E119" s="168" t="s">
        <v>1505</v>
      </c>
      <c r="F119" s="169" t="s">
        <v>1506</v>
      </c>
      <c r="G119" s="170" t="s">
        <v>426</v>
      </c>
      <c r="H119" s="171">
        <v>221.15</v>
      </c>
      <c r="I119" s="172"/>
      <c r="J119" s="173">
        <f>ROUND(I119*H119,2)</f>
        <v>0</v>
      </c>
      <c r="K119" s="169" t="s">
        <v>392</v>
      </c>
      <c r="L119" s="35"/>
      <c r="M119" s="174" t="s">
        <v>5915</v>
      </c>
      <c r="N119" s="175" t="s">
        <v>5954</v>
      </c>
      <c r="O119" s="36"/>
      <c r="P119" s="176">
        <f>O119*H119</f>
        <v>0</v>
      </c>
      <c r="Q119" s="176">
        <v>4.8900000000000002E-3</v>
      </c>
      <c r="R119" s="176">
        <f>Q119*H119</f>
        <v>1.0814235000000001</v>
      </c>
      <c r="S119" s="176">
        <v>0</v>
      </c>
      <c r="T119" s="177">
        <f>S119*H119</f>
        <v>0</v>
      </c>
      <c r="AR119" s="18" t="s">
        <v>6003</v>
      </c>
      <c r="AT119" s="18" t="s">
        <v>4015</v>
      </c>
      <c r="AU119" s="18" t="s">
        <v>5990</v>
      </c>
      <c r="AY119" s="18" t="s">
        <v>4012</v>
      </c>
      <c r="BE119" s="178">
        <f>IF(N119="základní",J119,0)</f>
        <v>0</v>
      </c>
      <c r="BF119" s="178">
        <f>IF(N119="snížená",J119,0)</f>
        <v>0</v>
      </c>
      <c r="BG119" s="178">
        <f>IF(N119="zákl. přenesená",J119,0)</f>
        <v>0</v>
      </c>
      <c r="BH119" s="178">
        <f>IF(N119="sníž. přenesená",J119,0)</f>
        <v>0</v>
      </c>
      <c r="BI119" s="178">
        <f>IF(N119="nulová",J119,0)</f>
        <v>0</v>
      </c>
      <c r="BJ119" s="18" t="s">
        <v>5934</v>
      </c>
      <c r="BK119" s="178">
        <f>ROUND(I119*H119,2)</f>
        <v>0</v>
      </c>
      <c r="BL119" s="18" t="s">
        <v>6003</v>
      </c>
      <c r="BM119" s="18" t="s">
        <v>3256</v>
      </c>
    </row>
    <row r="120" spans="2:65" s="1" customFormat="1" ht="22.5" customHeight="1">
      <c r="B120" s="166"/>
      <c r="C120" s="167" t="s">
        <v>6012</v>
      </c>
      <c r="D120" s="167" t="s">
        <v>4015</v>
      </c>
      <c r="E120" s="168" t="s">
        <v>2393</v>
      </c>
      <c r="F120" s="169" t="s">
        <v>2394</v>
      </c>
      <c r="G120" s="170" t="s">
        <v>426</v>
      </c>
      <c r="H120" s="171">
        <v>221.15</v>
      </c>
      <c r="I120" s="172"/>
      <c r="J120" s="173">
        <f>ROUND(I120*H120,2)</f>
        <v>0</v>
      </c>
      <c r="K120" s="169" t="s">
        <v>392</v>
      </c>
      <c r="L120" s="35"/>
      <c r="M120" s="174" t="s">
        <v>5915</v>
      </c>
      <c r="N120" s="175" t="s">
        <v>5954</v>
      </c>
      <c r="O120" s="36"/>
      <c r="P120" s="176">
        <f>O120*H120</f>
        <v>0</v>
      </c>
      <c r="Q120" s="176">
        <v>3.15E-2</v>
      </c>
      <c r="R120" s="176">
        <f>Q120*H120</f>
        <v>6.9662250000000006</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3257</v>
      </c>
    </row>
    <row r="121" spans="2:65" s="1" customFormat="1" ht="22.5" customHeight="1">
      <c r="B121" s="166"/>
      <c r="C121" s="167" t="s">
        <v>6015</v>
      </c>
      <c r="D121" s="167" t="s">
        <v>4015</v>
      </c>
      <c r="E121" s="168" t="s">
        <v>2396</v>
      </c>
      <c r="F121" s="169" t="s">
        <v>2397</v>
      </c>
      <c r="G121" s="170" t="s">
        <v>426</v>
      </c>
      <c r="H121" s="171">
        <v>221.15</v>
      </c>
      <c r="I121" s="172"/>
      <c r="J121" s="173">
        <f>ROUND(I121*H121,2)</f>
        <v>0</v>
      </c>
      <c r="K121" s="169" t="s">
        <v>392</v>
      </c>
      <c r="L121" s="35"/>
      <c r="M121" s="174" t="s">
        <v>5915</v>
      </c>
      <c r="N121" s="175" t="s">
        <v>5954</v>
      </c>
      <c r="O121" s="36"/>
      <c r="P121" s="176">
        <f>O121*H121</f>
        <v>0</v>
      </c>
      <c r="Q121" s="176">
        <v>1.0500000000000001E-2</v>
      </c>
      <c r="R121" s="176">
        <f>Q121*H121</f>
        <v>2.3220750000000003</v>
      </c>
      <c r="S121" s="176">
        <v>0</v>
      </c>
      <c r="T121" s="177">
        <f>S121*H121</f>
        <v>0</v>
      </c>
      <c r="AR121" s="18" t="s">
        <v>6003</v>
      </c>
      <c r="AT121" s="18" t="s">
        <v>4015</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3258</v>
      </c>
    </row>
    <row r="122" spans="2:65" s="1" customFormat="1" ht="31.5" customHeight="1">
      <c r="B122" s="166"/>
      <c r="C122" s="167" t="s">
        <v>3973</v>
      </c>
      <c r="D122" s="167" t="s">
        <v>4015</v>
      </c>
      <c r="E122" s="168" t="s">
        <v>1537</v>
      </c>
      <c r="F122" s="169" t="s">
        <v>1538</v>
      </c>
      <c r="G122" s="170" t="s">
        <v>426</v>
      </c>
      <c r="H122" s="171">
        <v>23.15</v>
      </c>
      <c r="I122" s="172"/>
      <c r="J122" s="173">
        <f>ROUND(I122*H122,2)</f>
        <v>0</v>
      </c>
      <c r="K122" s="169" t="s">
        <v>392</v>
      </c>
      <c r="L122" s="35"/>
      <c r="M122" s="174" t="s">
        <v>5915</v>
      </c>
      <c r="N122" s="175" t="s">
        <v>5954</v>
      </c>
      <c r="O122" s="36"/>
      <c r="P122" s="176">
        <f>O122*H122</f>
        <v>0</v>
      </c>
      <c r="Q122" s="176">
        <v>6.28E-3</v>
      </c>
      <c r="R122" s="176">
        <f>Q122*H122</f>
        <v>0.14538199999999998</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2399</v>
      </c>
    </row>
    <row r="123" spans="2:65" s="12" customFormat="1">
      <c r="B123" s="186"/>
      <c r="D123" s="195" t="s">
        <v>402</v>
      </c>
      <c r="E123" s="194" t="s">
        <v>5915</v>
      </c>
      <c r="F123" s="207" t="s">
        <v>3259</v>
      </c>
      <c r="H123" s="208">
        <v>20.3</v>
      </c>
      <c r="I123" s="190"/>
      <c r="L123" s="186"/>
      <c r="M123" s="191"/>
      <c r="N123" s="192"/>
      <c r="O123" s="192"/>
      <c r="P123" s="192"/>
      <c r="Q123" s="192"/>
      <c r="R123" s="192"/>
      <c r="S123" s="192"/>
      <c r="T123" s="193"/>
      <c r="AT123" s="194" t="s">
        <v>402</v>
      </c>
      <c r="AU123" s="194" t="s">
        <v>5990</v>
      </c>
      <c r="AV123" s="12" t="s">
        <v>5990</v>
      </c>
      <c r="AW123" s="12" t="s">
        <v>5947</v>
      </c>
      <c r="AX123" s="12" t="s">
        <v>5983</v>
      </c>
      <c r="AY123" s="194" t="s">
        <v>4012</v>
      </c>
    </row>
    <row r="124" spans="2:65" s="12" customFormat="1">
      <c r="B124" s="186"/>
      <c r="D124" s="195" t="s">
        <v>402</v>
      </c>
      <c r="E124" s="194" t="s">
        <v>5915</v>
      </c>
      <c r="F124" s="207" t="s">
        <v>3260</v>
      </c>
      <c r="H124" s="208">
        <v>2.85</v>
      </c>
      <c r="I124" s="190"/>
      <c r="L124" s="186"/>
      <c r="M124" s="191"/>
      <c r="N124" s="192"/>
      <c r="O124" s="192"/>
      <c r="P124" s="192"/>
      <c r="Q124" s="192"/>
      <c r="R124" s="192"/>
      <c r="S124" s="192"/>
      <c r="T124" s="193"/>
      <c r="AT124" s="194" t="s">
        <v>402</v>
      </c>
      <c r="AU124" s="194" t="s">
        <v>5990</v>
      </c>
      <c r="AV124" s="12" t="s">
        <v>5990</v>
      </c>
      <c r="AW124" s="12" t="s">
        <v>5947</v>
      </c>
      <c r="AX124" s="12" t="s">
        <v>5983</v>
      </c>
      <c r="AY124" s="194" t="s">
        <v>4012</v>
      </c>
    </row>
    <row r="125" spans="2:65" s="13" customFormat="1">
      <c r="B125" s="209"/>
      <c r="D125" s="179" t="s">
        <v>402</v>
      </c>
      <c r="E125" s="210" t="s">
        <v>5915</v>
      </c>
      <c r="F125" s="211" t="s">
        <v>476</v>
      </c>
      <c r="H125" s="212">
        <v>23.15</v>
      </c>
      <c r="I125" s="213"/>
      <c r="L125" s="209"/>
      <c r="M125" s="214"/>
      <c r="N125" s="215"/>
      <c r="O125" s="215"/>
      <c r="P125" s="215"/>
      <c r="Q125" s="215"/>
      <c r="R125" s="215"/>
      <c r="S125" s="215"/>
      <c r="T125" s="216"/>
      <c r="AT125" s="217" t="s">
        <v>402</v>
      </c>
      <c r="AU125" s="217" t="s">
        <v>5990</v>
      </c>
      <c r="AV125" s="13" t="s">
        <v>6003</v>
      </c>
      <c r="AW125" s="13" t="s">
        <v>5947</v>
      </c>
      <c r="AX125" s="13" t="s">
        <v>5934</v>
      </c>
      <c r="AY125" s="217" t="s">
        <v>4012</v>
      </c>
    </row>
    <row r="126" spans="2:65" s="1" customFormat="1" ht="22.5" customHeight="1">
      <c r="B126" s="166"/>
      <c r="C126" s="167" t="s">
        <v>5939</v>
      </c>
      <c r="D126" s="167" t="s">
        <v>4015</v>
      </c>
      <c r="E126" s="168" t="s">
        <v>1543</v>
      </c>
      <c r="F126" s="169" t="s">
        <v>1544</v>
      </c>
      <c r="G126" s="170" t="s">
        <v>426</v>
      </c>
      <c r="H126" s="171">
        <v>198</v>
      </c>
      <c r="I126" s="172"/>
      <c r="J126" s="173">
        <f>ROUND(I126*H126,2)</f>
        <v>0</v>
      </c>
      <c r="K126" s="169" t="s">
        <v>392</v>
      </c>
      <c r="L126" s="35"/>
      <c r="M126" s="174" t="s">
        <v>5915</v>
      </c>
      <c r="N126" s="175" t="s">
        <v>5954</v>
      </c>
      <c r="O126" s="36"/>
      <c r="P126" s="176">
        <f>O126*H126</f>
        <v>0</v>
      </c>
      <c r="Q126" s="176">
        <v>4.7800000000000004E-3</v>
      </c>
      <c r="R126" s="176">
        <f>Q126*H126</f>
        <v>0.94644000000000006</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3261</v>
      </c>
    </row>
    <row r="127" spans="2:65" s="1" customFormat="1" ht="27">
      <c r="B127" s="35"/>
      <c r="D127" s="179" t="s">
        <v>4021</v>
      </c>
      <c r="F127" s="180" t="s">
        <v>1546</v>
      </c>
      <c r="I127" s="181"/>
      <c r="L127" s="35"/>
      <c r="M127" s="64"/>
      <c r="N127" s="36"/>
      <c r="O127" s="36"/>
      <c r="P127" s="36"/>
      <c r="Q127" s="36"/>
      <c r="R127" s="36"/>
      <c r="S127" s="36"/>
      <c r="T127" s="65"/>
      <c r="AT127" s="18" t="s">
        <v>4021</v>
      </c>
      <c r="AU127" s="18" t="s">
        <v>5990</v>
      </c>
    </row>
    <row r="128" spans="2:65" s="1" customFormat="1" ht="22.5" customHeight="1">
      <c r="B128" s="166"/>
      <c r="C128" s="167" t="s">
        <v>3978</v>
      </c>
      <c r="D128" s="167" t="s">
        <v>4015</v>
      </c>
      <c r="E128" s="168" t="s">
        <v>1547</v>
      </c>
      <c r="F128" s="169" t="s">
        <v>1548</v>
      </c>
      <c r="G128" s="170" t="s">
        <v>426</v>
      </c>
      <c r="H128" s="171">
        <v>221.15</v>
      </c>
      <c r="I128" s="172"/>
      <c r="J128" s="173">
        <f>ROUND(I128*H128,2)</f>
        <v>0</v>
      </c>
      <c r="K128" s="169" t="s">
        <v>392</v>
      </c>
      <c r="L128" s="35"/>
      <c r="M128" s="174" t="s">
        <v>5915</v>
      </c>
      <c r="N128" s="175" t="s">
        <v>5954</v>
      </c>
      <c r="O128" s="36"/>
      <c r="P128" s="176">
        <f>O128*H128</f>
        <v>0</v>
      </c>
      <c r="Q128" s="176">
        <v>0</v>
      </c>
      <c r="R128" s="176">
        <f>Q128*H128</f>
        <v>0</v>
      </c>
      <c r="S128" s="176">
        <v>0</v>
      </c>
      <c r="T128" s="177">
        <f>S128*H128</f>
        <v>0</v>
      </c>
      <c r="AR128" s="18" t="s">
        <v>6003</v>
      </c>
      <c r="AT128" s="18" t="s">
        <v>4015</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2402</v>
      </c>
    </row>
    <row r="129" spans="2:65" s="12" customFormat="1">
      <c r="B129" s="186"/>
      <c r="D129" s="179" t="s">
        <v>402</v>
      </c>
      <c r="E129" s="187" t="s">
        <v>5915</v>
      </c>
      <c r="F129" s="188" t="s">
        <v>3262</v>
      </c>
      <c r="H129" s="189">
        <v>221.15</v>
      </c>
      <c r="I129" s="190"/>
      <c r="L129" s="186"/>
      <c r="M129" s="191"/>
      <c r="N129" s="192"/>
      <c r="O129" s="192"/>
      <c r="P129" s="192"/>
      <c r="Q129" s="192"/>
      <c r="R129" s="192"/>
      <c r="S129" s="192"/>
      <c r="T129" s="193"/>
      <c r="AT129" s="194" t="s">
        <v>402</v>
      </c>
      <c r="AU129" s="194" t="s">
        <v>5990</v>
      </c>
      <c r="AV129" s="12" t="s">
        <v>5990</v>
      </c>
      <c r="AW129" s="12" t="s">
        <v>5947</v>
      </c>
      <c r="AX129" s="12" t="s">
        <v>5934</v>
      </c>
      <c r="AY129" s="194" t="s">
        <v>4012</v>
      </c>
    </row>
    <row r="130" spans="2:65" s="1" customFormat="1" ht="22.5" customHeight="1">
      <c r="B130" s="166"/>
      <c r="C130" s="197" t="s">
        <v>2327</v>
      </c>
      <c r="D130" s="197" t="s">
        <v>447</v>
      </c>
      <c r="E130" s="198" t="s">
        <v>2696</v>
      </c>
      <c r="F130" s="199" t="s">
        <v>2697</v>
      </c>
      <c r="G130" s="200" t="s">
        <v>568</v>
      </c>
      <c r="H130" s="201">
        <v>2</v>
      </c>
      <c r="I130" s="202"/>
      <c r="J130" s="203">
        <f>ROUND(I130*H130,2)</f>
        <v>0</v>
      </c>
      <c r="K130" s="199" t="s">
        <v>5915</v>
      </c>
      <c r="L130" s="204"/>
      <c r="M130" s="205" t="s">
        <v>5915</v>
      </c>
      <c r="N130" s="206" t="s">
        <v>5954</v>
      </c>
      <c r="O130" s="36"/>
      <c r="P130" s="176">
        <f>O130*H130</f>
        <v>0</v>
      </c>
      <c r="Q130" s="176">
        <v>8.5000000000000006E-3</v>
      </c>
      <c r="R130" s="176">
        <f>Q130*H130</f>
        <v>1.7000000000000001E-2</v>
      </c>
      <c r="S130" s="176">
        <v>0</v>
      </c>
      <c r="T130" s="177">
        <f>S130*H130</f>
        <v>0</v>
      </c>
      <c r="AR130" s="18" t="s">
        <v>6015</v>
      </c>
      <c r="AT130" s="18" t="s">
        <v>447</v>
      </c>
      <c r="AU130" s="18" t="s">
        <v>5990</v>
      </c>
      <c r="AY130" s="18" t="s">
        <v>4012</v>
      </c>
      <c r="BE130" s="178">
        <f>IF(N130="základní",J130,0)</f>
        <v>0</v>
      </c>
      <c r="BF130" s="178">
        <f>IF(N130="snížená",J130,0)</f>
        <v>0</v>
      </c>
      <c r="BG130" s="178">
        <f>IF(N130="zákl. přenesená",J130,0)</f>
        <v>0</v>
      </c>
      <c r="BH130" s="178">
        <f>IF(N130="sníž. přenesená",J130,0)</f>
        <v>0</v>
      </c>
      <c r="BI130" s="178">
        <f>IF(N130="nulová",J130,0)</f>
        <v>0</v>
      </c>
      <c r="BJ130" s="18" t="s">
        <v>5934</v>
      </c>
      <c r="BK130" s="178">
        <f>ROUND(I130*H130,2)</f>
        <v>0</v>
      </c>
      <c r="BL130" s="18" t="s">
        <v>6003</v>
      </c>
      <c r="BM130" s="18" t="s">
        <v>3263</v>
      </c>
    </row>
    <row r="131" spans="2:65" s="1" customFormat="1" ht="22.5" customHeight="1">
      <c r="B131" s="166"/>
      <c r="C131" s="197" t="s">
        <v>2329</v>
      </c>
      <c r="D131" s="197" t="s">
        <v>447</v>
      </c>
      <c r="E131" s="198" t="s">
        <v>2552</v>
      </c>
      <c r="F131" s="199" t="s">
        <v>3264</v>
      </c>
      <c r="G131" s="200" t="s">
        <v>568</v>
      </c>
      <c r="H131" s="201">
        <v>2</v>
      </c>
      <c r="I131" s="202"/>
      <c r="J131" s="203">
        <f>ROUND(I131*H131,2)</f>
        <v>0</v>
      </c>
      <c r="K131" s="199" t="s">
        <v>5915</v>
      </c>
      <c r="L131" s="204"/>
      <c r="M131" s="205" t="s">
        <v>5915</v>
      </c>
      <c r="N131" s="206" t="s">
        <v>5954</v>
      </c>
      <c r="O131" s="36"/>
      <c r="P131" s="176">
        <f>O131*H131</f>
        <v>0</v>
      </c>
      <c r="Q131" s="176">
        <v>7.3999999999999996E-2</v>
      </c>
      <c r="R131" s="176">
        <f>Q131*H131</f>
        <v>0.14799999999999999</v>
      </c>
      <c r="S131" s="176">
        <v>0</v>
      </c>
      <c r="T131" s="177">
        <f>S131*H131</f>
        <v>0</v>
      </c>
      <c r="AR131" s="18" t="s">
        <v>6015</v>
      </c>
      <c r="AT131" s="18" t="s">
        <v>447</v>
      </c>
      <c r="AU131" s="18" t="s">
        <v>5990</v>
      </c>
      <c r="AY131" s="18" t="s">
        <v>4012</v>
      </c>
      <c r="BE131" s="178">
        <f>IF(N131="základní",J131,0)</f>
        <v>0</v>
      </c>
      <c r="BF131" s="178">
        <f>IF(N131="snížená",J131,0)</f>
        <v>0</v>
      </c>
      <c r="BG131" s="178">
        <f>IF(N131="zákl. přenesená",J131,0)</f>
        <v>0</v>
      </c>
      <c r="BH131" s="178">
        <f>IF(N131="sníž. přenesená",J131,0)</f>
        <v>0</v>
      </c>
      <c r="BI131" s="178">
        <f>IF(N131="nulová",J131,0)</f>
        <v>0</v>
      </c>
      <c r="BJ131" s="18" t="s">
        <v>5934</v>
      </c>
      <c r="BK131" s="178">
        <f>ROUND(I131*H131,2)</f>
        <v>0</v>
      </c>
      <c r="BL131" s="18" t="s">
        <v>6003</v>
      </c>
      <c r="BM131" s="18" t="s">
        <v>3265</v>
      </c>
    </row>
    <row r="132" spans="2:65" s="1" customFormat="1" ht="22.5" customHeight="1">
      <c r="B132" s="166"/>
      <c r="C132" s="167" t="s">
        <v>3959</v>
      </c>
      <c r="D132" s="167" t="s">
        <v>4015</v>
      </c>
      <c r="E132" s="168" t="s">
        <v>3266</v>
      </c>
      <c r="F132" s="169" t="s">
        <v>3267</v>
      </c>
      <c r="G132" s="170" t="s">
        <v>426</v>
      </c>
      <c r="H132" s="171">
        <v>8.5</v>
      </c>
      <c r="I132" s="172"/>
      <c r="J132" s="173">
        <f>ROUND(I132*H132,2)</f>
        <v>0</v>
      </c>
      <c r="K132" s="169" t="s">
        <v>392</v>
      </c>
      <c r="L132" s="35"/>
      <c r="M132" s="174" t="s">
        <v>5915</v>
      </c>
      <c r="N132" s="175" t="s">
        <v>5954</v>
      </c>
      <c r="O132" s="36"/>
      <c r="P132" s="176">
        <f>O132*H132</f>
        <v>0</v>
      </c>
      <c r="Q132" s="176">
        <v>9.7699999999999992E-3</v>
      </c>
      <c r="R132" s="176">
        <f>Q132*H132</f>
        <v>8.3044999999999994E-2</v>
      </c>
      <c r="S132" s="176">
        <v>0</v>
      </c>
      <c r="T132" s="177">
        <f>S132*H132</f>
        <v>0</v>
      </c>
      <c r="AR132" s="18" t="s">
        <v>6003</v>
      </c>
      <c r="AT132" s="18" t="s">
        <v>4015</v>
      </c>
      <c r="AU132" s="18" t="s">
        <v>5990</v>
      </c>
      <c r="AY132" s="18" t="s">
        <v>4012</v>
      </c>
      <c r="BE132" s="178">
        <f>IF(N132="základní",J132,0)</f>
        <v>0</v>
      </c>
      <c r="BF132" s="178">
        <f>IF(N132="snížená",J132,0)</f>
        <v>0</v>
      </c>
      <c r="BG132" s="178">
        <f>IF(N132="zákl. přenesená",J132,0)</f>
        <v>0</v>
      </c>
      <c r="BH132" s="178">
        <f>IF(N132="sníž. přenesená",J132,0)</f>
        <v>0</v>
      </c>
      <c r="BI132" s="178">
        <f>IF(N132="nulová",J132,0)</f>
        <v>0</v>
      </c>
      <c r="BJ132" s="18" t="s">
        <v>5934</v>
      </c>
      <c r="BK132" s="178">
        <f>ROUND(I132*H132,2)</f>
        <v>0</v>
      </c>
      <c r="BL132" s="18" t="s">
        <v>6003</v>
      </c>
      <c r="BM132" s="18" t="s">
        <v>3268</v>
      </c>
    </row>
    <row r="133" spans="2:65" s="1" customFormat="1" ht="22.5" customHeight="1">
      <c r="B133" s="166"/>
      <c r="C133" s="167" t="s">
        <v>5921</v>
      </c>
      <c r="D133" s="167" t="s">
        <v>4015</v>
      </c>
      <c r="E133" s="168" t="s">
        <v>3269</v>
      </c>
      <c r="F133" s="169" t="s">
        <v>3270</v>
      </c>
      <c r="G133" s="170" t="s">
        <v>568</v>
      </c>
      <c r="H133" s="171">
        <v>2</v>
      </c>
      <c r="I133" s="172"/>
      <c r="J133" s="173">
        <f>ROUND(I133*H133,2)</f>
        <v>0</v>
      </c>
      <c r="K133" s="169" t="s">
        <v>5915</v>
      </c>
      <c r="L133" s="35"/>
      <c r="M133" s="174" t="s">
        <v>5915</v>
      </c>
      <c r="N133" s="175" t="s">
        <v>5954</v>
      </c>
      <c r="O133" s="36"/>
      <c r="P133" s="176">
        <f>O133*H133</f>
        <v>0</v>
      </c>
      <c r="Q133" s="176">
        <v>3.3730000000000003E-2</v>
      </c>
      <c r="R133" s="176">
        <f>Q133*H133</f>
        <v>6.7460000000000006E-2</v>
      </c>
      <c r="S133" s="176">
        <v>0</v>
      </c>
      <c r="T133" s="177">
        <f>S133*H133</f>
        <v>0</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3271</v>
      </c>
    </row>
    <row r="134" spans="2:65" s="11" customFormat="1" ht="29.85" customHeight="1">
      <c r="B134" s="152"/>
      <c r="D134" s="163" t="s">
        <v>5982</v>
      </c>
      <c r="E134" s="164" t="s">
        <v>3973</v>
      </c>
      <c r="F134" s="164" t="s">
        <v>700</v>
      </c>
      <c r="I134" s="155"/>
      <c r="J134" s="165">
        <f>BK134</f>
        <v>0</v>
      </c>
      <c r="L134" s="152"/>
      <c r="M134" s="157"/>
      <c r="N134" s="158"/>
      <c r="O134" s="158"/>
      <c r="P134" s="159">
        <f>SUM(P135:P162)</f>
        <v>0</v>
      </c>
      <c r="Q134" s="158"/>
      <c r="R134" s="159">
        <f>SUM(R135:R162)</f>
        <v>1.1716000000000001E-3</v>
      </c>
      <c r="S134" s="158"/>
      <c r="T134" s="160">
        <f>SUM(T135:T162)</f>
        <v>33.111818</v>
      </c>
      <c r="AR134" s="153" t="s">
        <v>5934</v>
      </c>
      <c r="AT134" s="161" t="s">
        <v>5982</v>
      </c>
      <c r="AU134" s="161" t="s">
        <v>5934</v>
      </c>
      <c r="AY134" s="153" t="s">
        <v>4012</v>
      </c>
      <c r="BK134" s="162">
        <f>SUM(BK135:BK162)</f>
        <v>0</v>
      </c>
    </row>
    <row r="135" spans="2:65" s="1" customFormat="1" ht="31.5" customHeight="1">
      <c r="B135" s="166"/>
      <c r="C135" s="167" t="s">
        <v>3964</v>
      </c>
      <c r="D135" s="167" t="s">
        <v>4015</v>
      </c>
      <c r="E135" s="168" t="s">
        <v>1556</v>
      </c>
      <c r="F135" s="169" t="s">
        <v>1557</v>
      </c>
      <c r="G135" s="170" t="s">
        <v>426</v>
      </c>
      <c r="H135" s="171">
        <v>221</v>
      </c>
      <c r="I135" s="172"/>
      <c r="J135" s="173">
        <f>ROUND(I135*H135,2)</f>
        <v>0</v>
      </c>
      <c r="K135" s="169" t="s">
        <v>392</v>
      </c>
      <c r="L135" s="35"/>
      <c r="M135" s="174" t="s">
        <v>5915</v>
      </c>
      <c r="N135" s="175" t="s">
        <v>5954</v>
      </c>
      <c r="O135" s="36"/>
      <c r="P135" s="176">
        <f>O135*H135</f>
        <v>0</v>
      </c>
      <c r="Q135" s="176">
        <v>0</v>
      </c>
      <c r="R135" s="176">
        <f>Q135*H135</f>
        <v>0</v>
      </c>
      <c r="S135" s="176">
        <v>0</v>
      </c>
      <c r="T135" s="177">
        <f>S135*H135</f>
        <v>0</v>
      </c>
      <c r="AR135" s="18" t="s">
        <v>6003</v>
      </c>
      <c r="AT135" s="18" t="s">
        <v>4015</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3272</v>
      </c>
    </row>
    <row r="136" spans="2:65" s="1" customFormat="1" ht="31.5" customHeight="1">
      <c r="B136" s="166"/>
      <c r="C136" s="167" t="s">
        <v>2338</v>
      </c>
      <c r="D136" s="167" t="s">
        <v>4015</v>
      </c>
      <c r="E136" s="168" t="s">
        <v>1561</v>
      </c>
      <c r="F136" s="169" t="s">
        <v>1562</v>
      </c>
      <c r="G136" s="170" t="s">
        <v>426</v>
      </c>
      <c r="H136" s="171">
        <v>4420</v>
      </c>
      <c r="I136" s="172"/>
      <c r="J136" s="173">
        <f>ROUND(I136*H136,2)</f>
        <v>0</v>
      </c>
      <c r="K136" s="169" t="s">
        <v>392</v>
      </c>
      <c r="L136" s="35"/>
      <c r="M136" s="174" t="s">
        <v>5915</v>
      </c>
      <c r="N136" s="175" t="s">
        <v>5954</v>
      </c>
      <c r="O136" s="36"/>
      <c r="P136" s="176">
        <f>O136*H136</f>
        <v>0</v>
      </c>
      <c r="Q136" s="176">
        <v>0</v>
      </c>
      <c r="R136" s="176">
        <f>Q136*H136</f>
        <v>0</v>
      </c>
      <c r="S136" s="176">
        <v>0</v>
      </c>
      <c r="T136" s="177">
        <f>S136*H136</f>
        <v>0</v>
      </c>
      <c r="AR136" s="18" t="s">
        <v>6003</v>
      </c>
      <c r="AT136" s="18" t="s">
        <v>4015</v>
      </c>
      <c r="AU136" s="18" t="s">
        <v>5990</v>
      </c>
      <c r="AY136" s="18" t="s">
        <v>4012</v>
      </c>
      <c r="BE136" s="178">
        <f>IF(N136="základní",J136,0)</f>
        <v>0</v>
      </c>
      <c r="BF136" s="178">
        <f>IF(N136="snížená",J136,0)</f>
        <v>0</v>
      </c>
      <c r="BG136" s="178">
        <f>IF(N136="zákl. přenesená",J136,0)</f>
        <v>0</v>
      </c>
      <c r="BH136" s="178">
        <f>IF(N136="sníž. přenesená",J136,0)</f>
        <v>0</v>
      </c>
      <c r="BI136" s="178">
        <f>IF(N136="nulová",J136,0)</f>
        <v>0</v>
      </c>
      <c r="BJ136" s="18" t="s">
        <v>5934</v>
      </c>
      <c r="BK136" s="178">
        <f>ROUND(I136*H136,2)</f>
        <v>0</v>
      </c>
      <c r="BL136" s="18" t="s">
        <v>6003</v>
      </c>
      <c r="BM136" s="18" t="s">
        <v>3273</v>
      </c>
    </row>
    <row r="137" spans="2:65" s="12" customFormat="1">
      <c r="B137" s="186"/>
      <c r="D137" s="179" t="s">
        <v>402</v>
      </c>
      <c r="E137" s="187" t="s">
        <v>5915</v>
      </c>
      <c r="F137" s="188" t="s">
        <v>3274</v>
      </c>
      <c r="H137" s="189">
        <v>4420</v>
      </c>
      <c r="I137" s="190"/>
      <c r="L137" s="186"/>
      <c r="M137" s="191"/>
      <c r="N137" s="192"/>
      <c r="O137" s="192"/>
      <c r="P137" s="192"/>
      <c r="Q137" s="192"/>
      <c r="R137" s="192"/>
      <c r="S137" s="192"/>
      <c r="T137" s="193"/>
      <c r="AT137" s="194" t="s">
        <v>402</v>
      </c>
      <c r="AU137" s="194" t="s">
        <v>5990</v>
      </c>
      <c r="AV137" s="12" t="s">
        <v>5990</v>
      </c>
      <c r="AW137" s="12" t="s">
        <v>5947</v>
      </c>
      <c r="AX137" s="12" t="s">
        <v>5934</v>
      </c>
      <c r="AY137" s="194" t="s">
        <v>4012</v>
      </c>
    </row>
    <row r="138" spans="2:65" s="1" customFormat="1" ht="31.5" customHeight="1">
      <c r="B138" s="166"/>
      <c r="C138" s="167" t="s">
        <v>2341</v>
      </c>
      <c r="D138" s="167" t="s">
        <v>4015</v>
      </c>
      <c r="E138" s="168" t="s">
        <v>1565</v>
      </c>
      <c r="F138" s="169" t="s">
        <v>1566</v>
      </c>
      <c r="G138" s="170" t="s">
        <v>426</v>
      </c>
      <c r="H138" s="171">
        <v>221</v>
      </c>
      <c r="I138" s="172"/>
      <c r="J138" s="173">
        <f>ROUND(I138*H138,2)</f>
        <v>0</v>
      </c>
      <c r="K138" s="169" t="s">
        <v>392</v>
      </c>
      <c r="L138" s="35"/>
      <c r="M138" s="174" t="s">
        <v>5915</v>
      </c>
      <c r="N138" s="175" t="s">
        <v>5954</v>
      </c>
      <c r="O138" s="36"/>
      <c r="P138" s="176">
        <f>O138*H138</f>
        <v>0</v>
      </c>
      <c r="Q138" s="176">
        <v>0</v>
      </c>
      <c r="R138" s="176">
        <f>Q138*H138</f>
        <v>0</v>
      </c>
      <c r="S138" s="176">
        <v>0</v>
      </c>
      <c r="T138" s="177">
        <f>S138*H138</f>
        <v>0</v>
      </c>
      <c r="AR138" s="18" t="s">
        <v>6003</v>
      </c>
      <c r="AT138" s="18" t="s">
        <v>4015</v>
      </c>
      <c r="AU138" s="18" t="s">
        <v>5990</v>
      </c>
      <c r="AY138" s="18" t="s">
        <v>4012</v>
      </c>
      <c r="BE138" s="178">
        <f>IF(N138="základní",J138,0)</f>
        <v>0</v>
      </c>
      <c r="BF138" s="178">
        <f>IF(N138="snížená",J138,0)</f>
        <v>0</v>
      </c>
      <c r="BG138" s="178">
        <f>IF(N138="zákl. přenesená",J138,0)</f>
        <v>0</v>
      </c>
      <c r="BH138" s="178">
        <f>IF(N138="sníž. přenesená",J138,0)</f>
        <v>0</v>
      </c>
      <c r="BI138" s="178">
        <f>IF(N138="nulová",J138,0)</f>
        <v>0</v>
      </c>
      <c r="BJ138" s="18" t="s">
        <v>5934</v>
      </c>
      <c r="BK138" s="178">
        <f>ROUND(I138*H138,2)</f>
        <v>0</v>
      </c>
      <c r="BL138" s="18" t="s">
        <v>6003</v>
      </c>
      <c r="BM138" s="18" t="s">
        <v>3275</v>
      </c>
    </row>
    <row r="139" spans="2:65" s="1" customFormat="1" ht="22.5" customHeight="1">
      <c r="B139" s="166"/>
      <c r="C139" s="167" t="s">
        <v>2344</v>
      </c>
      <c r="D139" s="167" t="s">
        <v>4015</v>
      </c>
      <c r="E139" s="168" t="s">
        <v>1572</v>
      </c>
      <c r="F139" s="169" t="s">
        <v>1573</v>
      </c>
      <c r="G139" s="170" t="s">
        <v>426</v>
      </c>
      <c r="H139" s="171">
        <v>117.16</v>
      </c>
      <c r="I139" s="172"/>
      <c r="J139" s="173">
        <f>ROUND(I139*H139,2)</f>
        <v>0</v>
      </c>
      <c r="K139" s="169" t="s">
        <v>5915</v>
      </c>
      <c r="L139" s="35"/>
      <c r="M139" s="174" t="s">
        <v>5915</v>
      </c>
      <c r="N139" s="175" t="s">
        <v>5954</v>
      </c>
      <c r="O139" s="36"/>
      <c r="P139" s="176">
        <f>O139*H139</f>
        <v>0</v>
      </c>
      <c r="Q139" s="176">
        <v>1.0000000000000001E-5</v>
      </c>
      <c r="R139" s="176">
        <f>Q139*H139</f>
        <v>1.1716000000000001E-3</v>
      </c>
      <c r="S139" s="176">
        <v>0</v>
      </c>
      <c r="T139" s="177">
        <f>S139*H139</f>
        <v>0</v>
      </c>
      <c r="AR139" s="18" t="s">
        <v>6003</v>
      </c>
      <c r="AT139" s="18" t="s">
        <v>4015</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6003</v>
      </c>
      <c r="BM139" s="18" t="s">
        <v>2414</v>
      </c>
    </row>
    <row r="140" spans="2:65" s="12" customFormat="1">
      <c r="B140" s="186"/>
      <c r="D140" s="179" t="s">
        <v>402</v>
      </c>
      <c r="E140" s="187" t="s">
        <v>5915</v>
      </c>
      <c r="F140" s="188" t="s">
        <v>3276</v>
      </c>
      <c r="H140" s="189">
        <v>117.16</v>
      </c>
      <c r="I140" s="190"/>
      <c r="L140" s="186"/>
      <c r="M140" s="191"/>
      <c r="N140" s="192"/>
      <c r="O140" s="192"/>
      <c r="P140" s="192"/>
      <c r="Q140" s="192"/>
      <c r="R140" s="192"/>
      <c r="S140" s="192"/>
      <c r="T140" s="193"/>
      <c r="AT140" s="194" t="s">
        <v>402</v>
      </c>
      <c r="AU140" s="194" t="s">
        <v>5990</v>
      </c>
      <c r="AV140" s="12" t="s">
        <v>5990</v>
      </c>
      <c r="AW140" s="12" t="s">
        <v>5947</v>
      </c>
      <c r="AX140" s="12" t="s">
        <v>5934</v>
      </c>
      <c r="AY140" s="194" t="s">
        <v>4012</v>
      </c>
    </row>
    <row r="141" spans="2:65" s="1" customFormat="1" ht="22.5" customHeight="1">
      <c r="B141" s="166"/>
      <c r="C141" s="167" t="s">
        <v>2347</v>
      </c>
      <c r="D141" s="167" t="s">
        <v>4015</v>
      </c>
      <c r="E141" s="168" t="s">
        <v>1589</v>
      </c>
      <c r="F141" s="169" t="s">
        <v>1590</v>
      </c>
      <c r="G141" s="170" t="s">
        <v>400</v>
      </c>
      <c r="H141" s="171">
        <v>1.369</v>
      </c>
      <c r="I141" s="172"/>
      <c r="J141" s="173">
        <f>ROUND(I141*H141,2)</f>
        <v>0</v>
      </c>
      <c r="K141" s="169" t="s">
        <v>392</v>
      </c>
      <c r="L141" s="35"/>
      <c r="M141" s="174" t="s">
        <v>5915</v>
      </c>
      <c r="N141" s="175" t="s">
        <v>5954</v>
      </c>
      <c r="O141" s="36"/>
      <c r="P141" s="176">
        <f>O141*H141</f>
        <v>0</v>
      </c>
      <c r="Q141" s="176">
        <v>0</v>
      </c>
      <c r="R141" s="176">
        <f>Q141*H141</f>
        <v>0</v>
      </c>
      <c r="S141" s="176">
        <v>2.2000000000000002</v>
      </c>
      <c r="T141" s="177">
        <f>S141*H141</f>
        <v>3.0118</v>
      </c>
      <c r="AR141" s="18" t="s">
        <v>6003</v>
      </c>
      <c r="AT141" s="18" t="s">
        <v>4015</v>
      </c>
      <c r="AU141" s="18" t="s">
        <v>5990</v>
      </c>
      <c r="AY141" s="18" t="s">
        <v>4012</v>
      </c>
      <c r="BE141" s="178">
        <f>IF(N141="základní",J141,0)</f>
        <v>0</v>
      </c>
      <c r="BF141" s="178">
        <f>IF(N141="snížená",J141,0)</f>
        <v>0</v>
      </c>
      <c r="BG141" s="178">
        <f>IF(N141="zákl. přenesená",J141,0)</f>
        <v>0</v>
      </c>
      <c r="BH141" s="178">
        <f>IF(N141="sníž. přenesená",J141,0)</f>
        <v>0</v>
      </c>
      <c r="BI141" s="178">
        <f>IF(N141="nulová",J141,0)</f>
        <v>0</v>
      </c>
      <c r="BJ141" s="18" t="s">
        <v>5934</v>
      </c>
      <c r="BK141" s="178">
        <f>ROUND(I141*H141,2)</f>
        <v>0</v>
      </c>
      <c r="BL141" s="18" t="s">
        <v>6003</v>
      </c>
      <c r="BM141" s="18" t="s">
        <v>3277</v>
      </c>
    </row>
    <row r="142" spans="2:65" s="1" customFormat="1" ht="27">
      <c r="B142" s="35"/>
      <c r="D142" s="195" t="s">
        <v>4021</v>
      </c>
      <c r="F142" s="196" t="s">
        <v>1592</v>
      </c>
      <c r="I142" s="181"/>
      <c r="L142" s="35"/>
      <c r="M142" s="64"/>
      <c r="N142" s="36"/>
      <c r="O142" s="36"/>
      <c r="P142" s="36"/>
      <c r="Q142" s="36"/>
      <c r="R142" s="36"/>
      <c r="S142" s="36"/>
      <c r="T142" s="65"/>
      <c r="AT142" s="18" t="s">
        <v>4021</v>
      </c>
      <c r="AU142" s="18" t="s">
        <v>5990</v>
      </c>
    </row>
    <row r="143" spans="2:65" s="12" customFormat="1">
      <c r="B143" s="186"/>
      <c r="D143" s="195" t="s">
        <v>402</v>
      </c>
      <c r="E143" s="194" t="s">
        <v>5915</v>
      </c>
      <c r="F143" s="207" t="s">
        <v>3278</v>
      </c>
      <c r="H143" s="208">
        <v>0.86499999999999999</v>
      </c>
      <c r="I143" s="190"/>
      <c r="L143" s="186"/>
      <c r="M143" s="191"/>
      <c r="N143" s="192"/>
      <c r="O143" s="192"/>
      <c r="P143" s="192"/>
      <c r="Q143" s="192"/>
      <c r="R143" s="192"/>
      <c r="S143" s="192"/>
      <c r="T143" s="193"/>
      <c r="AT143" s="194" t="s">
        <v>402</v>
      </c>
      <c r="AU143" s="194" t="s">
        <v>5990</v>
      </c>
      <c r="AV143" s="12" t="s">
        <v>5990</v>
      </c>
      <c r="AW143" s="12" t="s">
        <v>5947</v>
      </c>
      <c r="AX143" s="12" t="s">
        <v>5983</v>
      </c>
      <c r="AY143" s="194" t="s">
        <v>4012</v>
      </c>
    </row>
    <row r="144" spans="2:65" s="12" customFormat="1">
      <c r="B144" s="186"/>
      <c r="D144" s="179" t="s">
        <v>402</v>
      </c>
      <c r="E144" s="187" t="s">
        <v>5915</v>
      </c>
      <c r="F144" s="188" t="s">
        <v>3279</v>
      </c>
      <c r="H144" s="189">
        <v>0.504</v>
      </c>
      <c r="I144" s="190"/>
      <c r="L144" s="186"/>
      <c r="M144" s="191"/>
      <c r="N144" s="192"/>
      <c r="O144" s="192"/>
      <c r="P144" s="192"/>
      <c r="Q144" s="192"/>
      <c r="R144" s="192"/>
      <c r="S144" s="192"/>
      <c r="T144" s="193"/>
      <c r="AT144" s="194" t="s">
        <v>402</v>
      </c>
      <c r="AU144" s="194" t="s">
        <v>5990</v>
      </c>
      <c r="AV144" s="12" t="s">
        <v>5990</v>
      </c>
      <c r="AW144" s="12" t="s">
        <v>5947</v>
      </c>
      <c r="AX144" s="12" t="s">
        <v>5983</v>
      </c>
      <c r="AY144" s="194" t="s">
        <v>4012</v>
      </c>
    </row>
    <row r="145" spans="2:65" s="1" customFormat="1" ht="22.5" customHeight="1">
      <c r="B145" s="166"/>
      <c r="C145" s="167" t="s">
        <v>5920</v>
      </c>
      <c r="D145" s="167" t="s">
        <v>4015</v>
      </c>
      <c r="E145" s="168" t="s">
        <v>1602</v>
      </c>
      <c r="F145" s="169" t="s">
        <v>1603</v>
      </c>
      <c r="G145" s="170" t="s">
        <v>426</v>
      </c>
      <c r="H145" s="171">
        <v>3.7080000000000002</v>
      </c>
      <c r="I145" s="172"/>
      <c r="J145" s="173">
        <f>ROUND(I145*H145,2)</f>
        <v>0</v>
      </c>
      <c r="K145" s="169" t="s">
        <v>392</v>
      </c>
      <c r="L145" s="35"/>
      <c r="M145" s="174" t="s">
        <v>5915</v>
      </c>
      <c r="N145" s="175" t="s">
        <v>5954</v>
      </c>
      <c r="O145" s="36"/>
      <c r="P145" s="176">
        <f>O145*H145</f>
        <v>0</v>
      </c>
      <c r="Q145" s="176">
        <v>0</v>
      </c>
      <c r="R145" s="176">
        <f>Q145*H145</f>
        <v>0</v>
      </c>
      <c r="S145" s="176">
        <v>8.2000000000000003E-2</v>
      </c>
      <c r="T145" s="177">
        <f>S145*H145</f>
        <v>0.30405600000000005</v>
      </c>
      <c r="AR145" s="18" t="s">
        <v>6003</v>
      </c>
      <c r="AT145" s="18" t="s">
        <v>4015</v>
      </c>
      <c r="AU145" s="18" t="s">
        <v>5990</v>
      </c>
      <c r="AY145" s="18" t="s">
        <v>4012</v>
      </c>
      <c r="BE145" s="178">
        <f>IF(N145="základní",J145,0)</f>
        <v>0</v>
      </c>
      <c r="BF145" s="178">
        <f>IF(N145="snížená",J145,0)</f>
        <v>0</v>
      </c>
      <c r="BG145" s="178">
        <f>IF(N145="zákl. přenesená",J145,0)</f>
        <v>0</v>
      </c>
      <c r="BH145" s="178">
        <f>IF(N145="sníž. přenesená",J145,0)</f>
        <v>0</v>
      </c>
      <c r="BI145" s="178">
        <f>IF(N145="nulová",J145,0)</f>
        <v>0</v>
      </c>
      <c r="BJ145" s="18" t="s">
        <v>5934</v>
      </c>
      <c r="BK145" s="178">
        <f>ROUND(I145*H145,2)</f>
        <v>0</v>
      </c>
      <c r="BL145" s="18" t="s">
        <v>6003</v>
      </c>
      <c r="BM145" s="18" t="s">
        <v>3280</v>
      </c>
    </row>
    <row r="146" spans="2:65" s="12" customFormat="1">
      <c r="B146" s="186"/>
      <c r="D146" s="179" t="s">
        <v>402</v>
      </c>
      <c r="E146" s="187" t="s">
        <v>5915</v>
      </c>
      <c r="F146" s="188" t="s">
        <v>3281</v>
      </c>
      <c r="H146" s="189">
        <v>3.7080000000000002</v>
      </c>
      <c r="I146" s="190"/>
      <c r="L146" s="186"/>
      <c r="M146" s="191"/>
      <c r="N146" s="192"/>
      <c r="O146" s="192"/>
      <c r="P146" s="192"/>
      <c r="Q146" s="192"/>
      <c r="R146" s="192"/>
      <c r="S146" s="192"/>
      <c r="T146" s="193"/>
      <c r="AT146" s="194" t="s">
        <v>402</v>
      </c>
      <c r="AU146" s="194" t="s">
        <v>5990</v>
      </c>
      <c r="AV146" s="12" t="s">
        <v>5990</v>
      </c>
      <c r="AW146" s="12" t="s">
        <v>5947</v>
      </c>
      <c r="AX146" s="12" t="s">
        <v>5934</v>
      </c>
      <c r="AY146" s="194" t="s">
        <v>4012</v>
      </c>
    </row>
    <row r="147" spans="2:65" s="1" customFormat="1" ht="22.5" customHeight="1">
      <c r="B147" s="166"/>
      <c r="C147" s="167" t="s">
        <v>2352</v>
      </c>
      <c r="D147" s="167" t="s">
        <v>4015</v>
      </c>
      <c r="E147" s="168" t="s">
        <v>5403</v>
      </c>
      <c r="F147" s="169" t="s">
        <v>5404</v>
      </c>
      <c r="G147" s="170" t="s">
        <v>426</v>
      </c>
      <c r="H147" s="171">
        <v>5.6639999999999997</v>
      </c>
      <c r="I147" s="172"/>
      <c r="J147" s="173">
        <f>ROUND(I147*H147,2)</f>
        <v>0</v>
      </c>
      <c r="K147" s="169" t="s">
        <v>392</v>
      </c>
      <c r="L147" s="35"/>
      <c r="M147" s="174" t="s">
        <v>5915</v>
      </c>
      <c r="N147" s="175" t="s">
        <v>5954</v>
      </c>
      <c r="O147" s="36"/>
      <c r="P147" s="176">
        <f>O147*H147</f>
        <v>0</v>
      </c>
      <c r="Q147" s="176">
        <v>0</v>
      </c>
      <c r="R147" s="176">
        <f>Q147*H147</f>
        <v>0</v>
      </c>
      <c r="S147" s="176">
        <v>3.7999999999999999E-2</v>
      </c>
      <c r="T147" s="177">
        <f>S147*H147</f>
        <v>0.21523199999999998</v>
      </c>
      <c r="AR147" s="18" t="s">
        <v>3964</v>
      </c>
      <c r="AT147" s="18" t="s">
        <v>4015</v>
      </c>
      <c r="AU147" s="18" t="s">
        <v>5990</v>
      </c>
      <c r="AY147" s="18" t="s">
        <v>4012</v>
      </c>
      <c r="BE147" s="178">
        <f>IF(N147="základní",J147,0)</f>
        <v>0</v>
      </c>
      <c r="BF147" s="178">
        <f>IF(N147="snížená",J147,0)</f>
        <v>0</v>
      </c>
      <c r="BG147" s="178">
        <f>IF(N147="zákl. přenesená",J147,0)</f>
        <v>0</v>
      </c>
      <c r="BH147" s="178">
        <f>IF(N147="sníž. přenesená",J147,0)</f>
        <v>0</v>
      </c>
      <c r="BI147" s="178">
        <f>IF(N147="nulová",J147,0)</f>
        <v>0</v>
      </c>
      <c r="BJ147" s="18" t="s">
        <v>5934</v>
      </c>
      <c r="BK147" s="178">
        <f>ROUND(I147*H147,2)</f>
        <v>0</v>
      </c>
      <c r="BL147" s="18" t="s">
        <v>3964</v>
      </c>
      <c r="BM147" s="18" t="s">
        <v>5405</v>
      </c>
    </row>
    <row r="148" spans="2:65" s="12" customFormat="1">
      <c r="B148" s="186"/>
      <c r="D148" s="179" t="s">
        <v>402</v>
      </c>
      <c r="E148" s="187" t="s">
        <v>5915</v>
      </c>
      <c r="F148" s="188" t="s">
        <v>3282</v>
      </c>
      <c r="H148" s="189">
        <v>5.6639999999999997</v>
      </c>
      <c r="I148" s="190"/>
      <c r="L148" s="186"/>
      <c r="M148" s="191"/>
      <c r="N148" s="192"/>
      <c r="O148" s="192"/>
      <c r="P148" s="192"/>
      <c r="Q148" s="192"/>
      <c r="R148" s="192"/>
      <c r="S148" s="192"/>
      <c r="T148" s="193"/>
      <c r="AT148" s="194" t="s">
        <v>402</v>
      </c>
      <c r="AU148" s="194" t="s">
        <v>5990</v>
      </c>
      <c r="AV148" s="12" t="s">
        <v>5990</v>
      </c>
      <c r="AW148" s="12" t="s">
        <v>5947</v>
      </c>
      <c r="AX148" s="12" t="s">
        <v>5934</v>
      </c>
      <c r="AY148" s="194" t="s">
        <v>4012</v>
      </c>
    </row>
    <row r="149" spans="2:65" s="1" customFormat="1" ht="22.5" customHeight="1">
      <c r="B149" s="166"/>
      <c r="C149" s="167" t="s">
        <v>2355</v>
      </c>
      <c r="D149" s="167" t="s">
        <v>4015</v>
      </c>
      <c r="E149" s="168" t="s">
        <v>2713</v>
      </c>
      <c r="F149" s="169" t="s">
        <v>2714</v>
      </c>
      <c r="G149" s="170" t="s">
        <v>426</v>
      </c>
      <c r="H149" s="171">
        <v>7.5</v>
      </c>
      <c r="I149" s="172"/>
      <c r="J149" s="173">
        <f>ROUND(I149*H149,2)</f>
        <v>0</v>
      </c>
      <c r="K149" s="169" t="s">
        <v>392</v>
      </c>
      <c r="L149" s="35"/>
      <c r="M149" s="174" t="s">
        <v>5915</v>
      </c>
      <c r="N149" s="175" t="s">
        <v>5954</v>
      </c>
      <c r="O149" s="36"/>
      <c r="P149" s="176">
        <f>O149*H149</f>
        <v>0</v>
      </c>
      <c r="Q149" s="176">
        <v>0</v>
      </c>
      <c r="R149" s="176">
        <f>Q149*H149</f>
        <v>0</v>
      </c>
      <c r="S149" s="176">
        <v>6.3E-2</v>
      </c>
      <c r="T149" s="177">
        <f>S149*H149</f>
        <v>0.47250000000000003</v>
      </c>
      <c r="AR149" s="18" t="s">
        <v>6003</v>
      </c>
      <c r="AT149" s="18" t="s">
        <v>4015</v>
      </c>
      <c r="AU149" s="18" t="s">
        <v>5990</v>
      </c>
      <c r="AY149" s="18" t="s">
        <v>4012</v>
      </c>
      <c r="BE149" s="178">
        <f>IF(N149="základní",J149,0)</f>
        <v>0</v>
      </c>
      <c r="BF149" s="178">
        <f>IF(N149="snížená",J149,0)</f>
        <v>0</v>
      </c>
      <c r="BG149" s="178">
        <f>IF(N149="zákl. přenesená",J149,0)</f>
        <v>0</v>
      </c>
      <c r="BH149" s="178">
        <f>IF(N149="sníž. přenesená",J149,0)</f>
        <v>0</v>
      </c>
      <c r="BI149" s="178">
        <f>IF(N149="nulová",J149,0)</f>
        <v>0</v>
      </c>
      <c r="BJ149" s="18" t="s">
        <v>5934</v>
      </c>
      <c r="BK149" s="178">
        <f>ROUND(I149*H149,2)</f>
        <v>0</v>
      </c>
      <c r="BL149" s="18" t="s">
        <v>6003</v>
      </c>
      <c r="BM149" s="18" t="s">
        <v>3283</v>
      </c>
    </row>
    <row r="150" spans="2:65" s="12" customFormat="1">
      <c r="B150" s="186"/>
      <c r="D150" s="179" t="s">
        <v>402</v>
      </c>
      <c r="E150" s="187" t="s">
        <v>5915</v>
      </c>
      <c r="F150" s="188" t="s">
        <v>3284</v>
      </c>
      <c r="H150" s="189">
        <v>7.5</v>
      </c>
      <c r="I150" s="190"/>
      <c r="L150" s="186"/>
      <c r="M150" s="191"/>
      <c r="N150" s="192"/>
      <c r="O150" s="192"/>
      <c r="P150" s="192"/>
      <c r="Q150" s="192"/>
      <c r="R150" s="192"/>
      <c r="S150" s="192"/>
      <c r="T150" s="193"/>
      <c r="AT150" s="194" t="s">
        <v>402</v>
      </c>
      <c r="AU150" s="194" t="s">
        <v>5990</v>
      </c>
      <c r="AV150" s="12" t="s">
        <v>5990</v>
      </c>
      <c r="AW150" s="12" t="s">
        <v>5947</v>
      </c>
      <c r="AX150" s="12" t="s">
        <v>5934</v>
      </c>
      <c r="AY150" s="194" t="s">
        <v>4012</v>
      </c>
    </row>
    <row r="151" spans="2:65" s="1" customFormat="1" ht="22.5" customHeight="1">
      <c r="B151" s="166"/>
      <c r="C151" s="167" t="s">
        <v>2358</v>
      </c>
      <c r="D151" s="167" t="s">
        <v>4015</v>
      </c>
      <c r="E151" s="168" t="s">
        <v>2572</v>
      </c>
      <c r="F151" s="169" t="s">
        <v>2573</v>
      </c>
      <c r="G151" s="170" t="s">
        <v>426</v>
      </c>
      <c r="H151" s="171">
        <v>118.32</v>
      </c>
      <c r="I151" s="172"/>
      <c r="J151" s="173">
        <f>ROUND(I151*H151,2)</f>
        <v>0</v>
      </c>
      <c r="K151" s="169" t="s">
        <v>392</v>
      </c>
      <c r="L151" s="35"/>
      <c r="M151" s="174" t="s">
        <v>5915</v>
      </c>
      <c r="N151" s="175" t="s">
        <v>5954</v>
      </c>
      <c r="O151" s="36"/>
      <c r="P151" s="176">
        <f>O151*H151</f>
        <v>0</v>
      </c>
      <c r="Q151" s="176">
        <v>0</v>
      </c>
      <c r="R151" s="176">
        <f>Q151*H151</f>
        <v>0</v>
      </c>
      <c r="S151" s="176">
        <v>0.05</v>
      </c>
      <c r="T151" s="177">
        <f>S151*H151</f>
        <v>5.9160000000000004</v>
      </c>
      <c r="AR151" s="18" t="s">
        <v>6003</v>
      </c>
      <c r="AT151" s="18" t="s">
        <v>4015</v>
      </c>
      <c r="AU151" s="18" t="s">
        <v>5990</v>
      </c>
      <c r="AY151" s="18" t="s">
        <v>4012</v>
      </c>
      <c r="BE151" s="178">
        <f>IF(N151="základní",J151,0)</f>
        <v>0</v>
      </c>
      <c r="BF151" s="178">
        <f>IF(N151="snížená",J151,0)</f>
        <v>0</v>
      </c>
      <c r="BG151" s="178">
        <f>IF(N151="zákl. přenesená",J151,0)</f>
        <v>0</v>
      </c>
      <c r="BH151" s="178">
        <f>IF(N151="sníž. přenesená",J151,0)</f>
        <v>0</v>
      </c>
      <c r="BI151" s="178">
        <f>IF(N151="nulová",J151,0)</f>
        <v>0</v>
      </c>
      <c r="BJ151" s="18" t="s">
        <v>5934</v>
      </c>
      <c r="BK151" s="178">
        <f>ROUND(I151*H151,2)</f>
        <v>0</v>
      </c>
      <c r="BL151" s="18" t="s">
        <v>6003</v>
      </c>
      <c r="BM151" s="18" t="s">
        <v>3285</v>
      </c>
    </row>
    <row r="152" spans="2:65" s="12" customFormat="1">
      <c r="B152" s="186"/>
      <c r="D152" s="179" t="s">
        <v>402</v>
      </c>
      <c r="E152" s="187" t="s">
        <v>5915</v>
      </c>
      <c r="F152" s="188" t="s">
        <v>3245</v>
      </c>
      <c r="H152" s="189">
        <v>118.32</v>
      </c>
      <c r="I152" s="190"/>
      <c r="L152" s="186"/>
      <c r="M152" s="191"/>
      <c r="N152" s="192"/>
      <c r="O152" s="192"/>
      <c r="P152" s="192"/>
      <c r="Q152" s="192"/>
      <c r="R152" s="192"/>
      <c r="S152" s="192"/>
      <c r="T152" s="193"/>
      <c r="AT152" s="194" t="s">
        <v>402</v>
      </c>
      <c r="AU152" s="194" t="s">
        <v>5990</v>
      </c>
      <c r="AV152" s="12" t="s">
        <v>5990</v>
      </c>
      <c r="AW152" s="12" t="s">
        <v>5947</v>
      </c>
      <c r="AX152" s="12" t="s">
        <v>5983</v>
      </c>
      <c r="AY152" s="194" t="s">
        <v>4012</v>
      </c>
    </row>
    <row r="153" spans="2:65" s="1" customFormat="1" ht="22.5" customHeight="1">
      <c r="B153" s="166"/>
      <c r="C153" s="167" t="s">
        <v>491</v>
      </c>
      <c r="D153" s="167" t="s">
        <v>4015</v>
      </c>
      <c r="E153" s="168" t="s">
        <v>1618</v>
      </c>
      <c r="F153" s="169" t="s">
        <v>1619</v>
      </c>
      <c r="G153" s="170" t="s">
        <v>426</v>
      </c>
      <c r="H153" s="171">
        <v>220.53</v>
      </c>
      <c r="I153" s="172"/>
      <c r="J153" s="173">
        <f>ROUND(I153*H153,2)</f>
        <v>0</v>
      </c>
      <c r="K153" s="169" t="s">
        <v>392</v>
      </c>
      <c r="L153" s="35"/>
      <c r="M153" s="174" t="s">
        <v>5915</v>
      </c>
      <c r="N153" s="175" t="s">
        <v>5954</v>
      </c>
      <c r="O153" s="36"/>
      <c r="P153" s="176">
        <f>O153*H153</f>
        <v>0</v>
      </c>
      <c r="Q153" s="176">
        <v>0</v>
      </c>
      <c r="R153" s="176">
        <f>Q153*H153</f>
        <v>0</v>
      </c>
      <c r="S153" s="176">
        <v>4.5999999999999999E-2</v>
      </c>
      <c r="T153" s="177">
        <f>S153*H153</f>
        <v>10.14438</v>
      </c>
      <c r="AR153" s="18" t="s">
        <v>6003</v>
      </c>
      <c r="AT153" s="18" t="s">
        <v>4015</v>
      </c>
      <c r="AU153" s="18" t="s">
        <v>5990</v>
      </c>
      <c r="AY153" s="18" t="s">
        <v>4012</v>
      </c>
      <c r="BE153" s="178">
        <f>IF(N153="základní",J153,0)</f>
        <v>0</v>
      </c>
      <c r="BF153" s="178">
        <f>IF(N153="snížená",J153,0)</f>
        <v>0</v>
      </c>
      <c r="BG153" s="178">
        <f>IF(N153="zákl. přenesená",J153,0)</f>
        <v>0</v>
      </c>
      <c r="BH153" s="178">
        <f>IF(N153="sníž. přenesená",J153,0)</f>
        <v>0</v>
      </c>
      <c r="BI153" s="178">
        <f>IF(N153="nulová",J153,0)</f>
        <v>0</v>
      </c>
      <c r="BJ153" s="18" t="s">
        <v>5934</v>
      </c>
      <c r="BK153" s="178">
        <f>ROUND(I153*H153,2)</f>
        <v>0</v>
      </c>
      <c r="BL153" s="18" t="s">
        <v>6003</v>
      </c>
      <c r="BM153" s="18" t="s">
        <v>3286</v>
      </c>
    </row>
    <row r="154" spans="2:65" s="12" customFormat="1">
      <c r="B154" s="186"/>
      <c r="D154" s="195" t="s">
        <v>402</v>
      </c>
      <c r="E154" s="194" t="s">
        <v>5915</v>
      </c>
      <c r="F154" s="207" t="s">
        <v>3246</v>
      </c>
      <c r="H154" s="208">
        <v>73.650000000000006</v>
      </c>
      <c r="I154" s="190"/>
      <c r="L154" s="186"/>
      <c r="M154" s="191"/>
      <c r="N154" s="192"/>
      <c r="O154" s="192"/>
      <c r="P154" s="192"/>
      <c r="Q154" s="192"/>
      <c r="R154" s="192"/>
      <c r="S154" s="192"/>
      <c r="T154" s="193"/>
      <c r="AT154" s="194" t="s">
        <v>402</v>
      </c>
      <c r="AU154" s="194" t="s">
        <v>5990</v>
      </c>
      <c r="AV154" s="12" t="s">
        <v>5990</v>
      </c>
      <c r="AW154" s="12" t="s">
        <v>5947</v>
      </c>
      <c r="AX154" s="12" t="s">
        <v>5983</v>
      </c>
      <c r="AY154" s="194" t="s">
        <v>4012</v>
      </c>
    </row>
    <row r="155" spans="2:65" s="12" customFormat="1">
      <c r="B155" s="186"/>
      <c r="D155" s="195" t="s">
        <v>402</v>
      </c>
      <c r="E155" s="194" t="s">
        <v>5915</v>
      </c>
      <c r="F155" s="207" t="s">
        <v>3247</v>
      </c>
      <c r="H155" s="208">
        <v>7.8</v>
      </c>
      <c r="I155" s="190"/>
      <c r="L155" s="186"/>
      <c r="M155" s="191"/>
      <c r="N155" s="192"/>
      <c r="O155" s="192"/>
      <c r="P155" s="192"/>
      <c r="Q155" s="192"/>
      <c r="R155" s="192"/>
      <c r="S155" s="192"/>
      <c r="T155" s="193"/>
      <c r="AT155" s="194" t="s">
        <v>402</v>
      </c>
      <c r="AU155" s="194" t="s">
        <v>5990</v>
      </c>
      <c r="AV155" s="12" t="s">
        <v>5990</v>
      </c>
      <c r="AW155" s="12" t="s">
        <v>5947</v>
      </c>
      <c r="AX155" s="12" t="s">
        <v>5983</v>
      </c>
      <c r="AY155" s="194" t="s">
        <v>4012</v>
      </c>
    </row>
    <row r="156" spans="2:65" s="12" customFormat="1">
      <c r="B156" s="186"/>
      <c r="D156" s="195" t="s">
        <v>402</v>
      </c>
      <c r="E156" s="194" t="s">
        <v>5915</v>
      </c>
      <c r="F156" s="207" t="s">
        <v>3248</v>
      </c>
      <c r="H156" s="208">
        <v>7.44</v>
      </c>
      <c r="I156" s="190"/>
      <c r="L156" s="186"/>
      <c r="M156" s="191"/>
      <c r="N156" s="192"/>
      <c r="O156" s="192"/>
      <c r="P156" s="192"/>
      <c r="Q156" s="192"/>
      <c r="R156" s="192"/>
      <c r="S156" s="192"/>
      <c r="T156" s="193"/>
      <c r="AT156" s="194" t="s">
        <v>402</v>
      </c>
      <c r="AU156" s="194" t="s">
        <v>5990</v>
      </c>
      <c r="AV156" s="12" t="s">
        <v>5990</v>
      </c>
      <c r="AW156" s="12" t="s">
        <v>5947</v>
      </c>
      <c r="AX156" s="12" t="s">
        <v>5983</v>
      </c>
      <c r="AY156" s="194" t="s">
        <v>4012</v>
      </c>
    </row>
    <row r="157" spans="2:65" s="12" customFormat="1">
      <c r="B157" s="186"/>
      <c r="D157" s="195" t="s">
        <v>402</v>
      </c>
      <c r="E157" s="194" t="s">
        <v>5915</v>
      </c>
      <c r="F157" s="207" t="s">
        <v>3249</v>
      </c>
      <c r="H157" s="208">
        <v>32.64</v>
      </c>
      <c r="I157" s="190"/>
      <c r="L157" s="186"/>
      <c r="M157" s="191"/>
      <c r="N157" s="192"/>
      <c r="O157" s="192"/>
      <c r="P157" s="192"/>
      <c r="Q157" s="192"/>
      <c r="R157" s="192"/>
      <c r="S157" s="192"/>
      <c r="T157" s="193"/>
      <c r="AT157" s="194" t="s">
        <v>402</v>
      </c>
      <c r="AU157" s="194" t="s">
        <v>5990</v>
      </c>
      <c r="AV157" s="12" t="s">
        <v>5990</v>
      </c>
      <c r="AW157" s="12" t="s">
        <v>5947</v>
      </c>
      <c r="AX157" s="12" t="s">
        <v>5983</v>
      </c>
      <c r="AY157" s="194" t="s">
        <v>4012</v>
      </c>
    </row>
    <row r="158" spans="2:65" s="12" customFormat="1">
      <c r="B158" s="186"/>
      <c r="D158" s="195" t="s">
        <v>402</v>
      </c>
      <c r="E158" s="194" t="s">
        <v>5915</v>
      </c>
      <c r="F158" s="207" t="s">
        <v>3250</v>
      </c>
      <c r="H158" s="208">
        <v>99</v>
      </c>
      <c r="I158" s="190"/>
      <c r="L158" s="186"/>
      <c r="M158" s="191"/>
      <c r="N158" s="192"/>
      <c r="O158" s="192"/>
      <c r="P158" s="192"/>
      <c r="Q158" s="192"/>
      <c r="R158" s="192"/>
      <c r="S158" s="192"/>
      <c r="T158" s="193"/>
      <c r="AT158" s="194" t="s">
        <v>402</v>
      </c>
      <c r="AU158" s="194" t="s">
        <v>5990</v>
      </c>
      <c r="AV158" s="12" t="s">
        <v>5990</v>
      </c>
      <c r="AW158" s="12" t="s">
        <v>5947</v>
      </c>
      <c r="AX158" s="12" t="s">
        <v>5983</v>
      </c>
      <c r="AY158" s="194" t="s">
        <v>4012</v>
      </c>
    </row>
    <row r="159" spans="2:65" s="13" customFormat="1">
      <c r="B159" s="209"/>
      <c r="D159" s="179" t="s">
        <v>402</v>
      </c>
      <c r="E159" s="210" t="s">
        <v>5915</v>
      </c>
      <c r="F159" s="211" t="s">
        <v>476</v>
      </c>
      <c r="H159" s="212">
        <v>220.53</v>
      </c>
      <c r="I159" s="213"/>
      <c r="L159" s="209"/>
      <c r="M159" s="214"/>
      <c r="N159" s="215"/>
      <c r="O159" s="215"/>
      <c r="P159" s="215"/>
      <c r="Q159" s="215"/>
      <c r="R159" s="215"/>
      <c r="S159" s="215"/>
      <c r="T159" s="216"/>
      <c r="AT159" s="217" t="s">
        <v>402</v>
      </c>
      <c r="AU159" s="217" t="s">
        <v>5990</v>
      </c>
      <c r="AV159" s="13" t="s">
        <v>6003</v>
      </c>
      <c r="AW159" s="13" t="s">
        <v>5916</v>
      </c>
      <c r="AX159" s="13" t="s">
        <v>5934</v>
      </c>
      <c r="AY159" s="217" t="s">
        <v>4012</v>
      </c>
    </row>
    <row r="160" spans="2:65" s="1" customFormat="1" ht="31.5" customHeight="1">
      <c r="B160" s="166"/>
      <c r="C160" s="167" t="s">
        <v>495</v>
      </c>
      <c r="D160" s="167" t="s">
        <v>4015</v>
      </c>
      <c r="E160" s="168" t="s">
        <v>2428</v>
      </c>
      <c r="F160" s="169" t="s">
        <v>2429</v>
      </c>
      <c r="G160" s="170" t="s">
        <v>426</v>
      </c>
      <c r="H160" s="171">
        <v>221.15</v>
      </c>
      <c r="I160" s="172"/>
      <c r="J160" s="173">
        <f>ROUND(I160*H160,2)</f>
        <v>0</v>
      </c>
      <c r="K160" s="169" t="s">
        <v>392</v>
      </c>
      <c r="L160" s="35"/>
      <c r="M160" s="174" t="s">
        <v>5915</v>
      </c>
      <c r="N160" s="175" t="s">
        <v>5954</v>
      </c>
      <c r="O160" s="36"/>
      <c r="P160" s="176">
        <f>O160*H160</f>
        <v>0</v>
      </c>
      <c r="Q160" s="176">
        <v>0</v>
      </c>
      <c r="R160" s="176">
        <f>Q160*H160</f>
        <v>0</v>
      </c>
      <c r="S160" s="176">
        <v>5.8999999999999997E-2</v>
      </c>
      <c r="T160" s="177">
        <f>S160*H160</f>
        <v>13.04785</v>
      </c>
      <c r="AR160" s="18" t="s">
        <v>6003</v>
      </c>
      <c r="AT160" s="18" t="s">
        <v>4015</v>
      </c>
      <c r="AU160" s="18" t="s">
        <v>5990</v>
      </c>
      <c r="AY160" s="18" t="s">
        <v>4012</v>
      </c>
      <c r="BE160" s="178">
        <f>IF(N160="základní",J160,0)</f>
        <v>0</v>
      </c>
      <c r="BF160" s="178">
        <f>IF(N160="snížená",J160,0)</f>
        <v>0</v>
      </c>
      <c r="BG160" s="178">
        <f>IF(N160="zákl. přenesená",J160,0)</f>
        <v>0</v>
      </c>
      <c r="BH160" s="178">
        <f>IF(N160="sníž. přenesená",J160,0)</f>
        <v>0</v>
      </c>
      <c r="BI160" s="178">
        <f>IF(N160="nulová",J160,0)</f>
        <v>0</v>
      </c>
      <c r="BJ160" s="18" t="s">
        <v>5934</v>
      </c>
      <c r="BK160" s="178">
        <f>ROUND(I160*H160,2)</f>
        <v>0</v>
      </c>
      <c r="BL160" s="18" t="s">
        <v>6003</v>
      </c>
      <c r="BM160" s="18" t="s">
        <v>3287</v>
      </c>
    </row>
    <row r="161" spans="2:65" s="1" customFormat="1" ht="22.5" customHeight="1">
      <c r="B161" s="166"/>
      <c r="C161" s="167" t="s">
        <v>500</v>
      </c>
      <c r="D161" s="167" t="s">
        <v>4015</v>
      </c>
      <c r="E161" s="168" t="s">
        <v>3288</v>
      </c>
      <c r="F161" s="169" t="s">
        <v>3289</v>
      </c>
      <c r="G161" s="170" t="s">
        <v>568</v>
      </c>
      <c r="H161" s="171">
        <v>41</v>
      </c>
      <c r="I161" s="172"/>
      <c r="J161" s="173">
        <f>ROUND(I161*H161,2)</f>
        <v>0</v>
      </c>
      <c r="K161" s="169" t="s">
        <v>5915</v>
      </c>
      <c r="L161" s="35"/>
      <c r="M161" s="174" t="s">
        <v>5915</v>
      </c>
      <c r="N161" s="175" t="s">
        <v>5954</v>
      </c>
      <c r="O161" s="36"/>
      <c r="P161" s="176">
        <f>O161*H161</f>
        <v>0</v>
      </c>
      <c r="Q161" s="176">
        <v>0</v>
      </c>
      <c r="R161" s="176">
        <f>Q161*H161</f>
        <v>0</v>
      </c>
      <c r="S161" s="176">
        <v>0</v>
      </c>
      <c r="T161" s="177">
        <f>S161*H161</f>
        <v>0</v>
      </c>
      <c r="AR161" s="18" t="s">
        <v>6003</v>
      </c>
      <c r="AT161" s="18" t="s">
        <v>4015</v>
      </c>
      <c r="AU161" s="18" t="s">
        <v>5990</v>
      </c>
      <c r="AY161" s="18" t="s">
        <v>4012</v>
      </c>
      <c r="BE161" s="178">
        <f>IF(N161="základní",J161,0)</f>
        <v>0</v>
      </c>
      <c r="BF161" s="178">
        <f>IF(N161="snížená",J161,0)</f>
        <v>0</v>
      </c>
      <c r="BG161" s="178">
        <f>IF(N161="zákl. přenesená",J161,0)</f>
        <v>0</v>
      </c>
      <c r="BH161" s="178">
        <f>IF(N161="sníž. přenesená",J161,0)</f>
        <v>0</v>
      </c>
      <c r="BI161" s="178">
        <f>IF(N161="nulová",J161,0)</f>
        <v>0</v>
      </c>
      <c r="BJ161" s="18" t="s">
        <v>5934</v>
      </c>
      <c r="BK161" s="178">
        <f>ROUND(I161*H161,2)</f>
        <v>0</v>
      </c>
      <c r="BL161" s="18" t="s">
        <v>6003</v>
      </c>
      <c r="BM161" s="18" t="s">
        <v>3290</v>
      </c>
    </row>
    <row r="162" spans="2:65" s="1" customFormat="1" ht="22.5" customHeight="1">
      <c r="B162" s="166"/>
      <c r="C162" s="167" t="s">
        <v>505</v>
      </c>
      <c r="D162" s="167" t="s">
        <v>4015</v>
      </c>
      <c r="E162" s="168" t="s">
        <v>3291</v>
      </c>
      <c r="F162" s="169" t="s">
        <v>3292</v>
      </c>
      <c r="G162" s="170" t="s">
        <v>4018</v>
      </c>
      <c r="H162" s="171">
        <v>10</v>
      </c>
      <c r="I162" s="172"/>
      <c r="J162" s="173">
        <f>ROUND(I162*H162,2)</f>
        <v>0</v>
      </c>
      <c r="K162" s="169" t="s">
        <v>5915</v>
      </c>
      <c r="L162" s="35"/>
      <c r="M162" s="174" t="s">
        <v>5915</v>
      </c>
      <c r="N162" s="175" t="s">
        <v>5954</v>
      </c>
      <c r="O162" s="36"/>
      <c r="P162" s="176">
        <f>O162*H162</f>
        <v>0</v>
      </c>
      <c r="Q162" s="176">
        <v>0</v>
      </c>
      <c r="R162" s="176">
        <f>Q162*H162</f>
        <v>0</v>
      </c>
      <c r="S162" s="176">
        <v>0</v>
      </c>
      <c r="T162" s="177">
        <f>S162*H162</f>
        <v>0</v>
      </c>
      <c r="AR162" s="18" t="s">
        <v>6003</v>
      </c>
      <c r="AT162" s="18" t="s">
        <v>4015</v>
      </c>
      <c r="AU162" s="18" t="s">
        <v>5990</v>
      </c>
      <c r="AY162" s="18" t="s">
        <v>4012</v>
      </c>
      <c r="BE162" s="178">
        <f>IF(N162="základní",J162,0)</f>
        <v>0</v>
      </c>
      <c r="BF162" s="178">
        <f>IF(N162="snížená",J162,0)</f>
        <v>0</v>
      </c>
      <c r="BG162" s="178">
        <f>IF(N162="zákl. přenesená",J162,0)</f>
        <v>0</v>
      </c>
      <c r="BH162" s="178">
        <f>IF(N162="sníž. přenesená",J162,0)</f>
        <v>0</v>
      </c>
      <c r="BI162" s="178">
        <f>IF(N162="nulová",J162,0)</f>
        <v>0</v>
      </c>
      <c r="BJ162" s="18" t="s">
        <v>5934</v>
      </c>
      <c r="BK162" s="178">
        <f>ROUND(I162*H162,2)</f>
        <v>0</v>
      </c>
      <c r="BL162" s="18" t="s">
        <v>6003</v>
      </c>
      <c r="BM162" s="18" t="s">
        <v>3293</v>
      </c>
    </row>
    <row r="163" spans="2:65" s="11" customFormat="1" ht="29.85" customHeight="1">
      <c r="B163" s="152"/>
      <c r="D163" s="163" t="s">
        <v>5982</v>
      </c>
      <c r="E163" s="164" t="s">
        <v>4617</v>
      </c>
      <c r="F163" s="164" t="s">
        <v>4618</v>
      </c>
      <c r="I163" s="155"/>
      <c r="J163" s="165">
        <f>BK163</f>
        <v>0</v>
      </c>
      <c r="L163" s="152"/>
      <c r="M163" s="157"/>
      <c r="N163" s="158"/>
      <c r="O163" s="158"/>
      <c r="P163" s="159">
        <f>SUM(P164:P168)</f>
        <v>0</v>
      </c>
      <c r="Q163" s="158"/>
      <c r="R163" s="159">
        <f>SUM(R164:R168)</f>
        <v>0</v>
      </c>
      <c r="S163" s="158"/>
      <c r="T163" s="160">
        <f>SUM(T164:T168)</f>
        <v>0</v>
      </c>
      <c r="AR163" s="153" t="s">
        <v>5934</v>
      </c>
      <c r="AT163" s="161" t="s">
        <v>5982</v>
      </c>
      <c r="AU163" s="161" t="s">
        <v>5934</v>
      </c>
      <c r="AY163" s="153" t="s">
        <v>4012</v>
      </c>
      <c r="BK163" s="162">
        <f>SUM(BK164:BK168)</f>
        <v>0</v>
      </c>
    </row>
    <row r="164" spans="2:65" s="1" customFormat="1" ht="22.5" customHeight="1">
      <c r="B164" s="166"/>
      <c r="C164" s="167" t="s">
        <v>511</v>
      </c>
      <c r="D164" s="167" t="s">
        <v>4015</v>
      </c>
      <c r="E164" s="168" t="s">
        <v>4619</v>
      </c>
      <c r="F164" s="169" t="s">
        <v>4620</v>
      </c>
      <c r="G164" s="170" t="s">
        <v>450</v>
      </c>
      <c r="H164" s="171">
        <v>35.677999999999997</v>
      </c>
      <c r="I164" s="172"/>
      <c r="J164" s="173">
        <f>ROUND(I164*H164,2)</f>
        <v>0</v>
      </c>
      <c r="K164" s="169" t="s">
        <v>392</v>
      </c>
      <c r="L164" s="35"/>
      <c r="M164" s="174" t="s">
        <v>5915</v>
      </c>
      <c r="N164" s="175" t="s">
        <v>5954</v>
      </c>
      <c r="O164" s="36"/>
      <c r="P164" s="176">
        <f>O164*H164</f>
        <v>0</v>
      </c>
      <c r="Q164" s="176">
        <v>0</v>
      </c>
      <c r="R164" s="176">
        <f>Q164*H164</f>
        <v>0</v>
      </c>
      <c r="S164" s="176">
        <v>0</v>
      </c>
      <c r="T164" s="177">
        <f>S164*H164</f>
        <v>0</v>
      </c>
      <c r="AR164" s="18" t="s">
        <v>6003</v>
      </c>
      <c r="AT164" s="18" t="s">
        <v>4015</v>
      </c>
      <c r="AU164" s="18" t="s">
        <v>5990</v>
      </c>
      <c r="AY164" s="18" t="s">
        <v>4012</v>
      </c>
      <c r="BE164" s="178">
        <f>IF(N164="základní",J164,0)</f>
        <v>0</v>
      </c>
      <c r="BF164" s="178">
        <f>IF(N164="snížená",J164,0)</f>
        <v>0</v>
      </c>
      <c r="BG164" s="178">
        <f>IF(N164="zákl. přenesená",J164,0)</f>
        <v>0</v>
      </c>
      <c r="BH164" s="178">
        <f>IF(N164="sníž. přenesená",J164,0)</f>
        <v>0</v>
      </c>
      <c r="BI164" s="178">
        <f>IF(N164="nulová",J164,0)</f>
        <v>0</v>
      </c>
      <c r="BJ164" s="18" t="s">
        <v>5934</v>
      </c>
      <c r="BK164" s="178">
        <f>ROUND(I164*H164,2)</f>
        <v>0</v>
      </c>
      <c r="BL164" s="18" t="s">
        <v>6003</v>
      </c>
      <c r="BM164" s="18" t="s">
        <v>2461</v>
      </c>
    </row>
    <row r="165" spans="2:65" s="1" customFormat="1" ht="22.5" customHeight="1">
      <c r="B165" s="166"/>
      <c r="C165" s="167" t="s">
        <v>516</v>
      </c>
      <c r="D165" s="167" t="s">
        <v>4015</v>
      </c>
      <c r="E165" s="168" t="s">
        <v>4627</v>
      </c>
      <c r="F165" s="169" t="s">
        <v>4628</v>
      </c>
      <c r="G165" s="170" t="s">
        <v>450</v>
      </c>
      <c r="H165" s="171">
        <v>35.677999999999997</v>
      </c>
      <c r="I165" s="172"/>
      <c r="J165" s="173">
        <f>ROUND(I165*H165,2)</f>
        <v>0</v>
      </c>
      <c r="K165" s="169" t="s">
        <v>392</v>
      </c>
      <c r="L165" s="35"/>
      <c r="M165" s="174" t="s">
        <v>5915</v>
      </c>
      <c r="N165" s="175" t="s">
        <v>5954</v>
      </c>
      <c r="O165" s="36"/>
      <c r="P165" s="176">
        <f>O165*H165</f>
        <v>0</v>
      </c>
      <c r="Q165" s="176">
        <v>0</v>
      </c>
      <c r="R165" s="176">
        <f>Q165*H165</f>
        <v>0</v>
      </c>
      <c r="S165" s="176">
        <v>0</v>
      </c>
      <c r="T165" s="177">
        <f>S165*H165</f>
        <v>0</v>
      </c>
      <c r="AR165" s="18" t="s">
        <v>6003</v>
      </c>
      <c r="AT165" s="18" t="s">
        <v>4015</v>
      </c>
      <c r="AU165" s="18" t="s">
        <v>5990</v>
      </c>
      <c r="AY165" s="18" t="s">
        <v>4012</v>
      </c>
      <c r="BE165" s="178">
        <f>IF(N165="základní",J165,0)</f>
        <v>0</v>
      </c>
      <c r="BF165" s="178">
        <f>IF(N165="snížená",J165,0)</f>
        <v>0</v>
      </c>
      <c r="BG165" s="178">
        <f>IF(N165="zákl. přenesená",J165,0)</f>
        <v>0</v>
      </c>
      <c r="BH165" s="178">
        <f>IF(N165="sníž. přenesená",J165,0)</f>
        <v>0</v>
      </c>
      <c r="BI165" s="178">
        <f>IF(N165="nulová",J165,0)</f>
        <v>0</v>
      </c>
      <c r="BJ165" s="18" t="s">
        <v>5934</v>
      </c>
      <c r="BK165" s="178">
        <f>ROUND(I165*H165,2)</f>
        <v>0</v>
      </c>
      <c r="BL165" s="18" t="s">
        <v>6003</v>
      </c>
      <c r="BM165" s="18" t="s">
        <v>2462</v>
      </c>
    </row>
    <row r="166" spans="2:65" s="1" customFormat="1" ht="22.5" customHeight="1">
      <c r="B166" s="166"/>
      <c r="C166" s="167" t="s">
        <v>521</v>
      </c>
      <c r="D166" s="167" t="s">
        <v>4015</v>
      </c>
      <c r="E166" s="168" t="s">
        <v>4633</v>
      </c>
      <c r="F166" s="169" t="s">
        <v>4634</v>
      </c>
      <c r="G166" s="170" t="s">
        <v>450</v>
      </c>
      <c r="H166" s="171">
        <v>1213.0519999999999</v>
      </c>
      <c r="I166" s="172"/>
      <c r="J166" s="173">
        <f>ROUND(I166*H166,2)</f>
        <v>0</v>
      </c>
      <c r="K166" s="169" t="s">
        <v>392</v>
      </c>
      <c r="L166" s="35"/>
      <c r="M166" s="174" t="s">
        <v>5915</v>
      </c>
      <c r="N166" s="175" t="s">
        <v>5954</v>
      </c>
      <c r="O166" s="36"/>
      <c r="P166" s="176">
        <f>O166*H166</f>
        <v>0</v>
      </c>
      <c r="Q166" s="176">
        <v>0</v>
      </c>
      <c r="R166" s="176">
        <f>Q166*H166</f>
        <v>0</v>
      </c>
      <c r="S166" s="176">
        <v>0</v>
      </c>
      <c r="T166" s="177">
        <f>S166*H166</f>
        <v>0</v>
      </c>
      <c r="AR166" s="18" t="s">
        <v>6003</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6003</v>
      </c>
      <c r="BM166" s="18" t="s">
        <v>2463</v>
      </c>
    </row>
    <row r="167" spans="2:65" s="12" customFormat="1">
      <c r="B167" s="186"/>
      <c r="D167" s="179" t="s">
        <v>402</v>
      </c>
      <c r="F167" s="188" t="s">
        <v>3294</v>
      </c>
      <c r="H167" s="189">
        <v>1213.0519999999999</v>
      </c>
      <c r="I167" s="190"/>
      <c r="L167" s="186"/>
      <c r="M167" s="191"/>
      <c r="N167" s="192"/>
      <c r="O167" s="192"/>
      <c r="P167" s="192"/>
      <c r="Q167" s="192"/>
      <c r="R167" s="192"/>
      <c r="S167" s="192"/>
      <c r="T167" s="193"/>
      <c r="AT167" s="194" t="s">
        <v>402</v>
      </c>
      <c r="AU167" s="194" t="s">
        <v>5990</v>
      </c>
      <c r="AV167" s="12" t="s">
        <v>5990</v>
      </c>
      <c r="AW167" s="12" t="s">
        <v>5916</v>
      </c>
      <c r="AX167" s="12" t="s">
        <v>5934</v>
      </c>
      <c r="AY167" s="194" t="s">
        <v>4012</v>
      </c>
    </row>
    <row r="168" spans="2:65" s="1" customFormat="1" ht="22.5" customHeight="1">
      <c r="B168" s="166"/>
      <c r="C168" s="167" t="s">
        <v>526</v>
      </c>
      <c r="D168" s="167" t="s">
        <v>4015</v>
      </c>
      <c r="E168" s="168" t="s">
        <v>2465</v>
      </c>
      <c r="F168" s="169" t="s">
        <v>2466</v>
      </c>
      <c r="G168" s="170" t="s">
        <v>450</v>
      </c>
      <c r="H168" s="171">
        <v>35.677999999999997</v>
      </c>
      <c r="I168" s="172"/>
      <c r="J168" s="173">
        <f>ROUND(I168*H168,2)</f>
        <v>0</v>
      </c>
      <c r="K168" s="169" t="s">
        <v>392</v>
      </c>
      <c r="L168" s="35"/>
      <c r="M168" s="174" t="s">
        <v>5915</v>
      </c>
      <c r="N168" s="175" t="s">
        <v>5954</v>
      </c>
      <c r="O168" s="36"/>
      <c r="P168" s="176">
        <f>O168*H168</f>
        <v>0</v>
      </c>
      <c r="Q168" s="176">
        <v>0</v>
      </c>
      <c r="R168" s="176">
        <f>Q168*H168</f>
        <v>0</v>
      </c>
      <c r="S168" s="176">
        <v>0</v>
      </c>
      <c r="T168" s="177">
        <f>S168*H168</f>
        <v>0</v>
      </c>
      <c r="AR168" s="18" t="s">
        <v>6003</v>
      </c>
      <c r="AT168" s="18" t="s">
        <v>4015</v>
      </c>
      <c r="AU168" s="18" t="s">
        <v>5990</v>
      </c>
      <c r="AY168" s="18" t="s">
        <v>4012</v>
      </c>
      <c r="BE168" s="178">
        <f>IF(N168="základní",J168,0)</f>
        <v>0</v>
      </c>
      <c r="BF168" s="178">
        <f>IF(N168="snížená",J168,0)</f>
        <v>0</v>
      </c>
      <c r="BG168" s="178">
        <f>IF(N168="zákl. přenesená",J168,0)</f>
        <v>0</v>
      </c>
      <c r="BH168" s="178">
        <f>IF(N168="sníž. přenesená",J168,0)</f>
        <v>0</v>
      </c>
      <c r="BI168" s="178">
        <f>IF(N168="nulová",J168,0)</f>
        <v>0</v>
      </c>
      <c r="BJ168" s="18" t="s">
        <v>5934</v>
      </c>
      <c r="BK168" s="178">
        <f>ROUND(I168*H168,2)</f>
        <v>0</v>
      </c>
      <c r="BL168" s="18" t="s">
        <v>6003</v>
      </c>
      <c r="BM168" s="18" t="s">
        <v>2467</v>
      </c>
    </row>
    <row r="169" spans="2:65" s="11" customFormat="1" ht="37.35" customHeight="1">
      <c r="B169" s="152"/>
      <c r="D169" s="153" t="s">
        <v>5982</v>
      </c>
      <c r="E169" s="154" t="s">
        <v>743</v>
      </c>
      <c r="F169" s="154" t="s">
        <v>744</v>
      </c>
      <c r="I169" s="155"/>
      <c r="J169" s="156">
        <f>BK169</f>
        <v>0</v>
      </c>
      <c r="L169" s="152"/>
      <c r="M169" s="157"/>
      <c r="N169" s="158"/>
      <c r="O169" s="158"/>
      <c r="P169" s="159">
        <f>P170+P173+P177+P179+P203+P217+P227+P232+P236+P244</f>
        <v>0</v>
      </c>
      <c r="Q169" s="158"/>
      <c r="R169" s="159">
        <f>R170+R173+R177+R179+R203+R217+R227+R232+R236+R244</f>
        <v>2.4407369399999999</v>
      </c>
      <c r="S169" s="158"/>
      <c r="T169" s="160">
        <f>T170+T173+T177+T179+T203+T217+T227+T232+T236+T244</f>
        <v>2.5656949</v>
      </c>
      <c r="AR169" s="153" t="s">
        <v>5990</v>
      </c>
      <c r="AT169" s="161" t="s">
        <v>5982</v>
      </c>
      <c r="AU169" s="161" t="s">
        <v>5983</v>
      </c>
      <c r="AY169" s="153" t="s">
        <v>4012</v>
      </c>
      <c r="BK169" s="162">
        <f>BK170+BK173+BK177+BK179+BK203+BK217+BK227+BK232+BK236+BK244</f>
        <v>0</v>
      </c>
    </row>
    <row r="170" spans="2:65" s="11" customFormat="1" ht="19.899999999999999" customHeight="1">
      <c r="B170" s="152"/>
      <c r="D170" s="163" t="s">
        <v>5982</v>
      </c>
      <c r="E170" s="164" t="s">
        <v>797</v>
      </c>
      <c r="F170" s="164" t="s">
        <v>798</v>
      </c>
      <c r="I170" s="155"/>
      <c r="J170" s="165">
        <f>BK170</f>
        <v>0</v>
      </c>
      <c r="L170" s="152"/>
      <c r="M170" s="157"/>
      <c r="N170" s="158"/>
      <c r="O170" s="158"/>
      <c r="P170" s="159">
        <f>SUM(P171:P172)</f>
        <v>0</v>
      </c>
      <c r="Q170" s="158"/>
      <c r="R170" s="159">
        <f>SUM(R171:R172)</f>
        <v>0</v>
      </c>
      <c r="S170" s="158"/>
      <c r="T170" s="160">
        <f>SUM(T171:T172)</f>
        <v>1.8621000000000001</v>
      </c>
      <c r="AR170" s="153" t="s">
        <v>5990</v>
      </c>
      <c r="AT170" s="161" t="s">
        <v>5982</v>
      </c>
      <c r="AU170" s="161" t="s">
        <v>5934</v>
      </c>
      <c r="AY170" s="153" t="s">
        <v>4012</v>
      </c>
      <c r="BK170" s="162">
        <f>SUM(BK171:BK172)</f>
        <v>0</v>
      </c>
    </row>
    <row r="171" spans="2:65" s="1" customFormat="1" ht="22.5" customHeight="1">
      <c r="B171" s="166"/>
      <c r="C171" s="167" t="s">
        <v>532</v>
      </c>
      <c r="D171" s="167" t="s">
        <v>4015</v>
      </c>
      <c r="E171" s="168" t="s">
        <v>3295</v>
      </c>
      <c r="F171" s="169" t="s">
        <v>3296</v>
      </c>
      <c r="G171" s="170" t="s">
        <v>426</v>
      </c>
      <c r="H171" s="171">
        <v>186.21</v>
      </c>
      <c r="I171" s="172"/>
      <c r="J171" s="173">
        <f>ROUND(I171*H171,2)</f>
        <v>0</v>
      </c>
      <c r="K171" s="169" t="s">
        <v>392</v>
      </c>
      <c r="L171" s="35"/>
      <c r="M171" s="174" t="s">
        <v>5915</v>
      </c>
      <c r="N171" s="175" t="s">
        <v>5954</v>
      </c>
      <c r="O171" s="36"/>
      <c r="P171" s="176">
        <f>O171*H171</f>
        <v>0</v>
      </c>
      <c r="Q171" s="176">
        <v>0</v>
      </c>
      <c r="R171" s="176">
        <f>Q171*H171</f>
        <v>0</v>
      </c>
      <c r="S171" s="176">
        <v>0.01</v>
      </c>
      <c r="T171" s="177">
        <f>S171*H171</f>
        <v>1.8621000000000001</v>
      </c>
      <c r="AR171" s="18" t="s">
        <v>3964</v>
      </c>
      <c r="AT171" s="18" t="s">
        <v>4015</v>
      </c>
      <c r="AU171" s="18" t="s">
        <v>5990</v>
      </c>
      <c r="AY171" s="18" t="s">
        <v>4012</v>
      </c>
      <c r="BE171" s="178">
        <f>IF(N171="základní",J171,0)</f>
        <v>0</v>
      </c>
      <c r="BF171" s="178">
        <f>IF(N171="snížená",J171,0)</f>
        <v>0</v>
      </c>
      <c r="BG171" s="178">
        <f>IF(N171="zákl. přenesená",J171,0)</f>
        <v>0</v>
      </c>
      <c r="BH171" s="178">
        <f>IF(N171="sníž. přenesená",J171,0)</f>
        <v>0</v>
      </c>
      <c r="BI171" s="178">
        <f>IF(N171="nulová",J171,0)</f>
        <v>0</v>
      </c>
      <c r="BJ171" s="18" t="s">
        <v>5934</v>
      </c>
      <c r="BK171" s="178">
        <f>ROUND(I171*H171,2)</f>
        <v>0</v>
      </c>
      <c r="BL171" s="18" t="s">
        <v>3964</v>
      </c>
      <c r="BM171" s="18" t="s">
        <v>3297</v>
      </c>
    </row>
    <row r="172" spans="2:65" s="12" customFormat="1">
      <c r="B172" s="186"/>
      <c r="D172" s="195" t="s">
        <v>402</v>
      </c>
      <c r="E172" s="194" t="s">
        <v>5915</v>
      </c>
      <c r="F172" s="207" t="s">
        <v>3298</v>
      </c>
      <c r="H172" s="208">
        <v>186.21</v>
      </c>
      <c r="I172" s="190"/>
      <c r="L172" s="186"/>
      <c r="M172" s="191"/>
      <c r="N172" s="192"/>
      <c r="O172" s="192"/>
      <c r="P172" s="192"/>
      <c r="Q172" s="192"/>
      <c r="R172" s="192"/>
      <c r="S172" s="192"/>
      <c r="T172" s="193"/>
      <c r="AT172" s="194" t="s">
        <v>402</v>
      </c>
      <c r="AU172" s="194" t="s">
        <v>5990</v>
      </c>
      <c r="AV172" s="12" t="s">
        <v>5990</v>
      </c>
      <c r="AW172" s="12" t="s">
        <v>5947</v>
      </c>
      <c r="AX172" s="12" t="s">
        <v>5934</v>
      </c>
      <c r="AY172" s="194" t="s">
        <v>4012</v>
      </c>
    </row>
    <row r="173" spans="2:65" s="11" customFormat="1" ht="29.85" customHeight="1">
      <c r="B173" s="152"/>
      <c r="D173" s="163" t="s">
        <v>5982</v>
      </c>
      <c r="E173" s="164" t="s">
        <v>3696</v>
      </c>
      <c r="F173" s="164" t="s">
        <v>3697</v>
      </c>
      <c r="I173" s="155"/>
      <c r="J173" s="165">
        <f>BK173</f>
        <v>0</v>
      </c>
      <c r="L173" s="152"/>
      <c r="M173" s="157"/>
      <c r="N173" s="158"/>
      <c r="O173" s="158"/>
      <c r="P173" s="159">
        <f>SUM(P174:P176)</f>
        <v>0</v>
      </c>
      <c r="Q173" s="158"/>
      <c r="R173" s="159">
        <f>SUM(R174:R176)</f>
        <v>0.19460000000000002</v>
      </c>
      <c r="S173" s="158"/>
      <c r="T173" s="160">
        <f>SUM(T174:T176)</f>
        <v>0</v>
      </c>
      <c r="AR173" s="153" t="s">
        <v>5990</v>
      </c>
      <c r="AT173" s="161" t="s">
        <v>5982</v>
      </c>
      <c r="AU173" s="161" t="s">
        <v>5934</v>
      </c>
      <c r="AY173" s="153" t="s">
        <v>4012</v>
      </c>
      <c r="BK173" s="162">
        <f>SUM(BK174:BK176)</f>
        <v>0</v>
      </c>
    </row>
    <row r="174" spans="2:65" s="1" customFormat="1" ht="22.5" customHeight="1">
      <c r="B174" s="166"/>
      <c r="C174" s="167" t="s">
        <v>538</v>
      </c>
      <c r="D174" s="167" t="s">
        <v>4015</v>
      </c>
      <c r="E174" s="168" t="s">
        <v>3299</v>
      </c>
      <c r="F174" s="169" t="s">
        <v>3300</v>
      </c>
      <c r="G174" s="170" t="s">
        <v>426</v>
      </c>
      <c r="H174" s="171">
        <v>10</v>
      </c>
      <c r="I174" s="172"/>
      <c r="J174" s="173">
        <f>ROUND(I174*H174,2)</f>
        <v>0</v>
      </c>
      <c r="K174" s="169" t="s">
        <v>392</v>
      </c>
      <c r="L174" s="35"/>
      <c r="M174" s="174" t="s">
        <v>5915</v>
      </c>
      <c r="N174" s="175" t="s">
        <v>5954</v>
      </c>
      <c r="O174" s="36"/>
      <c r="P174" s="176">
        <f>O174*H174</f>
        <v>0</v>
      </c>
      <c r="Q174" s="176">
        <v>1.9460000000000002E-2</v>
      </c>
      <c r="R174" s="176">
        <f>Q174*H174</f>
        <v>0.19460000000000002</v>
      </c>
      <c r="S174" s="176">
        <v>0</v>
      </c>
      <c r="T174" s="177">
        <f>S174*H174</f>
        <v>0</v>
      </c>
      <c r="AR174" s="18" t="s">
        <v>3964</v>
      </c>
      <c r="AT174" s="18" t="s">
        <v>4015</v>
      </c>
      <c r="AU174" s="18" t="s">
        <v>5990</v>
      </c>
      <c r="AY174" s="18" t="s">
        <v>4012</v>
      </c>
      <c r="BE174" s="178">
        <f>IF(N174="základní",J174,0)</f>
        <v>0</v>
      </c>
      <c r="BF174" s="178">
        <f>IF(N174="snížená",J174,0)</f>
        <v>0</v>
      </c>
      <c r="BG174" s="178">
        <f>IF(N174="zákl. přenesená",J174,0)</f>
        <v>0</v>
      </c>
      <c r="BH174" s="178">
        <f>IF(N174="sníž. přenesená",J174,0)</f>
        <v>0</v>
      </c>
      <c r="BI174" s="178">
        <f>IF(N174="nulová",J174,0)</f>
        <v>0</v>
      </c>
      <c r="BJ174" s="18" t="s">
        <v>5934</v>
      </c>
      <c r="BK174" s="178">
        <f>ROUND(I174*H174,2)</f>
        <v>0</v>
      </c>
      <c r="BL174" s="18" t="s">
        <v>3964</v>
      </c>
      <c r="BM174" s="18" t="s">
        <v>3301</v>
      </c>
    </row>
    <row r="175" spans="2:65" s="1" customFormat="1" ht="22.5" customHeight="1">
      <c r="B175" s="166"/>
      <c r="C175" s="167" t="s">
        <v>542</v>
      </c>
      <c r="D175" s="167" t="s">
        <v>4015</v>
      </c>
      <c r="E175" s="168" t="s">
        <v>3302</v>
      </c>
      <c r="F175" s="169" t="s">
        <v>3303</v>
      </c>
      <c r="G175" s="170" t="s">
        <v>4018</v>
      </c>
      <c r="H175" s="171">
        <v>1</v>
      </c>
      <c r="I175" s="172"/>
      <c r="J175" s="173">
        <f>ROUND(I175*H175,2)</f>
        <v>0</v>
      </c>
      <c r="K175" s="169" t="s">
        <v>5915</v>
      </c>
      <c r="L175" s="35"/>
      <c r="M175" s="174" t="s">
        <v>5915</v>
      </c>
      <c r="N175" s="175" t="s">
        <v>5954</v>
      </c>
      <c r="O175" s="36"/>
      <c r="P175" s="176">
        <f>O175*H175</f>
        <v>0</v>
      </c>
      <c r="Q175" s="176">
        <v>0</v>
      </c>
      <c r="R175" s="176">
        <f>Q175*H175</f>
        <v>0</v>
      </c>
      <c r="S175" s="176">
        <v>0</v>
      </c>
      <c r="T175" s="177">
        <f>S175*H175</f>
        <v>0</v>
      </c>
      <c r="AR175" s="18" t="s">
        <v>3964</v>
      </c>
      <c r="AT175" s="18" t="s">
        <v>4015</v>
      </c>
      <c r="AU175" s="18" t="s">
        <v>5990</v>
      </c>
      <c r="AY175" s="18" t="s">
        <v>4012</v>
      </c>
      <c r="BE175" s="178">
        <f>IF(N175="základní",J175,0)</f>
        <v>0</v>
      </c>
      <c r="BF175" s="178">
        <f>IF(N175="snížená",J175,0)</f>
        <v>0</v>
      </c>
      <c r="BG175" s="178">
        <f>IF(N175="zákl. přenesená",J175,0)</f>
        <v>0</v>
      </c>
      <c r="BH175" s="178">
        <f>IF(N175="sníž. přenesená",J175,0)</f>
        <v>0</v>
      </c>
      <c r="BI175" s="178">
        <f>IF(N175="nulová",J175,0)</f>
        <v>0</v>
      </c>
      <c r="BJ175" s="18" t="s">
        <v>5934</v>
      </c>
      <c r="BK175" s="178">
        <f>ROUND(I175*H175,2)</f>
        <v>0</v>
      </c>
      <c r="BL175" s="18" t="s">
        <v>3964</v>
      </c>
      <c r="BM175" s="18" t="s">
        <v>3304</v>
      </c>
    </row>
    <row r="176" spans="2:65" s="1" customFormat="1" ht="31.5" customHeight="1">
      <c r="B176" s="166"/>
      <c r="C176" s="167" t="s">
        <v>548</v>
      </c>
      <c r="D176" s="167" t="s">
        <v>4015</v>
      </c>
      <c r="E176" s="168" t="s">
        <v>3305</v>
      </c>
      <c r="F176" s="169" t="s">
        <v>3306</v>
      </c>
      <c r="G176" s="170" t="s">
        <v>4018</v>
      </c>
      <c r="H176" s="171">
        <v>1</v>
      </c>
      <c r="I176" s="172"/>
      <c r="J176" s="173">
        <f>ROUND(I176*H176,2)</f>
        <v>0</v>
      </c>
      <c r="K176" s="169" t="s">
        <v>5915</v>
      </c>
      <c r="L176" s="35"/>
      <c r="M176" s="174" t="s">
        <v>5915</v>
      </c>
      <c r="N176" s="175" t="s">
        <v>5954</v>
      </c>
      <c r="O176" s="36"/>
      <c r="P176" s="176">
        <f>O176*H176</f>
        <v>0</v>
      </c>
      <c r="Q176" s="176">
        <v>0</v>
      </c>
      <c r="R176" s="176">
        <f>Q176*H176</f>
        <v>0</v>
      </c>
      <c r="S176" s="176">
        <v>0</v>
      </c>
      <c r="T176" s="177">
        <f>S176*H176</f>
        <v>0</v>
      </c>
      <c r="AR176" s="18" t="s">
        <v>3964</v>
      </c>
      <c r="AT176" s="18" t="s">
        <v>4015</v>
      </c>
      <c r="AU176" s="18" t="s">
        <v>5990</v>
      </c>
      <c r="AY176" s="18" t="s">
        <v>4012</v>
      </c>
      <c r="BE176" s="178">
        <f>IF(N176="základní",J176,0)</f>
        <v>0</v>
      </c>
      <c r="BF176" s="178">
        <f>IF(N176="snížená",J176,0)</f>
        <v>0</v>
      </c>
      <c r="BG176" s="178">
        <f>IF(N176="zákl. přenesená",J176,0)</f>
        <v>0</v>
      </c>
      <c r="BH176" s="178">
        <f>IF(N176="sníž. přenesená",J176,0)</f>
        <v>0</v>
      </c>
      <c r="BI176" s="178">
        <f>IF(N176="nulová",J176,0)</f>
        <v>0</v>
      </c>
      <c r="BJ176" s="18" t="s">
        <v>5934</v>
      </c>
      <c r="BK176" s="178">
        <f>ROUND(I176*H176,2)</f>
        <v>0</v>
      </c>
      <c r="BL176" s="18" t="s">
        <v>3964</v>
      </c>
      <c r="BM176" s="18" t="s">
        <v>3307</v>
      </c>
    </row>
    <row r="177" spans="2:65" s="11" customFormat="1" ht="29.85" customHeight="1">
      <c r="B177" s="152"/>
      <c r="D177" s="163" t="s">
        <v>5982</v>
      </c>
      <c r="E177" s="164" t="s">
        <v>3702</v>
      </c>
      <c r="F177" s="164" t="s">
        <v>3703</v>
      </c>
      <c r="I177" s="155"/>
      <c r="J177" s="165">
        <f>BK177</f>
        <v>0</v>
      </c>
      <c r="L177" s="152"/>
      <c r="M177" s="157"/>
      <c r="N177" s="158"/>
      <c r="O177" s="158"/>
      <c r="P177" s="159">
        <f>P178</f>
        <v>0</v>
      </c>
      <c r="Q177" s="158"/>
      <c r="R177" s="159">
        <f>R178</f>
        <v>5.0439999999999999E-2</v>
      </c>
      <c r="S177" s="158"/>
      <c r="T177" s="160">
        <f>T178</f>
        <v>0</v>
      </c>
      <c r="AR177" s="153" t="s">
        <v>5990</v>
      </c>
      <c r="AT177" s="161" t="s">
        <v>5982</v>
      </c>
      <c r="AU177" s="161" t="s">
        <v>5934</v>
      </c>
      <c r="AY177" s="153" t="s">
        <v>4012</v>
      </c>
      <c r="BK177" s="162">
        <f>BK178</f>
        <v>0</v>
      </c>
    </row>
    <row r="178" spans="2:65" s="1" customFormat="1" ht="22.5" customHeight="1">
      <c r="B178" s="166"/>
      <c r="C178" s="167" t="s">
        <v>553</v>
      </c>
      <c r="D178" s="167" t="s">
        <v>4015</v>
      </c>
      <c r="E178" s="168" t="s">
        <v>3308</v>
      </c>
      <c r="F178" s="169" t="s">
        <v>3309</v>
      </c>
      <c r="G178" s="170" t="s">
        <v>426</v>
      </c>
      <c r="H178" s="171">
        <v>4</v>
      </c>
      <c r="I178" s="172"/>
      <c r="J178" s="173">
        <f>ROUND(I178*H178,2)</f>
        <v>0</v>
      </c>
      <c r="K178" s="169" t="s">
        <v>392</v>
      </c>
      <c r="L178" s="35"/>
      <c r="M178" s="174" t="s">
        <v>5915</v>
      </c>
      <c r="N178" s="175" t="s">
        <v>5954</v>
      </c>
      <c r="O178" s="36"/>
      <c r="P178" s="176">
        <f>O178*H178</f>
        <v>0</v>
      </c>
      <c r="Q178" s="176">
        <v>1.261E-2</v>
      </c>
      <c r="R178" s="176">
        <f>Q178*H178</f>
        <v>5.0439999999999999E-2</v>
      </c>
      <c r="S178" s="176">
        <v>0</v>
      </c>
      <c r="T178" s="177">
        <f>S178*H178</f>
        <v>0</v>
      </c>
      <c r="AR178" s="18" t="s">
        <v>3964</v>
      </c>
      <c r="AT178" s="18" t="s">
        <v>4015</v>
      </c>
      <c r="AU178" s="18" t="s">
        <v>5990</v>
      </c>
      <c r="AY178" s="18" t="s">
        <v>4012</v>
      </c>
      <c r="BE178" s="178">
        <f>IF(N178="základní",J178,0)</f>
        <v>0</v>
      </c>
      <c r="BF178" s="178">
        <f>IF(N178="snížená",J178,0)</f>
        <v>0</v>
      </c>
      <c r="BG178" s="178">
        <f>IF(N178="zákl. přenesená",J178,0)</f>
        <v>0</v>
      </c>
      <c r="BH178" s="178">
        <f>IF(N178="sníž. přenesená",J178,0)</f>
        <v>0</v>
      </c>
      <c r="BI178" s="178">
        <f>IF(N178="nulová",J178,0)</f>
        <v>0</v>
      </c>
      <c r="BJ178" s="18" t="s">
        <v>5934</v>
      </c>
      <c r="BK178" s="178">
        <f>ROUND(I178*H178,2)</f>
        <v>0</v>
      </c>
      <c r="BL178" s="18" t="s">
        <v>3964</v>
      </c>
      <c r="BM178" s="18" t="s">
        <v>3310</v>
      </c>
    </row>
    <row r="179" spans="2:65" s="11" customFormat="1" ht="29.85" customHeight="1">
      <c r="B179" s="152"/>
      <c r="D179" s="163" t="s">
        <v>5982</v>
      </c>
      <c r="E179" s="164" t="s">
        <v>2781</v>
      </c>
      <c r="F179" s="164" t="s">
        <v>2782</v>
      </c>
      <c r="I179" s="155"/>
      <c r="J179" s="165">
        <f>BK179</f>
        <v>0</v>
      </c>
      <c r="L179" s="152"/>
      <c r="M179" s="157"/>
      <c r="N179" s="158"/>
      <c r="O179" s="158"/>
      <c r="P179" s="159">
        <f>SUM(P180:P202)</f>
        <v>0</v>
      </c>
      <c r="Q179" s="158"/>
      <c r="R179" s="159">
        <f>SUM(R180:R202)</f>
        <v>1.7555167999999999</v>
      </c>
      <c r="S179" s="158"/>
      <c r="T179" s="160">
        <f>SUM(T180:T202)</f>
        <v>0.16736809999999999</v>
      </c>
      <c r="AR179" s="153" t="s">
        <v>5990</v>
      </c>
      <c r="AT179" s="161" t="s">
        <v>5982</v>
      </c>
      <c r="AU179" s="161" t="s">
        <v>5934</v>
      </c>
      <c r="AY179" s="153" t="s">
        <v>4012</v>
      </c>
      <c r="BK179" s="162">
        <f>SUM(BK180:BK202)</f>
        <v>0</v>
      </c>
    </row>
    <row r="180" spans="2:65" s="1" customFormat="1" ht="22.5" customHeight="1">
      <c r="B180" s="166"/>
      <c r="C180" s="167" t="s">
        <v>559</v>
      </c>
      <c r="D180" s="167" t="s">
        <v>4015</v>
      </c>
      <c r="E180" s="168" t="s">
        <v>3712</v>
      </c>
      <c r="F180" s="169" t="s">
        <v>3713</v>
      </c>
      <c r="G180" s="170" t="s">
        <v>426</v>
      </c>
      <c r="H180" s="171">
        <v>2.16</v>
      </c>
      <c r="I180" s="172"/>
      <c r="J180" s="173">
        <f>ROUND(I180*H180,2)</f>
        <v>0</v>
      </c>
      <c r="K180" s="169" t="s">
        <v>392</v>
      </c>
      <c r="L180" s="35"/>
      <c r="M180" s="174" t="s">
        <v>5915</v>
      </c>
      <c r="N180" s="175" t="s">
        <v>5954</v>
      </c>
      <c r="O180" s="36"/>
      <c r="P180" s="176">
        <f>O180*H180</f>
        <v>0</v>
      </c>
      <c r="Q180" s="176">
        <v>0</v>
      </c>
      <c r="R180" s="176">
        <f>Q180*H180</f>
        <v>0</v>
      </c>
      <c r="S180" s="176">
        <v>5.94E-3</v>
      </c>
      <c r="T180" s="177">
        <f>S180*H180</f>
        <v>1.28304E-2</v>
      </c>
      <c r="AR180" s="18" t="s">
        <v>3964</v>
      </c>
      <c r="AT180" s="18" t="s">
        <v>4015</v>
      </c>
      <c r="AU180" s="18" t="s">
        <v>5990</v>
      </c>
      <c r="AY180" s="18" t="s">
        <v>4012</v>
      </c>
      <c r="BE180" s="178">
        <f>IF(N180="základní",J180,0)</f>
        <v>0</v>
      </c>
      <c r="BF180" s="178">
        <f>IF(N180="snížená",J180,0)</f>
        <v>0</v>
      </c>
      <c r="BG180" s="178">
        <f>IF(N180="zákl. přenesená",J180,0)</f>
        <v>0</v>
      </c>
      <c r="BH180" s="178">
        <f>IF(N180="sníž. přenesená",J180,0)</f>
        <v>0</v>
      </c>
      <c r="BI180" s="178">
        <f>IF(N180="nulová",J180,0)</f>
        <v>0</v>
      </c>
      <c r="BJ180" s="18" t="s">
        <v>5934</v>
      </c>
      <c r="BK180" s="178">
        <f>ROUND(I180*H180,2)</f>
        <v>0</v>
      </c>
      <c r="BL180" s="18" t="s">
        <v>3964</v>
      </c>
      <c r="BM180" s="18" t="s">
        <v>3311</v>
      </c>
    </row>
    <row r="181" spans="2:65" s="12" customFormat="1">
      <c r="B181" s="186"/>
      <c r="D181" s="179" t="s">
        <v>402</v>
      </c>
      <c r="E181" s="187" t="s">
        <v>5915</v>
      </c>
      <c r="F181" s="188" t="s">
        <v>3312</v>
      </c>
      <c r="H181" s="189">
        <v>2.16</v>
      </c>
      <c r="I181" s="190"/>
      <c r="L181" s="186"/>
      <c r="M181" s="191"/>
      <c r="N181" s="192"/>
      <c r="O181" s="192"/>
      <c r="P181" s="192"/>
      <c r="Q181" s="192"/>
      <c r="R181" s="192"/>
      <c r="S181" s="192"/>
      <c r="T181" s="193"/>
      <c r="AT181" s="194" t="s">
        <v>402</v>
      </c>
      <c r="AU181" s="194" t="s">
        <v>5990</v>
      </c>
      <c r="AV181" s="12" t="s">
        <v>5990</v>
      </c>
      <c r="AW181" s="12" t="s">
        <v>5947</v>
      </c>
      <c r="AX181" s="12" t="s">
        <v>5934</v>
      </c>
      <c r="AY181" s="194" t="s">
        <v>4012</v>
      </c>
    </row>
    <row r="182" spans="2:65" s="1" customFormat="1" ht="22.5" customHeight="1">
      <c r="B182" s="166"/>
      <c r="C182" s="167" t="s">
        <v>565</v>
      </c>
      <c r="D182" s="167" t="s">
        <v>4015</v>
      </c>
      <c r="E182" s="168" t="s">
        <v>3716</v>
      </c>
      <c r="F182" s="169" t="s">
        <v>3717</v>
      </c>
      <c r="G182" s="170" t="s">
        <v>459</v>
      </c>
      <c r="H182" s="171">
        <v>40.6</v>
      </c>
      <c r="I182" s="172"/>
      <c r="J182" s="173">
        <f>ROUND(I182*H182,2)</f>
        <v>0</v>
      </c>
      <c r="K182" s="169" t="s">
        <v>392</v>
      </c>
      <c r="L182" s="35"/>
      <c r="M182" s="174" t="s">
        <v>5915</v>
      </c>
      <c r="N182" s="175" t="s">
        <v>5954</v>
      </c>
      <c r="O182" s="36"/>
      <c r="P182" s="176">
        <f>O182*H182</f>
        <v>0</v>
      </c>
      <c r="Q182" s="176">
        <v>0</v>
      </c>
      <c r="R182" s="176">
        <f>Q182*H182</f>
        <v>0</v>
      </c>
      <c r="S182" s="176">
        <v>1.6999999999999999E-3</v>
      </c>
      <c r="T182" s="177">
        <f>S182*H182</f>
        <v>6.9019999999999998E-2</v>
      </c>
      <c r="AR182" s="18" t="s">
        <v>3964</v>
      </c>
      <c r="AT182" s="18" t="s">
        <v>4015</v>
      </c>
      <c r="AU182" s="18" t="s">
        <v>5990</v>
      </c>
      <c r="AY182" s="18" t="s">
        <v>4012</v>
      </c>
      <c r="BE182" s="178">
        <f>IF(N182="základní",J182,0)</f>
        <v>0</v>
      </c>
      <c r="BF182" s="178">
        <f>IF(N182="snížená",J182,0)</f>
        <v>0</v>
      </c>
      <c r="BG182" s="178">
        <f>IF(N182="zákl. přenesená",J182,0)</f>
        <v>0</v>
      </c>
      <c r="BH182" s="178">
        <f>IF(N182="sníž. přenesená",J182,0)</f>
        <v>0</v>
      </c>
      <c r="BI182" s="178">
        <f>IF(N182="nulová",J182,0)</f>
        <v>0</v>
      </c>
      <c r="BJ182" s="18" t="s">
        <v>5934</v>
      </c>
      <c r="BK182" s="178">
        <f>ROUND(I182*H182,2)</f>
        <v>0</v>
      </c>
      <c r="BL182" s="18" t="s">
        <v>3964</v>
      </c>
      <c r="BM182" s="18" t="s">
        <v>2611</v>
      </c>
    </row>
    <row r="183" spans="2:65" s="12" customFormat="1">
      <c r="B183" s="186"/>
      <c r="D183" s="195" t="s">
        <v>402</v>
      </c>
      <c r="E183" s="194" t="s">
        <v>5915</v>
      </c>
      <c r="F183" s="207" t="s">
        <v>3313</v>
      </c>
      <c r="H183" s="208">
        <v>34.6</v>
      </c>
      <c r="I183" s="190"/>
      <c r="L183" s="186"/>
      <c r="M183" s="191"/>
      <c r="N183" s="192"/>
      <c r="O183" s="192"/>
      <c r="P183" s="192"/>
      <c r="Q183" s="192"/>
      <c r="R183" s="192"/>
      <c r="S183" s="192"/>
      <c r="T183" s="193"/>
      <c r="AT183" s="194" t="s">
        <v>402</v>
      </c>
      <c r="AU183" s="194" t="s">
        <v>5990</v>
      </c>
      <c r="AV183" s="12" t="s">
        <v>5990</v>
      </c>
      <c r="AW183" s="12" t="s">
        <v>5947</v>
      </c>
      <c r="AX183" s="12" t="s">
        <v>5983</v>
      </c>
      <c r="AY183" s="194" t="s">
        <v>4012</v>
      </c>
    </row>
    <row r="184" spans="2:65" s="12" customFormat="1">
      <c r="B184" s="186"/>
      <c r="D184" s="195" t="s">
        <v>402</v>
      </c>
      <c r="E184" s="194" t="s">
        <v>5915</v>
      </c>
      <c r="F184" s="207" t="s">
        <v>3314</v>
      </c>
      <c r="H184" s="208">
        <v>6</v>
      </c>
      <c r="I184" s="190"/>
      <c r="L184" s="186"/>
      <c r="M184" s="191"/>
      <c r="N184" s="192"/>
      <c r="O184" s="192"/>
      <c r="P184" s="192"/>
      <c r="Q184" s="192"/>
      <c r="R184" s="192"/>
      <c r="S184" s="192"/>
      <c r="T184" s="193"/>
      <c r="AT184" s="194" t="s">
        <v>402</v>
      </c>
      <c r="AU184" s="194" t="s">
        <v>5990</v>
      </c>
      <c r="AV184" s="12" t="s">
        <v>5990</v>
      </c>
      <c r="AW184" s="12" t="s">
        <v>5947</v>
      </c>
      <c r="AX184" s="12" t="s">
        <v>5983</v>
      </c>
      <c r="AY184" s="194" t="s">
        <v>4012</v>
      </c>
    </row>
    <row r="185" spans="2:65" s="13" customFormat="1">
      <c r="B185" s="209"/>
      <c r="D185" s="179" t="s">
        <v>402</v>
      </c>
      <c r="E185" s="210" t="s">
        <v>5915</v>
      </c>
      <c r="F185" s="211" t="s">
        <v>476</v>
      </c>
      <c r="H185" s="212">
        <v>40.6</v>
      </c>
      <c r="I185" s="213"/>
      <c r="L185" s="209"/>
      <c r="M185" s="214"/>
      <c r="N185" s="215"/>
      <c r="O185" s="215"/>
      <c r="P185" s="215"/>
      <c r="Q185" s="215"/>
      <c r="R185" s="215"/>
      <c r="S185" s="215"/>
      <c r="T185" s="216"/>
      <c r="AT185" s="217" t="s">
        <v>402</v>
      </c>
      <c r="AU185" s="217" t="s">
        <v>5990</v>
      </c>
      <c r="AV185" s="13" t="s">
        <v>6003</v>
      </c>
      <c r="AW185" s="13" t="s">
        <v>5947</v>
      </c>
      <c r="AX185" s="13" t="s">
        <v>5934</v>
      </c>
      <c r="AY185" s="217" t="s">
        <v>4012</v>
      </c>
    </row>
    <row r="186" spans="2:65" s="1" customFormat="1" ht="22.5" customHeight="1">
      <c r="B186" s="166"/>
      <c r="C186" s="167" t="s">
        <v>570</v>
      </c>
      <c r="D186" s="167" t="s">
        <v>4015</v>
      </c>
      <c r="E186" s="168" t="s">
        <v>2474</v>
      </c>
      <c r="F186" s="169" t="s">
        <v>2475</v>
      </c>
      <c r="G186" s="170" t="s">
        <v>459</v>
      </c>
      <c r="H186" s="171">
        <v>32.5</v>
      </c>
      <c r="I186" s="172"/>
      <c r="J186" s="173">
        <f>ROUND(I186*H186,2)</f>
        <v>0</v>
      </c>
      <c r="K186" s="169" t="s">
        <v>392</v>
      </c>
      <c r="L186" s="35"/>
      <c r="M186" s="174" t="s">
        <v>5915</v>
      </c>
      <c r="N186" s="175" t="s">
        <v>5954</v>
      </c>
      <c r="O186" s="36"/>
      <c r="P186" s="176">
        <f>O186*H186</f>
        <v>0</v>
      </c>
      <c r="Q186" s="176">
        <v>0</v>
      </c>
      <c r="R186" s="176">
        <f>Q186*H186</f>
        <v>0</v>
      </c>
      <c r="S186" s="176">
        <v>2.2300000000000002E-3</v>
      </c>
      <c r="T186" s="177">
        <f>S186*H186</f>
        <v>7.2475000000000012E-2</v>
      </c>
      <c r="AR186" s="18" t="s">
        <v>3964</v>
      </c>
      <c r="AT186" s="18" t="s">
        <v>4015</v>
      </c>
      <c r="AU186" s="18" t="s">
        <v>5990</v>
      </c>
      <c r="AY186" s="18" t="s">
        <v>4012</v>
      </c>
      <c r="BE186" s="178">
        <f>IF(N186="základní",J186,0)</f>
        <v>0</v>
      </c>
      <c r="BF186" s="178">
        <f>IF(N186="snížená",J186,0)</f>
        <v>0</v>
      </c>
      <c r="BG186" s="178">
        <f>IF(N186="zákl. přenesená",J186,0)</f>
        <v>0</v>
      </c>
      <c r="BH186" s="178">
        <f>IF(N186="sníž. přenesená",J186,0)</f>
        <v>0</v>
      </c>
      <c r="BI186" s="178">
        <f>IF(N186="nulová",J186,0)</f>
        <v>0</v>
      </c>
      <c r="BJ186" s="18" t="s">
        <v>5934</v>
      </c>
      <c r="BK186" s="178">
        <f>ROUND(I186*H186,2)</f>
        <v>0</v>
      </c>
      <c r="BL186" s="18" t="s">
        <v>3964</v>
      </c>
      <c r="BM186" s="18" t="s">
        <v>2476</v>
      </c>
    </row>
    <row r="187" spans="2:65" s="12" customFormat="1">
      <c r="B187" s="186"/>
      <c r="D187" s="179" t="s">
        <v>402</v>
      </c>
      <c r="E187" s="187" t="s">
        <v>5915</v>
      </c>
      <c r="F187" s="188" t="s">
        <v>3315</v>
      </c>
      <c r="H187" s="189">
        <v>32.5</v>
      </c>
      <c r="I187" s="190"/>
      <c r="L187" s="186"/>
      <c r="M187" s="191"/>
      <c r="N187" s="192"/>
      <c r="O187" s="192"/>
      <c r="P187" s="192"/>
      <c r="Q187" s="192"/>
      <c r="R187" s="192"/>
      <c r="S187" s="192"/>
      <c r="T187" s="193"/>
      <c r="AT187" s="194" t="s">
        <v>402</v>
      </c>
      <c r="AU187" s="194" t="s">
        <v>5990</v>
      </c>
      <c r="AV187" s="12" t="s">
        <v>5990</v>
      </c>
      <c r="AW187" s="12" t="s">
        <v>5947</v>
      </c>
      <c r="AX187" s="12" t="s">
        <v>5934</v>
      </c>
      <c r="AY187" s="194" t="s">
        <v>4012</v>
      </c>
    </row>
    <row r="188" spans="2:65" s="1" customFormat="1" ht="22.5" customHeight="1">
      <c r="B188" s="166"/>
      <c r="C188" s="167" t="s">
        <v>574</v>
      </c>
      <c r="D188" s="167" t="s">
        <v>4015</v>
      </c>
      <c r="E188" s="168" t="s">
        <v>5594</v>
      </c>
      <c r="F188" s="169" t="s">
        <v>5595</v>
      </c>
      <c r="G188" s="170" t="s">
        <v>459</v>
      </c>
      <c r="H188" s="171">
        <v>7.81</v>
      </c>
      <c r="I188" s="172"/>
      <c r="J188" s="173">
        <f>ROUND(I188*H188,2)</f>
        <v>0</v>
      </c>
      <c r="K188" s="169" t="s">
        <v>392</v>
      </c>
      <c r="L188" s="35"/>
      <c r="M188" s="174" t="s">
        <v>5915</v>
      </c>
      <c r="N188" s="175" t="s">
        <v>5954</v>
      </c>
      <c r="O188" s="36"/>
      <c r="P188" s="176">
        <f>O188*H188</f>
        <v>0</v>
      </c>
      <c r="Q188" s="176">
        <v>0</v>
      </c>
      <c r="R188" s="176">
        <f>Q188*H188</f>
        <v>0</v>
      </c>
      <c r="S188" s="176">
        <v>1.67E-3</v>
      </c>
      <c r="T188" s="177">
        <f>S188*H188</f>
        <v>1.3042699999999999E-2</v>
      </c>
      <c r="AR188" s="18" t="s">
        <v>3964</v>
      </c>
      <c r="AT188" s="18" t="s">
        <v>4015</v>
      </c>
      <c r="AU188" s="18" t="s">
        <v>5990</v>
      </c>
      <c r="AY188" s="18" t="s">
        <v>4012</v>
      </c>
      <c r="BE188" s="178">
        <f>IF(N188="základní",J188,0)</f>
        <v>0</v>
      </c>
      <c r="BF188" s="178">
        <f>IF(N188="snížená",J188,0)</f>
        <v>0</v>
      </c>
      <c r="BG188" s="178">
        <f>IF(N188="zákl. přenesená",J188,0)</f>
        <v>0</v>
      </c>
      <c r="BH188" s="178">
        <f>IF(N188="sníž. přenesená",J188,0)</f>
        <v>0</v>
      </c>
      <c r="BI188" s="178">
        <f>IF(N188="nulová",J188,0)</f>
        <v>0</v>
      </c>
      <c r="BJ188" s="18" t="s">
        <v>5934</v>
      </c>
      <c r="BK188" s="178">
        <f>ROUND(I188*H188,2)</f>
        <v>0</v>
      </c>
      <c r="BL188" s="18" t="s">
        <v>3964</v>
      </c>
      <c r="BM188" s="18" t="s">
        <v>2477</v>
      </c>
    </row>
    <row r="189" spans="2:65" s="12" customFormat="1">
      <c r="B189" s="186"/>
      <c r="D189" s="179" t="s">
        <v>402</v>
      </c>
      <c r="E189" s="187" t="s">
        <v>5915</v>
      </c>
      <c r="F189" s="188" t="s">
        <v>3316</v>
      </c>
      <c r="H189" s="189">
        <v>7.81</v>
      </c>
      <c r="I189" s="190"/>
      <c r="L189" s="186"/>
      <c r="M189" s="191"/>
      <c r="N189" s="192"/>
      <c r="O189" s="192"/>
      <c r="P189" s="192"/>
      <c r="Q189" s="192"/>
      <c r="R189" s="192"/>
      <c r="S189" s="192"/>
      <c r="T189" s="193"/>
      <c r="AT189" s="194" t="s">
        <v>402</v>
      </c>
      <c r="AU189" s="194" t="s">
        <v>5990</v>
      </c>
      <c r="AV189" s="12" t="s">
        <v>5990</v>
      </c>
      <c r="AW189" s="12" t="s">
        <v>5947</v>
      </c>
      <c r="AX189" s="12" t="s">
        <v>5934</v>
      </c>
      <c r="AY189" s="194" t="s">
        <v>4012</v>
      </c>
    </row>
    <row r="190" spans="2:65" s="1" customFormat="1" ht="31.5" customHeight="1">
      <c r="B190" s="166"/>
      <c r="C190" s="167" t="s">
        <v>579</v>
      </c>
      <c r="D190" s="167" t="s">
        <v>4015</v>
      </c>
      <c r="E190" s="168" t="s">
        <v>2481</v>
      </c>
      <c r="F190" s="169" t="s">
        <v>2482</v>
      </c>
      <c r="G190" s="170" t="s">
        <v>426</v>
      </c>
      <c r="H190" s="171">
        <v>207.71299999999999</v>
      </c>
      <c r="I190" s="172"/>
      <c r="J190" s="173">
        <f>ROUND(I190*H190,2)</f>
        <v>0</v>
      </c>
      <c r="K190" s="169" t="s">
        <v>392</v>
      </c>
      <c r="L190" s="35"/>
      <c r="M190" s="174" t="s">
        <v>5915</v>
      </c>
      <c r="N190" s="175" t="s">
        <v>5954</v>
      </c>
      <c r="O190" s="36"/>
      <c r="P190" s="176">
        <f>O190*H190</f>
        <v>0</v>
      </c>
      <c r="Q190" s="176">
        <v>7.6E-3</v>
      </c>
      <c r="R190" s="176">
        <f>Q190*H190</f>
        <v>1.5786187999999999</v>
      </c>
      <c r="S190" s="176">
        <v>0</v>
      </c>
      <c r="T190" s="177">
        <f>S190*H190</f>
        <v>0</v>
      </c>
      <c r="AR190" s="18" t="s">
        <v>3964</v>
      </c>
      <c r="AT190" s="18" t="s">
        <v>4015</v>
      </c>
      <c r="AU190" s="18" t="s">
        <v>5990</v>
      </c>
      <c r="AY190" s="18" t="s">
        <v>4012</v>
      </c>
      <c r="BE190" s="178">
        <f>IF(N190="základní",J190,0)</f>
        <v>0</v>
      </c>
      <c r="BF190" s="178">
        <f>IF(N190="snížená",J190,0)</f>
        <v>0</v>
      </c>
      <c r="BG190" s="178">
        <f>IF(N190="zákl. přenesená",J190,0)</f>
        <v>0</v>
      </c>
      <c r="BH190" s="178">
        <f>IF(N190="sníž. přenesená",J190,0)</f>
        <v>0</v>
      </c>
      <c r="BI190" s="178">
        <f>IF(N190="nulová",J190,0)</f>
        <v>0</v>
      </c>
      <c r="BJ190" s="18" t="s">
        <v>5934</v>
      </c>
      <c r="BK190" s="178">
        <f>ROUND(I190*H190,2)</f>
        <v>0</v>
      </c>
      <c r="BL190" s="18" t="s">
        <v>3964</v>
      </c>
      <c r="BM190" s="18" t="s">
        <v>2483</v>
      </c>
    </row>
    <row r="191" spans="2:65" s="12" customFormat="1">
      <c r="B191" s="186"/>
      <c r="D191" s="195" t="s">
        <v>402</v>
      </c>
      <c r="E191" s="194" t="s">
        <v>5915</v>
      </c>
      <c r="F191" s="207" t="s">
        <v>3317</v>
      </c>
      <c r="H191" s="208">
        <v>180</v>
      </c>
      <c r="I191" s="190"/>
      <c r="L191" s="186"/>
      <c r="M191" s="191"/>
      <c r="N191" s="192"/>
      <c r="O191" s="192"/>
      <c r="P191" s="192"/>
      <c r="Q191" s="192"/>
      <c r="R191" s="192"/>
      <c r="S191" s="192"/>
      <c r="T191" s="193"/>
      <c r="AT191" s="194" t="s">
        <v>402</v>
      </c>
      <c r="AU191" s="194" t="s">
        <v>5990</v>
      </c>
      <c r="AV191" s="12" t="s">
        <v>5990</v>
      </c>
      <c r="AW191" s="12" t="s">
        <v>5947</v>
      </c>
      <c r="AX191" s="12" t="s">
        <v>5983</v>
      </c>
      <c r="AY191" s="194" t="s">
        <v>4012</v>
      </c>
    </row>
    <row r="192" spans="2:65" s="12" customFormat="1">
      <c r="B192" s="186"/>
      <c r="D192" s="195" t="s">
        <v>402</v>
      </c>
      <c r="E192" s="194" t="s">
        <v>5915</v>
      </c>
      <c r="F192" s="207" t="s">
        <v>3318</v>
      </c>
      <c r="H192" s="208">
        <v>8.83</v>
      </c>
      <c r="I192" s="190"/>
      <c r="L192" s="186"/>
      <c r="M192" s="191"/>
      <c r="N192" s="192"/>
      <c r="O192" s="192"/>
      <c r="P192" s="192"/>
      <c r="Q192" s="192"/>
      <c r="R192" s="192"/>
      <c r="S192" s="192"/>
      <c r="T192" s="193"/>
      <c r="AT192" s="194" t="s">
        <v>402</v>
      </c>
      <c r="AU192" s="194" t="s">
        <v>5990</v>
      </c>
      <c r="AV192" s="12" t="s">
        <v>5990</v>
      </c>
      <c r="AW192" s="12" t="s">
        <v>5947</v>
      </c>
      <c r="AX192" s="12" t="s">
        <v>5983</v>
      </c>
      <c r="AY192" s="194" t="s">
        <v>4012</v>
      </c>
    </row>
    <row r="193" spans="2:65" s="13" customFormat="1">
      <c r="B193" s="209"/>
      <c r="D193" s="195" t="s">
        <v>402</v>
      </c>
      <c r="E193" s="218" t="s">
        <v>5915</v>
      </c>
      <c r="F193" s="219" t="s">
        <v>476</v>
      </c>
      <c r="H193" s="220">
        <v>188.83</v>
      </c>
      <c r="I193" s="213"/>
      <c r="L193" s="209"/>
      <c r="M193" s="214"/>
      <c r="N193" s="215"/>
      <c r="O193" s="215"/>
      <c r="P193" s="215"/>
      <c r="Q193" s="215"/>
      <c r="R193" s="215"/>
      <c r="S193" s="215"/>
      <c r="T193" s="216"/>
      <c r="AT193" s="217" t="s">
        <v>402</v>
      </c>
      <c r="AU193" s="217" t="s">
        <v>5990</v>
      </c>
      <c r="AV193" s="13" t="s">
        <v>6003</v>
      </c>
      <c r="AW193" s="13" t="s">
        <v>5947</v>
      </c>
      <c r="AX193" s="13" t="s">
        <v>5934</v>
      </c>
      <c r="AY193" s="217" t="s">
        <v>4012</v>
      </c>
    </row>
    <row r="194" spans="2:65" s="12" customFormat="1">
      <c r="B194" s="186"/>
      <c r="D194" s="179" t="s">
        <v>402</v>
      </c>
      <c r="F194" s="188" t="s">
        <v>3319</v>
      </c>
      <c r="H194" s="189">
        <v>207.71299999999999</v>
      </c>
      <c r="I194" s="190"/>
      <c r="L194" s="186"/>
      <c r="M194" s="191"/>
      <c r="N194" s="192"/>
      <c r="O194" s="192"/>
      <c r="P194" s="192"/>
      <c r="Q194" s="192"/>
      <c r="R194" s="192"/>
      <c r="S194" s="192"/>
      <c r="T194" s="193"/>
      <c r="AT194" s="194" t="s">
        <v>402</v>
      </c>
      <c r="AU194" s="194" t="s">
        <v>5990</v>
      </c>
      <c r="AV194" s="12" t="s">
        <v>5990</v>
      </c>
      <c r="AW194" s="12" t="s">
        <v>5916</v>
      </c>
      <c r="AX194" s="12" t="s">
        <v>5934</v>
      </c>
      <c r="AY194" s="194" t="s">
        <v>4012</v>
      </c>
    </row>
    <row r="195" spans="2:65" s="1" customFormat="1" ht="22.5" customHeight="1">
      <c r="B195" s="166"/>
      <c r="C195" s="167" t="s">
        <v>590</v>
      </c>
      <c r="D195" s="167" t="s">
        <v>4015</v>
      </c>
      <c r="E195" s="168" t="s">
        <v>5614</v>
      </c>
      <c r="F195" s="169" t="s">
        <v>5615</v>
      </c>
      <c r="G195" s="170" t="s">
        <v>459</v>
      </c>
      <c r="H195" s="171">
        <v>34.6</v>
      </c>
      <c r="I195" s="172"/>
      <c r="J195" s="173">
        <f>ROUND(I195*H195,2)</f>
        <v>0</v>
      </c>
      <c r="K195" s="169" t="s">
        <v>392</v>
      </c>
      <c r="L195" s="35"/>
      <c r="M195" s="174" t="s">
        <v>5915</v>
      </c>
      <c r="N195" s="175" t="s">
        <v>5954</v>
      </c>
      <c r="O195" s="36"/>
      <c r="P195" s="176">
        <f>O195*H195</f>
        <v>0</v>
      </c>
      <c r="Q195" s="176">
        <v>2.8700000000000002E-3</v>
      </c>
      <c r="R195" s="176">
        <f>Q195*H195</f>
        <v>9.9302000000000015E-2</v>
      </c>
      <c r="S195" s="176">
        <v>0</v>
      </c>
      <c r="T195" s="177">
        <f>S195*H195</f>
        <v>0</v>
      </c>
      <c r="AR195" s="18" t="s">
        <v>3964</v>
      </c>
      <c r="AT195" s="18" t="s">
        <v>4015</v>
      </c>
      <c r="AU195" s="18" t="s">
        <v>5990</v>
      </c>
      <c r="AY195" s="18" t="s">
        <v>4012</v>
      </c>
      <c r="BE195" s="178">
        <f>IF(N195="základní",J195,0)</f>
        <v>0</v>
      </c>
      <c r="BF195" s="178">
        <f>IF(N195="snížená",J195,0)</f>
        <v>0</v>
      </c>
      <c r="BG195" s="178">
        <f>IF(N195="zákl. přenesená",J195,0)</f>
        <v>0</v>
      </c>
      <c r="BH195" s="178">
        <f>IF(N195="sníž. přenesená",J195,0)</f>
        <v>0</v>
      </c>
      <c r="BI195" s="178">
        <f>IF(N195="nulová",J195,0)</f>
        <v>0</v>
      </c>
      <c r="BJ195" s="18" t="s">
        <v>5934</v>
      </c>
      <c r="BK195" s="178">
        <f>ROUND(I195*H195,2)</f>
        <v>0</v>
      </c>
      <c r="BL195" s="18" t="s">
        <v>3964</v>
      </c>
      <c r="BM195" s="18" t="s">
        <v>2487</v>
      </c>
    </row>
    <row r="196" spans="2:65" s="12" customFormat="1">
      <c r="B196" s="186"/>
      <c r="D196" s="179" t="s">
        <v>402</v>
      </c>
      <c r="E196" s="187" t="s">
        <v>5915</v>
      </c>
      <c r="F196" s="188" t="s">
        <v>3313</v>
      </c>
      <c r="H196" s="189">
        <v>34.6</v>
      </c>
      <c r="I196" s="190"/>
      <c r="L196" s="186"/>
      <c r="M196" s="191"/>
      <c r="N196" s="192"/>
      <c r="O196" s="192"/>
      <c r="P196" s="192"/>
      <c r="Q196" s="192"/>
      <c r="R196" s="192"/>
      <c r="S196" s="192"/>
      <c r="T196" s="193"/>
      <c r="AT196" s="194" t="s">
        <v>402</v>
      </c>
      <c r="AU196" s="194" t="s">
        <v>5990</v>
      </c>
      <c r="AV196" s="12" t="s">
        <v>5990</v>
      </c>
      <c r="AW196" s="12" t="s">
        <v>5947</v>
      </c>
      <c r="AX196" s="12" t="s">
        <v>5934</v>
      </c>
      <c r="AY196" s="194" t="s">
        <v>4012</v>
      </c>
    </row>
    <row r="197" spans="2:65" s="1" customFormat="1" ht="31.5" customHeight="1">
      <c r="B197" s="166"/>
      <c r="C197" s="167" t="s">
        <v>601</v>
      </c>
      <c r="D197" s="167" t="s">
        <v>4015</v>
      </c>
      <c r="E197" s="168" t="s">
        <v>2615</v>
      </c>
      <c r="F197" s="169" t="s">
        <v>2616</v>
      </c>
      <c r="G197" s="170" t="s">
        <v>459</v>
      </c>
      <c r="H197" s="171">
        <v>8.1</v>
      </c>
      <c r="I197" s="172"/>
      <c r="J197" s="173">
        <f>ROUND(I197*H197,2)</f>
        <v>0</v>
      </c>
      <c r="K197" s="169" t="s">
        <v>392</v>
      </c>
      <c r="L197" s="35"/>
      <c r="M197" s="174" t="s">
        <v>5915</v>
      </c>
      <c r="N197" s="175" t="s">
        <v>5954</v>
      </c>
      <c r="O197" s="36"/>
      <c r="P197" s="176">
        <f>O197*H197</f>
        <v>0</v>
      </c>
      <c r="Q197" s="176">
        <v>2.9099999999999998E-3</v>
      </c>
      <c r="R197" s="176">
        <f>Q197*H197</f>
        <v>2.3570999999999998E-2</v>
      </c>
      <c r="S197" s="176">
        <v>0</v>
      </c>
      <c r="T197" s="177">
        <f>S197*H197</f>
        <v>0</v>
      </c>
      <c r="AR197" s="18" t="s">
        <v>3964</v>
      </c>
      <c r="AT197" s="18" t="s">
        <v>4015</v>
      </c>
      <c r="AU197" s="18" t="s">
        <v>5990</v>
      </c>
      <c r="AY197" s="18" t="s">
        <v>4012</v>
      </c>
      <c r="BE197" s="178">
        <f>IF(N197="základní",J197,0)</f>
        <v>0</v>
      </c>
      <c r="BF197" s="178">
        <f>IF(N197="snížená",J197,0)</f>
        <v>0</v>
      </c>
      <c r="BG197" s="178">
        <f>IF(N197="zákl. přenesená",J197,0)</f>
        <v>0</v>
      </c>
      <c r="BH197" s="178">
        <f>IF(N197="sníž. přenesená",J197,0)</f>
        <v>0</v>
      </c>
      <c r="BI197" s="178">
        <f>IF(N197="nulová",J197,0)</f>
        <v>0</v>
      </c>
      <c r="BJ197" s="18" t="s">
        <v>5934</v>
      </c>
      <c r="BK197" s="178">
        <f>ROUND(I197*H197,2)</f>
        <v>0</v>
      </c>
      <c r="BL197" s="18" t="s">
        <v>3964</v>
      </c>
      <c r="BM197" s="18" t="s">
        <v>3320</v>
      </c>
    </row>
    <row r="198" spans="2:65" s="1" customFormat="1" ht="22.5" customHeight="1">
      <c r="B198" s="166"/>
      <c r="C198" s="167" t="s">
        <v>605</v>
      </c>
      <c r="D198" s="167" t="s">
        <v>4015</v>
      </c>
      <c r="E198" s="168" t="s">
        <v>5626</v>
      </c>
      <c r="F198" s="169" t="s">
        <v>5627</v>
      </c>
      <c r="G198" s="170" t="s">
        <v>459</v>
      </c>
      <c r="H198" s="171">
        <v>26.9</v>
      </c>
      <c r="I198" s="172"/>
      <c r="J198" s="173">
        <f>ROUND(I198*H198,2)</f>
        <v>0</v>
      </c>
      <c r="K198" s="169" t="s">
        <v>392</v>
      </c>
      <c r="L198" s="35"/>
      <c r="M198" s="174" t="s">
        <v>5915</v>
      </c>
      <c r="N198" s="175" t="s">
        <v>5954</v>
      </c>
      <c r="O198" s="36"/>
      <c r="P198" s="176">
        <f>O198*H198</f>
        <v>0</v>
      </c>
      <c r="Q198" s="176">
        <v>1.3699999999999999E-3</v>
      </c>
      <c r="R198" s="176">
        <f>Q198*H198</f>
        <v>3.6852999999999997E-2</v>
      </c>
      <c r="S198" s="176">
        <v>0</v>
      </c>
      <c r="T198" s="177">
        <f>S198*H198</f>
        <v>0</v>
      </c>
      <c r="AR198" s="18" t="s">
        <v>3964</v>
      </c>
      <c r="AT198" s="18" t="s">
        <v>4015</v>
      </c>
      <c r="AU198" s="18" t="s">
        <v>5990</v>
      </c>
      <c r="AY198" s="18" t="s">
        <v>4012</v>
      </c>
      <c r="BE198" s="178">
        <f>IF(N198="základní",J198,0)</f>
        <v>0</v>
      </c>
      <c r="BF198" s="178">
        <f>IF(N198="snížená",J198,0)</f>
        <v>0</v>
      </c>
      <c r="BG198" s="178">
        <f>IF(N198="zákl. přenesená",J198,0)</f>
        <v>0</v>
      </c>
      <c r="BH198" s="178">
        <f>IF(N198="sníž. přenesená",J198,0)</f>
        <v>0</v>
      </c>
      <c r="BI198" s="178">
        <f>IF(N198="nulová",J198,0)</f>
        <v>0</v>
      </c>
      <c r="BJ198" s="18" t="s">
        <v>5934</v>
      </c>
      <c r="BK198" s="178">
        <f>ROUND(I198*H198,2)</f>
        <v>0</v>
      </c>
      <c r="BL198" s="18" t="s">
        <v>3964</v>
      </c>
      <c r="BM198" s="18" t="s">
        <v>2490</v>
      </c>
    </row>
    <row r="199" spans="2:65" s="12" customFormat="1">
      <c r="B199" s="186"/>
      <c r="D199" s="179" t="s">
        <v>402</v>
      </c>
      <c r="E199" s="187" t="s">
        <v>5915</v>
      </c>
      <c r="F199" s="188" t="s">
        <v>3321</v>
      </c>
      <c r="H199" s="189">
        <v>26.9</v>
      </c>
      <c r="I199" s="190"/>
      <c r="L199" s="186"/>
      <c r="M199" s="191"/>
      <c r="N199" s="192"/>
      <c r="O199" s="192"/>
      <c r="P199" s="192"/>
      <c r="Q199" s="192"/>
      <c r="R199" s="192"/>
      <c r="S199" s="192"/>
      <c r="T199" s="193"/>
      <c r="AT199" s="194" t="s">
        <v>402</v>
      </c>
      <c r="AU199" s="194" t="s">
        <v>5990</v>
      </c>
      <c r="AV199" s="12" t="s">
        <v>5990</v>
      </c>
      <c r="AW199" s="12" t="s">
        <v>5947</v>
      </c>
      <c r="AX199" s="12" t="s">
        <v>5934</v>
      </c>
      <c r="AY199" s="194" t="s">
        <v>4012</v>
      </c>
    </row>
    <row r="200" spans="2:65" s="1" customFormat="1" ht="31.5" customHeight="1">
      <c r="B200" s="166"/>
      <c r="C200" s="167" t="s">
        <v>611</v>
      </c>
      <c r="D200" s="167" t="s">
        <v>4015</v>
      </c>
      <c r="E200" s="168" t="s">
        <v>2788</v>
      </c>
      <c r="F200" s="169" t="s">
        <v>2789</v>
      </c>
      <c r="G200" s="170" t="s">
        <v>459</v>
      </c>
      <c r="H200" s="171">
        <v>8.1</v>
      </c>
      <c r="I200" s="172"/>
      <c r="J200" s="173">
        <f>ROUND(I200*H200,2)</f>
        <v>0</v>
      </c>
      <c r="K200" s="169" t="s">
        <v>392</v>
      </c>
      <c r="L200" s="35"/>
      <c r="M200" s="174" t="s">
        <v>5915</v>
      </c>
      <c r="N200" s="175" t="s">
        <v>5954</v>
      </c>
      <c r="O200" s="36"/>
      <c r="P200" s="176">
        <f>O200*H200</f>
        <v>0</v>
      </c>
      <c r="Q200" s="176">
        <v>2.1199999999999999E-3</v>
      </c>
      <c r="R200" s="176">
        <f>Q200*H200</f>
        <v>1.7172E-2</v>
      </c>
      <c r="S200" s="176">
        <v>0</v>
      </c>
      <c r="T200" s="177">
        <f>S200*H200</f>
        <v>0</v>
      </c>
      <c r="AR200" s="18" t="s">
        <v>3964</v>
      </c>
      <c r="AT200" s="18" t="s">
        <v>4015</v>
      </c>
      <c r="AU200" s="18" t="s">
        <v>5990</v>
      </c>
      <c r="AY200" s="18" t="s">
        <v>4012</v>
      </c>
      <c r="BE200" s="178">
        <f>IF(N200="základní",J200,0)</f>
        <v>0</v>
      </c>
      <c r="BF200" s="178">
        <f>IF(N200="snížená",J200,0)</f>
        <v>0</v>
      </c>
      <c r="BG200" s="178">
        <f>IF(N200="zákl. přenesená",J200,0)</f>
        <v>0</v>
      </c>
      <c r="BH200" s="178">
        <f>IF(N200="sníž. přenesená",J200,0)</f>
        <v>0</v>
      </c>
      <c r="BI200" s="178">
        <f>IF(N200="nulová",J200,0)</f>
        <v>0</v>
      </c>
      <c r="BJ200" s="18" t="s">
        <v>5934</v>
      </c>
      <c r="BK200" s="178">
        <f>ROUND(I200*H200,2)</f>
        <v>0</v>
      </c>
      <c r="BL200" s="18" t="s">
        <v>3964</v>
      </c>
      <c r="BM200" s="18" t="s">
        <v>2491</v>
      </c>
    </row>
    <row r="201" spans="2:65" s="12" customFormat="1">
      <c r="B201" s="186"/>
      <c r="D201" s="179" t="s">
        <v>402</v>
      </c>
      <c r="E201" s="187" t="s">
        <v>5915</v>
      </c>
      <c r="F201" s="188" t="s">
        <v>3322</v>
      </c>
      <c r="H201" s="189">
        <v>8.1</v>
      </c>
      <c r="I201" s="190"/>
      <c r="L201" s="186"/>
      <c r="M201" s="191"/>
      <c r="N201" s="192"/>
      <c r="O201" s="192"/>
      <c r="P201" s="192"/>
      <c r="Q201" s="192"/>
      <c r="R201" s="192"/>
      <c r="S201" s="192"/>
      <c r="T201" s="193"/>
      <c r="AT201" s="194" t="s">
        <v>402</v>
      </c>
      <c r="AU201" s="194" t="s">
        <v>5990</v>
      </c>
      <c r="AV201" s="12" t="s">
        <v>5990</v>
      </c>
      <c r="AW201" s="12" t="s">
        <v>5947</v>
      </c>
      <c r="AX201" s="12" t="s">
        <v>5934</v>
      </c>
      <c r="AY201" s="194" t="s">
        <v>4012</v>
      </c>
    </row>
    <row r="202" spans="2:65" s="1" customFormat="1" ht="22.5" customHeight="1">
      <c r="B202" s="166"/>
      <c r="C202" s="167" t="s">
        <v>616</v>
      </c>
      <c r="D202" s="167" t="s">
        <v>4015</v>
      </c>
      <c r="E202" s="168" t="s">
        <v>2492</v>
      </c>
      <c r="F202" s="169" t="s">
        <v>2493</v>
      </c>
      <c r="G202" s="170" t="s">
        <v>450</v>
      </c>
      <c r="H202" s="171">
        <v>1.756</v>
      </c>
      <c r="I202" s="172"/>
      <c r="J202" s="173">
        <f>ROUND(I202*H202,2)</f>
        <v>0</v>
      </c>
      <c r="K202" s="169" t="s">
        <v>392</v>
      </c>
      <c r="L202" s="35"/>
      <c r="M202" s="174" t="s">
        <v>5915</v>
      </c>
      <c r="N202" s="175" t="s">
        <v>5954</v>
      </c>
      <c r="O202" s="36"/>
      <c r="P202" s="176">
        <f>O202*H202</f>
        <v>0</v>
      </c>
      <c r="Q202" s="176">
        <v>0</v>
      </c>
      <c r="R202" s="176">
        <f>Q202*H202</f>
        <v>0</v>
      </c>
      <c r="S202" s="176">
        <v>0</v>
      </c>
      <c r="T202" s="177">
        <f>S202*H202</f>
        <v>0</v>
      </c>
      <c r="AR202" s="18" t="s">
        <v>3964</v>
      </c>
      <c r="AT202" s="18" t="s">
        <v>4015</v>
      </c>
      <c r="AU202" s="18" t="s">
        <v>5990</v>
      </c>
      <c r="AY202" s="18" t="s">
        <v>4012</v>
      </c>
      <c r="BE202" s="178">
        <f>IF(N202="základní",J202,0)</f>
        <v>0</v>
      </c>
      <c r="BF202" s="178">
        <f>IF(N202="snížená",J202,0)</f>
        <v>0</v>
      </c>
      <c r="BG202" s="178">
        <f>IF(N202="zákl. přenesená",J202,0)</f>
        <v>0</v>
      </c>
      <c r="BH202" s="178">
        <f>IF(N202="sníž. přenesená",J202,0)</f>
        <v>0</v>
      </c>
      <c r="BI202" s="178">
        <f>IF(N202="nulová",J202,0)</f>
        <v>0</v>
      </c>
      <c r="BJ202" s="18" t="s">
        <v>5934</v>
      </c>
      <c r="BK202" s="178">
        <f>ROUND(I202*H202,2)</f>
        <v>0</v>
      </c>
      <c r="BL202" s="18" t="s">
        <v>3964</v>
      </c>
      <c r="BM202" s="18" t="s">
        <v>2494</v>
      </c>
    </row>
    <row r="203" spans="2:65" s="11" customFormat="1" ht="29.85" customHeight="1">
      <c r="B203" s="152"/>
      <c r="D203" s="163" t="s">
        <v>5982</v>
      </c>
      <c r="E203" s="164" t="s">
        <v>5633</v>
      </c>
      <c r="F203" s="164" t="s">
        <v>5634</v>
      </c>
      <c r="I203" s="155"/>
      <c r="J203" s="165">
        <f>BK203</f>
        <v>0</v>
      </c>
      <c r="L203" s="152"/>
      <c r="M203" s="157"/>
      <c r="N203" s="158"/>
      <c r="O203" s="158"/>
      <c r="P203" s="159">
        <f>SUM(P204:P216)</f>
        <v>0</v>
      </c>
      <c r="Q203" s="158"/>
      <c r="R203" s="159">
        <f>SUM(R204:R216)</f>
        <v>0.15804299999999999</v>
      </c>
      <c r="S203" s="158"/>
      <c r="T203" s="160">
        <f>SUM(T204:T216)</f>
        <v>0.48522680000000001</v>
      </c>
      <c r="AR203" s="153" t="s">
        <v>5990</v>
      </c>
      <c r="AT203" s="161" t="s">
        <v>5982</v>
      </c>
      <c r="AU203" s="161" t="s">
        <v>5934</v>
      </c>
      <c r="AY203" s="153" t="s">
        <v>4012</v>
      </c>
      <c r="BK203" s="162">
        <f>SUM(BK204:BK216)</f>
        <v>0</v>
      </c>
    </row>
    <row r="204" spans="2:65" s="1" customFormat="1" ht="22.5" customHeight="1">
      <c r="B204" s="166"/>
      <c r="C204" s="167" t="s">
        <v>622</v>
      </c>
      <c r="D204" s="167" t="s">
        <v>4015</v>
      </c>
      <c r="E204" s="168" t="s">
        <v>3323</v>
      </c>
      <c r="F204" s="169" t="s">
        <v>3324</v>
      </c>
      <c r="G204" s="170" t="s">
        <v>426</v>
      </c>
      <c r="H204" s="171">
        <v>15.66</v>
      </c>
      <c r="I204" s="172"/>
      <c r="J204" s="173">
        <f>ROUND(I204*H204,2)</f>
        <v>0</v>
      </c>
      <c r="K204" s="169" t="s">
        <v>392</v>
      </c>
      <c r="L204" s="35"/>
      <c r="M204" s="174" t="s">
        <v>5915</v>
      </c>
      <c r="N204" s="175" t="s">
        <v>5954</v>
      </c>
      <c r="O204" s="36"/>
      <c r="P204" s="176">
        <f>O204*H204</f>
        <v>0</v>
      </c>
      <c r="Q204" s="176">
        <v>0</v>
      </c>
      <c r="R204" s="176">
        <f>Q204*H204</f>
        <v>0</v>
      </c>
      <c r="S204" s="176">
        <v>1.098E-2</v>
      </c>
      <c r="T204" s="177">
        <f>S204*H204</f>
        <v>0.17194680000000001</v>
      </c>
      <c r="AR204" s="18" t="s">
        <v>3964</v>
      </c>
      <c r="AT204" s="18" t="s">
        <v>4015</v>
      </c>
      <c r="AU204" s="18" t="s">
        <v>5990</v>
      </c>
      <c r="AY204" s="18" t="s">
        <v>4012</v>
      </c>
      <c r="BE204" s="178">
        <f>IF(N204="základní",J204,0)</f>
        <v>0</v>
      </c>
      <c r="BF204" s="178">
        <f>IF(N204="snížená",J204,0)</f>
        <v>0</v>
      </c>
      <c r="BG204" s="178">
        <f>IF(N204="zákl. přenesená",J204,0)</f>
        <v>0</v>
      </c>
      <c r="BH204" s="178">
        <f>IF(N204="sníž. přenesená",J204,0)</f>
        <v>0</v>
      </c>
      <c r="BI204" s="178">
        <f>IF(N204="nulová",J204,0)</f>
        <v>0</v>
      </c>
      <c r="BJ204" s="18" t="s">
        <v>5934</v>
      </c>
      <c r="BK204" s="178">
        <f>ROUND(I204*H204,2)</f>
        <v>0</v>
      </c>
      <c r="BL204" s="18" t="s">
        <v>3964</v>
      </c>
      <c r="BM204" s="18" t="s">
        <v>3325</v>
      </c>
    </row>
    <row r="205" spans="2:65" s="1" customFormat="1" ht="27">
      <c r="B205" s="35"/>
      <c r="D205" s="195" t="s">
        <v>4021</v>
      </c>
      <c r="F205" s="196" t="s">
        <v>3326</v>
      </c>
      <c r="I205" s="181"/>
      <c r="L205" s="35"/>
      <c r="M205" s="64"/>
      <c r="N205" s="36"/>
      <c r="O205" s="36"/>
      <c r="P205" s="36"/>
      <c r="Q205" s="36"/>
      <c r="R205" s="36"/>
      <c r="S205" s="36"/>
      <c r="T205" s="65"/>
      <c r="AT205" s="18" t="s">
        <v>4021</v>
      </c>
      <c r="AU205" s="18" t="s">
        <v>5990</v>
      </c>
    </row>
    <row r="206" spans="2:65" s="12" customFormat="1">
      <c r="B206" s="186"/>
      <c r="D206" s="179" t="s">
        <v>402</v>
      </c>
      <c r="E206" s="187" t="s">
        <v>5915</v>
      </c>
      <c r="F206" s="188" t="s">
        <v>3327</v>
      </c>
      <c r="H206" s="189">
        <v>15.66</v>
      </c>
      <c r="I206" s="190"/>
      <c r="L206" s="186"/>
      <c r="M206" s="191"/>
      <c r="N206" s="192"/>
      <c r="O206" s="192"/>
      <c r="P206" s="192"/>
      <c r="Q206" s="192"/>
      <c r="R206" s="192"/>
      <c r="S206" s="192"/>
      <c r="T206" s="193"/>
      <c r="AT206" s="194" t="s">
        <v>402</v>
      </c>
      <c r="AU206" s="194" t="s">
        <v>5990</v>
      </c>
      <c r="AV206" s="12" t="s">
        <v>5990</v>
      </c>
      <c r="AW206" s="12" t="s">
        <v>5947</v>
      </c>
      <c r="AX206" s="12" t="s">
        <v>5934</v>
      </c>
      <c r="AY206" s="194" t="s">
        <v>4012</v>
      </c>
    </row>
    <row r="207" spans="2:65" s="1" customFormat="1" ht="22.5" customHeight="1">
      <c r="B207" s="166"/>
      <c r="C207" s="167" t="s">
        <v>629</v>
      </c>
      <c r="D207" s="167" t="s">
        <v>4015</v>
      </c>
      <c r="E207" s="168" t="s">
        <v>3328</v>
      </c>
      <c r="F207" s="169" t="s">
        <v>3329</v>
      </c>
      <c r="G207" s="170" t="s">
        <v>426</v>
      </c>
      <c r="H207" s="171">
        <v>15.66</v>
      </c>
      <c r="I207" s="172"/>
      <c r="J207" s="173">
        <f>ROUND(I207*H207,2)</f>
        <v>0</v>
      </c>
      <c r="K207" s="169" t="s">
        <v>392</v>
      </c>
      <c r="L207" s="35"/>
      <c r="M207" s="174" t="s">
        <v>5915</v>
      </c>
      <c r="N207" s="175" t="s">
        <v>5954</v>
      </c>
      <c r="O207" s="36"/>
      <c r="P207" s="176">
        <f>O207*H207</f>
        <v>0</v>
      </c>
      <c r="Q207" s="176">
        <v>0</v>
      </c>
      <c r="R207" s="176">
        <f>Q207*H207</f>
        <v>0</v>
      </c>
      <c r="S207" s="176">
        <v>8.0000000000000002E-3</v>
      </c>
      <c r="T207" s="177">
        <f>S207*H207</f>
        <v>0.12528</v>
      </c>
      <c r="AR207" s="18" t="s">
        <v>3964</v>
      </c>
      <c r="AT207" s="18" t="s">
        <v>4015</v>
      </c>
      <c r="AU207" s="18" t="s">
        <v>5990</v>
      </c>
      <c r="AY207" s="18" t="s">
        <v>4012</v>
      </c>
      <c r="BE207" s="178">
        <f>IF(N207="základní",J207,0)</f>
        <v>0</v>
      </c>
      <c r="BF207" s="178">
        <f>IF(N207="snížená",J207,0)</f>
        <v>0</v>
      </c>
      <c r="BG207" s="178">
        <f>IF(N207="zákl. přenesená",J207,0)</f>
        <v>0</v>
      </c>
      <c r="BH207" s="178">
        <f>IF(N207="sníž. přenesená",J207,0)</f>
        <v>0</v>
      </c>
      <c r="BI207" s="178">
        <f>IF(N207="nulová",J207,0)</f>
        <v>0</v>
      </c>
      <c r="BJ207" s="18" t="s">
        <v>5934</v>
      </c>
      <c r="BK207" s="178">
        <f>ROUND(I207*H207,2)</f>
        <v>0</v>
      </c>
      <c r="BL207" s="18" t="s">
        <v>3964</v>
      </c>
      <c r="BM207" s="18" t="s">
        <v>3330</v>
      </c>
    </row>
    <row r="208" spans="2:65" s="1" customFormat="1" ht="22.5" customHeight="1">
      <c r="B208" s="166"/>
      <c r="C208" s="167" t="s">
        <v>635</v>
      </c>
      <c r="D208" s="167" t="s">
        <v>4015</v>
      </c>
      <c r="E208" s="168" t="s">
        <v>2495</v>
      </c>
      <c r="F208" s="169" t="s">
        <v>2496</v>
      </c>
      <c r="G208" s="170" t="s">
        <v>426</v>
      </c>
      <c r="H208" s="171">
        <v>9.3719999999999999</v>
      </c>
      <c r="I208" s="172"/>
      <c r="J208" s="173">
        <f>ROUND(I208*H208,2)</f>
        <v>0</v>
      </c>
      <c r="K208" s="169" t="s">
        <v>392</v>
      </c>
      <c r="L208" s="35"/>
      <c r="M208" s="174" t="s">
        <v>5915</v>
      </c>
      <c r="N208" s="175" t="s">
        <v>5954</v>
      </c>
      <c r="O208" s="36"/>
      <c r="P208" s="176">
        <f>O208*H208</f>
        <v>0</v>
      </c>
      <c r="Q208" s="176">
        <v>2.5000000000000001E-4</v>
      </c>
      <c r="R208" s="176">
        <f>Q208*H208</f>
        <v>2.343E-3</v>
      </c>
      <c r="S208" s="176">
        <v>0</v>
      </c>
      <c r="T208" s="177">
        <f>S208*H208</f>
        <v>0</v>
      </c>
      <c r="AR208" s="18" t="s">
        <v>3964</v>
      </c>
      <c r="AT208" s="18" t="s">
        <v>4015</v>
      </c>
      <c r="AU208" s="18" t="s">
        <v>5990</v>
      </c>
      <c r="AY208" s="18" t="s">
        <v>4012</v>
      </c>
      <c r="BE208" s="178">
        <f>IF(N208="základní",J208,0)</f>
        <v>0</v>
      </c>
      <c r="BF208" s="178">
        <f>IF(N208="snížená",J208,0)</f>
        <v>0</v>
      </c>
      <c r="BG208" s="178">
        <f>IF(N208="zákl. přenesená",J208,0)</f>
        <v>0</v>
      </c>
      <c r="BH208" s="178">
        <f>IF(N208="sníž. přenesená",J208,0)</f>
        <v>0</v>
      </c>
      <c r="BI208" s="178">
        <f>IF(N208="nulová",J208,0)</f>
        <v>0</v>
      </c>
      <c r="BJ208" s="18" t="s">
        <v>5934</v>
      </c>
      <c r="BK208" s="178">
        <f>ROUND(I208*H208,2)</f>
        <v>0</v>
      </c>
      <c r="BL208" s="18" t="s">
        <v>3964</v>
      </c>
      <c r="BM208" s="18" t="s">
        <v>2497</v>
      </c>
    </row>
    <row r="209" spans="2:65" s="12" customFormat="1">
      <c r="B209" s="186"/>
      <c r="D209" s="179" t="s">
        <v>402</v>
      </c>
      <c r="E209" s="187" t="s">
        <v>5915</v>
      </c>
      <c r="F209" s="188" t="s">
        <v>3331</v>
      </c>
      <c r="H209" s="189">
        <v>9.3719999999999999</v>
      </c>
      <c r="I209" s="190"/>
      <c r="L209" s="186"/>
      <c r="M209" s="191"/>
      <c r="N209" s="192"/>
      <c r="O209" s="192"/>
      <c r="P209" s="192"/>
      <c r="Q209" s="192"/>
      <c r="R209" s="192"/>
      <c r="S209" s="192"/>
      <c r="T209" s="193"/>
      <c r="AT209" s="194" t="s">
        <v>402</v>
      </c>
      <c r="AU209" s="194" t="s">
        <v>5990</v>
      </c>
      <c r="AV209" s="12" t="s">
        <v>5990</v>
      </c>
      <c r="AW209" s="12" t="s">
        <v>5947</v>
      </c>
      <c r="AX209" s="12" t="s">
        <v>5934</v>
      </c>
      <c r="AY209" s="194" t="s">
        <v>4012</v>
      </c>
    </row>
    <row r="210" spans="2:65" s="1" customFormat="1" ht="22.5" customHeight="1">
      <c r="B210" s="166"/>
      <c r="C210" s="197" t="s">
        <v>640</v>
      </c>
      <c r="D210" s="197" t="s">
        <v>447</v>
      </c>
      <c r="E210" s="198" t="s">
        <v>2619</v>
      </c>
      <c r="F210" s="199" t="s">
        <v>3332</v>
      </c>
      <c r="G210" s="200" t="s">
        <v>568</v>
      </c>
      <c r="H210" s="201">
        <v>3</v>
      </c>
      <c r="I210" s="202"/>
      <c r="J210" s="203">
        <f>ROUND(I210*H210,2)</f>
        <v>0</v>
      </c>
      <c r="K210" s="199" t="s">
        <v>5915</v>
      </c>
      <c r="L210" s="204"/>
      <c r="M210" s="205" t="s">
        <v>5915</v>
      </c>
      <c r="N210" s="206" t="s">
        <v>5954</v>
      </c>
      <c r="O210" s="36"/>
      <c r="P210" s="176">
        <f>O210*H210</f>
        <v>0</v>
      </c>
      <c r="Q210" s="176">
        <v>1.8700000000000001E-2</v>
      </c>
      <c r="R210" s="176">
        <f>Q210*H210</f>
        <v>5.6100000000000004E-2</v>
      </c>
      <c r="S210" s="176">
        <v>0</v>
      </c>
      <c r="T210" s="177">
        <f>S210*H210</f>
        <v>0</v>
      </c>
      <c r="AR210" s="18" t="s">
        <v>526</v>
      </c>
      <c r="AT210" s="18" t="s">
        <v>447</v>
      </c>
      <c r="AU210" s="18" t="s">
        <v>5990</v>
      </c>
      <c r="AY210" s="18" t="s">
        <v>4012</v>
      </c>
      <c r="BE210" s="178">
        <f>IF(N210="základní",J210,0)</f>
        <v>0</v>
      </c>
      <c r="BF210" s="178">
        <f>IF(N210="snížená",J210,0)</f>
        <v>0</v>
      </c>
      <c r="BG210" s="178">
        <f>IF(N210="zákl. přenesená",J210,0)</f>
        <v>0</v>
      </c>
      <c r="BH210" s="178">
        <f>IF(N210="sníž. přenesená",J210,0)</f>
        <v>0</v>
      </c>
      <c r="BI210" s="178">
        <f>IF(N210="nulová",J210,0)</f>
        <v>0</v>
      </c>
      <c r="BJ210" s="18" t="s">
        <v>5934</v>
      </c>
      <c r="BK210" s="178">
        <f>ROUND(I210*H210,2)</f>
        <v>0</v>
      </c>
      <c r="BL210" s="18" t="s">
        <v>3964</v>
      </c>
      <c r="BM210" s="18" t="s">
        <v>3333</v>
      </c>
    </row>
    <row r="211" spans="2:65" s="1" customFormat="1" ht="27">
      <c r="B211" s="35"/>
      <c r="D211" s="179" t="s">
        <v>4021</v>
      </c>
      <c r="F211" s="180" t="s">
        <v>3334</v>
      </c>
      <c r="I211" s="181"/>
      <c r="L211" s="35"/>
      <c r="M211" s="64"/>
      <c r="N211" s="36"/>
      <c r="O211" s="36"/>
      <c r="P211" s="36"/>
      <c r="Q211" s="36"/>
      <c r="R211" s="36"/>
      <c r="S211" s="36"/>
      <c r="T211" s="65"/>
      <c r="AT211" s="18" t="s">
        <v>4021</v>
      </c>
      <c r="AU211" s="18" t="s">
        <v>5990</v>
      </c>
    </row>
    <row r="212" spans="2:65" s="1" customFormat="1" ht="22.5" customHeight="1">
      <c r="B212" s="166"/>
      <c r="C212" s="197" t="s">
        <v>645</v>
      </c>
      <c r="D212" s="197" t="s">
        <v>447</v>
      </c>
      <c r="E212" s="198" t="s">
        <v>3335</v>
      </c>
      <c r="F212" s="199" t="s">
        <v>3336</v>
      </c>
      <c r="G212" s="200" t="s">
        <v>568</v>
      </c>
      <c r="H212" s="201">
        <v>4</v>
      </c>
      <c r="I212" s="202"/>
      <c r="J212" s="203">
        <f>ROUND(I212*H212,2)</f>
        <v>0</v>
      </c>
      <c r="K212" s="199" t="s">
        <v>5915</v>
      </c>
      <c r="L212" s="204"/>
      <c r="M212" s="205" t="s">
        <v>5915</v>
      </c>
      <c r="N212" s="206" t="s">
        <v>5954</v>
      </c>
      <c r="O212" s="36"/>
      <c r="P212" s="176">
        <f>O212*H212</f>
        <v>0</v>
      </c>
      <c r="Q212" s="176">
        <v>2.4899999999999999E-2</v>
      </c>
      <c r="R212" s="176">
        <f>Q212*H212</f>
        <v>9.9599999999999994E-2</v>
      </c>
      <c r="S212" s="176">
        <v>0</v>
      </c>
      <c r="T212" s="177">
        <f>S212*H212</f>
        <v>0</v>
      </c>
      <c r="AR212" s="18" t="s">
        <v>526</v>
      </c>
      <c r="AT212" s="18" t="s">
        <v>447</v>
      </c>
      <c r="AU212" s="18" t="s">
        <v>5990</v>
      </c>
      <c r="AY212" s="18" t="s">
        <v>4012</v>
      </c>
      <c r="BE212" s="178">
        <f>IF(N212="základní",J212,0)</f>
        <v>0</v>
      </c>
      <c r="BF212" s="178">
        <f>IF(N212="snížená",J212,0)</f>
        <v>0</v>
      </c>
      <c r="BG212" s="178">
        <f>IF(N212="zákl. přenesená",J212,0)</f>
        <v>0</v>
      </c>
      <c r="BH212" s="178">
        <f>IF(N212="sníž. přenesená",J212,0)</f>
        <v>0</v>
      </c>
      <c r="BI212" s="178">
        <f>IF(N212="nulová",J212,0)</f>
        <v>0</v>
      </c>
      <c r="BJ212" s="18" t="s">
        <v>5934</v>
      </c>
      <c r="BK212" s="178">
        <f>ROUND(I212*H212,2)</f>
        <v>0</v>
      </c>
      <c r="BL212" s="18" t="s">
        <v>3964</v>
      </c>
      <c r="BM212" s="18" t="s">
        <v>3337</v>
      </c>
    </row>
    <row r="213" spans="2:65" s="1" customFormat="1" ht="27">
      <c r="B213" s="35"/>
      <c r="D213" s="179" t="s">
        <v>4021</v>
      </c>
      <c r="F213" s="180" t="s">
        <v>3334</v>
      </c>
      <c r="I213" s="181"/>
      <c r="L213" s="35"/>
      <c r="M213" s="64"/>
      <c r="N213" s="36"/>
      <c r="O213" s="36"/>
      <c r="P213" s="36"/>
      <c r="Q213" s="36"/>
      <c r="R213" s="36"/>
      <c r="S213" s="36"/>
      <c r="T213" s="65"/>
      <c r="AT213" s="18" t="s">
        <v>4021</v>
      </c>
      <c r="AU213" s="18" t="s">
        <v>5990</v>
      </c>
    </row>
    <row r="214" spans="2:65" s="1" customFormat="1" ht="22.5" customHeight="1">
      <c r="B214" s="166"/>
      <c r="C214" s="167" t="s">
        <v>649</v>
      </c>
      <c r="D214" s="167" t="s">
        <v>4015</v>
      </c>
      <c r="E214" s="168" t="s">
        <v>5708</v>
      </c>
      <c r="F214" s="169" t="s">
        <v>5709</v>
      </c>
      <c r="G214" s="170" t="s">
        <v>568</v>
      </c>
      <c r="H214" s="171">
        <v>4</v>
      </c>
      <c r="I214" s="172"/>
      <c r="J214" s="173">
        <f>ROUND(I214*H214,2)</f>
        <v>0</v>
      </c>
      <c r="K214" s="169" t="s">
        <v>392</v>
      </c>
      <c r="L214" s="35"/>
      <c r="M214" s="174" t="s">
        <v>5915</v>
      </c>
      <c r="N214" s="175" t="s">
        <v>5954</v>
      </c>
      <c r="O214" s="36"/>
      <c r="P214" s="176">
        <f>O214*H214</f>
        <v>0</v>
      </c>
      <c r="Q214" s="176">
        <v>0</v>
      </c>
      <c r="R214" s="176">
        <f>Q214*H214</f>
        <v>0</v>
      </c>
      <c r="S214" s="176">
        <v>2.1000000000000001E-2</v>
      </c>
      <c r="T214" s="177">
        <f>S214*H214</f>
        <v>8.4000000000000005E-2</v>
      </c>
      <c r="AR214" s="18" t="s">
        <v>3964</v>
      </c>
      <c r="AT214" s="18" t="s">
        <v>4015</v>
      </c>
      <c r="AU214" s="18" t="s">
        <v>5990</v>
      </c>
      <c r="AY214" s="18" t="s">
        <v>4012</v>
      </c>
      <c r="BE214" s="178">
        <f>IF(N214="základní",J214,0)</f>
        <v>0</v>
      </c>
      <c r="BF214" s="178">
        <f>IF(N214="snížená",J214,0)</f>
        <v>0</v>
      </c>
      <c r="BG214" s="178">
        <f>IF(N214="zákl. přenesená",J214,0)</f>
        <v>0</v>
      </c>
      <c r="BH214" s="178">
        <f>IF(N214="sníž. přenesená",J214,0)</f>
        <v>0</v>
      </c>
      <c r="BI214" s="178">
        <f>IF(N214="nulová",J214,0)</f>
        <v>0</v>
      </c>
      <c r="BJ214" s="18" t="s">
        <v>5934</v>
      </c>
      <c r="BK214" s="178">
        <f>ROUND(I214*H214,2)</f>
        <v>0</v>
      </c>
      <c r="BL214" s="18" t="s">
        <v>3964</v>
      </c>
      <c r="BM214" s="18" t="s">
        <v>2623</v>
      </c>
    </row>
    <row r="215" spans="2:65" s="1" customFormat="1" ht="22.5" customHeight="1">
      <c r="B215" s="166"/>
      <c r="C215" s="167" t="s">
        <v>654</v>
      </c>
      <c r="D215" s="167" t="s">
        <v>4015</v>
      </c>
      <c r="E215" s="168" t="s">
        <v>5712</v>
      </c>
      <c r="F215" s="169" t="s">
        <v>5713</v>
      </c>
      <c r="G215" s="170" t="s">
        <v>568</v>
      </c>
      <c r="H215" s="171">
        <v>4</v>
      </c>
      <c r="I215" s="172"/>
      <c r="J215" s="173">
        <f>ROUND(I215*H215,2)</f>
        <v>0</v>
      </c>
      <c r="K215" s="169" t="s">
        <v>392</v>
      </c>
      <c r="L215" s="35"/>
      <c r="M215" s="174" t="s">
        <v>5915</v>
      </c>
      <c r="N215" s="175" t="s">
        <v>5954</v>
      </c>
      <c r="O215" s="36"/>
      <c r="P215" s="176">
        <f>O215*H215</f>
        <v>0</v>
      </c>
      <c r="Q215" s="176">
        <v>0</v>
      </c>
      <c r="R215" s="176">
        <f>Q215*H215</f>
        <v>0</v>
      </c>
      <c r="S215" s="176">
        <v>2.5999999999999999E-2</v>
      </c>
      <c r="T215" s="177">
        <f>S215*H215</f>
        <v>0.104</v>
      </c>
      <c r="AR215" s="18" t="s">
        <v>3964</v>
      </c>
      <c r="AT215" s="18" t="s">
        <v>4015</v>
      </c>
      <c r="AU215" s="18" t="s">
        <v>5990</v>
      </c>
      <c r="AY215" s="18" t="s">
        <v>4012</v>
      </c>
      <c r="BE215" s="178">
        <f>IF(N215="základní",J215,0)</f>
        <v>0</v>
      </c>
      <c r="BF215" s="178">
        <f>IF(N215="snížená",J215,0)</f>
        <v>0</v>
      </c>
      <c r="BG215" s="178">
        <f>IF(N215="zákl. přenesená",J215,0)</f>
        <v>0</v>
      </c>
      <c r="BH215" s="178">
        <f>IF(N215="sníž. přenesená",J215,0)</f>
        <v>0</v>
      </c>
      <c r="BI215" s="178">
        <f>IF(N215="nulová",J215,0)</f>
        <v>0</v>
      </c>
      <c r="BJ215" s="18" t="s">
        <v>5934</v>
      </c>
      <c r="BK215" s="178">
        <f>ROUND(I215*H215,2)</f>
        <v>0</v>
      </c>
      <c r="BL215" s="18" t="s">
        <v>3964</v>
      </c>
      <c r="BM215" s="18" t="s">
        <v>3338</v>
      </c>
    </row>
    <row r="216" spans="2:65" s="1" customFormat="1" ht="22.5" customHeight="1">
      <c r="B216" s="166"/>
      <c r="C216" s="167" t="s">
        <v>658</v>
      </c>
      <c r="D216" s="167" t="s">
        <v>4015</v>
      </c>
      <c r="E216" s="168" t="s">
        <v>2503</v>
      </c>
      <c r="F216" s="169" t="s">
        <v>2504</v>
      </c>
      <c r="G216" s="170" t="s">
        <v>450</v>
      </c>
      <c r="H216" s="171">
        <v>0.158</v>
      </c>
      <c r="I216" s="172"/>
      <c r="J216" s="173">
        <f>ROUND(I216*H216,2)</f>
        <v>0</v>
      </c>
      <c r="K216" s="169" t="s">
        <v>392</v>
      </c>
      <c r="L216" s="35"/>
      <c r="M216" s="174" t="s">
        <v>5915</v>
      </c>
      <c r="N216" s="175" t="s">
        <v>5954</v>
      </c>
      <c r="O216" s="36"/>
      <c r="P216" s="176">
        <f>O216*H216</f>
        <v>0</v>
      </c>
      <c r="Q216" s="176">
        <v>0</v>
      </c>
      <c r="R216" s="176">
        <f>Q216*H216</f>
        <v>0</v>
      </c>
      <c r="S216" s="176">
        <v>0</v>
      </c>
      <c r="T216" s="177">
        <f>S216*H216</f>
        <v>0</v>
      </c>
      <c r="AR216" s="18" t="s">
        <v>3964</v>
      </c>
      <c r="AT216" s="18" t="s">
        <v>4015</v>
      </c>
      <c r="AU216" s="18" t="s">
        <v>5990</v>
      </c>
      <c r="AY216" s="18" t="s">
        <v>4012</v>
      </c>
      <c r="BE216" s="178">
        <f>IF(N216="základní",J216,0)</f>
        <v>0</v>
      </c>
      <c r="BF216" s="178">
        <f>IF(N216="snížená",J216,0)</f>
        <v>0</v>
      </c>
      <c r="BG216" s="178">
        <f>IF(N216="zákl. přenesená",J216,0)</f>
        <v>0</v>
      </c>
      <c r="BH216" s="178">
        <f>IF(N216="sníž. přenesená",J216,0)</f>
        <v>0</v>
      </c>
      <c r="BI216" s="178">
        <f>IF(N216="nulová",J216,0)</f>
        <v>0</v>
      </c>
      <c r="BJ216" s="18" t="s">
        <v>5934</v>
      </c>
      <c r="BK216" s="178">
        <f>ROUND(I216*H216,2)</f>
        <v>0</v>
      </c>
      <c r="BL216" s="18" t="s">
        <v>3964</v>
      </c>
      <c r="BM216" s="18" t="s">
        <v>3339</v>
      </c>
    </row>
    <row r="217" spans="2:65" s="11" customFormat="1" ht="29.85" customHeight="1">
      <c r="B217" s="152"/>
      <c r="D217" s="163" t="s">
        <v>5982</v>
      </c>
      <c r="E217" s="164" t="s">
        <v>2791</v>
      </c>
      <c r="F217" s="164" t="s">
        <v>2792</v>
      </c>
      <c r="I217" s="155"/>
      <c r="J217" s="165">
        <f>BK217</f>
        <v>0</v>
      </c>
      <c r="L217" s="152"/>
      <c r="M217" s="157"/>
      <c r="N217" s="158"/>
      <c r="O217" s="158"/>
      <c r="P217" s="159">
        <f>SUM(P218:P226)</f>
        <v>0</v>
      </c>
      <c r="Q217" s="158"/>
      <c r="R217" s="159">
        <f>SUM(R218:R226)</f>
        <v>9.2640000000000007E-5</v>
      </c>
      <c r="S217" s="158"/>
      <c r="T217" s="160">
        <f>SUM(T218:T226)</f>
        <v>5.1000000000000004E-2</v>
      </c>
      <c r="AR217" s="153" t="s">
        <v>5990</v>
      </c>
      <c r="AT217" s="161" t="s">
        <v>5982</v>
      </c>
      <c r="AU217" s="161" t="s">
        <v>5934</v>
      </c>
      <c r="AY217" s="153" t="s">
        <v>4012</v>
      </c>
      <c r="BK217" s="162">
        <f>SUM(BK218:BK226)</f>
        <v>0</v>
      </c>
    </row>
    <row r="218" spans="2:65" s="1" customFormat="1" ht="22.5" customHeight="1">
      <c r="B218" s="166"/>
      <c r="C218" s="167" t="s">
        <v>663</v>
      </c>
      <c r="D218" s="167" t="s">
        <v>4015</v>
      </c>
      <c r="E218" s="168" t="s">
        <v>3340</v>
      </c>
      <c r="F218" s="169" t="s">
        <v>3341</v>
      </c>
      <c r="G218" s="170" t="s">
        <v>568</v>
      </c>
      <c r="H218" s="171">
        <v>2</v>
      </c>
      <c r="I218" s="172"/>
      <c r="J218" s="173">
        <f>ROUND(I218*H218,2)</f>
        <v>0</v>
      </c>
      <c r="K218" s="169" t="s">
        <v>392</v>
      </c>
      <c r="L218" s="35"/>
      <c r="M218" s="174" t="s">
        <v>5915</v>
      </c>
      <c r="N218" s="175" t="s">
        <v>5954</v>
      </c>
      <c r="O218" s="36"/>
      <c r="P218" s="176">
        <f>O218*H218</f>
        <v>0</v>
      </c>
      <c r="Q218" s="176">
        <v>0</v>
      </c>
      <c r="R218" s="176">
        <f>Q218*H218</f>
        <v>0</v>
      </c>
      <c r="S218" s="176">
        <v>1.4999999999999999E-2</v>
      </c>
      <c r="T218" s="177">
        <f>S218*H218</f>
        <v>0.03</v>
      </c>
      <c r="AR218" s="18" t="s">
        <v>3964</v>
      </c>
      <c r="AT218" s="18" t="s">
        <v>4015</v>
      </c>
      <c r="AU218" s="18" t="s">
        <v>5990</v>
      </c>
      <c r="AY218" s="18" t="s">
        <v>4012</v>
      </c>
      <c r="BE218" s="178">
        <f>IF(N218="základní",J218,0)</f>
        <v>0</v>
      </c>
      <c r="BF218" s="178">
        <f>IF(N218="snížená",J218,0)</f>
        <v>0</v>
      </c>
      <c r="BG218" s="178">
        <f>IF(N218="zákl. přenesená",J218,0)</f>
        <v>0</v>
      </c>
      <c r="BH218" s="178">
        <f>IF(N218="sníž. přenesená",J218,0)</f>
        <v>0</v>
      </c>
      <c r="BI218" s="178">
        <f>IF(N218="nulová",J218,0)</f>
        <v>0</v>
      </c>
      <c r="BJ218" s="18" t="s">
        <v>5934</v>
      </c>
      <c r="BK218" s="178">
        <f>ROUND(I218*H218,2)</f>
        <v>0</v>
      </c>
      <c r="BL218" s="18" t="s">
        <v>3964</v>
      </c>
      <c r="BM218" s="18" t="s">
        <v>3342</v>
      </c>
    </row>
    <row r="219" spans="2:65" s="1" customFormat="1" ht="22.5" customHeight="1">
      <c r="B219" s="166"/>
      <c r="C219" s="167" t="s">
        <v>668</v>
      </c>
      <c r="D219" s="167" t="s">
        <v>4015</v>
      </c>
      <c r="E219" s="168" t="s">
        <v>2629</v>
      </c>
      <c r="F219" s="169" t="s">
        <v>2630</v>
      </c>
      <c r="G219" s="170" t="s">
        <v>426</v>
      </c>
      <c r="H219" s="171">
        <v>9.2639999999999993</v>
      </c>
      <c r="I219" s="172"/>
      <c r="J219" s="173">
        <f>ROUND(I219*H219,2)</f>
        <v>0</v>
      </c>
      <c r="K219" s="169" t="s">
        <v>392</v>
      </c>
      <c r="L219" s="35"/>
      <c r="M219" s="174" t="s">
        <v>5915</v>
      </c>
      <c r="N219" s="175" t="s">
        <v>5954</v>
      </c>
      <c r="O219" s="36"/>
      <c r="P219" s="176">
        <f>O219*H219</f>
        <v>0</v>
      </c>
      <c r="Q219" s="176">
        <v>1.0000000000000001E-5</v>
      </c>
      <c r="R219" s="176">
        <f>Q219*H219</f>
        <v>9.2640000000000007E-5</v>
      </c>
      <c r="S219" s="176">
        <v>0</v>
      </c>
      <c r="T219" s="177">
        <f>S219*H219</f>
        <v>0</v>
      </c>
      <c r="AR219" s="18" t="s">
        <v>3964</v>
      </c>
      <c r="AT219" s="18" t="s">
        <v>4015</v>
      </c>
      <c r="AU219" s="18" t="s">
        <v>5990</v>
      </c>
      <c r="AY219" s="18" t="s">
        <v>4012</v>
      </c>
      <c r="BE219" s="178">
        <f>IF(N219="základní",J219,0)</f>
        <v>0</v>
      </c>
      <c r="BF219" s="178">
        <f>IF(N219="snížená",J219,0)</f>
        <v>0</v>
      </c>
      <c r="BG219" s="178">
        <f>IF(N219="zákl. přenesená",J219,0)</f>
        <v>0</v>
      </c>
      <c r="BH219" s="178">
        <f>IF(N219="sníž. přenesená",J219,0)</f>
        <v>0</v>
      </c>
      <c r="BI219" s="178">
        <f>IF(N219="nulová",J219,0)</f>
        <v>0</v>
      </c>
      <c r="BJ219" s="18" t="s">
        <v>5934</v>
      </c>
      <c r="BK219" s="178">
        <f>ROUND(I219*H219,2)</f>
        <v>0</v>
      </c>
      <c r="BL219" s="18" t="s">
        <v>3964</v>
      </c>
      <c r="BM219" s="18" t="s">
        <v>2631</v>
      </c>
    </row>
    <row r="220" spans="2:65" s="1" customFormat="1" ht="27">
      <c r="B220" s="35"/>
      <c r="D220" s="195" t="s">
        <v>4021</v>
      </c>
      <c r="F220" s="196" t="s">
        <v>2750</v>
      </c>
      <c r="I220" s="181"/>
      <c r="L220" s="35"/>
      <c r="M220" s="64"/>
      <c r="N220" s="36"/>
      <c r="O220" s="36"/>
      <c r="P220" s="36"/>
      <c r="Q220" s="36"/>
      <c r="R220" s="36"/>
      <c r="S220" s="36"/>
      <c r="T220" s="65"/>
      <c r="AT220" s="18" t="s">
        <v>4021</v>
      </c>
      <c r="AU220" s="18" t="s">
        <v>5990</v>
      </c>
    </row>
    <row r="221" spans="2:65" s="12" customFormat="1">
      <c r="B221" s="186"/>
      <c r="D221" s="179" t="s">
        <v>402</v>
      </c>
      <c r="E221" s="187" t="s">
        <v>5915</v>
      </c>
      <c r="F221" s="188" t="s">
        <v>3343</v>
      </c>
      <c r="H221" s="189">
        <v>9.2639999999999993</v>
      </c>
      <c r="I221" s="190"/>
      <c r="L221" s="186"/>
      <c r="M221" s="191"/>
      <c r="N221" s="192"/>
      <c r="O221" s="192"/>
      <c r="P221" s="192"/>
      <c r="Q221" s="192"/>
      <c r="R221" s="192"/>
      <c r="S221" s="192"/>
      <c r="T221" s="193"/>
      <c r="AT221" s="194" t="s">
        <v>402</v>
      </c>
      <c r="AU221" s="194" t="s">
        <v>5990</v>
      </c>
      <c r="AV221" s="12" t="s">
        <v>5990</v>
      </c>
      <c r="AW221" s="12" t="s">
        <v>5947</v>
      </c>
      <c r="AX221" s="12" t="s">
        <v>5934</v>
      </c>
      <c r="AY221" s="194" t="s">
        <v>4012</v>
      </c>
    </row>
    <row r="222" spans="2:65" s="1" customFormat="1" ht="22.5" customHeight="1">
      <c r="B222" s="166"/>
      <c r="C222" s="197" t="s">
        <v>673</v>
      </c>
      <c r="D222" s="197" t="s">
        <v>447</v>
      </c>
      <c r="E222" s="198" t="s">
        <v>3344</v>
      </c>
      <c r="F222" s="199" t="s">
        <v>3345</v>
      </c>
      <c r="G222" s="200" t="s">
        <v>5504</v>
      </c>
      <c r="H222" s="201">
        <v>3</v>
      </c>
      <c r="I222" s="202"/>
      <c r="J222" s="203">
        <f>ROUND(I222*H222,2)</f>
        <v>0</v>
      </c>
      <c r="K222" s="199" t="s">
        <v>5915</v>
      </c>
      <c r="L222" s="204"/>
      <c r="M222" s="205" t="s">
        <v>5915</v>
      </c>
      <c r="N222" s="206" t="s">
        <v>5954</v>
      </c>
      <c r="O222" s="36"/>
      <c r="P222" s="176">
        <f>O222*H222</f>
        <v>0</v>
      </c>
      <c r="Q222" s="176">
        <v>0</v>
      </c>
      <c r="R222" s="176">
        <f>Q222*H222</f>
        <v>0</v>
      </c>
      <c r="S222" s="176">
        <v>0</v>
      </c>
      <c r="T222" s="177">
        <f>S222*H222</f>
        <v>0</v>
      </c>
      <c r="AR222" s="18" t="s">
        <v>526</v>
      </c>
      <c r="AT222" s="18" t="s">
        <v>447</v>
      </c>
      <c r="AU222" s="18" t="s">
        <v>5990</v>
      </c>
      <c r="AY222" s="18" t="s">
        <v>4012</v>
      </c>
      <c r="BE222" s="178">
        <f>IF(N222="základní",J222,0)</f>
        <v>0</v>
      </c>
      <c r="BF222" s="178">
        <f>IF(N222="snížená",J222,0)</f>
        <v>0</v>
      </c>
      <c r="BG222" s="178">
        <f>IF(N222="zákl. přenesená",J222,0)</f>
        <v>0</v>
      </c>
      <c r="BH222" s="178">
        <f>IF(N222="sníž. přenesená",J222,0)</f>
        <v>0</v>
      </c>
      <c r="BI222" s="178">
        <f>IF(N222="nulová",J222,0)</f>
        <v>0</v>
      </c>
      <c r="BJ222" s="18" t="s">
        <v>5934</v>
      </c>
      <c r="BK222" s="178">
        <f>ROUND(I222*H222,2)</f>
        <v>0</v>
      </c>
      <c r="BL222" s="18" t="s">
        <v>3964</v>
      </c>
      <c r="BM222" s="18" t="s">
        <v>3346</v>
      </c>
    </row>
    <row r="223" spans="2:65" s="1" customFormat="1" ht="22.5" customHeight="1">
      <c r="B223" s="166"/>
      <c r="C223" s="197" t="s">
        <v>678</v>
      </c>
      <c r="D223" s="197" t="s">
        <v>447</v>
      </c>
      <c r="E223" s="198" t="s">
        <v>3347</v>
      </c>
      <c r="F223" s="199" t="s">
        <v>3348</v>
      </c>
      <c r="G223" s="200" t="s">
        <v>5504</v>
      </c>
      <c r="H223" s="201">
        <v>4</v>
      </c>
      <c r="I223" s="202"/>
      <c r="J223" s="203">
        <f>ROUND(I223*H223,2)</f>
        <v>0</v>
      </c>
      <c r="K223" s="199" t="s">
        <v>5915</v>
      </c>
      <c r="L223" s="204"/>
      <c r="M223" s="205" t="s">
        <v>5915</v>
      </c>
      <c r="N223" s="206" t="s">
        <v>5954</v>
      </c>
      <c r="O223" s="36"/>
      <c r="P223" s="176">
        <f>O223*H223</f>
        <v>0</v>
      </c>
      <c r="Q223" s="176">
        <v>0</v>
      </c>
      <c r="R223" s="176">
        <f>Q223*H223</f>
        <v>0</v>
      </c>
      <c r="S223" s="176">
        <v>0</v>
      </c>
      <c r="T223" s="177">
        <f>S223*H223</f>
        <v>0</v>
      </c>
      <c r="AR223" s="18" t="s">
        <v>526</v>
      </c>
      <c r="AT223" s="18" t="s">
        <v>447</v>
      </c>
      <c r="AU223" s="18" t="s">
        <v>5990</v>
      </c>
      <c r="AY223" s="18" t="s">
        <v>4012</v>
      </c>
      <c r="BE223" s="178">
        <f>IF(N223="základní",J223,0)</f>
        <v>0</v>
      </c>
      <c r="BF223" s="178">
        <f>IF(N223="snížená",J223,0)</f>
        <v>0</v>
      </c>
      <c r="BG223" s="178">
        <f>IF(N223="zákl. přenesená",J223,0)</f>
        <v>0</v>
      </c>
      <c r="BH223" s="178">
        <f>IF(N223="sníž. přenesená",J223,0)</f>
        <v>0</v>
      </c>
      <c r="BI223" s="178">
        <f>IF(N223="nulová",J223,0)</f>
        <v>0</v>
      </c>
      <c r="BJ223" s="18" t="s">
        <v>5934</v>
      </c>
      <c r="BK223" s="178">
        <f>ROUND(I223*H223,2)</f>
        <v>0</v>
      </c>
      <c r="BL223" s="18" t="s">
        <v>3964</v>
      </c>
      <c r="BM223" s="18" t="s">
        <v>3349</v>
      </c>
    </row>
    <row r="224" spans="2:65" s="1" customFormat="1" ht="31.5" customHeight="1">
      <c r="B224" s="166"/>
      <c r="C224" s="167" t="s">
        <v>683</v>
      </c>
      <c r="D224" s="167" t="s">
        <v>4015</v>
      </c>
      <c r="E224" s="168" t="s">
        <v>5769</v>
      </c>
      <c r="F224" s="169" t="s">
        <v>5770</v>
      </c>
      <c r="G224" s="170" t="s">
        <v>777</v>
      </c>
      <c r="H224" s="171">
        <v>21</v>
      </c>
      <c r="I224" s="172"/>
      <c r="J224" s="173">
        <f>ROUND(I224*H224,2)</f>
        <v>0</v>
      </c>
      <c r="K224" s="169" t="s">
        <v>392</v>
      </c>
      <c r="L224" s="35"/>
      <c r="M224" s="174" t="s">
        <v>5915</v>
      </c>
      <c r="N224" s="175" t="s">
        <v>5954</v>
      </c>
      <c r="O224" s="36"/>
      <c r="P224" s="176">
        <f>O224*H224</f>
        <v>0</v>
      </c>
      <c r="Q224" s="176">
        <v>0</v>
      </c>
      <c r="R224" s="176">
        <f>Q224*H224</f>
        <v>0</v>
      </c>
      <c r="S224" s="176">
        <v>1E-3</v>
      </c>
      <c r="T224" s="177">
        <f>S224*H224</f>
        <v>2.1000000000000001E-2</v>
      </c>
      <c r="AR224" s="18" t="s">
        <v>3964</v>
      </c>
      <c r="AT224" s="18" t="s">
        <v>4015</v>
      </c>
      <c r="AU224" s="18" t="s">
        <v>5990</v>
      </c>
      <c r="AY224" s="18" t="s">
        <v>4012</v>
      </c>
      <c r="BE224" s="178">
        <f>IF(N224="základní",J224,0)</f>
        <v>0</v>
      </c>
      <c r="BF224" s="178">
        <f>IF(N224="snížená",J224,0)</f>
        <v>0</v>
      </c>
      <c r="BG224" s="178">
        <f>IF(N224="zákl. přenesená",J224,0)</f>
        <v>0</v>
      </c>
      <c r="BH224" s="178">
        <f>IF(N224="sníž. přenesená",J224,0)</f>
        <v>0</v>
      </c>
      <c r="BI224" s="178">
        <f>IF(N224="nulová",J224,0)</f>
        <v>0</v>
      </c>
      <c r="BJ224" s="18" t="s">
        <v>5934</v>
      </c>
      <c r="BK224" s="178">
        <f>ROUND(I224*H224,2)</f>
        <v>0</v>
      </c>
      <c r="BL224" s="18" t="s">
        <v>3964</v>
      </c>
      <c r="BM224" s="18" t="s">
        <v>3350</v>
      </c>
    </row>
    <row r="225" spans="2:65" s="12" customFormat="1">
      <c r="B225" s="186"/>
      <c r="D225" s="179" t="s">
        <v>402</v>
      </c>
      <c r="E225" s="187" t="s">
        <v>5915</v>
      </c>
      <c r="F225" s="188" t="s">
        <v>3351</v>
      </c>
      <c r="H225" s="189">
        <v>21</v>
      </c>
      <c r="I225" s="190"/>
      <c r="L225" s="186"/>
      <c r="M225" s="191"/>
      <c r="N225" s="192"/>
      <c r="O225" s="192"/>
      <c r="P225" s="192"/>
      <c r="Q225" s="192"/>
      <c r="R225" s="192"/>
      <c r="S225" s="192"/>
      <c r="T225" s="193"/>
      <c r="AT225" s="194" t="s">
        <v>402</v>
      </c>
      <c r="AU225" s="194" t="s">
        <v>5990</v>
      </c>
      <c r="AV225" s="12" t="s">
        <v>5990</v>
      </c>
      <c r="AW225" s="12" t="s">
        <v>5947</v>
      </c>
      <c r="AX225" s="12" t="s">
        <v>5934</v>
      </c>
      <c r="AY225" s="194" t="s">
        <v>4012</v>
      </c>
    </row>
    <row r="226" spans="2:65" s="1" customFormat="1" ht="22.5" customHeight="1">
      <c r="B226" s="166"/>
      <c r="C226" s="167" t="s">
        <v>688</v>
      </c>
      <c r="D226" s="167" t="s">
        <v>4015</v>
      </c>
      <c r="E226" s="168" t="s">
        <v>2641</v>
      </c>
      <c r="F226" s="169" t="s">
        <v>2642</v>
      </c>
      <c r="G226" s="170" t="s">
        <v>5780</v>
      </c>
      <c r="H226" s="222"/>
      <c r="I226" s="172"/>
      <c r="J226" s="173">
        <f>ROUND(I226*H226,2)</f>
        <v>0</v>
      </c>
      <c r="K226" s="169" t="s">
        <v>392</v>
      </c>
      <c r="L226" s="35"/>
      <c r="M226" s="174" t="s">
        <v>5915</v>
      </c>
      <c r="N226" s="175" t="s">
        <v>5954</v>
      </c>
      <c r="O226" s="36"/>
      <c r="P226" s="176">
        <f>O226*H226</f>
        <v>0</v>
      </c>
      <c r="Q226" s="176">
        <v>0</v>
      </c>
      <c r="R226" s="176">
        <f>Q226*H226</f>
        <v>0</v>
      </c>
      <c r="S226" s="176">
        <v>0</v>
      </c>
      <c r="T226" s="177">
        <f>S226*H226</f>
        <v>0</v>
      </c>
      <c r="AR226" s="18" t="s">
        <v>3964</v>
      </c>
      <c r="AT226" s="18" t="s">
        <v>4015</v>
      </c>
      <c r="AU226" s="18" t="s">
        <v>5990</v>
      </c>
      <c r="AY226" s="18" t="s">
        <v>4012</v>
      </c>
      <c r="BE226" s="178">
        <f>IF(N226="základní",J226,0)</f>
        <v>0</v>
      </c>
      <c r="BF226" s="178">
        <f>IF(N226="snížená",J226,0)</f>
        <v>0</v>
      </c>
      <c r="BG226" s="178">
        <f>IF(N226="zákl. přenesená",J226,0)</f>
        <v>0</v>
      </c>
      <c r="BH226" s="178">
        <f>IF(N226="sníž. přenesená",J226,0)</f>
        <v>0</v>
      </c>
      <c r="BI226" s="178">
        <f>IF(N226="nulová",J226,0)</f>
        <v>0</v>
      </c>
      <c r="BJ226" s="18" t="s">
        <v>5934</v>
      </c>
      <c r="BK226" s="178">
        <f>ROUND(I226*H226,2)</f>
        <v>0</v>
      </c>
      <c r="BL226" s="18" t="s">
        <v>3964</v>
      </c>
      <c r="BM226" s="18" t="s">
        <v>2643</v>
      </c>
    </row>
    <row r="227" spans="2:65" s="11" customFormat="1" ht="29.85" customHeight="1">
      <c r="B227" s="152"/>
      <c r="D227" s="163" t="s">
        <v>5982</v>
      </c>
      <c r="E227" s="164" t="s">
        <v>5822</v>
      </c>
      <c r="F227" s="164" t="s">
        <v>5823</v>
      </c>
      <c r="I227" s="155"/>
      <c r="J227" s="165">
        <f>BK227</f>
        <v>0</v>
      </c>
      <c r="L227" s="152"/>
      <c r="M227" s="157"/>
      <c r="N227" s="158"/>
      <c r="O227" s="158"/>
      <c r="P227" s="159">
        <f>SUM(P228:P231)</f>
        <v>0</v>
      </c>
      <c r="Q227" s="158"/>
      <c r="R227" s="159">
        <f>SUM(R228:R231)</f>
        <v>0.17824499999999999</v>
      </c>
      <c r="S227" s="158"/>
      <c r="T227" s="160">
        <f>SUM(T228:T231)</f>
        <v>0</v>
      </c>
      <c r="AR227" s="153" t="s">
        <v>5990</v>
      </c>
      <c r="AT227" s="161" t="s">
        <v>5982</v>
      </c>
      <c r="AU227" s="161" t="s">
        <v>5934</v>
      </c>
      <c r="AY227" s="153" t="s">
        <v>4012</v>
      </c>
      <c r="BK227" s="162">
        <f>SUM(BK228:BK231)</f>
        <v>0</v>
      </c>
    </row>
    <row r="228" spans="2:65" s="1" customFormat="1" ht="31.5" customHeight="1">
      <c r="B228" s="166"/>
      <c r="C228" s="167" t="s">
        <v>692</v>
      </c>
      <c r="D228" s="167" t="s">
        <v>4015</v>
      </c>
      <c r="E228" s="168" t="s">
        <v>3352</v>
      </c>
      <c r="F228" s="169" t="s">
        <v>3353</v>
      </c>
      <c r="G228" s="170" t="s">
        <v>426</v>
      </c>
      <c r="H228" s="171">
        <v>8.5</v>
      </c>
      <c r="I228" s="172"/>
      <c r="J228" s="173">
        <f>ROUND(I228*H228,2)</f>
        <v>0</v>
      </c>
      <c r="K228" s="169" t="s">
        <v>392</v>
      </c>
      <c r="L228" s="35"/>
      <c r="M228" s="174" t="s">
        <v>5915</v>
      </c>
      <c r="N228" s="175" t="s">
        <v>5954</v>
      </c>
      <c r="O228" s="36"/>
      <c r="P228" s="176">
        <f>O228*H228</f>
        <v>0</v>
      </c>
      <c r="Q228" s="176">
        <v>3.9199999999999999E-3</v>
      </c>
      <c r="R228" s="176">
        <f>Q228*H228</f>
        <v>3.3320000000000002E-2</v>
      </c>
      <c r="S228" s="176">
        <v>0</v>
      </c>
      <c r="T228" s="177">
        <f>S228*H228</f>
        <v>0</v>
      </c>
      <c r="AR228" s="18" t="s">
        <v>3964</v>
      </c>
      <c r="AT228" s="18" t="s">
        <v>4015</v>
      </c>
      <c r="AU228" s="18" t="s">
        <v>5990</v>
      </c>
      <c r="AY228" s="18" t="s">
        <v>4012</v>
      </c>
      <c r="BE228" s="178">
        <f>IF(N228="základní",J228,0)</f>
        <v>0</v>
      </c>
      <c r="BF228" s="178">
        <f>IF(N228="snížená",J228,0)</f>
        <v>0</v>
      </c>
      <c r="BG228" s="178">
        <f>IF(N228="zákl. přenesená",J228,0)</f>
        <v>0</v>
      </c>
      <c r="BH228" s="178">
        <f>IF(N228="sníž. přenesená",J228,0)</f>
        <v>0</v>
      </c>
      <c r="BI228" s="178">
        <f>IF(N228="nulová",J228,0)</f>
        <v>0</v>
      </c>
      <c r="BJ228" s="18" t="s">
        <v>5934</v>
      </c>
      <c r="BK228" s="178">
        <f>ROUND(I228*H228,2)</f>
        <v>0</v>
      </c>
      <c r="BL228" s="18" t="s">
        <v>3964</v>
      </c>
      <c r="BM228" s="18" t="s">
        <v>3354</v>
      </c>
    </row>
    <row r="229" spans="2:65" s="1" customFormat="1" ht="22.5" customHeight="1">
      <c r="B229" s="166"/>
      <c r="C229" s="197" t="s">
        <v>696</v>
      </c>
      <c r="D229" s="197" t="s">
        <v>447</v>
      </c>
      <c r="E229" s="198" t="s">
        <v>3355</v>
      </c>
      <c r="F229" s="199" t="s">
        <v>3356</v>
      </c>
      <c r="G229" s="200" t="s">
        <v>426</v>
      </c>
      <c r="H229" s="201">
        <v>9.35</v>
      </c>
      <c r="I229" s="202"/>
      <c r="J229" s="203">
        <f>ROUND(I229*H229,2)</f>
        <v>0</v>
      </c>
      <c r="K229" s="199" t="s">
        <v>392</v>
      </c>
      <c r="L229" s="204"/>
      <c r="M229" s="205" t="s">
        <v>5915</v>
      </c>
      <c r="N229" s="206" t="s">
        <v>5954</v>
      </c>
      <c r="O229" s="36"/>
      <c r="P229" s="176">
        <f>O229*H229</f>
        <v>0</v>
      </c>
      <c r="Q229" s="176">
        <v>1.55E-2</v>
      </c>
      <c r="R229" s="176">
        <f>Q229*H229</f>
        <v>0.144925</v>
      </c>
      <c r="S229" s="176">
        <v>0</v>
      </c>
      <c r="T229" s="177">
        <f>S229*H229</f>
        <v>0</v>
      </c>
      <c r="AR229" s="18" t="s">
        <v>526</v>
      </c>
      <c r="AT229" s="18" t="s">
        <v>447</v>
      </c>
      <c r="AU229" s="18" t="s">
        <v>5990</v>
      </c>
      <c r="AY229" s="18" t="s">
        <v>4012</v>
      </c>
      <c r="BE229" s="178">
        <f>IF(N229="základní",J229,0)</f>
        <v>0</v>
      </c>
      <c r="BF229" s="178">
        <f>IF(N229="snížená",J229,0)</f>
        <v>0</v>
      </c>
      <c r="BG229" s="178">
        <f>IF(N229="zákl. přenesená",J229,0)</f>
        <v>0</v>
      </c>
      <c r="BH229" s="178">
        <f>IF(N229="sníž. přenesená",J229,0)</f>
        <v>0</v>
      </c>
      <c r="BI229" s="178">
        <f>IF(N229="nulová",J229,0)</f>
        <v>0</v>
      </c>
      <c r="BJ229" s="18" t="s">
        <v>5934</v>
      </c>
      <c r="BK229" s="178">
        <f>ROUND(I229*H229,2)</f>
        <v>0</v>
      </c>
      <c r="BL229" s="18" t="s">
        <v>3964</v>
      </c>
      <c r="BM229" s="18" t="s">
        <v>3357</v>
      </c>
    </row>
    <row r="230" spans="2:65" s="12" customFormat="1">
      <c r="B230" s="186"/>
      <c r="D230" s="179" t="s">
        <v>402</v>
      </c>
      <c r="F230" s="188" t="s">
        <v>3358</v>
      </c>
      <c r="H230" s="189">
        <v>9.35</v>
      </c>
      <c r="I230" s="190"/>
      <c r="L230" s="186"/>
      <c r="M230" s="191"/>
      <c r="N230" s="192"/>
      <c r="O230" s="192"/>
      <c r="P230" s="192"/>
      <c r="Q230" s="192"/>
      <c r="R230" s="192"/>
      <c r="S230" s="192"/>
      <c r="T230" s="193"/>
      <c r="AT230" s="194" t="s">
        <v>402</v>
      </c>
      <c r="AU230" s="194" t="s">
        <v>5990</v>
      </c>
      <c r="AV230" s="12" t="s">
        <v>5990</v>
      </c>
      <c r="AW230" s="12" t="s">
        <v>5916</v>
      </c>
      <c r="AX230" s="12" t="s">
        <v>5934</v>
      </c>
      <c r="AY230" s="194" t="s">
        <v>4012</v>
      </c>
    </row>
    <row r="231" spans="2:65" s="1" customFormat="1" ht="22.5" customHeight="1">
      <c r="B231" s="166"/>
      <c r="C231" s="167" t="s">
        <v>701</v>
      </c>
      <c r="D231" s="167" t="s">
        <v>4015</v>
      </c>
      <c r="E231" s="168" t="s">
        <v>5891</v>
      </c>
      <c r="F231" s="169" t="s">
        <v>5892</v>
      </c>
      <c r="G231" s="170" t="s">
        <v>450</v>
      </c>
      <c r="H231" s="171">
        <v>0.17799999999999999</v>
      </c>
      <c r="I231" s="172"/>
      <c r="J231" s="173">
        <f>ROUND(I231*H231,2)</f>
        <v>0</v>
      </c>
      <c r="K231" s="169" t="s">
        <v>392</v>
      </c>
      <c r="L231" s="35"/>
      <c r="M231" s="174" t="s">
        <v>5915</v>
      </c>
      <c r="N231" s="175" t="s">
        <v>5954</v>
      </c>
      <c r="O231" s="36"/>
      <c r="P231" s="176">
        <f>O231*H231</f>
        <v>0</v>
      </c>
      <c r="Q231" s="176">
        <v>0</v>
      </c>
      <c r="R231" s="176">
        <f>Q231*H231</f>
        <v>0</v>
      </c>
      <c r="S231" s="176">
        <v>0</v>
      </c>
      <c r="T231" s="177">
        <f>S231*H231</f>
        <v>0</v>
      </c>
      <c r="AR231" s="18" t="s">
        <v>3964</v>
      </c>
      <c r="AT231" s="18" t="s">
        <v>4015</v>
      </c>
      <c r="AU231" s="18" t="s">
        <v>5990</v>
      </c>
      <c r="AY231" s="18" t="s">
        <v>4012</v>
      </c>
      <c r="BE231" s="178">
        <f>IF(N231="základní",J231,0)</f>
        <v>0</v>
      </c>
      <c r="BF231" s="178">
        <f>IF(N231="snížená",J231,0)</f>
        <v>0</v>
      </c>
      <c r="BG231" s="178">
        <f>IF(N231="zákl. přenesená",J231,0)</f>
        <v>0</v>
      </c>
      <c r="BH231" s="178">
        <f>IF(N231="sníž. přenesená",J231,0)</f>
        <v>0</v>
      </c>
      <c r="BI231" s="178">
        <f>IF(N231="nulová",J231,0)</f>
        <v>0</v>
      </c>
      <c r="BJ231" s="18" t="s">
        <v>5934</v>
      </c>
      <c r="BK231" s="178">
        <f>ROUND(I231*H231,2)</f>
        <v>0</v>
      </c>
      <c r="BL231" s="18" t="s">
        <v>3964</v>
      </c>
      <c r="BM231" s="18" t="s">
        <v>3359</v>
      </c>
    </row>
    <row r="232" spans="2:65" s="11" customFormat="1" ht="29.85" customHeight="1">
      <c r="B232" s="152"/>
      <c r="D232" s="163" t="s">
        <v>5982</v>
      </c>
      <c r="E232" s="164" t="s">
        <v>6033</v>
      </c>
      <c r="F232" s="164" t="s">
        <v>6034</v>
      </c>
      <c r="I232" s="155"/>
      <c r="J232" s="165">
        <f>BK232</f>
        <v>0</v>
      </c>
      <c r="L232" s="152"/>
      <c r="M232" s="157"/>
      <c r="N232" s="158"/>
      <c r="O232" s="158"/>
      <c r="P232" s="159">
        <f>SUM(P233:P235)</f>
        <v>0</v>
      </c>
      <c r="Q232" s="158"/>
      <c r="R232" s="159">
        <f>SUM(R233:R235)</f>
        <v>9.8266500000000007E-2</v>
      </c>
      <c r="S232" s="158"/>
      <c r="T232" s="160">
        <f>SUM(T233:T235)</f>
        <v>0</v>
      </c>
      <c r="AR232" s="153" t="s">
        <v>5990</v>
      </c>
      <c r="AT232" s="161" t="s">
        <v>5982</v>
      </c>
      <c r="AU232" s="161" t="s">
        <v>5934</v>
      </c>
      <c r="AY232" s="153" t="s">
        <v>4012</v>
      </c>
      <c r="BK232" s="162">
        <f>SUM(BK233:BK235)</f>
        <v>0</v>
      </c>
    </row>
    <row r="233" spans="2:65" s="1" customFormat="1" ht="31.5" customHeight="1">
      <c r="B233" s="166"/>
      <c r="C233" s="167" t="s">
        <v>707</v>
      </c>
      <c r="D233" s="167" t="s">
        <v>4015</v>
      </c>
      <c r="E233" s="168" t="s">
        <v>6040</v>
      </c>
      <c r="F233" s="169" t="s">
        <v>6041</v>
      </c>
      <c r="G233" s="170" t="s">
        <v>426</v>
      </c>
      <c r="H233" s="171">
        <v>338.85</v>
      </c>
      <c r="I233" s="172"/>
      <c r="J233" s="173">
        <f>ROUND(I233*H233,2)</f>
        <v>0</v>
      </c>
      <c r="K233" s="169" t="s">
        <v>392</v>
      </c>
      <c r="L233" s="35"/>
      <c r="M233" s="174" t="s">
        <v>5915</v>
      </c>
      <c r="N233" s="175" t="s">
        <v>5954</v>
      </c>
      <c r="O233" s="36"/>
      <c r="P233" s="176">
        <f>O233*H233</f>
        <v>0</v>
      </c>
      <c r="Q233" s="176">
        <v>2.9E-4</v>
      </c>
      <c r="R233" s="176">
        <f>Q233*H233</f>
        <v>9.8266500000000007E-2</v>
      </c>
      <c r="S233" s="176">
        <v>0</v>
      </c>
      <c r="T233" s="177">
        <f>S233*H233</f>
        <v>0</v>
      </c>
      <c r="AR233" s="18" t="s">
        <v>3964</v>
      </c>
      <c r="AT233" s="18" t="s">
        <v>4015</v>
      </c>
      <c r="AU233" s="18" t="s">
        <v>5990</v>
      </c>
      <c r="AY233" s="18" t="s">
        <v>4012</v>
      </c>
      <c r="BE233" s="178">
        <f>IF(N233="základní",J233,0)</f>
        <v>0</v>
      </c>
      <c r="BF233" s="178">
        <f>IF(N233="snížená",J233,0)</f>
        <v>0</v>
      </c>
      <c r="BG233" s="178">
        <f>IF(N233="zákl. přenesená",J233,0)</f>
        <v>0</v>
      </c>
      <c r="BH233" s="178">
        <f>IF(N233="sníž. přenesená",J233,0)</f>
        <v>0</v>
      </c>
      <c r="BI233" s="178">
        <f>IF(N233="nulová",J233,0)</f>
        <v>0</v>
      </c>
      <c r="BJ233" s="18" t="s">
        <v>5934</v>
      </c>
      <c r="BK233" s="178">
        <f>ROUND(I233*H233,2)</f>
        <v>0</v>
      </c>
      <c r="BL233" s="18" t="s">
        <v>3964</v>
      </c>
      <c r="BM233" s="18" t="s">
        <v>2659</v>
      </c>
    </row>
    <row r="234" spans="2:65" s="1" customFormat="1" ht="27">
      <c r="B234" s="35"/>
      <c r="D234" s="195" t="s">
        <v>4021</v>
      </c>
      <c r="F234" s="196" t="s">
        <v>3360</v>
      </c>
      <c r="I234" s="181"/>
      <c r="L234" s="35"/>
      <c r="M234" s="64"/>
      <c r="N234" s="36"/>
      <c r="O234" s="36"/>
      <c r="P234" s="36"/>
      <c r="Q234" s="36"/>
      <c r="R234" s="36"/>
      <c r="S234" s="36"/>
      <c r="T234" s="65"/>
      <c r="AT234" s="18" t="s">
        <v>4021</v>
      </c>
      <c r="AU234" s="18" t="s">
        <v>5990</v>
      </c>
    </row>
    <row r="235" spans="2:65" s="12" customFormat="1">
      <c r="B235" s="186"/>
      <c r="D235" s="195" t="s">
        <v>402</v>
      </c>
      <c r="E235" s="194" t="s">
        <v>5915</v>
      </c>
      <c r="F235" s="207" t="s">
        <v>3361</v>
      </c>
      <c r="H235" s="208">
        <v>338.85</v>
      </c>
      <c r="I235" s="190"/>
      <c r="L235" s="186"/>
      <c r="M235" s="191"/>
      <c r="N235" s="192"/>
      <c r="O235" s="192"/>
      <c r="P235" s="192"/>
      <c r="Q235" s="192"/>
      <c r="R235" s="192"/>
      <c r="S235" s="192"/>
      <c r="T235" s="193"/>
      <c r="AT235" s="194" t="s">
        <v>402</v>
      </c>
      <c r="AU235" s="194" t="s">
        <v>5990</v>
      </c>
      <c r="AV235" s="12" t="s">
        <v>5990</v>
      </c>
      <c r="AW235" s="12" t="s">
        <v>5947</v>
      </c>
      <c r="AX235" s="12" t="s">
        <v>5934</v>
      </c>
      <c r="AY235" s="194" t="s">
        <v>4012</v>
      </c>
    </row>
    <row r="236" spans="2:65" s="11" customFormat="1" ht="29.85" customHeight="1">
      <c r="B236" s="152"/>
      <c r="D236" s="163" t="s">
        <v>5982</v>
      </c>
      <c r="E236" s="164" t="s">
        <v>6043</v>
      </c>
      <c r="F236" s="164" t="s">
        <v>6044</v>
      </c>
      <c r="I236" s="155"/>
      <c r="J236" s="165">
        <f>BK236</f>
        <v>0</v>
      </c>
      <c r="L236" s="152"/>
      <c r="M236" s="157"/>
      <c r="N236" s="158"/>
      <c r="O236" s="158"/>
      <c r="P236" s="159">
        <f>SUM(P237:P243)</f>
        <v>0</v>
      </c>
      <c r="Q236" s="158"/>
      <c r="R236" s="159">
        <f>SUM(R237:R243)</f>
        <v>0</v>
      </c>
      <c r="S236" s="158"/>
      <c r="T236" s="160">
        <f>SUM(T237:T243)</f>
        <v>0</v>
      </c>
      <c r="AR236" s="153" t="s">
        <v>5990</v>
      </c>
      <c r="AT236" s="161" t="s">
        <v>5982</v>
      </c>
      <c r="AU236" s="161" t="s">
        <v>5934</v>
      </c>
      <c r="AY236" s="153" t="s">
        <v>4012</v>
      </c>
      <c r="BK236" s="162">
        <f>SUM(BK237:BK243)</f>
        <v>0</v>
      </c>
    </row>
    <row r="237" spans="2:65" s="1" customFormat="1" ht="22.5" customHeight="1">
      <c r="B237" s="166"/>
      <c r="C237" s="167" t="s">
        <v>712</v>
      </c>
      <c r="D237" s="167" t="s">
        <v>4015</v>
      </c>
      <c r="E237" s="168" t="s">
        <v>6046</v>
      </c>
      <c r="F237" s="169" t="s">
        <v>6047</v>
      </c>
      <c r="G237" s="170" t="s">
        <v>426</v>
      </c>
      <c r="H237" s="171">
        <v>9.3719999999999999</v>
      </c>
      <c r="I237" s="172"/>
      <c r="J237" s="173">
        <f>ROUND(I237*H237,2)</f>
        <v>0</v>
      </c>
      <c r="K237" s="169" t="s">
        <v>5915</v>
      </c>
      <c r="L237" s="35"/>
      <c r="M237" s="174" t="s">
        <v>5915</v>
      </c>
      <c r="N237" s="175" t="s">
        <v>5954</v>
      </c>
      <c r="O237" s="36"/>
      <c r="P237" s="176">
        <f>O237*H237</f>
        <v>0</v>
      </c>
      <c r="Q237" s="176">
        <v>0</v>
      </c>
      <c r="R237" s="176">
        <f>Q237*H237</f>
        <v>0</v>
      </c>
      <c r="S237" s="176">
        <v>0</v>
      </c>
      <c r="T237" s="177">
        <f>S237*H237</f>
        <v>0</v>
      </c>
      <c r="AR237" s="18" t="s">
        <v>3964</v>
      </c>
      <c r="AT237" s="18" t="s">
        <v>4015</v>
      </c>
      <c r="AU237" s="18" t="s">
        <v>5990</v>
      </c>
      <c r="AY237" s="18" t="s">
        <v>4012</v>
      </c>
      <c r="BE237" s="178">
        <f>IF(N237="základní",J237,0)</f>
        <v>0</v>
      </c>
      <c r="BF237" s="178">
        <f>IF(N237="snížená",J237,0)</f>
        <v>0</v>
      </c>
      <c r="BG237" s="178">
        <f>IF(N237="zákl. přenesená",J237,0)</f>
        <v>0</v>
      </c>
      <c r="BH237" s="178">
        <f>IF(N237="sníž. přenesená",J237,0)</f>
        <v>0</v>
      </c>
      <c r="BI237" s="178">
        <f>IF(N237="nulová",J237,0)</f>
        <v>0</v>
      </c>
      <c r="BJ237" s="18" t="s">
        <v>5934</v>
      </c>
      <c r="BK237" s="178">
        <f>ROUND(I237*H237,2)</f>
        <v>0</v>
      </c>
      <c r="BL237" s="18" t="s">
        <v>3964</v>
      </c>
      <c r="BM237" s="18" t="s">
        <v>2661</v>
      </c>
    </row>
    <row r="238" spans="2:65" s="12" customFormat="1">
      <c r="B238" s="186"/>
      <c r="D238" s="195" t="s">
        <v>402</v>
      </c>
      <c r="E238" s="194" t="s">
        <v>5915</v>
      </c>
      <c r="F238" s="207" t="s">
        <v>3362</v>
      </c>
      <c r="H238" s="208">
        <v>3.7080000000000002</v>
      </c>
      <c r="I238" s="190"/>
      <c r="L238" s="186"/>
      <c r="M238" s="191"/>
      <c r="N238" s="192"/>
      <c r="O238" s="192"/>
      <c r="P238" s="192"/>
      <c r="Q238" s="192"/>
      <c r="R238" s="192"/>
      <c r="S238" s="192"/>
      <c r="T238" s="193"/>
      <c r="AT238" s="194" t="s">
        <v>402</v>
      </c>
      <c r="AU238" s="194" t="s">
        <v>5990</v>
      </c>
      <c r="AV238" s="12" t="s">
        <v>5990</v>
      </c>
      <c r="AW238" s="12" t="s">
        <v>5947</v>
      </c>
      <c r="AX238" s="12" t="s">
        <v>5983</v>
      </c>
      <c r="AY238" s="194" t="s">
        <v>4012</v>
      </c>
    </row>
    <row r="239" spans="2:65" s="12" customFormat="1">
      <c r="B239" s="186"/>
      <c r="D239" s="195" t="s">
        <v>402</v>
      </c>
      <c r="E239" s="194" t="s">
        <v>5915</v>
      </c>
      <c r="F239" s="207" t="s">
        <v>3363</v>
      </c>
      <c r="H239" s="208">
        <v>5.6639999999999997</v>
      </c>
      <c r="I239" s="190"/>
      <c r="L239" s="186"/>
      <c r="M239" s="191"/>
      <c r="N239" s="192"/>
      <c r="O239" s="192"/>
      <c r="P239" s="192"/>
      <c r="Q239" s="192"/>
      <c r="R239" s="192"/>
      <c r="S239" s="192"/>
      <c r="T239" s="193"/>
      <c r="AT239" s="194" t="s">
        <v>402</v>
      </c>
      <c r="AU239" s="194" t="s">
        <v>5990</v>
      </c>
      <c r="AV239" s="12" t="s">
        <v>5990</v>
      </c>
      <c r="AW239" s="12" t="s">
        <v>5947</v>
      </c>
      <c r="AX239" s="12" t="s">
        <v>5983</v>
      </c>
      <c r="AY239" s="194" t="s">
        <v>4012</v>
      </c>
    </row>
    <row r="240" spans="2:65" s="13" customFormat="1">
      <c r="B240" s="209"/>
      <c r="D240" s="179" t="s">
        <v>402</v>
      </c>
      <c r="E240" s="210" t="s">
        <v>5915</v>
      </c>
      <c r="F240" s="211" t="s">
        <v>476</v>
      </c>
      <c r="H240" s="212">
        <v>9.3719999999999999</v>
      </c>
      <c r="I240" s="213"/>
      <c r="L240" s="209"/>
      <c r="M240" s="214"/>
      <c r="N240" s="215"/>
      <c r="O240" s="215"/>
      <c r="P240" s="215"/>
      <c r="Q240" s="215"/>
      <c r="R240" s="215"/>
      <c r="S240" s="215"/>
      <c r="T240" s="216"/>
      <c r="AT240" s="217" t="s">
        <v>402</v>
      </c>
      <c r="AU240" s="217" t="s">
        <v>5990</v>
      </c>
      <c r="AV240" s="13" t="s">
        <v>6003</v>
      </c>
      <c r="AW240" s="13" t="s">
        <v>5947</v>
      </c>
      <c r="AX240" s="13" t="s">
        <v>5934</v>
      </c>
      <c r="AY240" s="217" t="s">
        <v>4012</v>
      </c>
    </row>
    <row r="241" spans="2:65" s="1" customFormat="1" ht="31.5" customHeight="1">
      <c r="B241" s="166"/>
      <c r="C241" s="197" t="s">
        <v>717</v>
      </c>
      <c r="D241" s="197" t="s">
        <v>447</v>
      </c>
      <c r="E241" s="198" t="s">
        <v>3364</v>
      </c>
      <c r="F241" s="199" t="s">
        <v>3365</v>
      </c>
      <c r="G241" s="200" t="s">
        <v>568</v>
      </c>
      <c r="H241" s="201">
        <v>3</v>
      </c>
      <c r="I241" s="202"/>
      <c r="J241" s="203">
        <f>ROUND(I241*H241,2)</f>
        <v>0</v>
      </c>
      <c r="K241" s="199" t="s">
        <v>5915</v>
      </c>
      <c r="L241" s="204"/>
      <c r="M241" s="205" t="s">
        <v>5915</v>
      </c>
      <c r="N241" s="206" t="s">
        <v>5954</v>
      </c>
      <c r="O241" s="36"/>
      <c r="P241" s="176">
        <f>O241*H241</f>
        <v>0</v>
      </c>
      <c r="Q241" s="176">
        <v>0</v>
      </c>
      <c r="R241" s="176">
        <f>Q241*H241</f>
        <v>0</v>
      </c>
      <c r="S241" s="176">
        <v>0</v>
      </c>
      <c r="T241" s="177">
        <f>S241*H241</f>
        <v>0</v>
      </c>
      <c r="AR241" s="18" t="s">
        <v>526</v>
      </c>
      <c r="AT241" s="18" t="s">
        <v>447</v>
      </c>
      <c r="AU241" s="18" t="s">
        <v>5990</v>
      </c>
      <c r="AY241" s="18" t="s">
        <v>4012</v>
      </c>
      <c r="BE241" s="178">
        <f>IF(N241="základní",J241,0)</f>
        <v>0</v>
      </c>
      <c r="BF241" s="178">
        <f>IF(N241="snížená",J241,0)</f>
        <v>0</v>
      </c>
      <c r="BG241" s="178">
        <f>IF(N241="zákl. přenesená",J241,0)</f>
        <v>0</v>
      </c>
      <c r="BH241" s="178">
        <f>IF(N241="sníž. přenesená",J241,0)</f>
        <v>0</v>
      </c>
      <c r="BI241" s="178">
        <f>IF(N241="nulová",J241,0)</f>
        <v>0</v>
      </c>
      <c r="BJ241" s="18" t="s">
        <v>5934</v>
      </c>
      <c r="BK241" s="178">
        <f>ROUND(I241*H241,2)</f>
        <v>0</v>
      </c>
      <c r="BL241" s="18" t="s">
        <v>3964</v>
      </c>
      <c r="BM241" s="18" t="s">
        <v>3366</v>
      </c>
    </row>
    <row r="242" spans="2:65" s="1" customFormat="1" ht="31.5" customHeight="1">
      <c r="B242" s="166"/>
      <c r="C242" s="197" t="s">
        <v>721</v>
      </c>
      <c r="D242" s="197" t="s">
        <v>447</v>
      </c>
      <c r="E242" s="198" t="s">
        <v>3367</v>
      </c>
      <c r="F242" s="199" t="s">
        <v>3368</v>
      </c>
      <c r="G242" s="200" t="s">
        <v>568</v>
      </c>
      <c r="H242" s="201">
        <v>4</v>
      </c>
      <c r="I242" s="202"/>
      <c r="J242" s="203">
        <f>ROUND(I242*H242,2)</f>
        <v>0</v>
      </c>
      <c r="K242" s="199" t="s">
        <v>5915</v>
      </c>
      <c r="L242" s="204"/>
      <c r="M242" s="205" t="s">
        <v>5915</v>
      </c>
      <c r="N242" s="206" t="s">
        <v>5954</v>
      </c>
      <c r="O242" s="36"/>
      <c r="P242" s="176">
        <f>O242*H242</f>
        <v>0</v>
      </c>
      <c r="Q242" s="176">
        <v>0</v>
      </c>
      <c r="R242" s="176">
        <f>Q242*H242</f>
        <v>0</v>
      </c>
      <c r="S242" s="176">
        <v>0</v>
      </c>
      <c r="T242" s="177">
        <f>S242*H242</f>
        <v>0</v>
      </c>
      <c r="AR242" s="18" t="s">
        <v>526</v>
      </c>
      <c r="AT242" s="18" t="s">
        <v>447</v>
      </c>
      <c r="AU242" s="18" t="s">
        <v>5990</v>
      </c>
      <c r="AY242" s="18" t="s">
        <v>4012</v>
      </c>
      <c r="BE242" s="178">
        <f>IF(N242="základní",J242,0)</f>
        <v>0</v>
      </c>
      <c r="BF242" s="178">
        <f>IF(N242="snížená",J242,0)</f>
        <v>0</v>
      </c>
      <c r="BG242" s="178">
        <f>IF(N242="zákl. přenesená",J242,0)</f>
        <v>0</v>
      </c>
      <c r="BH242" s="178">
        <f>IF(N242="sníž. přenesená",J242,0)</f>
        <v>0</v>
      </c>
      <c r="BI242" s="178">
        <f>IF(N242="nulová",J242,0)</f>
        <v>0</v>
      </c>
      <c r="BJ242" s="18" t="s">
        <v>5934</v>
      </c>
      <c r="BK242" s="178">
        <f>ROUND(I242*H242,2)</f>
        <v>0</v>
      </c>
      <c r="BL242" s="18" t="s">
        <v>3964</v>
      </c>
      <c r="BM242" s="18" t="s">
        <v>3369</v>
      </c>
    </row>
    <row r="243" spans="2:65" s="1" customFormat="1" ht="22.5" customHeight="1">
      <c r="B243" s="166"/>
      <c r="C243" s="167" t="s">
        <v>725</v>
      </c>
      <c r="D243" s="167" t="s">
        <v>4015</v>
      </c>
      <c r="E243" s="168" t="s">
        <v>5576</v>
      </c>
      <c r="F243" s="169" t="s">
        <v>5577</v>
      </c>
      <c r="G243" s="170" t="s">
        <v>5780</v>
      </c>
      <c r="H243" s="222"/>
      <c r="I243" s="172"/>
      <c r="J243" s="173">
        <f>ROUND(I243*H243,2)</f>
        <v>0</v>
      </c>
      <c r="K243" s="169" t="s">
        <v>392</v>
      </c>
      <c r="L243" s="35"/>
      <c r="M243" s="174" t="s">
        <v>5915</v>
      </c>
      <c r="N243" s="175" t="s">
        <v>5954</v>
      </c>
      <c r="O243" s="36"/>
      <c r="P243" s="176">
        <f>O243*H243</f>
        <v>0</v>
      </c>
      <c r="Q243" s="176">
        <v>0</v>
      </c>
      <c r="R243" s="176">
        <f>Q243*H243</f>
        <v>0</v>
      </c>
      <c r="S243" s="176">
        <v>0</v>
      </c>
      <c r="T243" s="177">
        <f>S243*H243</f>
        <v>0</v>
      </c>
      <c r="AR243" s="18" t="s">
        <v>3964</v>
      </c>
      <c r="AT243" s="18" t="s">
        <v>4015</v>
      </c>
      <c r="AU243" s="18" t="s">
        <v>5990</v>
      </c>
      <c r="AY243" s="18" t="s">
        <v>4012</v>
      </c>
      <c r="BE243" s="178">
        <f>IF(N243="základní",J243,0)</f>
        <v>0</v>
      </c>
      <c r="BF243" s="178">
        <f>IF(N243="snížená",J243,0)</f>
        <v>0</v>
      </c>
      <c r="BG243" s="178">
        <f>IF(N243="zákl. přenesená",J243,0)</f>
        <v>0</v>
      </c>
      <c r="BH243" s="178">
        <f>IF(N243="sníž. přenesená",J243,0)</f>
        <v>0</v>
      </c>
      <c r="BI243" s="178">
        <f>IF(N243="nulová",J243,0)</f>
        <v>0</v>
      </c>
      <c r="BJ243" s="18" t="s">
        <v>5934</v>
      </c>
      <c r="BK243" s="178">
        <f>ROUND(I243*H243,2)</f>
        <v>0</v>
      </c>
      <c r="BL243" s="18" t="s">
        <v>3964</v>
      </c>
      <c r="BM243" s="18" t="s">
        <v>3370</v>
      </c>
    </row>
    <row r="244" spans="2:65" s="11" customFormat="1" ht="29.85" customHeight="1">
      <c r="B244" s="152"/>
      <c r="D244" s="163" t="s">
        <v>5982</v>
      </c>
      <c r="E244" s="164" t="s">
        <v>6058</v>
      </c>
      <c r="F244" s="164" t="s">
        <v>6059</v>
      </c>
      <c r="I244" s="155"/>
      <c r="J244" s="165">
        <f>BK244</f>
        <v>0</v>
      </c>
      <c r="L244" s="152"/>
      <c r="M244" s="157"/>
      <c r="N244" s="158"/>
      <c r="O244" s="158"/>
      <c r="P244" s="159">
        <f>SUM(P245:P253)</f>
        <v>0</v>
      </c>
      <c r="Q244" s="158"/>
      <c r="R244" s="159">
        <f>SUM(R245:R253)</f>
        <v>5.5329999999999997E-3</v>
      </c>
      <c r="S244" s="158"/>
      <c r="T244" s="160">
        <f>SUM(T245:T253)</f>
        <v>0</v>
      </c>
      <c r="AR244" s="153" t="s">
        <v>5990</v>
      </c>
      <c r="AT244" s="161" t="s">
        <v>5982</v>
      </c>
      <c r="AU244" s="161" t="s">
        <v>5934</v>
      </c>
      <c r="AY244" s="153" t="s">
        <v>4012</v>
      </c>
      <c r="BK244" s="162">
        <f>SUM(BK245:BK253)</f>
        <v>0</v>
      </c>
    </row>
    <row r="245" spans="2:65" s="1" customFormat="1" ht="22.5" customHeight="1">
      <c r="B245" s="166"/>
      <c r="C245" s="167" t="s">
        <v>729</v>
      </c>
      <c r="D245" s="167" t="s">
        <v>4015</v>
      </c>
      <c r="E245" s="168" t="s">
        <v>6061</v>
      </c>
      <c r="F245" s="169" t="s">
        <v>6062</v>
      </c>
      <c r="G245" s="170" t="s">
        <v>426</v>
      </c>
      <c r="H245" s="171">
        <v>11.065</v>
      </c>
      <c r="I245" s="172"/>
      <c r="J245" s="173">
        <f>ROUND(I245*H245,2)</f>
        <v>0</v>
      </c>
      <c r="K245" s="169" t="s">
        <v>593</v>
      </c>
      <c r="L245" s="35"/>
      <c r="M245" s="174" t="s">
        <v>5915</v>
      </c>
      <c r="N245" s="175" t="s">
        <v>5954</v>
      </c>
      <c r="O245" s="36"/>
      <c r="P245" s="176">
        <f>O245*H245</f>
        <v>0</v>
      </c>
      <c r="Q245" s="176">
        <v>0</v>
      </c>
      <c r="R245" s="176">
        <f>Q245*H245</f>
        <v>0</v>
      </c>
      <c r="S245" s="176">
        <v>0</v>
      </c>
      <c r="T245" s="177">
        <f>S245*H245</f>
        <v>0</v>
      </c>
      <c r="AR245" s="18" t="s">
        <v>3964</v>
      </c>
      <c r="AT245" s="18" t="s">
        <v>4015</v>
      </c>
      <c r="AU245" s="18" t="s">
        <v>5990</v>
      </c>
      <c r="AY245" s="18" t="s">
        <v>4012</v>
      </c>
      <c r="BE245" s="178">
        <f>IF(N245="základní",J245,0)</f>
        <v>0</v>
      </c>
      <c r="BF245" s="178">
        <f>IF(N245="snížená",J245,0)</f>
        <v>0</v>
      </c>
      <c r="BG245" s="178">
        <f>IF(N245="zákl. přenesená",J245,0)</f>
        <v>0</v>
      </c>
      <c r="BH245" s="178">
        <f>IF(N245="sníž. přenesená",J245,0)</f>
        <v>0</v>
      </c>
      <c r="BI245" s="178">
        <f>IF(N245="nulová",J245,0)</f>
        <v>0</v>
      </c>
      <c r="BJ245" s="18" t="s">
        <v>5934</v>
      </c>
      <c r="BK245" s="178">
        <f>ROUND(I245*H245,2)</f>
        <v>0</v>
      </c>
      <c r="BL245" s="18" t="s">
        <v>3964</v>
      </c>
      <c r="BM245" s="18" t="s">
        <v>2665</v>
      </c>
    </row>
    <row r="246" spans="2:65" s="12" customFormat="1">
      <c r="B246" s="186"/>
      <c r="D246" s="195" t="s">
        <v>402</v>
      </c>
      <c r="E246" s="194" t="s">
        <v>5915</v>
      </c>
      <c r="F246" s="207" t="s">
        <v>3371</v>
      </c>
      <c r="H246" s="208">
        <v>9.2210000000000001</v>
      </c>
      <c r="I246" s="190"/>
      <c r="L246" s="186"/>
      <c r="M246" s="191"/>
      <c r="N246" s="192"/>
      <c r="O246" s="192"/>
      <c r="P246" s="192"/>
      <c r="Q246" s="192"/>
      <c r="R246" s="192"/>
      <c r="S246" s="192"/>
      <c r="T246" s="193"/>
      <c r="AT246" s="194" t="s">
        <v>402</v>
      </c>
      <c r="AU246" s="194" t="s">
        <v>5990</v>
      </c>
      <c r="AV246" s="12" t="s">
        <v>5990</v>
      </c>
      <c r="AW246" s="12" t="s">
        <v>5947</v>
      </c>
      <c r="AX246" s="12" t="s">
        <v>5934</v>
      </c>
      <c r="AY246" s="194" t="s">
        <v>4012</v>
      </c>
    </row>
    <row r="247" spans="2:65" s="12" customFormat="1">
      <c r="B247" s="186"/>
      <c r="D247" s="179" t="s">
        <v>402</v>
      </c>
      <c r="F247" s="188" t="s">
        <v>3372</v>
      </c>
      <c r="H247" s="189">
        <v>11.065</v>
      </c>
      <c r="I247" s="190"/>
      <c r="L247" s="186"/>
      <c r="M247" s="191"/>
      <c r="N247" s="192"/>
      <c r="O247" s="192"/>
      <c r="P247" s="192"/>
      <c r="Q247" s="192"/>
      <c r="R247" s="192"/>
      <c r="S247" s="192"/>
      <c r="T247" s="193"/>
      <c r="AT247" s="194" t="s">
        <v>402</v>
      </c>
      <c r="AU247" s="194" t="s">
        <v>5990</v>
      </c>
      <c r="AV247" s="12" t="s">
        <v>5990</v>
      </c>
      <c r="AW247" s="12" t="s">
        <v>5916</v>
      </c>
      <c r="AX247" s="12" t="s">
        <v>5934</v>
      </c>
      <c r="AY247" s="194" t="s">
        <v>4012</v>
      </c>
    </row>
    <row r="248" spans="2:65" s="1" customFormat="1" ht="31.5" customHeight="1">
      <c r="B248" s="166"/>
      <c r="C248" s="167" t="s">
        <v>733</v>
      </c>
      <c r="D248" s="167" t="s">
        <v>4015</v>
      </c>
      <c r="E248" s="168" t="s">
        <v>6066</v>
      </c>
      <c r="F248" s="169" t="s">
        <v>6067</v>
      </c>
      <c r="G248" s="170" t="s">
        <v>426</v>
      </c>
      <c r="H248" s="171">
        <v>11.065</v>
      </c>
      <c r="I248" s="172"/>
      <c r="J248" s="173">
        <f>ROUND(I248*H248,2)</f>
        <v>0</v>
      </c>
      <c r="K248" s="169" t="s">
        <v>593</v>
      </c>
      <c r="L248" s="35"/>
      <c r="M248" s="174" t="s">
        <v>5915</v>
      </c>
      <c r="N248" s="175" t="s">
        <v>5954</v>
      </c>
      <c r="O248" s="36"/>
      <c r="P248" s="176">
        <f>O248*H248</f>
        <v>0</v>
      </c>
      <c r="Q248" s="176">
        <v>0</v>
      </c>
      <c r="R248" s="176">
        <f>Q248*H248</f>
        <v>0</v>
      </c>
      <c r="S248" s="176">
        <v>0</v>
      </c>
      <c r="T248" s="177">
        <f>S248*H248</f>
        <v>0</v>
      </c>
      <c r="AR248" s="18" t="s">
        <v>3964</v>
      </c>
      <c r="AT248" s="18" t="s">
        <v>4015</v>
      </c>
      <c r="AU248" s="18" t="s">
        <v>5990</v>
      </c>
      <c r="AY248" s="18" t="s">
        <v>4012</v>
      </c>
      <c r="BE248" s="178">
        <f>IF(N248="základní",J248,0)</f>
        <v>0</v>
      </c>
      <c r="BF248" s="178">
        <f>IF(N248="snížená",J248,0)</f>
        <v>0</v>
      </c>
      <c r="BG248" s="178">
        <f>IF(N248="zákl. přenesená",J248,0)</f>
        <v>0</v>
      </c>
      <c r="BH248" s="178">
        <f>IF(N248="sníž. přenesená",J248,0)</f>
        <v>0</v>
      </c>
      <c r="BI248" s="178">
        <f>IF(N248="nulová",J248,0)</f>
        <v>0</v>
      </c>
      <c r="BJ248" s="18" t="s">
        <v>5934</v>
      </c>
      <c r="BK248" s="178">
        <f>ROUND(I248*H248,2)</f>
        <v>0</v>
      </c>
      <c r="BL248" s="18" t="s">
        <v>3964</v>
      </c>
      <c r="BM248" s="18" t="s">
        <v>2671</v>
      </c>
    </row>
    <row r="249" spans="2:65" s="1" customFormat="1" ht="22.5" customHeight="1">
      <c r="B249" s="166"/>
      <c r="C249" s="197" t="s">
        <v>739</v>
      </c>
      <c r="D249" s="197" t="s">
        <v>447</v>
      </c>
      <c r="E249" s="198" t="s">
        <v>6070</v>
      </c>
      <c r="F249" s="199" t="s">
        <v>6071</v>
      </c>
      <c r="G249" s="200" t="s">
        <v>777</v>
      </c>
      <c r="H249" s="201">
        <v>2.2130000000000001</v>
      </c>
      <c r="I249" s="202"/>
      <c r="J249" s="203">
        <f>ROUND(I249*H249,2)</f>
        <v>0</v>
      </c>
      <c r="K249" s="199" t="s">
        <v>593</v>
      </c>
      <c r="L249" s="204"/>
      <c r="M249" s="205" t="s">
        <v>5915</v>
      </c>
      <c r="N249" s="206" t="s">
        <v>5954</v>
      </c>
      <c r="O249" s="36"/>
      <c r="P249" s="176">
        <f>O249*H249</f>
        <v>0</v>
      </c>
      <c r="Q249" s="176">
        <v>1E-3</v>
      </c>
      <c r="R249" s="176">
        <f>Q249*H249</f>
        <v>2.2130000000000001E-3</v>
      </c>
      <c r="S249" s="176">
        <v>0</v>
      </c>
      <c r="T249" s="177">
        <f>S249*H249</f>
        <v>0</v>
      </c>
      <c r="AR249" s="18" t="s">
        <v>526</v>
      </c>
      <c r="AT249" s="18" t="s">
        <v>447</v>
      </c>
      <c r="AU249" s="18" t="s">
        <v>5990</v>
      </c>
      <c r="AY249" s="18" t="s">
        <v>4012</v>
      </c>
      <c r="BE249" s="178">
        <f>IF(N249="základní",J249,0)</f>
        <v>0</v>
      </c>
      <c r="BF249" s="178">
        <f>IF(N249="snížená",J249,0)</f>
        <v>0</v>
      </c>
      <c r="BG249" s="178">
        <f>IF(N249="zákl. přenesená",J249,0)</f>
        <v>0</v>
      </c>
      <c r="BH249" s="178">
        <f>IF(N249="sníž. přenesená",J249,0)</f>
        <v>0</v>
      </c>
      <c r="BI249" s="178">
        <f>IF(N249="nulová",J249,0)</f>
        <v>0</v>
      </c>
      <c r="BJ249" s="18" t="s">
        <v>5934</v>
      </c>
      <c r="BK249" s="178">
        <f>ROUND(I249*H249,2)</f>
        <v>0</v>
      </c>
      <c r="BL249" s="18" t="s">
        <v>3964</v>
      </c>
      <c r="BM249" s="18" t="s">
        <v>2672</v>
      </c>
    </row>
    <row r="250" spans="2:65" s="12" customFormat="1">
      <c r="B250" s="186"/>
      <c r="D250" s="179" t="s">
        <v>402</v>
      </c>
      <c r="E250" s="187" t="s">
        <v>5915</v>
      </c>
      <c r="F250" s="188" t="s">
        <v>3373</v>
      </c>
      <c r="H250" s="189">
        <v>2.2130000000000001</v>
      </c>
      <c r="I250" s="190"/>
      <c r="L250" s="186"/>
      <c r="M250" s="191"/>
      <c r="N250" s="192"/>
      <c r="O250" s="192"/>
      <c r="P250" s="192"/>
      <c r="Q250" s="192"/>
      <c r="R250" s="192"/>
      <c r="S250" s="192"/>
      <c r="T250" s="193"/>
      <c r="AT250" s="194" t="s">
        <v>402</v>
      </c>
      <c r="AU250" s="194" t="s">
        <v>5990</v>
      </c>
      <c r="AV250" s="12" t="s">
        <v>5990</v>
      </c>
      <c r="AW250" s="12" t="s">
        <v>5947</v>
      </c>
      <c r="AX250" s="12" t="s">
        <v>5934</v>
      </c>
      <c r="AY250" s="194" t="s">
        <v>4012</v>
      </c>
    </row>
    <row r="251" spans="2:65" s="1" customFormat="1" ht="22.5" customHeight="1">
      <c r="B251" s="166"/>
      <c r="C251" s="167" t="s">
        <v>747</v>
      </c>
      <c r="D251" s="167" t="s">
        <v>4015</v>
      </c>
      <c r="E251" s="168" t="s">
        <v>6075</v>
      </c>
      <c r="F251" s="169" t="s">
        <v>6076</v>
      </c>
      <c r="G251" s="170" t="s">
        <v>426</v>
      </c>
      <c r="H251" s="171">
        <v>11.065</v>
      </c>
      <c r="I251" s="172"/>
      <c r="J251" s="173">
        <f>ROUND(I251*H251,2)</f>
        <v>0</v>
      </c>
      <c r="K251" s="169" t="s">
        <v>392</v>
      </c>
      <c r="L251" s="35"/>
      <c r="M251" s="174" t="s">
        <v>5915</v>
      </c>
      <c r="N251" s="175" t="s">
        <v>5954</v>
      </c>
      <c r="O251" s="36"/>
      <c r="P251" s="176">
        <f>O251*H251</f>
        <v>0</v>
      </c>
      <c r="Q251" s="176">
        <v>0</v>
      </c>
      <c r="R251" s="176">
        <f>Q251*H251</f>
        <v>0</v>
      </c>
      <c r="S251" s="176">
        <v>0</v>
      </c>
      <c r="T251" s="177">
        <f>S251*H251</f>
        <v>0</v>
      </c>
      <c r="AR251" s="18" t="s">
        <v>3964</v>
      </c>
      <c r="AT251" s="18" t="s">
        <v>4015</v>
      </c>
      <c r="AU251" s="18" t="s">
        <v>5990</v>
      </c>
      <c r="AY251" s="18" t="s">
        <v>4012</v>
      </c>
      <c r="BE251" s="178">
        <f>IF(N251="základní",J251,0)</f>
        <v>0</v>
      </c>
      <c r="BF251" s="178">
        <f>IF(N251="snížená",J251,0)</f>
        <v>0</v>
      </c>
      <c r="BG251" s="178">
        <f>IF(N251="zákl. přenesená",J251,0)</f>
        <v>0</v>
      </c>
      <c r="BH251" s="178">
        <f>IF(N251="sníž. přenesená",J251,0)</f>
        <v>0</v>
      </c>
      <c r="BI251" s="178">
        <f>IF(N251="nulová",J251,0)</f>
        <v>0</v>
      </c>
      <c r="BJ251" s="18" t="s">
        <v>5934</v>
      </c>
      <c r="BK251" s="178">
        <f>ROUND(I251*H251,2)</f>
        <v>0</v>
      </c>
      <c r="BL251" s="18" t="s">
        <v>3964</v>
      </c>
      <c r="BM251" s="18" t="s">
        <v>2674</v>
      </c>
    </row>
    <row r="252" spans="2:65" s="1" customFormat="1" ht="22.5" customHeight="1">
      <c r="B252" s="166"/>
      <c r="C252" s="197" t="s">
        <v>753</v>
      </c>
      <c r="D252" s="197" t="s">
        <v>447</v>
      </c>
      <c r="E252" s="198" t="s">
        <v>6080</v>
      </c>
      <c r="F252" s="199" t="s">
        <v>6081</v>
      </c>
      <c r="G252" s="200" t="s">
        <v>777</v>
      </c>
      <c r="H252" s="201">
        <v>3.32</v>
      </c>
      <c r="I252" s="202"/>
      <c r="J252" s="203">
        <f>ROUND(I252*H252,2)</f>
        <v>0</v>
      </c>
      <c r="K252" s="199" t="s">
        <v>5915</v>
      </c>
      <c r="L252" s="204"/>
      <c r="M252" s="205" t="s">
        <v>5915</v>
      </c>
      <c r="N252" s="206" t="s">
        <v>5954</v>
      </c>
      <c r="O252" s="36"/>
      <c r="P252" s="176">
        <f>O252*H252</f>
        <v>0</v>
      </c>
      <c r="Q252" s="176">
        <v>1E-3</v>
      </c>
      <c r="R252" s="176">
        <f>Q252*H252</f>
        <v>3.32E-3</v>
      </c>
      <c r="S252" s="176">
        <v>0</v>
      </c>
      <c r="T252" s="177">
        <f>S252*H252</f>
        <v>0</v>
      </c>
      <c r="AR252" s="18" t="s">
        <v>526</v>
      </c>
      <c r="AT252" s="18" t="s">
        <v>447</v>
      </c>
      <c r="AU252" s="18" t="s">
        <v>5990</v>
      </c>
      <c r="AY252" s="18" t="s">
        <v>4012</v>
      </c>
      <c r="BE252" s="178">
        <f>IF(N252="základní",J252,0)</f>
        <v>0</v>
      </c>
      <c r="BF252" s="178">
        <f>IF(N252="snížená",J252,0)</f>
        <v>0</v>
      </c>
      <c r="BG252" s="178">
        <f>IF(N252="zákl. přenesená",J252,0)</f>
        <v>0</v>
      </c>
      <c r="BH252" s="178">
        <f>IF(N252="sníž. přenesená",J252,0)</f>
        <v>0</v>
      </c>
      <c r="BI252" s="178">
        <f>IF(N252="nulová",J252,0)</f>
        <v>0</v>
      </c>
      <c r="BJ252" s="18" t="s">
        <v>5934</v>
      </c>
      <c r="BK252" s="178">
        <f>ROUND(I252*H252,2)</f>
        <v>0</v>
      </c>
      <c r="BL252" s="18" t="s">
        <v>3964</v>
      </c>
      <c r="BM252" s="18" t="s">
        <v>2676</v>
      </c>
    </row>
    <row r="253" spans="2:65" s="12" customFormat="1">
      <c r="B253" s="186"/>
      <c r="D253" s="195" t="s">
        <v>402</v>
      </c>
      <c r="E253" s="194" t="s">
        <v>5915</v>
      </c>
      <c r="F253" s="207" t="s">
        <v>3374</v>
      </c>
      <c r="H253" s="208">
        <v>3.32</v>
      </c>
      <c r="I253" s="190"/>
      <c r="L253" s="186"/>
      <c r="M253" s="191"/>
      <c r="N253" s="192"/>
      <c r="O253" s="192"/>
      <c r="P253" s="192"/>
      <c r="Q253" s="192"/>
      <c r="R253" s="192"/>
      <c r="S253" s="192"/>
      <c r="T253" s="193"/>
      <c r="AT253" s="194" t="s">
        <v>402</v>
      </c>
      <c r="AU253" s="194" t="s">
        <v>5990</v>
      </c>
      <c r="AV253" s="12" t="s">
        <v>5990</v>
      </c>
      <c r="AW253" s="12" t="s">
        <v>5947</v>
      </c>
      <c r="AX253" s="12" t="s">
        <v>5934</v>
      </c>
      <c r="AY253" s="194" t="s">
        <v>4012</v>
      </c>
    </row>
    <row r="254" spans="2:65" s="11" customFormat="1" ht="37.35" customHeight="1">
      <c r="B254" s="152"/>
      <c r="D254" s="153" t="s">
        <v>5982</v>
      </c>
      <c r="E254" s="154" t="s">
        <v>447</v>
      </c>
      <c r="F254" s="154" t="s">
        <v>1430</v>
      </c>
      <c r="I254" s="155"/>
      <c r="J254" s="156">
        <f>BK254</f>
        <v>0</v>
      </c>
      <c r="L254" s="152"/>
      <c r="M254" s="157"/>
      <c r="N254" s="158"/>
      <c r="O254" s="158"/>
      <c r="P254" s="159">
        <f>P255</f>
        <v>0</v>
      </c>
      <c r="Q254" s="158"/>
      <c r="R254" s="159">
        <f>R255</f>
        <v>0</v>
      </c>
      <c r="S254" s="158"/>
      <c r="T254" s="160">
        <f>T255</f>
        <v>0</v>
      </c>
      <c r="AR254" s="153" t="s">
        <v>6000</v>
      </c>
      <c r="AT254" s="161" t="s">
        <v>5982</v>
      </c>
      <c r="AU254" s="161" t="s">
        <v>5983</v>
      </c>
      <c r="AY254" s="153" t="s">
        <v>4012</v>
      </c>
      <c r="BK254" s="162">
        <f>BK255</f>
        <v>0</v>
      </c>
    </row>
    <row r="255" spans="2:65" s="11" customFormat="1" ht="19.899999999999999" customHeight="1">
      <c r="B255" s="152"/>
      <c r="D255" s="163" t="s">
        <v>5982</v>
      </c>
      <c r="E255" s="164" t="s">
        <v>4471</v>
      </c>
      <c r="F255" s="164" t="s">
        <v>4472</v>
      </c>
      <c r="I255" s="155"/>
      <c r="J255" s="165">
        <f>BK255</f>
        <v>0</v>
      </c>
      <c r="L255" s="152"/>
      <c r="M255" s="157"/>
      <c r="N255" s="158"/>
      <c r="O255" s="158"/>
      <c r="P255" s="159">
        <f>SUM(P256:P258)</f>
        <v>0</v>
      </c>
      <c r="Q255" s="158"/>
      <c r="R255" s="159">
        <f>SUM(R256:R258)</f>
        <v>0</v>
      </c>
      <c r="S255" s="158"/>
      <c r="T255" s="160">
        <f>SUM(T256:T258)</f>
        <v>0</v>
      </c>
      <c r="AR255" s="153" t="s">
        <v>6000</v>
      </c>
      <c r="AT255" s="161" t="s">
        <v>5982</v>
      </c>
      <c r="AU255" s="161" t="s">
        <v>5934</v>
      </c>
      <c r="AY255" s="153" t="s">
        <v>4012</v>
      </c>
      <c r="BK255" s="162">
        <f>SUM(BK256:BK258)</f>
        <v>0</v>
      </c>
    </row>
    <row r="256" spans="2:65" s="1" customFormat="1" ht="22.5" customHeight="1">
      <c r="B256" s="166"/>
      <c r="C256" s="167" t="s">
        <v>759</v>
      </c>
      <c r="D256" s="167" t="s">
        <v>4015</v>
      </c>
      <c r="E256" s="168" t="s">
        <v>4473</v>
      </c>
      <c r="F256" s="169" t="s">
        <v>4474</v>
      </c>
      <c r="G256" s="170" t="s">
        <v>426</v>
      </c>
      <c r="H256" s="171">
        <v>6.3</v>
      </c>
      <c r="I256" s="172"/>
      <c r="J256" s="173">
        <f>ROUND(I256*H256,2)</f>
        <v>0</v>
      </c>
      <c r="K256" s="169" t="s">
        <v>392</v>
      </c>
      <c r="L256" s="35"/>
      <c r="M256" s="174" t="s">
        <v>5915</v>
      </c>
      <c r="N256" s="175" t="s">
        <v>5954</v>
      </c>
      <c r="O256" s="36"/>
      <c r="P256" s="176">
        <f>O256*H256</f>
        <v>0</v>
      </c>
      <c r="Q256" s="176">
        <v>0</v>
      </c>
      <c r="R256" s="176">
        <f>Q256*H256</f>
        <v>0</v>
      </c>
      <c r="S256" s="176">
        <v>0</v>
      </c>
      <c r="T256" s="177">
        <f>S256*H256</f>
        <v>0</v>
      </c>
      <c r="AR256" s="18" t="s">
        <v>701</v>
      </c>
      <c r="AT256" s="18" t="s">
        <v>4015</v>
      </c>
      <c r="AU256" s="18" t="s">
        <v>5990</v>
      </c>
      <c r="AY256" s="18" t="s">
        <v>4012</v>
      </c>
      <c r="BE256" s="178">
        <f>IF(N256="základní",J256,0)</f>
        <v>0</v>
      </c>
      <c r="BF256" s="178">
        <f>IF(N256="snížená",J256,0)</f>
        <v>0</v>
      </c>
      <c r="BG256" s="178">
        <f>IF(N256="zákl. přenesená",J256,0)</f>
        <v>0</v>
      </c>
      <c r="BH256" s="178">
        <f>IF(N256="sníž. přenesená",J256,0)</f>
        <v>0</v>
      </c>
      <c r="BI256" s="178">
        <f>IF(N256="nulová",J256,0)</f>
        <v>0</v>
      </c>
      <c r="BJ256" s="18" t="s">
        <v>5934</v>
      </c>
      <c r="BK256" s="178">
        <f>ROUND(I256*H256,2)</f>
        <v>0</v>
      </c>
      <c r="BL256" s="18" t="s">
        <v>701</v>
      </c>
      <c r="BM256" s="18" t="s">
        <v>5581</v>
      </c>
    </row>
    <row r="257" spans="2:65" s="12" customFormat="1">
      <c r="B257" s="186"/>
      <c r="D257" s="179" t="s">
        <v>402</v>
      </c>
      <c r="E257" s="187" t="s">
        <v>5915</v>
      </c>
      <c r="F257" s="188" t="s">
        <v>3375</v>
      </c>
      <c r="H257" s="189">
        <v>6.3</v>
      </c>
      <c r="I257" s="190"/>
      <c r="L257" s="186"/>
      <c r="M257" s="191"/>
      <c r="N257" s="192"/>
      <c r="O257" s="192"/>
      <c r="P257" s="192"/>
      <c r="Q257" s="192"/>
      <c r="R257" s="192"/>
      <c r="S257" s="192"/>
      <c r="T257" s="193"/>
      <c r="AT257" s="194" t="s">
        <v>402</v>
      </c>
      <c r="AU257" s="194" t="s">
        <v>5990</v>
      </c>
      <c r="AV257" s="12" t="s">
        <v>5990</v>
      </c>
      <c r="AW257" s="12" t="s">
        <v>5947</v>
      </c>
      <c r="AX257" s="12" t="s">
        <v>5934</v>
      </c>
      <c r="AY257" s="194" t="s">
        <v>4012</v>
      </c>
    </row>
    <row r="258" spans="2:65" s="1" customFormat="1" ht="22.5" customHeight="1">
      <c r="B258" s="166"/>
      <c r="C258" s="197" t="s">
        <v>765</v>
      </c>
      <c r="D258" s="197" t="s">
        <v>447</v>
      </c>
      <c r="E258" s="198" t="s">
        <v>4476</v>
      </c>
      <c r="F258" s="199" t="s">
        <v>4477</v>
      </c>
      <c r="G258" s="200" t="s">
        <v>426</v>
      </c>
      <c r="H258" s="201">
        <v>4.34</v>
      </c>
      <c r="I258" s="202"/>
      <c r="J258" s="203">
        <f>ROUND(I258*H258,2)</f>
        <v>0</v>
      </c>
      <c r="K258" s="199" t="s">
        <v>5915</v>
      </c>
      <c r="L258" s="204"/>
      <c r="M258" s="205" t="s">
        <v>5915</v>
      </c>
      <c r="N258" s="221" t="s">
        <v>5954</v>
      </c>
      <c r="O258" s="183"/>
      <c r="P258" s="184">
        <f>O258*H258</f>
        <v>0</v>
      </c>
      <c r="Q258" s="184">
        <v>0</v>
      </c>
      <c r="R258" s="184">
        <f>Q258*H258</f>
        <v>0</v>
      </c>
      <c r="S258" s="184">
        <v>0</v>
      </c>
      <c r="T258" s="185">
        <f>S258*H258</f>
        <v>0</v>
      </c>
      <c r="AR258" s="18" t="s">
        <v>4478</v>
      </c>
      <c r="AT258" s="18" t="s">
        <v>447</v>
      </c>
      <c r="AU258" s="18" t="s">
        <v>5990</v>
      </c>
      <c r="AY258" s="18" t="s">
        <v>4012</v>
      </c>
      <c r="BE258" s="178">
        <f>IF(N258="základní",J258,0)</f>
        <v>0</v>
      </c>
      <c r="BF258" s="178">
        <f>IF(N258="snížená",J258,0)</f>
        <v>0</v>
      </c>
      <c r="BG258" s="178">
        <f>IF(N258="zákl. přenesená",J258,0)</f>
        <v>0</v>
      </c>
      <c r="BH258" s="178">
        <f>IF(N258="sníž. přenesená",J258,0)</f>
        <v>0</v>
      </c>
      <c r="BI258" s="178">
        <f>IF(N258="nulová",J258,0)</f>
        <v>0</v>
      </c>
      <c r="BJ258" s="18" t="s">
        <v>5934</v>
      </c>
      <c r="BK258" s="178">
        <f>ROUND(I258*H258,2)</f>
        <v>0</v>
      </c>
      <c r="BL258" s="18" t="s">
        <v>701</v>
      </c>
      <c r="BM258" s="18" t="s">
        <v>5582</v>
      </c>
    </row>
    <row r="259" spans="2:65" s="1" customFormat="1" ht="6.95" customHeight="1">
      <c r="B259" s="50"/>
      <c r="C259" s="51"/>
      <c r="D259" s="51"/>
      <c r="E259" s="51"/>
      <c r="F259" s="51"/>
      <c r="G259" s="51"/>
      <c r="H259" s="51"/>
      <c r="I259" s="120"/>
      <c r="J259" s="51"/>
      <c r="K259" s="51"/>
      <c r="L259" s="35"/>
    </row>
  </sheetData>
  <autoFilter ref="C94:K94"/>
  <mergeCells count="9">
    <mergeCell ref="E85:H85"/>
    <mergeCell ref="E87:H87"/>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sheetPr>
    <pageSetUpPr fitToPage="1"/>
  </sheetPr>
  <dimension ref="A1:BR365"/>
  <sheetViews>
    <sheetView showGridLines="0" workbookViewId="0">
      <pane ySplit="1" topLeftCell="A2" activePane="bottomLeft" state="frozen"/>
      <selection pane="bottomLeft" activeCell="J27" sqref="J27"/>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3977</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s="1" customFormat="1" ht="15">
      <c r="B8" s="35"/>
      <c r="C8" s="36"/>
      <c r="D8" s="31" t="s">
        <v>3987</v>
      </c>
      <c r="E8" s="36"/>
      <c r="F8" s="36"/>
      <c r="G8" s="36"/>
      <c r="H8" s="36"/>
      <c r="I8" s="102"/>
      <c r="J8" s="36"/>
      <c r="K8" s="39"/>
    </row>
    <row r="9" spans="1:70" s="1" customFormat="1" ht="36.950000000000003" customHeight="1">
      <c r="B9" s="35"/>
      <c r="C9" s="36"/>
      <c r="D9" s="36"/>
      <c r="E9" s="1614" t="s">
        <v>3376</v>
      </c>
      <c r="F9" s="1574"/>
      <c r="G9" s="1574"/>
      <c r="H9" s="1574"/>
      <c r="I9" s="102"/>
      <c r="J9" s="36"/>
      <c r="K9" s="39"/>
    </row>
    <row r="10" spans="1:70" s="1" customFormat="1">
      <c r="B10" s="35"/>
      <c r="C10" s="36"/>
      <c r="D10" s="36"/>
      <c r="E10" s="36"/>
      <c r="F10" s="36"/>
      <c r="G10" s="36"/>
      <c r="H10" s="36"/>
      <c r="I10" s="102"/>
      <c r="J10" s="36"/>
      <c r="K10" s="39"/>
    </row>
    <row r="11" spans="1:70" s="1" customFormat="1" ht="14.45" customHeight="1">
      <c r="B11" s="35"/>
      <c r="C11" s="36"/>
      <c r="D11" s="31" t="s">
        <v>5932</v>
      </c>
      <c r="E11" s="36"/>
      <c r="F11" s="29" t="s">
        <v>5915</v>
      </c>
      <c r="G11" s="36"/>
      <c r="H11" s="36"/>
      <c r="I11" s="103" t="s">
        <v>5933</v>
      </c>
      <c r="J11" s="29" t="s">
        <v>5915</v>
      </c>
      <c r="K11" s="39"/>
    </row>
    <row r="12" spans="1:70" s="1" customFormat="1" ht="14.45" customHeight="1">
      <c r="B12" s="35"/>
      <c r="C12" s="36"/>
      <c r="D12" s="31" t="s">
        <v>5935</v>
      </c>
      <c r="E12" s="36"/>
      <c r="F12" s="29" t="s">
        <v>5936</v>
      </c>
      <c r="G12" s="36"/>
      <c r="H12" s="36"/>
      <c r="I12" s="103" t="s">
        <v>5937</v>
      </c>
      <c r="J12" s="104" t="str">
        <f ca="1">'Rekapitulace stavby'!AN8</f>
        <v>27.10.2015</v>
      </c>
      <c r="K12" s="39"/>
    </row>
    <row r="13" spans="1:70" s="1" customFormat="1" ht="10.9" customHeight="1">
      <c r="B13" s="35"/>
      <c r="C13" s="36"/>
      <c r="D13" s="36"/>
      <c r="E13" s="36"/>
      <c r="F13" s="36"/>
      <c r="G13" s="36"/>
      <c r="H13" s="36"/>
      <c r="I13" s="102"/>
      <c r="J13" s="36"/>
      <c r="K13" s="39"/>
    </row>
    <row r="14" spans="1:70" s="1" customFormat="1" ht="14.45" customHeight="1">
      <c r="B14" s="35"/>
      <c r="C14" s="36"/>
      <c r="D14" s="31" t="s">
        <v>5941</v>
      </c>
      <c r="E14" s="36"/>
      <c r="F14" s="36"/>
      <c r="G14" s="36"/>
      <c r="H14" s="36"/>
      <c r="I14" s="103" t="s">
        <v>5942</v>
      </c>
      <c r="J14" s="29" t="str">
        <f ca="1">IF('Rekapitulace stavby'!AN10="","",'Rekapitulace stavby'!AN10)</f>
        <v/>
      </c>
      <c r="K14" s="39"/>
    </row>
    <row r="15" spans="1:70" s="1" customFormat="1" ht="18" customHeight="1">
      <c r="B15" s="35"/>
      <c r="C15" s="36"/>
      <c r="D15" s="36"/>
      <c r="E15" s="29" t="str">
        <f ca="1">IF('Rekapitulace stavby'!E11="","",'Rekapitulace stavby'!E11)</f>
        <v xml:space="preserve"> </v>
      </c>
      <c r="F15" s="36"/>
      <c r="G15" s="36"/>
      <c r="H15" s="36"/>
      <c r="I15" s="103" t="s">
        <v>5943</v>
      </c>
      <c r="J15" s="29" t="str">
        <f ca="1">IF('Rekapitulace stavby'!AN11="","",'Rekapitulace stavby'!AN11)</f>
        <v/>
      </c>
      <c r="K15" s="39"/>
    </row>
    <row r="16" spans="1:70" s="1" customFormat="1" ht="6.95" customHeight="1">
      <c r="B16" s="35"/>
      <c r="C16" s="36"/>
      <c r="D16" s="36"/>
      <c r="E16" s="36"/>
      <c r="F16" s="36"/>
      <c r="G16" s="36"/>
      <c r="H16" s="36"/>
      <c r="I16" s="102"/>
      <c r="J16" s="36"/>
      <c r="K16" s="39"/>
    </row>
    <row r="17" spans="2:11" s="1" customFormat="1" ht="14.45" customHeight="1">
      <c r="B17" s="35"/>
      <c r="C17" s="36"/>
      <c r="D17" s="31" t="s">
        <v>5944</v>
      </c>
      <c r="E17" s="36"/>
      <c r="F17" s="36"/>
      <c r="G17" s="36"/>
      <c r="H17" s="36"/>
      <c r="I17" s="103" t="s">
        <v>5942</v>
      </c>
      <c r="J17" s="29" t="str">
        <f ca="1">IF('Rekapitulace stavby'!AN13="Vyplň údaj","",IF('Rekapitulace stavby'!AN13="","",'Rekapitulace stavby'!AN13))</f>
        <v/>
      </c>
      <c r="K17" s="39"/>
    </row>
    <row r="18" spans="2:11" s="1" customFormat="1" ht="18" customHeight="1">
      <c r="B18" s="35"/>
      <c r="C18" s="36"/>
      <c r="D18" s="36"/>
      <c r="E18" s="29" t="str">
        <f ca="1">IF('Rekapitulace stavby'!E14="Vyplň údaj","",IF('Rekapitulace stavby'!E14="","",'Rekapitulace stavby'!E14))</f>
        <v/>
      </c>
      <c r="F18" s="36"/>
      <c r="G18" s="36"/>
      <c r="H18" s="36"/>
      <c r="I18" s="103" t="s">
        <v>5943</v>
      </c>
      <c r="J18" s="29" t="str">
        <f ca="1">IF('Rekapitulace stavby'!AN14="Vyplň údaj","",IF('Rekapitulace stavby'!AN14="","",'Rekapitulace stavby'!AN14))</f>
        <v/>
      </c>
      <c r="K18" s="39"/>
    </row>
    <row r="19" spans="2:11" s="1" customFormat="1" ht="6.95" customHeight="1">
      <c r="B19" s="35"/>
      <c r="C19" s="36"/>
      <c r="D19" s="36"/>
      <c r="E19" s="36"/>
      <c r="F19" s="36"/>
      <c r="G19" s="36"/>
      <c r="H19" s="36"/>
      <c r="I19" s="102"/>
      <c r="J19" s="36"/>
      <c r="K19" s="39"/>
    </row>
    <row r="20" spans="2:11" s="1" customFormat="1" ht="14.45" customHeight="1">
      <c r="B20" s="35"/>
      <c r="C20" s="36"/>
      <c r="D20" s="31" t="s">
        <v>5946</v>
      </c>
      <c r="E20" s="36"/>
      <c r="F20" s="36"/>
      <c r="G20" s="36"/>
      <c r="H20" s="36"/>
      <c r="I20" s="103" t="s">
        <v>5942</v>
      </c>
      <c r="J20" s="29" t="str">
        <f ca="1">IF('Rekapitulace stavby'!AN16="","",'Rekapitulace stavby'!AN16)</f>
        <v/>
      </c>
      <c r="K20" s="39"/>
    </row>
    <row r="21" spans="2:11" s="1" customFormat="1" ht="18" customHeight="1">
      <c r="B21" s="35"/>
      <c r="C21" s="36"/>
      <c r="D21" s="36"/>
      <c r="E21" s="29" t="str">
        <f ca="1">IF('Rekapitulace stavby'!E17="","",'Rekapitulace stavby'!E17)</f>
        <v xml:space="preserve"> </v>
      </c>
      <c r="F21" s="36"/>
      <c r="G21" s="36"/>
      <c r="H21" s="36"/>
      <c r="I21" s="103" t="s">
        <v>5943</v>
      </c>
      <c r="J21" s="29" t="str">
        <f ca="1">IF('Rekapitulace stavby'!AN17="","",'Rekapitulace stavby'!AN17)</f>
        <v/>
      </c>
      <c r="K21" s="39"/>
    </row>
    <row r="22" spans="2:11" s="1" customFormat="1" ht="6.95" customHeight="1">
      <c r="B22" s="35"/>
      <c r="C22" s="36"/>
      <c r="D22" s="36"/>
      <c r="E22" s="36"/>
      <c r="F22" s="36"/>
      <c r="G22" s="36"/>
      <c r="H22" s="36"/>
      <c r="I22" s="102"/>
      <c r="J22" s="36"/>
      <c r="K22" s="39"/>
    </row>
    <row r="23" spans="2:11" s="1" customFormat="1" ht="14.45" customHeight="1">
      <c r="B23" s="35"/>
      <c r="C23" s="36"/>
      <c r="D23" s="31" t="s">
        <v>5948</v>
      </c>
      <c r="E23" s="36"/>
      <c r="F23" s="36"/>
      <c r="G23" s="36"/>
      <c r="H23" s="36"/>
      <c r="I23" s="102"/>
      <c r="J23" s="36"/>
      <c r="K23" s="39"/>
    </row>
    <row r="24" spans="2:11" s="7" customFormat="1" ht="22.5" customHeight="1">
      <c r="B24" s="105"/>
      <c r="C24" s="106"/>
      <c r="D24" s="106"/>
      <c r="E24" s="1592" t="s">
        <v>5915</v>
      </c>
      <c r="F24" s="1615"/>
      <c r="G24" s="1615"/>
      <c r="H24" s="1615"/>
      <c r="I24" s="107"/>
      <c r="J24" s="106"/>
      <c r="K24" s="108"/>
    </row>
    <row r="25" spans="2:11" s="1" customFormat="1" ht="6.95" customHeight="1">
      <c r="B25" s="35"/>
      <c r="C25" s="36"/>
      <c r="D25" s="36"/>
      <c r="E25" s="36"/>
      <c r="F25" s="36"/>
      <c r="G25" s="36"/>
      <c r="H25" s="36"/>
      <c r="I25" s="102"/>
      <c r="J25" s="36"/>
      <c r="K25" s="39"/>
    </row>
    <row r="26" spans="2:11" s="1" customFormat="1" ht="6.95" customHeight="1">
      <c r="B26" s="35"/>
      <c r="C26" s="36"/>
      <c r="D26" s="62"/>
      <c r="E26" s="62"/>
      <c r="F26" s="62"/>
      <c r="G26" s="62"/>
      <c r="H26" s="62"/>
      <c r="I26" s="109"/>
      <c r="J26" s="62"/>
      <c r="K26" s="110"/>
    </row>
    <row r="27" spans="2:11" s="1" customFormat="1" ht="25.35" customHeight="1">
      <c r="B27" s="35"/>
      <c r="C27" s="36"/>
      <c r="D27" s="111" t="s">
        <v>5949</v>
      </c>
      <c r="E27" s="36"/>
      <c r="F27" s="36"/>
      <c r="G27" s="36"/>
      <c r="H27" s="36"/>
      <c r="I27" s="102"/>
      <c r="J27" s="112">
        <f>ROUND(J96,2)</f>
        <v>0</v>
      </c>
      <c r="K27" s="39"/>
    </row>
    <row r="28" spans="2:11" s="1" customFormat="1" ht="6.95" customHeight="1">
      <c r="B28" s="35"/>
      <c r="C28" s="36"/>
      <c r="D28" s="62"/>
      <c r="E28" s="62"/>
      <c r="F28" s="62"/>
      <c r="G28" s="62"/>
      <c r="H28" s="62"/>
      <c r="I28" s="109"/>
      <c r="J28" s="62"/>
      <c r="K28" s="110"/>
    </row>
    <row r="29" spans="2:11" s="1" customFormat="1" ht="14.45" customHeight="1">
      <c r="B29" s="35"/>
      <c r="C29" s="36"/>
      <c r="D29" s="36"/>
      <c r="E29" s="36"/>
      <c r="F29" s="40" t="s">
        <v>5951</v>
      </c>
      <c r="G29" s="36"/>
      <c r="H29" s="36"/>
      <c r="I29" s="113" t="s">
        <v>5950</v>
      </c>
      <c r="J29" s="40" t="s">
        <v>5952</v>
      </c>
      <c r="K29" s="39"/>
    </row>
    <row r="30" spans="2:11" s="1" customFormat="1" ht="14.45" customHeight="1">
      <c r="B30" s="35"/>
      <c r="C30" s="36"/>
      <c r="D30" s="43" t="s">
        <v>5953</v>
      </c>
      <c r="E30" s="43" t="s">
        <v>5954</v>
      </c>
      <c r="F30" s="114">
        <f>ROUND(SUM(BE96:BE364), 2)</f>
        <v>0</v>
      </c>
      <c r="G30" s="36"/>
      <c r="H30" s="36"/>
      <c r="I30" s="115">
        <v>0.21</v>
      </c>
      <c r="J30" s="114">
        <f>ROUND(ROUND((SUM(BE96:BE364)), 2)*I30, 2)</f>
        <v>0</v>
      </c>
      <c r="K30" s="39"/>
    </row>
    <row r="31" spans="2:11" s="1" customFormat="1" ht="14.45" customHeight="1">
      <c r="B31" s="35"/>
      <c r="C31" s="36"/>
      <c r="D31" s="36"/>
      <c r="E31" s="43" t="s">
        <v>5955</v>
      </c>
      <c r="F31" s="114">
        <f>ROUND(SUM(BF96:BF364), 2)</f>
        <v>0</v>
      </c>
      <c r="G31" s="36"/>
      <c r="H31" s="36"/>
      <c r="I31" s="115">
        <v>0.15</v>
      </c>
      <c r="J31" s="114">
        <f>ROUND(ROUND((SUM(BF96:BF364)), 2)*I31, 2)</f>
        <v>0</v>
      </c>
      <c r="K31" s="39"/>
    </row>
    <row r="32" spans="2:11" s="1" customFormat="1" ht="14.45" hidden="1" customHeight="1">
      <c r="B32" s="35"/>
      <c r="C32" s="36"/>
      <c r="D32" s="36"/>
      <c r="E32" s="43" t="s">
        <v>5956</v>
      </c>
      <c r="F32" s="114">
        <f>ROUND(SUM(BG96:BG364), 2)</f>
        <v>0</v>
      </c>
      <c r="G32" s="36"/>
      <c r="H32" s="36"/>
      <c r="I32" s="115">
        <v>0.21</v>
      </c>
      <c r="J32" s="114">
        <v>0</v>
      </c>
      <c r="K32" s="39"/>
    </row>
    <row r="33" spans="2:11" s="1" customFormat="1" ht="14.45" hidden="1" customHeight="1">
      <c r="B33" s="35"/>
      <c r="C33" s="36"/>
      <c r="D33" s="36"/>
      <c r="E33" s="43" t="s">
        <v>5957</v>
      </c>
      <c r="F33" s="114">
        <f>ROUND(SUM(BH96:BH364), 2)</f>
        <v>0</v>
      </c>
      <c r="G33" s="36"/>
      <c r="H33" s="36"/>
      <c r="I33" s="115">
        <v>0.15</v>
      </c>
      <c r="J33" s="114">
        <v>0</v>
      </c>
      <c r="K33" s="39"/>
    </row>
    <row r="34" spans="2:11" s="1" customFormat="1" ht="14.45" hidden="1" customHeight="1">
      <c r="B34" s="35"/>
      <c r="C34" s="36"/>
      <c r="D34" s="36"/>
      <c r="E34" s="43" t="s">
        <v>5958</v>
      </c>
      <c r="F34" s="114">
        <f>ROUND(SUM(BI96:BI364), 2)</f>
        <v>0</v>
      </c>
      <c r="G34" s="36"/>
      <c r="H34" s="36"/>
      <c r="I34" s="115">
        <v>0</v>
      </c>
      <c r="J34" s="114">
        <v>0</v>
      </c>
      <c r="K34" s="39"/>
    </row>
    <row r="35" spans="2:11" s="1" customFormat="1" ht="6.95" customHeight="1">
      <c r="B35" s="35"/>
      <c r="C35" s="36"/>
      <c r="D35" s="36"/>
      <c r="E35" s="36"/>
      <c r="F35" s="36"/>
      <c r="G35" s="36"/>
      <c r="H35" s="36"/>
      <c r="I35" s="102"/>
      <c r="J35" s="36"/>
      <c r="K35" s="39"/>
    </row>
    <row r="36" spans="2:11" s="1" customFormat="1" ht="25.35" customHeight="1">
      <c r="B36" s="35"/>
      <c r="C36" s="45"/>
      <c r="D36" s="46" t="s">
        <v>5959</v>
      </c>
      <c r="E36" s="47"/>
      <c r="F36" s="47"/>
      <c r="G36" s="116" t="s">
        <v>5960</v>
      </c>
      <c r="H36" s="48" t="s">
        <v>5961</v>
      </c>
      <c r="I36" s="117"/>
      <c r="J36" s="118">
        <f>SUM(J27:J34)</f>
        <v>0</v>
      </c>
      <c r="K36" s="119"/>
    </row>
    <row r="37" spans="2:11" s="1" customFormat="1" ht="14.45" customHeight="1">
      <c r="B37" s="50"/>
      <c r="C37" s="51"/>
      <c r="D37" s="51"/>
      <c r="E37" s="51"/>
      <c r="F37" s="51"/>
      <c r="G37" s="51"/>
      <c r="H37" s="51"/>
      <c r="I37" s="120"/>
      <c r="J37" s="51"/>
      <c r="K37" s="52"/>
    </row>
    <row r="41" spans="2:11" s="1" customFormat="1" ht="6.95" customHeight="1">
      <c r="B41" s="53"/>
      <c r="C41" s="54"/>
      <c r="D41" s="54"/>
      <c r="E41" s="54"/>
      <c r="F41" s="54"/>
      <c r="G41" s="54"/>
      <c r="H41" s="54"/>
      <c r="I41" s="121"/>
      <c r="J41" s="54"/>
      <c r="K41" s="122"/>
    </row>
    <row r="42" spans="2:11" s="1" customFormat="1" ht="36.950000000000003" customHeight="1">
      <c r="B42" s="35"/>
      <c r="C42" s="24" t="s">
        <v>3989</v>
      </c>
      <c r="D42" s="36"/>
      <c r="E42" s="36"/>
      <c r="F42" s="36"/>
      <c r="G42" s="36"/>
      <c r="H42" s="36"/>
      <c r="I42" s="102"/>
      <c r="J42" s="36"/>
      <c r="K42" s="39"/>
    </row>
    <row r="43" spans="2:11" s="1" customFormat="1" ht="6.95" customHeight="1">
      <c r="B43" s="35"/>
      <c r="C43" s="36"/>
      <c r="D43" s="36"/>
      <c r="E43" s="36"/>
      <c r="F43" s="36"/>
      <c r="G43" s="36"/>
      <c r="H43" s="36"/>
      <c r="I43" s="102"/>
      <c r="J43" s="36"/>
      <c r="K43" s="39"/>
    </row>
    <row r="44" spans="2:11" s="1" customFormat="1" ht="14.45" customHeight="1">
      <c r="B44" s="35"/>
      <c r="C44" s="31" t="s">
        <v>5929</v>
      </c>
      <c r="D44" s="36"/>
      <c r="E44" s="36"/>
      <c r="F44" s="36"/>
      <c r="G44" s="36"/>
      <c r="H44" s="36"/>
      <c r="I44" s="102"/>
      <c r="J44" s="36"/>
      <c r="K44" s="39"/>
    </row>
    <row r="45" spans="2:11" s="1" customFormat="1" ht="22.5" customHeight="1">
      <c r="B45" s="35"/>
      <c r="C45" s="36"/>
      <c r="D45" s="36"/>
      <c r="E45" s="1613" t="str">
        <f>E7</f>
        <v>Zajištění kvality vody pro skupinový vodovod Přelouč</v>
      </c>
      <c r="F45" s="1574"/>
      <c r="G45" s="1574"/>
      <c r="H45" s="1574"/>
      <c r="I45" s="102"/>
      <c r="J45" s="36"/>
      <c r="K45" s="39"/>
    </row>
    <row r="46" spans="2:11" s="1" customFormat="1" ht="14.45" customHeight="1">
      <c r="B46" s="35"/>
      <c r="C46" s="31" t="s">
        <v>3987</v>
      </c>
      <c r="D46" s="36"/>
      <c r="E46" s="36"/>
      <c r="F46" s="36"/>
      <c r="G46" s="36"/>
      <c r="H46" s="36"/>
      <c r="I46" s="102"/>
      <c r="J46" s="36"/>
      <c r="K46" s="39"/>
    </row>
    <row r="47" spans="2:11" s="1" customFormat="1" ht="23.25" customHeight="1">
      <c r="B47" s="35"/>
      <c r="C47" s="36"/>
      <c r="D47" s="36"/>
      <c r="E47" s="1614" t="str">
        <f>E9</f>
        <v>10 - SO_10 Stavební úpravy VDJ Turkovice</v>
      </c>
      <c r="F47" s="1574"/>
      <c r="G47" s="1574"/>
      <c r="H47" s="1574"/>
      <c r="I47" s="102"/>
      <c r="J47" s="36"/>
      <c r="K47" s="39"/>
    </row>
    <row r="48" spans="2:11" s="1" customFormat="1" ht="6.95" customHeight="1">
      <c r="B48" s="35"/>
      <c r="C48" s="36"/>
      <c r="D48" s="36"/>
      <c r="E48" s="36"/>
      <c r="F48" s="36"/>
      <c r="G48" s="36"/>
      <c r="H48" s="36"/>
      <c r="I48" s="102"/>
      <c r="J48" s="36"/>
      <c r="K48" s="39"/>
    </row>
    <row r="49" spans="2:47" s="1" customFormat="1" ht="18" customHeight="1">
      <c r="B49" s="35"/>
      <c r="C49" s="31" t="s">
        <v>5935</v>
      </c>
      <c r="D49" s="36"/>
      <c r="E49" s="36"/>
      <c r="F49" s="29" t="str">
        <f>F12</f>
        <v xml:space="preserve"> </v>
      </c>
      <c r="G49" s="36"/>
      <c r="H49" s="36"/>
      <c r="I49" s="103" t="s">
        <v>5937</v>
      </c>
      <c r="J49" s="104" t="str">
        <f>IF(J12="","",J12)</f>
        <v>27.10.2015</v>
      </c>
      <c r="K49" s="39"/>
    </row>
    <row r="50" spans="2:47" s="1" customFormat="1" ht="6.95" customHeight="1">
      <c r="B50" s="35"/>
      <c r="C50" s="36"/>
      <c r="D50" s="36"/>
      <c r="E50" s="36"/>
      <c r="F50" s="36"/>
      <c r="G50" s="36"/>
      <c r="H50" s="36"/>
      <c r="I50" s="102"/>
      <c r="J50" s="36"/>
      <c r="K50" s="39"/>
    </row>
    <row r="51" spans="2:47" s="1" customFormat="1" ht="15">
      <c r="B51" s="35"/>
      <c r="C51" s="31" t="s">
        <v>5941</v>
      </c>
      <c r="D51" s="36"/>
      <c r="E51" s="36"/>
      <c r="F51" s="29" t="str">
        <f>E15</f>
        <v xml:space="preserve"> </v>
      </c>
      <c r="G51" s="36"/>
      <c r="H51" s="36"/>
      <c r="I51" s="103" t="s">
        <v>5946</v>
      </c>
      <c r="J51" s="29" t="str">
        <f>E21</f>
        <v xml:space="preserve"> </v>
      </c>
      <c r="K51" s="39"/>
    </row>
    <row r="52" spans="2:47" s="1" customFormat="1" ht="14.45" customHeight="1">
      <c r="B52" s="35"/>
      <c r="C52" s="31" t="s">
        <v>5944</v>
      </c>
      <c r="D52" s="36"/>
      <c r="E52" s="36"/>
      <c r="F52" s="29" t="str">
        <f>IF(E18="","",E18)</f>
        <v/>
      </c>
      <c r="G52" s="36"/>
      <c r="H52" s="36"/>
      <c r="I52" s="102"/>
      <c r="J52" s="36"/>
      <c r="K52" s="39"/>
    </row>
    <row r="53" spans="2:47" s="1" customFormat="1" ht="10.35" customHeight="1">
      <c r="B53" s="35"/>
      <c r="C53" s="36"/>
      <c r="D53" s="36"/>
      <c r="E53" s="36"/>
      <c r="F53" s="36"/>
      <c r="G53" s="36"/>
      <c r="H53" s="36"/>
      <c r="I53" s="102"/>
      <c r="J53" s="36"/>
      <c r="K53" s="39"/>
    </row>
    <row r="54" spans="2:47" s="1" customFormat="1" ht="29.25" customHeight="1">
      <c r="B54" s="35"/>
      <c r="C54" s="123" t="s">
        <v>3990</v>
      </c>
      <c r="D54" s="45"/>
      <c r="E54" s="45"/>
      <c r="F54" s="45"/>
      <c r="G54" s="45"/>
      <c r="H54" s="45"/>
      <c r="I54" s="124"/>
      <c r="J54" s="125" t="s">
        <v>3991</v>
      </c>
      <c r="K54" s="49"/>
    </row>
    <row r="55" spans="2:47" s="1" customFormat="1" ht="10.35" customHeight="1">
      <c r="B55" s="35"/>
      <c r="C55" s="36"/>
      <c r="D55" s="36"/>
      <c r="E55" s="36"/>
      <c r="F55" s="36"/>
      <c r="G55" s="36"/>
      <c r="H55" s="36"/>
      <c r="I55" s="102"/>
      <c r="J55" s="36"/>
      <c r="K55" s="39"/>
    </row>
    <row r="56" spans="2:47" s="1" customFormat="1" ht="29.25" customHeight="1">
      <c r="B56" s="35"/>
      <c r="C56" s="126" t="s">
        <v>3992</v>
      </c>
      <c r="D56" s="36"/>
      <c r="E56" s="36"/>
      <c r="F56" s="36"/>
      <c r="G56" s="36"/>
      <c r="H56" s="36"/>
      <c r="I56" s="102"/>
      <c r="J56" s="112">
        <f>J96</f>
        <v>0</v>
      </c>
      <c r="K56" s="39"/>
      <c r="AU56" s="18" t="s">
        <v>3993</v>
      </c>
    </row>
    <row r="57" spans="2:47" s="8" customFormat="1" ht="24.95" customHeight="1">
      <c r="B57" s="127"/>
      <c r="C57" s="128"/>
      <c r="D57" s="129" t="s">
        <v>2364</v>
      </c>
      <c r="E57" s="130"/>
      <c r="F57" s="130"/>
      <c r="G57" s="130"/>
      <c r="H57" s="130"/>
      <c r="I57" s="131"/>
      <c r="J57" s="132">
        <f>J97</f>
        <v>0</v>
      </c>
      <c r="K57" s="133"/>
    </row>
    <row r="58" spans="2:47" s="9" customFormat="1" ht="19.899999999999999" customHeight="1">
      <c r="B58" s="134"/>
      <c r="C58" s="135"/>
      <c r="D58" s="136" t="s">
        <v>2365</v>
      </c>
      <c r="E58" s="137"/>
      <c r="F58" s="137"/>
      <c r="G58" s="137"/>
      <c r="H58" s="137"/>
      <c r="I58" s="138"/>
      <c r="J58" s="139">
        <f>J98</f>
        <v>0</v>
      </c>
      <c r="K58" s="140"/>
    </row>
    <row r="59" spans="2:47" s="9" customFormat="1" ht="19.899999999999999" customHeight="1">
      <c r="B59" s="134"/>
      <c r="C59" s="135"/>
      <c r="D59" s="136" t="s">
        <v>2367</v>
      </c>
      <c r="E59" s="137"/>
      <c r="F59" s="137"/>
      <c r="G59" s="137"/>
      <c r="H59" s="137"/>
      <c r="I59" s="138"/>
      <c r="J59" s="139">
        <f>J111</f>
        <v>0</v>
      </c>
      <c r="K59" s="140"/>
    </row>
    <row r="60" spans="2:47" s="9" customFormat="1" ht="19.899999999999999" customHeight="1">
      <c r="B60" s="134"/>
      <c r="C60" s="135"/>
      <c r="D60" s="136" t="s">
        <v>2370</v>
      </c>
      <c r="E60" s="137"/>
      <c r="F60" s="137"/>
      <c r="G60" s="137"/>
      <c r="H60" s="137"/>
      <c r="I60" s="138"/>
      <c r="J60" s="139">
        <f>J114</f>
        <v>0</v>
      </c>
      <c r="K60" s="140"/>
    </row>
    <row r="61" spans="2:47" s="9" customFormat="1" ht="19.899999999999999" customHeight="1">
      <c r="B61" s="134"/>
      <c r="C61" s="135"/>
      <c r="D61" s="136" t="s">
        <v>2371</v>
      </c>
      <c r="E61" s="137"/>
      <c r="F61" s="137"/>
      <c r="G61" s="137"/>
      <c r="H61" s="137"/>
      <c r="I61" s="138"/>
      <c r="J61" s="139">
        <f>J157</f>
        <v>0</v>
      </c>
      <c r="K61" s="140"/>
    </row>
    <row r="62" spans="2:47" s="9" customFormat="1" ht="19.899999999999999" customHeight="1">
      <c r="B62" s="134"/>
      <c r="C62" s="135"/>
      <c r="D62" s="136" t="s">
        <v>2824</v>
      </c>
      <c r="E62" s="137"/>
      <c r="F62" s="137"/>
      <c r="G62" s="137"/>
      <c r="H62" s="137"/>
      <c r="I62" s="138"/>
      <c r="J62" s="139">
        <f>J220</f>
        <v>0</v>
      </c>
      <c r="K62" s="140"/>
    </row>
    <row r="63" spans="2:47" s="8" customFormat="1" ht="24.95" customHeight="1">
      <c r="B63" s="127"/>
      <c r="C63" s="128"/>
      <c r="D63" s="129" t="s">
        <v>2373</v>
      </c>
      <c r="E63" s="130"/>
      <c r="F63" s="130"/>
      <c r="G63" s="130"/>
      <c r="H63" s="130"/>
      <c r="I63" s="131"/>
      <c r="J63" s="132">
        <f>J226</f>
        <v>0</v>
      </c>
      <c r="K63" s="133"/>
    </row>
    <row r="64" spans="2:47" s="9" customFormat="1" ht="19.899999999999999" customHeight="1">
      <c r="B64" s="134"/>
      <c r="C64" s="135"/>
      <c r="D64" s="136" t="s">
        <v>2374</v>
      </c>
      <c r="E64" s="137"/>
      <c r="F64" s="137"/>
      <c r="G64" s="137"/>
      <c r="H64" s="137"/>
      <c r="I64" s="138"/>
      <c r="J64" s="139">
        <f>J227</f>
        <v>0</v>
      </c>
      <c r="K64" s="140"/>
    </row>
    <row r="65" spans="2:11" s="9" customFormat="1" ht="19.899999999999999" customHeight="1">
      <c r="B65" s="134"/>
      <c r="C65" s="135"/>
      <c r="D65" s="136" t="s">
        <v>2375</v>
      </c>
      <c r="E65" s="137"/>
      <c r="F65" s="137"/>
      <c r="G65" s="137"/>
      <c r="H65" s="137"/>
      <c r="I65" s="138"/>
      <c r="J65" s="139">
        <f>J258</f>
        <v>0</v>
      </c>
      <c r="K65" s="140"/>
    </row>
    <row r="66" spans="2:11" s="9" customFormat="1" ht="19.899999999999999" customHeight="1">
      <c r="B66" s="134"/>
      <c r="C66" s="135"/>
      <c r="D66" s="136" t="s">
        <v>2376</v>
      </c>
      <c r="E66" s="137"/>
      <c r="F66" s="137"/>
      <c r="G66" s="137"/>
      <c r="H66" s="137"/>
      <c r="I66" s="138"/>
      <c r="J66" s="139">
        <f>J262</f>
        <v>0</v>
      </c>
      <c r="K66" s="140"/>
    </row>
    <row r="67" spans="2:11" s="9" customFormat="1" ht="19.899999999999999" customHeight="1">
      <c r="B67" s="134"/>
      <c r="C67" s="135"/>
      <c r="D67" s="136" t="s">
        <v>5264</v>
      </c>
      <c r="E67" s="137"/>
      <c r="F67" s="137"/>
      <c r="G67" s="137"/>
      <c r="H67" s="137"/>
      <c r="I67" s="138"/>
      <c r="J67" s="139">
        <f>J271</f>
        <v>0</v>
      </c>
      <c r="K67" s="140"/>
    </row>
    <row r="68" spans="2:11" s="9" customFormat="1" ht="19.899999999999999" customHeight="1">
      <c r="B68" s="134"/>
      <c r="C68" s="135"/>
      <c r="D68" s="136" t="s">
        <v>2377</v>
      </c>
      <c r="E68" s="137"/>
      <c r="F68" s="137"/>
      <c r="G68" s="137"/>
      <c r="H68" s="137"/>
      <c r="I68" s="138"/>
      <c r="J68" s="139">
        <f>J276</f>
        <v>0</v>
      </c>
      <c r="K68" s="140"/>
    </row>
    <row r="69" spans="2:11" s="9" customFormat="1" ht="19.899999999999999" customHeight="1">
      <c r="B69" s="134"/>
      <c r="C69" s="135"/>
      <c r="D69" s="136" t="s">
        <v>1447</v>
      </c>
      <c r="E69" s="137"/>
      <c r="F69" s="137"/>
      <c r="G69" s="137"/>
      <c r="H69" s="137"/>
      <c r="I69" s="138"/>
      <c r="J69" s="139">
        <f>J299</f>
        <v>0</v>
      </c>
      <c r="K69" s="140"/>
    </row>
    <row r="70" spans="2:11" s="9" customFormat="1" ht="19.899999999999999" customHeight="1">
      <c r="B70" s="134"/>
      <c r="C70" s="135"/>
      <c r="D70" s="136" t="s">
        <v>2378</v>
      </c>
      <c r="E70" s="137"/>
      <c r="F70" s="137"/>
      <c r="G70" s="137"/>
      <c r="H70" s="137"/>
      <c r="I70" s="138"/>
      <c r="J70" s="139">
        <f>J311</f>
        <v>0</v>
      </c>
      <c r="K70" s="140"/>
    </row>
    <row r="71" spans="2:11" s="9" customFormat="1" ht="19.899999999999999" customHeight="1">
      <c r="B71" s="134"/>
      <c r="C71" s="135"/>
      <c r="D71" s="136" t="s">
        <v>1452</v>
      </c>
      <c r="E71" s="137"/>
      <c r="F71" s="137"/>
      <c r="G71" s="137"/>
      <c r="H71" s="137"/>
      <c r="I71" s="138"/>
      <c r="J71" s="139">
        <f>J330</f>
        <v>0</v>
      </c>
      <c r="K71" s="140"/>
    </row>
    <row r="72" spans="2:11" s="9" customFormat="1" ht="19.899999999999999" customHeight="1">
      <c r="B72" s="134"/>
      <c r="C72" s="135"/>
      <c r="D72" s="136" t="s">
        <v>1453</v>
      </c>
      <c r="E72" s="137"/>
      <c r="F72" s="137"/>
      <c r="G72" s="137"/>
      <c r="H72" s="137"/>
      <c r="I72" s="138"/>
      <c r="J72" s="139">
        <f>J338</f>
        <v>0</v>
      </c>
      <c r="K72" s="140"/>
    </row>
    <row r="73" spans="2:11" s="9" customFormat="1" ht="19.899999999999999" customHeight="1">
      <c r="B73" s="134"/>
      <c r="C73" s="135"/>
      <c r="D73" s="136" t="s">
        <v>1454</v>
      </c>
      <c r="E73" s="137"/>
      <c r="F73" s="137"/>
      <c r="G73" s="137"/>
      <c r="H73" s="137"/>
      <c r="I73" s="138"/>
      <c r="J73" s="139">
        <f>J346</f>
        <v>0</v>
      </c>
      <c r="K73" s="140"/>
    </row>
    <row r="74" spans="2:11" s="8" customFormat="1" ht="24.95" customHeight="1">
      <c r="B74" s="127"/>
      <c r="C74" s="128"/>
      <c r="D74" s="129" t="s">
        <v>1382</v>
      </c>
      <c r="E74" s="130"/>
      <c r="F74" s="130"/>
      <c r="G74" s="130"/>
      <c r="H74" s="130"/>
      <c r="I74" s="131"/>
      <c r="J74" s="132">
        <f>J357</f>
        <v>0</v>
      </c>
      <c r="K74" s="133"/>
    </row>
    <row r="75" spans="2:11" s="9" customFormat="1" ht="19.899999999999999" customHeight="1">
      <c r="B75" s="134"/>
      <c r="C75" s="135"/>
      <c r="D75" s="136" t="s">
        <v>2684</v>
      </c>
      <c r="E75" s="137"/>
      <c r="F75" s="137"/>
      <c r="G75" s="137"/>
      <c r="H75" s="137"/>
      <c r="I75" s="138"/>
      <c r="J75" s="139">
        <f>J358</f>
        <v>0</v>
      </c>
      <c r="K75" s="140"/>
    </row>
    <row r="76" spans="2:11" s="9" customFormat="1" ht="19.899999999999999" customHeight="1">
      <c r="B76" s="134"/>
      <c r="C76" s="135"/>
      <c r="D76" s="136" t="s">
        <v>2532</v>
      </c>
      <c r="E76" s="137"/>
      <c r="F76" s="137"/>
      <c r="G76" s="137"/>
      <c r="H76" s="137"/>
      <c r="I76" s="138"/>
      <c r="J76" s="139">
        <f>J362</f>
        <v>0</v>
      </c>
      <c r="K76" s="140"/>
    </row>
    <row r="77" spans="2:11" s="1" customFormat="1" ht="21.75" customHeight="1">
      <c r="B77" s="35"/>
      <c r="C77" s="36"/>
      <c r="D77" s="36"/>
      <c r="E77" s="36"/>
      <c r="F77" s="36"/>
      <c r="G77" s="36"/>
      <c r="H77" s="36"/>
      <c r="I77" s="102"/>
      <c r="J77" s="36"/>
      <c r="K77" s="39"/>
    </row>
    <row r="78" spans="2:11" s="1" customFormat="1" ht="6.95" customHeight="1">
      <c r="B78" s="50"/>
      <c r="C78" s="51"/>
      <c r="D78" s="51"/>
      <c r="E78" s="51"/>
      <c r="F78" s="51"/>
      <c r="G78" s="51"/>
      <c r="H78" s="51"/>
      <c r="I78" s="120"/>
      <c r="J78" s="51"/>
      <c r="K78" s="52"/>
    </row>
    <row r="82" spans="2:63" s="1" customFormat="1" ht="6.95" customHeight="1">
      <c r="B82" s="53"/>
      <c r="C82" s="54"/>
      <c r="D82" s="54"/>
      <c r="E82" s="54"/>
      <c r="F82" s="54"/>
      <c r="G82" s="54"/>
      <c r="H82" s="54"/>
      <c r="I82" s="121"/>
      <c r="J82" s="54"/>
      <c r="K82" s="54"/>
      <c r="L82" s="35"/>
    </row>
    <row r="83" spans="2:63" s="1" customFormat="1" ht="36.950000000000003" customHeight="1">
      <c r="B83" s="35"/>
      <c r="C83" s="55" t="s">
        <v>3996</v>
      </c>
      <c r="L83" s="35"/>
    </row>
    <row r="84" spans="2:63" s="1" customFormat="1" ht="6.95" customHeight="1">
      <c r="B84" s="35"/>
      <c r="L84" s="35"/>
    </row>
    <row r="85" spans="2:63" s="1" customFormat="1" ht="14.45" customHeight="1">
      <c r="B85" s="35"/>
      <c r="C85" s="57" t="s">
        <v>5929</v>
      </c>
      <c r="L85" s="35"/>
    </row>
    <row r="86" spans="2:63" s="1" customFormat="1" ht="22.5" customHeight="1">
      <c r="B86" s="35"/>
      <c r="E86" s="1611" t="str">
        <f>E7</f>
        <v>Zajištění kvality vody pro skupinový vodovod Přelouč</v>
      </c>
      <c r="F86" s="1576"/>
      <c r="G86" s="1576"/>
      <c r="H86" s="1576"/>
      <c r="L86" s="35"/>
    </row>
    <row r="87" spans="2:63" s="1" customFormat="1" ht="14.45" customHeight="1">
      <c r="B87" s="35"/>
      <c r="C87" s="57" t="s">
        <v>3987</v>
      </c>
      <c r="L87" s="35"/>
    </row>
    <row r="88" spans="2:63" s="1" customFormat="1" ht="23.25" customHeight="1">
      <c r="B88" s="35"/>
      <c r="E88" s="1595" t="str">
        <f>E9</f>
        <v>10 - SO_10 Stavební úpravy VDJ Turkovice</v>
      </c>
      <c r="F88" s="1576"/>
      <c r="G88" s="1576"/>
      <c r="H88" s="1576"/>
      <c r="L88" s="35"/>
    </row>
    <row r="89" spans="2:63" s="1" customFormat="1" ht="6.95" customHeight="1">
      <c r="B89" s="35"/>
      <c r="L89" s="35"/>
    </row>
    <row r="90" spans="2:63" s="1" customFormat="1" ht="18" customHeight="1">
      <c r="B90" s="35"/>
      <c r="C90" s="57" t="s">
        <v>5935</v>
      </c>
      <c r="F90" s="141" t="str">
        <f>F12</f>
        <v xml:space="preserve"> </v>
      </c>
      <c r="I90" s="142" t="s">
        <v>5937</v>
      </c>
      <c r="J90" s="61" t="str">
        <f>IF(J12="","",J12)</f>
        <v>27.10.2015</v>
      </c>
      <c r="L90" s="35"/>
    </row>
    <row r="91" spans="2:63" s="1" customFormat="1" ht="6.95" customHeight="1">
      <c r="B91" s="35"/>
      <c r="L91" s="35"/>
    </row>
    <row r="92" spans="2:63" s="1" customFormat="1" ht="15">
      <c r="B92" s="35"/>
      <c r="C92" s="57" t="s">
        <v>5941</v>
      </c>
      <c r="F92" s="141" t="str">
        <f>E15</f>
        <v xml:space="preserve"> </v>
      </c>
      <c r="I92" s="142" t="s">
        <v>5946</v>
      </c>
      <c r="J92" s="141" t="str">
        <f>E21</f>
        <v xml:space="preserve"> </v>
      </c>
      <c r="L92" s="35"/>
    </row>
    <row r="93" spans="2:63" s="1" customFormat="1" ht="14.45" customHeight="1">
      <c r="B93" s="35"/>
      <c r="C93" s="57" t="s">
        <v>5944</v>
      </c>
      <c r="F93" s="141" t="str">
        <f>IF(E18="","",E18)</f>
        <v/>
      </c>
      <c r="L93" s="35"/>
    </row>
    <row r="94" spans="2:63" s="1" customFormat="1" ht="10.35" customHeight="1">
      <c r="B94" s="35"/>
      <c r="L94" s="35"/>
    </row>
    <row r="95" spans="2:63" s="10" customFormat="1" ht="29.25" customHeight="1">
      <c r="B95" s="143"/>
      <c r="C95" s="144" t="s">
        <v>3997</v>
      </c>
      <c r="D95" s="145" t="s">
        <v>5968</v>
      </c>
      <c r="E95" s="145" t="s">
        <v>5964</v>
      </c>
      <c r="F95" s="145" t="s">
        <v>3998</v>
      </c>
      <c r="G95" s="145" t="s">
        <v>3999</v>
      </c>
      <c r="H95" s="145" t="s">
        <v>4000</v>
      </c>
      <c r="I95" s="146" t="s">
        <v>4001</v>
      </c>
      <c r="J95" s="145" t="s">
        <v>3991</v>
      </c>
      <c r="K95" s="147" t="s">
        <v>4002</v>
      </c>
      <c r="L95" s="143"/>
      <c r="M95" s="67" t="s">
        <v>4003</v>
      </c>
      <c r="N95" s="68" t="s">
        <v>5953</v>
      </c>
      <c r="O95" s="68" t="s">
        <v>4004</v>
      </c>
      <c r="P95" s="68" t="s">
        <v>4005</v>
      </c>
      <c r="Q95" s="68" t="s">
        <v>4006</v>
      </c>
      <c r="R95" s="68" t="s">
        <v>4007</v>
      </c>
      <c r="S95" s="68" t="s">
        <v>4008</v>
      </c>
      <c r="T95" s="69" t="s">
        <v>4009</v>
      </c>
    </row>
    <row r="96" spans="2:63" s="1" customFormat="1" ht="29.25" customHeight="1">
      <c r="B96" s="35"/>
      <c r="C96" s="71" t="s">
        <v>3992</v>
      </c>
      <c r="J96" s="148">
        <f>BK96</f>
        <v>0</v>
      </c>
      <c r="L96" s="35"/>
      <c r="M96" s="70"/>
      <c r="N96" s="62"/>
      <c r="O96" s="62"/>
      <c r="P96" s="149">
        <f>P97+P226+P357</f>
        <v>0</v>
      </c>
      <c r="Q96" s="62"/>
      <c r="R96" s="149">
        <f>R97+R226+R357</f>
        <v>28.765704190000008</v>
      </c>
      <c r="S96" s="62"/>
      <c r="T96" s="150">
        <f>T97+T226+T357</f>
        <v>43.710770999999994</v>
      </c>
      <c r="AT96" s="18" t="s">
        <v>5982</v>
      </c>
      <c r="AU96" s="18" t="s">
        <v>3993</v>
      </c>
      <c r="BK96" s="151">
        <f>BK97+BK226+BK357</f>
        <v>0</v>
      </c>
    </row>
    <row r="97" spans="2:65" s="11" customFormat="1" ht="37.35" customHeight="1">
      <c r="B97" s="152"/>
      <c r="D97" s="153" t="s">
        <v>5982</v>
      </c>
      <c r="E97" s="154" t="s">
        <v>2379</v>
      </c>
      <c r="F97" s="154" t="s">
        <v>2380</v>
      </c>
      <c r="I97" s="155"/>
      <c r="J97" s="156">
        <f>BK97</f>
        <v>0</v>
      </c>
      <c r="L97" s="152"/>
      <c r="M97" s="157"/>
      <c r="N97" s="158"/>
      <c r="O97" s="158"/>
      <c r="P97" s="159">
        <f>P98+P111+P114+P157+P220</f>
        <v>0</v>
      </c>
      <c r="Q97" s="158"/>
      <c r="R97" s="159">
        <f>R98+R111+R114+R157+R220</f>
        <v>26.092559500000007</v>
      </c>
      <c r="S97" s="158"/>
      <c r="T97" s="160">
        <f>T98+T111+T114+T157+T220</f>
        <v>40.811169999999997</v>
      </c>
      <c r="AR97" s="153" t="s">
        <v>5934</v>
      </c>
      <c r="AT97" s="161" t="s">
        <v>5982</v>
      </c>
      <c r="AU97" s="161" t="s">
        <v>5983</v>
      </c>
      <c r="AY97" s="153" t="s">
        <v>4012</v>
      </c>
      <c r="BK97" s="162">
        <f>BK98+BK111+BK114+BK157+BK220</f>
        <v>0</v>
      </c>
    </row>
    <row r="98" spans="2:65" s="11" customFormat="1" ht="19.899999999999999" customHeight="1">
      <c r="B98" s="152"/>
      <c r="D98" s="163" t="s">
        <v>5982</v>
      </c>
      <c r="E98" s="164" t="s">
        <v>5934</v>
      </c>
      <c r="F98" s="164" t="s">
        <v>2381</v>
      </c>
      <c r="I98" s="155"/>
      <c r="J98" s="165">
        <f>BK98</f>
        <v>0</v>
      </c>
      <c r="L98" s="152"/>
      <c r="M98" s="157"/>
      <c r="N98" s="158"/>
      <c r="O98" s="158"/>
      <c r="P98" s="159">
        <f>SUM(P99:P110)</f>
        <v>0</v>
      </c>
      <c r="Q98" s="158"/>
      <c r="R98" s="159">
        <f>SUM(R99:R110)</f>
        <v>0.5736</v>
      </c>
      <c r="S98" s="158"/>
      <c r="T98" s="160">
        <f>SUM(T99:T110)</f>
        <v>0</v>
      </c>
      <c r="AR98" s="153" t="s">
        <v>5934</v>
      </c>
      <c r="AT98" s="161" t="s">
        <v>5982</v>
      </c>
      <c r="AU98" s="161" t="s">
        <v>5934</v>
      </c>
      <c r="AY98" s="153" t="s">
        <v>4012</v>
      </c>
      <c r="BK98" s="162">
        <f>SUM(BK99:BK110)</f>
        <v>0</v>
      </c>
    </row>
    <row r="99" spans="2:65" s="1" customFormat="1" ht="22.5" customHeight="1">
      <c r="B99" s="166"/>
      <c r="C99" s="167" t="s">
        <v>5934</v>
      </c>
      <c r="D99" s="167" t="s">
        <v>4015</v>
      </c>
      <c r="E99" s="168" t="s">
        <v>4675</v>
      </c>
      <c r="F99" s="169" t="s">
        <v>4676</v>
      </c>
      <c r="G99" s="170" t="s">
        <v>400</v>
      </c>
      <c r="H99" s="171">
        <v>48</v>
      </c>
      <c r="I99" s="172"/>
      <c r="J99" s="173">
        <f>ROUND(I99*H99,2)</f>
        <v>0</v>
      </c>
      <c r="K99" s="169" t="s">
        <v>392</v>
      </c>
      <c r="L99" s="35"/>
      <c r="M99" s="174" t="s">
        <v>5915</v>
      </c>
      <c r="N99" s="175" t="s">
        <v>5954</v>
      </c>
      <c r="O99" s="36"/>
      <c r="P99" s="176">
        <f>O99*H99</f>
        <v>0</v>
      </c>
      <c r="Q99" s="176">
        <v>0</v>
      </c>
      <c r="R99" s="176">
        <f>Q99*H99</f>
        <v>0</v>
      </c>
      <c r="S99" s="176">
        <v>0</v>
      </c>
      <c r="T99" s="177">
        <f>S99*H99</f>
        <v>0</v>
      </c>
      <c r="AR99" s="18" t="s">
        <v>6003</v>
      </c>
      <c r="AT99" s="18" t="s">
        <v>4015</v>
      </c>
      <c r="AU99" s="18" t="s">
        <v>5990</v>
      </c>
      <c r="AY99" s="18" t="s">
        <v>4012</v>
      </c>
      <c r="BE99" s="178">
        <f>IF(N99="základní",J99,0)</f>
        <v>0</v>
      </c>
      <c r="BF99" s="178">
        <f>IF(N99="snížená",J99,0)</f>
        <v>0</v>
      </c>
      <c r="BG99" s="178">
        <f>IF(N99="zákl. přenesená",J99,0)</f>
        <v>0</v>
      </c>
      <c r="BH99" s="178">
        <f>IF(N99="sníž. přenesená",J99,0)</f>
        <v>0</v>
      </c>
      <c r="BI99" s="178">
        <f>IF(N99="nulová",J99,0)</f>
        <v>0</v>
      </c>
      <c r="BJ99" s="18" t="s">
        <v>5934</v>
      </c>
      <c r="BK99" s="178">
        <f>ROUND(I99*H99,2)</f>
        <v>0</v>
      </c>
      <c r="BL99" s="18" t="s">
        <v>6003</v>
      </c>
      <c r="BM99" s="18" t="s">
        <v>3377</v>
      </c>
    </row>
    <row r="100" spans="2:65" s="12" customFormat="1">
      <c r="B100" s="186"/>
      <c r="D100" s="179" t="s">
        <v>402</v>
      </c>
      <c r="E100" s="187" t="s">
        <v>5915</v>
      </c>
      <c r="F100" s="188" t="s">
        <v>3378</v>
      </c>
      <c r="H100" s="189">
        <v>48</v>
      </c>
      <c r="I100" s="190"/>
      <c r="L100" s="186"/>
      <c r="M100" s="191"/>
      <c r="N100" s="192"/>
      <c r="O100" s="192"/>
      <c r="P100" s="192"/>
      <c r="Q100" s="192"/>
      <c r="R100" s="192"/>
      <c r="S100" s="192"/>
      <c r="T100" s="193"/>
      <c r="AT100" s="194" t="s">
        <v>402</v>
      </c>
      <c r="AU100" s="194" t="s">
        <v>5990</v>
      </c>
      <c r="AV100" s="12" t="s">
        <v>5990</v>
      </c>
      <c r="AW100" s="12" t="s">
        <v>5947</v>
      </c>
      <c r="AX100" s="12" t="s">
        <v>5934</v>
      </c>
      <c r="AY100" s="194" t="s">
        <v>4012</v>
      </c>
    </row>
    <row r="101" spans="2:65" s="1" customFormat="1" ht="22.5" customHeight="1">
      <c r="B101" s="166"/>
      <c r="C101" s="167" t="s">
        <v>5990</v>
      </c>
      <c r="D101" s="167" t="s">
        <v>4015</v>
      </c>
      <c r="E101" s="168" t="s">
        <v>3379</v>
      </c>
      <c r="F101" s="169" t="s">
        <v>3380</v>
      </c>
      <c r="G101" s="170" t="s">
        <v>400</v>
      </c>
      <c r="H101" s="171">
        <v>80</v>
      </c>
      <c r="I101" s="172"/>
      <c r="J101" s="173">
        <f>ROUND(I101*H101,2)</f>
        <v>0</v>
      </c>
      <c r="K101" s="169" t="s">
        <v>392</v>
      </c>
      <c r="L101" s="35"/>
      <c r="M101" s="174" t="s">
        <v>5915</v>
      </c>
      <c r="N101" s="175" t="s">
        <v>5954</v>
      </c>
      <c r="O101" s="36"/>
      <c r="P101" s="176">
        <f>O101*H101</f>
        <v>0</v>
      </c>
      <c r="Q101" s="176">
        <v>0</v>
      </c>
      <c r="R101" s="176">
        <f>Q101*H101</f>
        <v>0</v>
      </c>
      <c r="S101" s="176">
        <v>0</v>
      </c>
      <c r="T101" s="177">
        <f>S101*H101</f>
        <v>0</v>
      </c>
      <c r="AR101" s="18" t="s">
        <v>6003</v>
      </c>
      <c r="AT101" s="18" t="s">
        <v>4015</v>
      </c>
      <c r="AU101" s="18" t="s">
        <v>5990</v>
      </c>
      <c r="AY101" s="18" t="s">
        <v>4012</v>
      </c>
      <c r="BE101" s="178">
        <f>IF(N101="základní",J101,0)</f>
        <v>0</v>
      </c>
      <c r="BF101" s="178">
        <f>IF(N101="snížená",J101,0)</f>
        <v>0</v>
      </c>
      <c r="BG101" s="178">
        <f>IF(N101="zákl. přenesená",J101,0)</f>
        <v>0</v>
      </c>
      <c r="BH101" s="178">
        <f>IF(N101="sníž. přenesená",J101,0)</f>
        <v>0</v>
      </c>
      <c r="BI101" s="178">
        <f>IF(N101="nulová",J101,0)</f>
        <v>0</v>
      </c>
      <c r="BJ101" s="18" t="s">
        <v>5934</v>
      </c>
      <c r="BK101" s="178">
        <f>ROUND(I101*H101,2)</f>
        <v>0</v>
      </c>
      <c r="BL101" s="18" t="s">
        <v>6003</v>
      </c>
      <c r="BM101" s="18" t="s">
        <v>3381</v>
      </c>
    </row>
    <row r="102" spans="2:65" s="12" customFormat="1">
      <c r="B102" s="186"/>
      <c r="D102" s="179" t="s">
        <v>402</v>
      </c>
      <c r="E102" s="187" t="s">
        <v>5915</v>
      </c>
      <c r="F102" s="188" t="s">
        <v>3382</v>
      </c>
      <c r="H102" s="189">
        <v>80</v>
      </c>
      <c r="I102" s="190"/>
      <c r="L102" s="186"/>
      <c r="M102" s="191"/>
      <c r="N102" s="192"/>
      <c r="O102" s="192"/>
      <c r="P102" s="192"/>
      <c r="Q102" s="192"/>
      <c r="R102" s="192"/>
      <c r="S102" s="192"/>
      <c r="T102" s="193"/>
      <c r="AT102" s="194" t="s">
        <v>402</v>
      </c>
      <c r="AU102" s="194" t="s">
        <v>5990</v>
      </c>
      <c r="AV102" s="12" t="s">
        <v>5990</v>
      </c>
      <c r="AW102" s="12" t="s">
        <v>5947</v>
      </c>
      <c r="AX102" s="12" t="s">
        <v>5934</v>
      </c>
      <c r="AY102" s="194" t="s">
        <v>4012</v>
      </c>
    </row>
    <row r="103" spans="2:65" s="1" customFormat="1" ht="22.5" customHeight="1">
      <c r="B103" s="166"/>
      <c r="C103" s="167" t="s">
        <v>6000</v>
      </c>
      <c r="D103" s="167" t="s">
        <v>4015</v>
      </c>
      <c r="E103" s="168" t="s">
        <v>3383</v>
      </c>
      <c r="F103" s="169" t="s">
        <v>3384</v>
      </c>
      <c r="G103" s="170" t="s">
        <v>400</v>
      </c>
      <c r="H103" s="171">
        <v>160</v>
      </c>
      <c r="I103" s="172"/>
      <c r="J103" s="173">
        <f>ROUND(I103*H103,2)</f>
        <v>0</v>
      </c>
      <c r="K103" s="169" t="s">
        <v>392</v>
      </c>
      <c r="L103" s="35"/>
      <c r="M103" s="174" t="s">
        <v>5915</v>
      </c>
      <c r="N103" s="175" t="s">
        <v>5954</v>
      </c>
      <c r="O103" s="36"/>
      <c r="P103" s="176">
        <f>O103*H103</f>
        <v>0</v>
      </c>
      <c r="Q103" s="176">
        <v>0</v>
      </c>
      <c r="R103" s="176">
        <f>Q103*H103</f>
        <v>0</v>
      </c>
      <c r="S103" s="176">
        <v>0</v>
      </c>
      <c r="T103" s="177">
        <f>S103*H103</f>
        <v>0</v>
      </c>
      <c r="AR103" s="18" t="s">
        <v>6003</v>
      </c>
      <c r="AT103" s="18" t="s">
        <v>4015</v>
      </c>
      <c r="AU103" s="18" t="s">
        <v>5990</v>
      </c>
      <c r="AY103" s="18" t="s">
        <v>4012</v>
      </c>
      <c r="BE103" s="178">
        <f>IF(N103="základní",J103,0)</f>
        <v>0</v>
      </c>
      <c r="BF103" s="178">
        <f>IF(N103="snížená",J103,0)</f>
        <v>0</v>
      </c>
      <c r="BG103" s="178">
        <f>IF(N103="zákl. přenesená",J103,0)</f>
        <v>0</v>
      </c>
      <c r="BH103" s="178">
        <f>IF(N103="sníž. přenesená",J103,0)</f>
        <v>0</v>
      </c>
      <c r="BI103" s="178">
        <f>IF(N103="nulová",J103,0)</f>
        <v>0</v>
      </c>
      <c r="BJ103" s="18" t="s">
        <v>5934</v>
      </c>
      <c r="BK103" s="178">
        <f>ROUND(I103*H103,2)</f>
        <v>0</v>
      </c>
      <c r="BL103" s="18" t="s">
        <v>6003</v>
      </c>
      <c r="BM103" s="18" t="s">
        <v>3385</v>
      </c>
    </row>
    <row r="104" spans="2:65" s="12" customFormat="1">
      <c r="B104" s="186"/>
      <c r="D104" s="179" t="s">
        <v>402</v>
      </c>
      <c r="F104" s="188" t="s">
        <v>3386</v>
      </c>
      <c r="H104" s="189">
        <v>160</v>
      </c>
      <c r="I104" s="190"/>
      <c r="L104" s="186"/>
      <c r="M104" s="191"/>
      <c r="N104" s="192"/>
      <c r="O104" s="192"/>
      <c r="P104" s="192"/>
      <c r="Q104" s="192"/>
      <c r="R104" s="192"/>
      <c r="S104" s="192"/>
      <c r="T104" s="193"/>
      <c r="AT104" s="194" t="s">
        <v>402</v>
      </c>
      <c r="AU104" s="194" t="s">
        <v>5990</v>
      </c>
      <c r="AV104" s="12" t="s">
        <v>5990</v>
      </c>
      <c r="AW104" s="12" t="s">
        <v>5916</v>
      </c>
      <c r="AX104" s="12" t="s">
        <v>5934</v>
      </c>
      <c r="AY104" s="194" t="s">
        <v>4012</v>
      </c>
    </row>
    <row r="105" spans="2:65" s="1" customFormat="1" ht="22.5" customHeight="1">
      <c r="B105" s="166"/>
      <c r="C105" s="167" t="s">
        <v>6003</v>
      </c>
      <c r="D105" s="167" t="s">
        <v>4015</v>
      </c>
      <c r="E105" s="168" t="s">
        <v>3387</v>
      </c>
      <c r="F105" s="169" t="s">
        <v>3388</v>
      </c>
      <c r="G105" s="170" t="s">
        <v>400</v>
      </c>
      <c r="H105" s="171">
        <v>80</v>
      </c>
      <c r="I105" s="172"/>
      <c r="J105" s="173">
        <f>ROUND(I105*H105,2)</f>
        <v>0</v>
      </c>
      <c r="K105" s="169" t="s">
        <v>392</v>
      </c>
      <c r="L105" s="35"/>
      <c r="M105" s="174" t="s">
        <v>5915</v>
      </c>
      <c r="N105" s="175" t="s">
        <v>5954</v>
      </c>
      <c r="O105" s="36"/>
      <c r="P105" s="176">
        <f>O105*H105</f>
        <v>0</v>
      </c>
      <c r="Q105" s="176">
        <v>0</v>
      </c>
      <c r="R105" s="176">
        <f>Q105*H105</f>
        <v>0</v>
      </c>
      <c r="S105" s="176">
        <v>0</v>
      </c>
      <c r="T105" s="177">
        <f>S105*H105</f>
        <v>0</v>
      </c>
      <c r="AR105" s="18" t="s">
        <v>6003</v>
      </c>
      <c r="AT105" s="18" t="s">
        <v>4015</v>
      </c>
      <c r="AU105" s="18" t="s">
        <v>5990</v>
      </c>
      <c r="AY105" s="18" t="s">
        <v>4012</v>
      </c>
      <c r="BE105" s="178">
        <f>IF(N105="základní",J105,0)</f>
        <v>0</v>
      </c>
      <c r="BF105" s="178">
        <f>IF(N105="snížená",J105,0)</f>
        <v>0</v>
      </c>
      <c r="BG105" s="178">
        <f>IF(N105="zákl. přenesená",J105,0)</f>
        <v>0</v>
      </c>
      <c r="BH105" s="178">
        <f>IF(N105="sníž. přenesená",J105,0)</f>
        <v>0</v>
      </c>
      <c r="BI105" s="178">
        <f>IF(N105="nulová",J105,0)</f>
        <v>0</v>
      </c>
      <c r="BJ105" s="18" t="s">
        <v>5934</v>
      </c>
      <c r="BK105" s="178">
        <f>ROUND(I105*H105,2)</f>
        <v>0</v>
      </c>
      <c r="BL105" s="18" t="s">
        <v>6003</v>
      </c>
      <c r="BM105" s="18" t="s">
        <v>3389</v>
      </c>
    </row>
    <row r="106" spans="2:65" s="1" customFormat="1" ht="22.5" customHeight="1">
      <c r="B106" s="166"/>
      <c r="C106" s="167" t="s">
        <v>6006</v>
      </c>
      <c r="D106" s="167" t="s">
        <v>4015</v>
      </c>
      <c r="E106" s="168" t="s">
        <v>3390</v>
      </c>
      <c r="F106" s="169" t="s">
        <v>3391</v>
      </c>
      <c r="G106" s="170" t="s">
        <v>426</v>
      </c>
      <c r="H106" s="171">
        <v>160</v>
      </c>
      <c r="I106" s="172"/>
      <c r="J106" s="173">
        <f>ROUND(I106*H106,2)</f>
        <v>0</v>
      </c>
      <c r="K106" s="169" t="s">
        <v>392</v>
      </c>
      <c r="L106" s="35"/>
      <c r="M106" s="174" t="s">
        <v>5915</v>
      </c>
      <c r="N106" s="175" t="s">
        <v>5954</v>
      </c>
      <c r="O106" s="36"/>
      <c r="P106" s="176">
        <f>O106*H106</f>
        <v>0</v>
      </c>
      <c r="Q106" s="176">
        <v>0</v>
      </c>
      <c r="R106" s="176">
        <f>Q106*H106</f>
        <v>0</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3392</v>
      </c>
    </row>
    <row r="107" spans="2:65" s="12" customFormat="1">
      <c r="B107" s="186"/>
      <c r="D107" s="179" t="s">
        <v>402</v>
      </c>
      <c r="E107" s="187" t="s">
        <v>5915</v>
      </c>
      <c r="F107" s="188" t="s">
        <v>3393</v>
      </c>
      <c r="H107" s="189">
        <v>160</v>
      </c>
      <c r="I107" s="190"/>
      <c r="L107" s="186"/>
      <c r="M107" s="191"/>
      <c r="N107" s="192"/>
      <c r="O107" s="192"/>
      <c r="P107" s="192"/>
      <c r="Q107" s="192"/>
      <c r="R107" s="192"/>
      <c r="S107" s="192"/>
      <c r="T107" s="193"/>
      <c r="AT107" s="194" t="s">
        <v>402</v>
      </c>
      <c r="AU107" s="194" t="s">
        <v>5990</v>
      </c>
      <c r="AV107" s="12" t="s">
        <v>5990</v>
      </c>
      <c r="AW107" s="12" t="s">
        <v>5947</v>
      </c>
      <c r="AX107" s="12" t="s">
        <v>5934</v>
      </c>
      <c r="AY107" s="194" t="s">
        <v>4012</v>
      </c>
    </row>
    <row r="108" spans="2:65" s="1" customFormat="1" ht="22.5" customHeight="1">
      <c r="B108" s="166"/>
      <c r="C108" s="167" t="s">
        <v>6009</v>
      </c>
      <c r="D108" s="167" t="s">
        <v>4015</v>
      </c>
      <c r="E108" s="168" t="s">
        <v>3394</v>
      </c>
      <c r="F108" s="169" t="s">
        <v>3395</v>
      </c>
      <c r="G108" s="170" t="s">
        <v>426</v>
      </c>
      <c r="H108" s="171">
        <v>160</v>
      </c>
      <c r="I108" s="172"/>
      <c r="J108" s="173">
        <f>ROUND(I108*H108,2)</f>
        <v>0</v>
      </c>
      <c r="K108" s="169" t="s">
        <v>593</v>
      </c>
      <c r="L108" s="35"/>
      <c r="M108" s="174" t="s">
        <v>5915</v>
      </c>
      <c r="N108" s="175" t="s">
        <v>5954</v>
      </c>
      <c r="O108" s="36"/>
      <c r="P108" s="176">
        <f>O108*H108</f>
        <v>0</v>
      </c>
      <c r="Q108" s="176">
        <v>3.5599999999999998E-3</v>
      </c>
      <c r="R108" s="176">
        <f>Q108*H108</f>
        <v>0.5696</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3396</v>
      </c>
    </row>
    <row r="109" spans="2:65" s="1" customFormat="1" ht="22.5" customHeight="1">
      <c r="B109" s="166"/>
      <c r="C109" s="197" t="s">
        <v>6012</v>
      </c>
      <c r="D109" s="197" t="s">
        <v>447</v>
      </c>
      <c r="E109" s="198" t="s">
        <v>3397</v>
      </c>
      <c r="F109" s="199" t="s">
        <v>3398</v>
      </c>
      <c r="G109" s="200" t="s">
        <v>777</v>
      </c>
      <c r="H109" s="201">
        <v>4</v>
      </c>
      <c r="I109" s="202"/>
      <c r="J109" s="203">
        <f>ROUND(I109*H109,2)</f>
        <v>0</v>
      </c>
      <c r="K109" s="199" t="s">
        <v>593</v>
      </c>
      <c r="L109" s="204"/>
      <c r="M109" s="205" t="s">
        <v>5915</v>
      </c>
      <c r="N109" s="206" t="s">
        <v>5954</v>
      </c>
      <c r="O109" s="36"/>
      <c r="P109" s="176">
        <f>O109*H109</f>
        <v>0</v>
      </c>
      <c r="Q109" s="176">
        <v>1E-3</v>
      </c>
      <c r="R109" s="176">
        <f>Q109*H109</f>
        <v>4.0000000000000001E-3</v>
      </c>
      <c r="S109" s="176">
        <v>0</v>
      </c>
      <c r="T109" s="177">
        <f>S109*H109</f>
        <v>0</v>
      </c>
      <c r="AR109" s="18" t="s">
        <v>6015</v>
      </c>
      <c r="AT109" s="18" t="s">
        <v>447</v>
      </c>
      <c r="AU109" s="18" t="s">
        <v>5990</v>
      </c>
      <c r="AY109" s="18" t="s">
        <v>4012</v>
      </c>
      <c r="BE109" s="178">
        <f>IF(N109="základní",J109,0)</f>
        <v>0</v>
      </c>
      <c r="BF109" s="178">
        <f>IF(N109="snížená",J109,0)</f>
        <v>0</v>
      </c>
      <c r="BG109" s="178">
        <f>IF(N109="zákl. přenesená",J109,0)</f>
        <v>0</v>
      </c>
      <c r="BH109" s="178">
        <f>IF(N109="sníž. přenesená",J109,0)</f>
        <v>0</v>
      </c>
      <c r="BI109" s="178">
        <f>IF(N109="nulová",J109,0)</f>
        <v>0</v>
      </c>
      <c r="BJ109" s="18" t="s">
        <v>5934</v>
      </c>
      <c r="BK109" s="178">
        <f>ROUND(I109*H109,2)</f>
        <v>0</v>
      </c>
      <c r="BL109" s="18" t="s">
        <v>6003</v>
      </c>
      <c r="BM109" s="18" t="s">
        <v>3399</v>
      </c>
    </row>
    <row r="110" spans="2:65" s="12" customFormat="1">
      <c r="B110" s="186"/>
      <c r="D110" s="195" t="s">
        <v>402</v>
      </c>
      <c r="F110" s="207" t="s">
        <v>3400</v>
      </c>
      <c r="H110" s="208">
        <v>4</v>
      </c>
      <c r="I110" s="190"/>
      <c r="L110" s="186"/>
      <c r="M110" s="191"/>
      <c r="N110" s="192"/>
      <c r="O110" s="192"/>
      <c r="P110" s="192"/>
      <c r="Q110" s="192"/>
      <c r="R110" s="192"/>
      <c r="S110" s="192"/>
      <c r="T110" s="193"/>
      <c r="AT110" s="194" t="s">
        <v>402</v>
      </c>
      <c r="AU110" s="194" t="s">
        <v>5990</v>
      </c>
      <c r="AV110" s="12" t="s">
        <v>5990</v>
      </c>
      <c r="AW110" s="12" t="s">
        <v>5916</v>
      </c>
      <c r="AX110" s="12" t="s">
        <v>5934</v>
      </c>
      <c r="AY110" s="194" t="s">
        <v>4012</v>
      </c>
    </row>
    <row r="111" spans="2:65" s="11" customFormat="1" ht="29.85" customHeight="1">
      <c r="B111" s="152"/>
      <c r="D111" s="163" t="s">
        <v>5982</v>
      </c>
      <c r="E111" s="164" t="s">
        <v>6000</v>
      </c>
      <c r="F111" s="164" t="s">
        <v>564</v>
      </c>
      <c r="I111" s="155"/>
      <c r="J111" s="165">
        <f>BK111</f>
        <v>0</v>
      </c>
      <c r="L111" s="152"/>
      <c r="M111" s="157"/>
      <c r="N111" s="158"/>
      <c r="O111" s="158"/>
      <c r="P111" s="159">
        <f>SUM(P112:P113)</f>
        <v>0</v>
      </c>
      <c r="Q111" s="158"/>
      <c r="R111" s="159">
        <f>SUM(R112:R113)</f>
        <v>4.6611000000000007E-2</v>
      </c>
      <c r="S111" s="158"/>
      <c r="T111" s="160">
        <f>SUM(T112:T113)</f>
        <v>0</v>
      </c>
      <c r="AR111" s="153" t="s">
        <v>5934</v>
      </c>
      <c r="AT111" s="161" t="s">
        <v>5982</v>
      </c>
      <c r="AU111" s="161" t="s">
        <v>5934</v>
      </c>
      <c r="AY111" s="153" t="s">
        <v>4012</v>
      </c>
      <c r="BK111" s="162">
        <f>SUM(BK112:BK113)</f>
        <v>0</v>
      </c>
    </row>
    <row r="112" spans="2:65" s="1" customFormat="1" ht="22.5" customHeight="1">
      <c r="B112" s="166"/>
      <c r="C112" s="167" t="s">
        <v>6015</v>
      </c>
      <c r="D112" s="167" t="s">
        <v>4015</v>
      </c>
      <c r="E112" s="168" t="s">
        <v>3401</v>
      </c>
      <c r="F112" s="169" t="s">
        <v>3402</v>
      </c>
      <c r="G112" s="170" t="s">
        <v>400</v>
      </c>
      <c r="H112" s="171">
        <v>0.02</v>
      </c>
      <c r="I112" s="172"/>
      <c r="J112" s="173">
        <f>ROUND(I112*H112,2)</f>
        <v>0</v>
      </c>
      <c r="K112" s="169" t="s">
        <v>392</v>
      </c>
      <c r="L112" s="35"/>
      <c r="M112" s="174" t="s">
        <v>5915</v>
      </c>
      <c r="N112" s="175" t="s">
        <v>5954</v>
      </c>
      <c r="O112" s="36"/>
      <c r="P112" s="176">
        <f>O112*H112</f>
        <v>0</v>
      </c>
      <c r="Q112" s="176">
        <v>2.3305500000000001</v>
      </c>
      <c r="R112" s="176">
        <f>Q112*H112</f>
        <v>4.6611000000000007E-2</v>
      </c>
      <c r="S112" s="176">
        <v>0</v>
      </c>
      <c r="T112" s="177">
        <f>S112*H112</f>
        <v>0</v>
      </c>
      <c r="AR112" s="18" t="s">
        <v>6003</v>
      </c>
      <c r="AT112" s="18" t="s">
        <v>4015</v>
      </c>
      <c r="AU112" s="18" t="s">
        <v>5990</v>
      </c>
      <c r="AY112" s="18" t="s">
        <v>4012</v>
      </c>
      <c r="BE112" s="178">
        <f>IF(N112="základní",J112,0)</f>
        <v>0</v>
      </c>
      <c r="BF112" s="178">
        <f>IF(N112="snížená",J112,0)</f>
        <v>0</v>
      </c>
      <c r="BG112" s="178">
        <f>IF(N112="zákl. přenesená",J112,0)</f>
        <v>0</v>
      </c>
      <c r="BH112" s="178">
        <f>IF(N112="sníž. přenesená",J112,0)</f>
        <v>0</v>
      </c>
      <c r="BI112" s="178">
        <f>IF(N112="nulová",J112,0)</f>
        <v>0</v>
      </c>
      <c r="BJ112" s="18" t="s">
        <v>5934</v>
      </c>
      <c r="BK112" s="178">
        <f>ROUND(I112*H112,2)</f>
        <v>0</v>
      </c>
      <c r="BL112" s="18" t="s">
        <v>6003</v>
      </c>
      <c r="BM112" s="18" t="s">
        <v>3403</v>
      </c>
    </row>
    <row r="113" spans="2:65" s="1" customFormat="1" ht="27">
      <c r="B113" s="35"/>
      <c r="D113" s="195" t="s">
        <v>4021</v>
      </c>
      <c r="F113" s="196" t="s">
        <v>3404</v>
      </c>
      <c r="I113" s="181"/>
      <c r="L113" s="35"/>
      <c r="M113" s="64"/>
      <c r="N113" s="36"/>
      <c r="O113" s="36"/>
      <c r="P113" s="36"/>
      <c r="Q113" s="36"/>
      <c r="R113" s="36"/>
      <c r="S113" s="36"/>
      <c r="T113" s="65"/>
      <c r="AT113" s="18" t="s">
        <v>4021</v>
      </c>
      <c r="AU113" s="18" t="s">
        <v>5990</v>
      </c>
    </row>
    <row r="114" spans="2:65" s="11" customFormat="1" ht="29.85" customHeight="1">
      <c r="B114" s="152"/>
      <c r="D114" s="163" t="s">
        <v>5982</v>
      </c>
      <c r="E114" s="164" t="s">
        <v>6009</v>
      </c>
      <c r="F114" s="164" t="s">
        <v>677</v>
      </c>
      <c r="I114" s="155"/>
      <c r="J114" s="165">
        <f>BK114</f>
        <v>0</v>
      </c>
      <c r="L114" s="152"/>
      <c r="M114" s="157"/>
      <c r="N114" s="158"/>
      <c r="O114" s="158"/>
      <c r="P114" s="159">
        <f>SUM(P115:P156)</f>
        <v>0</v>
      </c>
      <c r="Q114" s="158"/>
      <c r="R114" s="159">
        <f>SUM(R115:R156)</f>
        <v>24.395387700000008</v>
      </c>
      <c r="S114" s="158"/>
      <c r="T114" s="160">
        <f>SUM(T115:T156)</f>
        <v>0</v>
      </c>
      <c r="AR114" s="153" t="s">
        <v>5934</v>
      </c>
      <c r="AT114" s="161" t="s">
        <v>5982</v>
      </c>
      <c r="AU114" s="161" t="s">
        <v>5934</v>
      </c>
      <c r="AY114" s="153" t="s">
        <v>4012</v>
      </c>
      <c r="BK114" s="162">
        <f>SUM(BK115:BK156)</f>
        <v>0</v>
      </c>
    </row>
    <row r="115" spans="2:65" s="1" customFormat="1" ht="22.5" customHeight="1">
      <c r="B115" s="166"/>
      <c r="C115" s="167" t="s">
        <v>3973</v>
      </c>
      <c r="D115" s="167" t="s">
        <v>4015</v>
      </c>
      <c r="E115" s="168" t="s">
        <v>1483</v>
      </c>
      <c r="F115" s="169" t="s">
        <v>1484</v>
      </c>
      <c r="G115" s="170" t="s">
        <v>426</v>
      </c>
      <c r="H115" s="171">
        <v>47.395000000000003</v>
      </c>
      <c r="I115" s="172"/>
      <c r="J115" s="173">
        <f>ROUND(I115*H115,2)</f>
        <v>0</v>
      </c>
      <c r="K115" s="169" t="s">
        <v>392</v>
      </c>
      <c r="L115" s="35"/>
      <c r="M115" s="174" t="s">
        <v>5915</v>
      </c>
      <c r="N115" s="175" t="s">
        <v>5954</v>
      </c>
      <c r="O115" s="36"/>
      <c r="P115" s="176">
        <f>O115*H115</f>
        <v>0</v>
      </c>
      <c r="Q115" s="176">
        <v>1.8380000000000001E-2</v>
      </c>
      <c r="R115" s="176">
        <f>Q115*H115</f>
        <v>0.87112010000000006</v>
      </c>
      <c r="S115" s="176">
        <v>0</v>
      </c>
      <c r="T115" s="177">
        <f>S115*H115</f>
        <v>0</v>
      </c>
      <c r="AR115" s="18" t="s">
        <v>6003</v>
      </c>
      <c r="AT115" s="18" t="s">
        <v>4015</v>
      </c>
      <c r="AU115" s="18" t="s">
        <v>5990</v>
      </c>
      <c r="AY115" s="18" t="s">
        <v>4012</v>
      </c>
      <c r="BE115" s="178">
        <f>IF(N115="základní",J115,0)</f>
        <v>0</v>
      </c>
      <c r="BF115" s="178">
        <f>IF(N115="snížená",J115,0)</f>
        <v>0</v>
      </c>
      <c r="BG115" s="178">
        <f>IF(N115="zákl. přenesená",J115,0)</f>
        <v>0</v>
      </c>
      <c r="BH115" s="178">
        <f>IF(N115="sníž. přenesená",J115,0)</f>
        <v>0</v>
      </c>
      <c r="BI115" s="178">
        <f>IF(N115="nulová",J115,0)</f>
        <v>0</v>
      </c>
      <c r="BJ115" s="18" t="s">
        <v>5934</v>
      </c>
      <c r="BK115" s="178">
        <f>ROUND(I115*H115,2)</f>
        <v>0</v>
      </c>
      <c r="BL115" s="18" t="s">
        <v>6003</v>
      </c>
      <c r="BM115" s="18" t="s">
        <v>2533</v>
      </c>
    </row>
    <row r="116" spans="2:65" s="12" customFormat="1">
      <c r="B116" s="186"/>
      <c r="D116" s="195" t="s">
        <v>402</v>
      </c>
      <c r="E116" s="194" t="s">
        <v>5915</v>
      </c>
      <c r="F116" s="207" t="s">
        <v>3405</v>
      </c>
      <c r="H116" s="208">
        <v>3.92</v>
      </c>
      <c r="I116" s="190"/>
      <c r="L116" s="186"/>
      <c r="M116" s="191"/>
      <c r="N116" s="192"/>
      <c r="O116" s="192"/>
      <c r="P116" s="192"/>
      <c r="Q116" s="192"/>
      <c r="R116" s="192"/>
      <c r="S116" s="192"/>
      <c r="T116" s="193"/>
      <c r="AT116" s="194" t="s">
        <v>402</v>
      </c>
      <c r="AU116" s="194" t="s">
        <v>5990</v>
      </c>
      <c r="AV116" s="12" t="s">
        <v>5990</v>
      </c>
      <c r="AW116" s="12" t="s">
        <v>5947</v>
      </c>
      <c r="AX116" s="12" t="s">
        <v>5983</v>
      </c>
      <c r="AY116" s="194" t="s">
        <v>4012</v>
      </c>
    </row>
    <row r="117" spans="2:65" s="12" customFormat="1">
      <c r="B117" s="186"/>
      <c r="D117" s="195" t="s">
        <v>402</v>
      </c>
      <c r="E117" s="194" t="s">
        <v>5915</v>
      </c>
      <c r="F117" s="207" t="s">
        <v>3406</v>
      </c>
      <c r="H117" s="208">
        <v>2.95</v>
      </c>
      <c r="I117" s="190"/>
      <c r="L117" s="186"/>
      <c r="M117" s="191"/>
      <c r="N117" s="192"/>
      <c r="O117" s="192"/>
      <c r="P117" s="192"/>
      <c r="Q117" s="192"/>
      <c r="R117" s="192"/>
      <c r="S117" s="192"/>
      <c r="T117" s="193"/>
      <c r="AT117" s="194" t="s">
        <v>402</v>
      </c>
      <c r="AU117" s="194" t="s">
        <v>5990</v>
      </c>
      <c r="AV117" s="12" t="s">
        <v>5990</v>
      </c>
      <c r="AW117" s="12" t="s">
        <v>5947</v>
      </c>
      <c r="AX117" s="12" t="s">
        <v>5983</v>
      </c>
      <c r="AY117" s="194" t="s">
        <v>4012</v>
      </c>
    </row>
    <row r="118" spans="2:65" s="12" customFormat="1">
      <c r="B118" s="186"/>
      <c r="D118" s="195" t="s">
        <v>402</v>
      </c>
      <c r="E118" s="194" t="s">
        <v>5915</v>
      </c>
      <c r="F118" s="207" t="s">
        <v>3407</v>
      </c>
      <c r="H118" s="208">
        <v>1.08</v>
      </c>
      <c r="I118" s="190"/>
      <c r="L118" s="186"/>
      <c r="M118" s="191"/>
      <c r="N118" s="192"/>
      <c r="O118" s="192"/>
      <c r="P118" s="192"/>
      <c r="Q118" s="192"/>
      <c r="R118" s="192"/>
      <c r="S118" s="192"/>
      <c r="T118" s="193"/>
      <c r="AT118" s="194" t="s">
        <v>402</v>
      </c>
      <c r="AU118" s="194" t="s">
        <v>5990</v>
      </c>
      <c r="AV118" s="12" t="s">
        <v>5990</v>
      </c>
      <c r="AW118" s="12" t="s">
        <v>5947</v>
      </c>
      <c r="AX118" s="12" t="s">
        <v>5983</v>
      </c>
      <c r="AY118" s="194" t="s">
        <v>4012</v>
      </c>
    </row>
    <row r="119" spans="2:65" s="12" customFormat="1">
      <c r="B119" s="186"/>
      <c r="D119" s="195" t="s">
        <v>402</v>
      </c>
      <c r="E119" s="194" t="s">
        <v>5915</v>
      </c>
      <c r="F119" s="207" t="s">
        <v>3408</v>
      </c>
      <c r="H119" s="208">
        <v>4.34</v>
      </c>
      <c r="I119" s="190"/>
      <c r="L119" s="186"/>
      <c r="M119" s="191"/>
      <c r="N119" s="192"/>
      <c r="O119" s="192"/>
      <c r="P119" s="192"/>
      <c r="Q119" s="192"/>
      <c r="R119" s="192"/>
      <c r="S119" s="192"/>
      <c r="T119" s="193"/>
      <c r="AT119" s="194" t="s">
        <v>402</v>
      </c>
      <c r="AU119" s="194" t="s">
        <v>5990</v>
      </c>
      <c r="AV119" s="12" t="s">
        <v>5990</v>
      </c>
      <c r="AW119" s="12" t="s">
        <v>5947</v>
      </c>
      <c r="AX119" s="12" t="s">
        <v>5983</v>
      </c>
      <c r="AY119" s="194" t="s">
        <v>4012</v>
      </c>
    </row>
    <row r="120" spans="2:65" s="12" customFormat="1">
      <c r="B120" s="186"/>
      <c r="D120" s="195" t="s">
        <v>402</v>
      </c>
      <c r="E120" s="194" t="s">
        <v>5915</v>
      </c>
      <c r="F120" s="207" t="s">
        <v>3409</v>
      </c>
      <c r="H120" s="208">
        <v>30.855</v>
      </c>
      <c r="I120" s="190"/>
      <c r="L120" s="186"/>
      <c r="M120" s="191"/>
      <c r="N120" s="192"/>
      <c r="O120" s="192"/>
      <c r="P120" s="192"/>
      <c r="Q120" s="192"/>
      <c r="R120" s="192"/>
      <c r="S120" s="192"/>
      <c r="T120" s="193"/>
      <c r="AT120" s="194" t="s">
        <v>402</v>
      </c>
      <c r="AU120" s="194" t="s">
        <v>5990</v>
      </c>
      <c r="AV120" s="12" t="s">
        <v>5990</v>
      </c>
      <c r="AW120" s="12" t="s">
        <v>5947</v>
      </c>
      <c r="AX120" s="12" t="s">
        <v>5983</v>
      </c>
      <c r="AY120" s="194" t="s">
        <v>4012</v>
      </c>
    </row>
    <row r="121" spans="2:65" s="12" customFormat="1">
      <c r="B121" s="186"/>
      <c r="D121" s="179" t="s">
        <v>402</v>
      </c>
      <c r="E121" s="187" t="s">
        <v>5915</v>
      </c>
      <c r="F121" s="188" t="s">
        <v>3410</v>
      </c>
      <c r="H121" s="189">
        <v>4.25</v>
      </c>
      <c r="I121" s="190"/>
      <c r="L121" s="186"/>
      <c r="M121" s="191"/>
      <c r="N121" s="192"/>
      <c r="O121" s="192"/>
      <c r="P121" s="192"/>
      <c r="Q121" s="192"/>
      <c r="R121" s="192"/>
      <c r="S121" s="192"/>
      <c r="T121" s="193"/>
      <c r="AT121" s="194" t="s">
        <v>402</v>
      </c>
      <c r="AU121" s="194" t="s">
        <v>5990</v>
      </c>
      <c r="AV121" s="12" t="s">
        <v>5990</v>
      </c>
      <c r="AW121" s="12" t="s">
        <v>5947</v>
      </c>
      <c r="AX121" s="12" t="s">
        <v>5983</v>
      </c>
      <c r="AY121" s="194" t="s">
        <v>4012</v>
      </c>
    </row>
    <row r="122" spans="2:65" s="1" customFormat="1" ht="22.5" customHeight="1">
      <c r="B122" s="166"/>
      <c r="C122" s="167" t="s">
        <v>5939</v>
      </c>
      <c r="D122" s="167" t="s">
        <v>4015</v>
      </c>
      <c r="E122" s="168" t="s">
        <v>1486</v>
      </c>
      <c r="F122" s="169" t="s">
        <v>1487</v>
      </c>
      <c r="G122" s="170" t="s">
        <v>426</v>
      </c>
      <c r="H122" s="171">
        <v>167.756</v>
      </c>
      <c r="I122" s="172"/>
      <c r="J122" s="173">
        <f>ROUND(I122*H122,2)</f>
        <v>0</v>
      </c>
      <c r="K122" s="169" t="s">
        <v>392</v>
      </c>
      <c r="L122" s="35"/>
      <c r="M122" s="174" t="s">
        <v>5915</v>
      </c>
      <c r="N122" s="175" t="s">
        <v>5954</v>
      </c>
      <c r="O122" s="36"/>
      <c r="P122" s="176">
        <f>O122*H122</f>
        <v>0</v>
      </c>
      <c r="Q122" s="176">
        <v>1.8380000000000001E-2</v>
      </c>
      <c r="R122" s="176">
        <f>Q122*H122</f>
        <v>3.0833552800000001</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2535</v>
      </c>
    </row>
    <row r="123" spans="2:65" s="12" customFormat="1">
      <c r="B123" s="186"/>
      <c r="D123" s="195" t="s">
        <v>402</v>
      </c>
      <c r="E123" s="194" t="s">
        <v>5915</v>
      </c>
      <c r="F123" s="207" t="s">
        <v>3411</v>
      </c>
      <c r="H123" s="208">
        <v>15.066000000000001</v>
      </c>
      <c r="I123" s="190"/>
      <c r="L123" s="186"/>
      <c r="M123" s="191"/>
      <c r="N123" s="192"/>
      <c r="O123" s="192"/>
      <c r="P123" s="192"/>
      <c r="Q123" s="192"/>
      <c r="R123" s="192"/>
      <c r="S123" s="192"/>
      <c r="T123" s="193"/>
      <c r="AT123" s="194" t="s">
        <v>402</v>
      </c>
      <c r="AU123" s="194" t="s">
        <v>5990</v>
      </c>
      <c r="AV123" s="12" t="s">
        <v>5990</v>
      </c>
      <c r="AW123" s="12" t="s">
        <v>5947</v>
      </c>
      <c r="AX123" s="12" t="s">
        <v>5983</v>
      </c>
      <c r="AY123" s="194" t="s">
        <v>4012</v>
      </c>
    </row>
    <row r="124" spans="2:65" s="12" customFormat="1">
      <c r="B124" s="186"/>
      <c r="D124" s="195" t="s">
        <v>402</v>
      </c>
      <c r="E124" s="194" t="s">
        <v>5915</v>
      </c>
      <c r="F124" s="207" t="s">
        <v>3412</v>
      </c>
      <c r="H124" s="208">
        <v>15.736000000000001</v>
      </c>
      <c r="I124" s="190"/>
      <c r="L124" s="186"/>
      <c r="M124" s="191"/>
      <c r="N124" s="192"/>
      <c r="O124" s="192"/>
      <c r="P124" s="192"/>
      <c r="Q124" s="192"/>
      <c r="R124" s="192"/>
      <c r="S124" s="192"/>
      <c r="T124" s="193"/>
      <c r="AT124" s="194" t="s">
        <v>402</v>
      </c>
      <c r="AU124" s="194" t="s">
        <v>5990</v>
      </c>
      <c r="AV124" s="12" t="s">
        <v>5990</v>
      </c>
      <c r="AW124" s="12" t="s">
        <v>5947</v>
      </c>
      <c r="AX124" s="12" t="s">
        <v>5983</v>
      </c>
      <c r="AY124" s="194" t="s">
        <v>4012</v>
      </c>
    </row>
    <row r="125" spans="2:65" s="12" customFormat="1">
      <c r="B125" s="186"/>
      <c r="D125" s="195" t="s">
        <v>402</v>
      </c>
      <c r="E125" s="194" t="s">
        <v>5915</v>
      </c>
      <c r="F125" s="207" t="s">
        <v>3413</v>
      </c>
      <c r="H125" s="208">
        <v>7.8120000000000003</v>
      </c>
      <c r="I125" s="190"/>
      <c r="L125" s="186"/>
      <c r="M125" s="191"/>
      <c r="N125" s="192"/>
      <c r="O125" s="192"/>
      <c r="P125" s="192"/>
      <c r="Q125" s="192"/>
      <c r="R125" s="192"/>
      <c r="S125" s="192"/>
      <c r="T125" s="193"/>
      <c r="AT125" s="194" t="s">
        <v>402</v>
      </c>
      <c r="AU125" s="194" t="s">
        <v>5990</v>
      </c>
      <c r="AV125" s="12" t="s">
        <v>5990</v>
      </c>
      <c r="AW125" s="12" t="s">
        <v>5947</v>
      </c>
      <c r="AX125" s="12" t="s">
        <v>5983</v>
      </c>
      <c r="AY125" s="194" t="s">
        <v>4012</v>
      </c>
    </row>
    <row r="126" spans="2:65" s="12" customFormat="1">
      <c r="B126" s="186"/>
      <c r="D126" s="195" t="s">
        <v>402</v>
      </c>
      <c r="E126" s="194" t="s">
        <v>5915</v>
      </c>
      <c r="F126" s="207" t="s">
        <v>3414</v>
      </c>
      <c r="H126" s="208">
        <v>30.524000000000001</v>
      </c>
      <c r="I126" s="190"/>
      <c r="L126" s="186"/>
      <c r="M126" s="191"/>
      <c r="N126" s="192"/>
      <c r="O126" s="192"/>
      <c r="P126" s="192"/>
      <c r="Q126" s="192"/>
      <c r="R126" s="192"/>
      <c r="S126" s="192"/>
      <c r="T126" s="193"/>
      <c r="AT126" s="194" t="s">
        <v>402</v>
      </c>
      <c r="AU126" s="194" t="s">
        <v>5990</v>
      </c>
      <c r="AV126" s="12" t="s">
        <v>5990</v>
      </c>
      <c r="AW126" s="12" t="s">
        <v>5947</v>
      </c>
      <c r="AX126" s="12" t="s">
        <v>5983</v>
      </c>
      <c r="AY126" s="194" t="s">
        <v>4012</v>
      </c>
    </row>
    <row r="127" spans="2:65" s="12" customFormat="1">
      <c r="B127" s="186"/>
      <c r="D127" s="195" t="s">
        <v>402</v>
      </c>
      <c r="E127" s="194" t="s">
        <v>5915</v>
      </c>
      <c r="F127" s="207" t="s">
        <v>3415</v>
      </c>
      <c r="H127" s="208">
        <v>81.617999999999995</v>
      </c>
      <c r="I127" s="190"/>
      <c r="L127" s="186"/>
      <c r="M127" s="191"/>
      <c r="N127" s="192"/>
      <c r="O127" s="192"/>
      <c r="P127" s="192"/>
      <c r="Q127" s="192"/>
      <c r="R127" s="192"/>
      <c r="S127" s="192"/>
      <c r="T127" s="193"/>
      <c r="AT127" s="194" t="s">
        <v>402</v>
      </c>
      <c r="AU127" s="194" t="s">
        <v>5990</v>
      </c>
      <c r="AV127" s="12" t="s">
        <v>5990</v>
      </c>
      <c r="AW127" s="12" t="s">
        <v>5947</v>
      </c>
      <c r="AX127" s="12" t="s">
        <v>5983</v>
      </c>
      <c r="AY127" s="194" t="s">
        <v>4012</v>
      </c>
    </row>
    <row r="128" spans="2:65" s="12" customFormat="1">
      <c r="B128" s="186"/>
      <c r="D128" s="179" t="s">
        <v>402</v>
      </c>
      <c r="E128" s="187" t="s">
        <v>5915</v>
      </c>
      <c r="F128" s="188" t="s">
        <v>3416</v>
      </c>
      <c r="H128" s="189">
        <v>17</v>
      </c>
      <c r="I128" s="190"/>
      <c r="L128" s="186"/>
      <c r="M128" s="191"/>
      <c r="N128" s="192"/>
      <c r="O128" s="192"/>
      <c r="P128" s="192"/>
      <c r="Q128" s="192"/>
      <c r="R128" s="192"/>
      <c r="S128" s="192"/>
      <c r="T128" s="193"/>
      <c r="AT128" s="194" t="s">
        <v>402</v>
      </c>
      <c r="AU128" s="194" t="s">
        <v>5990</v>
      </c>
      <c r="AV128" s="12" t="s">
        <v>5990</v>
      </c>
      <c r="AW128" s="12" t="s">
        <v>5947</v>
      </c>
      <c r="AX128" s="12" t="s">
        <v>5983</v>
      </c>
      <c r="AY128" s="194" t="s">
        <v>4012</v>
      </c>
    </row>
    <row r="129" spans="2:65" s="1" customFormat="1" ht="22.5" customHeight="1">
      <c r="B129" s="166"/>
      <c r="C129" s="167" t="s">
        <v>3978</v>
      </c>
      <c r="D129" s="167" t="s">
        <v>4015</v>
      </c>
      <c r="E129" s="168" t="s">
        <v>2387</v>
      </c>
      <c r="F129" s="169" t="s">
        <v>2388</v>
      </c>
      <c r="G129" s="170" t="s">
        <v>426</v>
      </c>
      <c r="H129" s="171">
        <v>163.98</v>
      </c>
      <c r="I129" s="172"/>
      <c r="J129" s="173">
        <f>ROUND(I129*H129,2)</f>
        <v>0</v>
      </c>
      <c r="K129" s="169" t="s">
        <v>392</v>
      </c>
      <c r="L129" s="35"/>
      <c r="M129" s="174" t="s">
        <v>5915</v>
      </c>
      <c r="N129" s="175" t="s">
        <v>5954</v>
      </c>
      <c r="O129" s="36"/>
      <c r="P129" s="176">
        <f>O129*H129</f>
        <v>0</v>
      </c>
      <c r="Q129" s="176">
        <v>7.3499999999999998E-3</v>
      </c>
      <c r="R129" s="176">
        <f>Q129*H129</f>
        <v>1.2052529999999999</v>
      </c>
      <c r="S129" s="176">
        <v>0</v>
      </c>
      <c r="T129" s="177">
        <f>S129*H129</f>
        <v>0</v>
      </c>
      <c r="AR129" s="18" t="s">
        <v>6003</v>
      </c>
      <c r="AT129" s="18" t="s">
        <v>4015</v>
      </c>
      <c r="AU129" s="18" t="s">
        <v>5990</v>
      </c>
      <c r="AY129" s="18" t="s">
        <v>4012</v>
      </c>
      <c r="BE129" s="178">
        <f>IF(N129="základní",J129,0)</f>
        <v>0</v>
      </c>
      <c r="BF129" s="178">
        <f>IF(N129="snížená",J129,0)</f>
        <v>0</v>
      </c>
      <c r="BG129" s="178">
        <f>IF(N129="zákl. přenesená",J129,0)</f>
        <v>0</v>
      </c>
      <c r="BH129" s="178">
        <f>IF(N129="sníž. přenesená",J129,0)</f>
        <v>0</v>
      </c>
      <c r="BI129" s="178">
        <f>IF(N129="nulová",J129,0)</f>
        <v>0</v>
      </c>
      <c r="BJ129" s="18" t="s">
        <v>5934</v>
      </c>
      <c r="BK129" s="178">
        <f>ROUND(I129*H129,2)</f>
        <v>0</v>
      </c>
      <c r="BL129" s="18" t="s">
        <v>6003</v>
      </c>
      <c r="BM129" s="18" t="s">
        <v>3417</v>
      </c>
    </row>
    <row r="130" spans="2:65" s="12" customFormat="1">
      <c r="B130" s="186"/>
      <c r="D130" s="195" t="s">
        <v>402</v>
      </c>
      <c r="E130" s="194" t="s">
        <v>5915</v>
      </c>
      <c r="F130" s="207" t="s">
        <v>3418</v>
      </c>
      <c r="H130" s="208">
        <v>117.6</v>
      </c>
      <c r="I130" s="190"/>
      <c r="L130" s="186"/>
      <c r="M130" s="191"/>
      <c r="N130" s="192"/>
      <c r="O130" s="192"/>
      <c r="P130" s="192"/>
      <c r="Q130" s="192"/>
      <c r="R130" s="192"/>
      <c r="S130" s="192"/>
      <c r="T130" s="193"/>
      <c r="AT130" s="194" t="s">
        <v>402</v>
      </c>
      <c r="AU130" s="194" t="s">
        <v>5990</v>
      </c>
      <c r="AV130" s="12" t="s">
        <v>5990</v>
      </c>
      <c r="AW130" s="12" t="s">
        <v>5947</v>
      </c>
      <c r="AX130" s="12" t="s">
        <v>5983</v>
      </c>
      <c r="AY130" s="194" t="s">
        <v>4012</v>
      </c>
    </row>
    <row r="131" spans="2:65" s="12" customFormat="1">
      <c r="B131" s="186"/>
      <c r="D131" s="195" t="s">
        <v>402</v>
      </c>
      <c r="E131" s="194" t="s">
        <v>5915</v>
      </c>
      <c r="F131" s="207" t="s">
        <v>3419</v>
      </c>
      <c r="H131" s="208">
        <v>22.08</v>
      </c>
      <c r="I131" s="190"/>
      <c r="L131" s="186"/>
      <c r="M131" s="191"/>
      <c r="N131" s="192"/>
      <c r="O131" s="192"/>
      <c r="P131" s="192"/>
      <c r="Q131" s="192"/>
      <c r="R131" s="192"/>
      <c r="S131" s="192"/>
      <c r="T131" s="193"/>
      <c r="AT131" s="194" t="s">
        <v>402</v>
      </c>
      <c r="AU131" s="194" t="s">
        <v>5990</v>
      </c>
      <c r="AV131" s="12" t="s">
        <v>5990</v>
      </c>
      <c r="AW131" s="12" t="s">
        <v>5947</v>
      </c>
      <c r="AX131" s="12" t="s">
        <v>5983</v>
      </c>
      <c r="AY131" s="194" t="s">
        <v>4012</v>
      </c>
    </row>
    <row r="132" spans="2:65" s="12" customFormat="1">
      <c r="B132" s="186"/>
      <c r="D132" s="195" t="s">
        <v>402</v>
      </c>
      <c r="E132" s="194" t="s">
        <v>5915</v>
      </c>
      <c r="F132" s="207" t="s">
        <v>3420</v>
      </c>
      <c r="H132" s="208">
        <v>4.1399999999999997</v>
      </c>
      <c r="I132" s="190"/>
      <c r="L132" s="186"/>
      <c r="M132" s="191"/>
      <c r="N132" s="192"/>
      <c r="O132" s="192"/>
      <c r="P132" s="192"/>
      <c r="Q132" s="192"/>
      <c r="R132" s="192"/>
      <c r="S132" s="192"/>
      <c r="T132" s="193"/>
      <c r="AT132" s="194" t="s">
        <v>402</v>
      </c>
      <c r="AU132" s="194" t="s">
        <v>5990</v>
      </c>
      <c r="AV132" s="12" t="s">
        <v>5990</v>
      </c>
      <c r="AW132" s="12" t="s">
        <v>5947</v>
      </c>
      <c r="AX132" s="12" t="s">
        <v>5983</v>
      </c>
      <c r="AY132" s="194" t="s">
        <v>4012</v>
      </c>
    </row>
    <row r="133" spans="2:65" s="12" customFormat="1">
      <c r="B133" s="186"/>
      <c r="D133" s="195" t="s">
        <v>402</v>
      </c>
      <c r="E133" s="194" t="s">
        <v>5915</v>
      </c>
      <c r="F133" s="207" t="s">
        <v>3421</v>
      </c>
      <c r="H133" s="208">
        <v>20.16</v>
      </c>
      <c r="I133" s="190"/>
      <c r="L133" s="186"/>
      <c r="M133" s="191"/>
      <c r="N133" s="192"/>
      <c r="O133" s="192"/>
      <c r="P133" s="192"/>
      <c r="Q133" s="192"/>
      <c r="R133" s="192"/>
      <c r="S133" s="192"/>
      <c r="T133" s="193"/>
      <c r="AT133" s="194" t="s">
        <v>402</v>
      </c>
      <c r="AU133" s="194" t="s">
        <v>5990</v>
      </c>
      <c r="AV133" s="12" t="s">
        <v>5990</v>
      </c>
      <c r="AW133" s="12" t="s">
        <v>5947</v>
      </c>
      <c r="AX133" s="12" t="s">
        <v>5983</v>
      </c>
      <c r="AY133" s="194" t="s">
        <v>4012</v>
      </c>
    </row>
    <row r="134" spans="2:65" s="13" customFormat="1">
      <c r="B134" s="209"/>
      <c r="D134" s="179" t="s">
        <v>402</v>
      </c>
      <c r="E134" s="210" t="s">
        <v>5915</v>
      </c>
      <c r="F134" s="211" t="s">
        <v>476</v>
      </c>
      <c r="H134" s="212">
        <v>163.98</v>
      </c>
      <c r="I134" s="213"/>
      <c r="L134" s="209"/>
      <c r="M134" s="214"/>
      <c r="N134" s="215"/>
      <c r="O134" s="215"/>
      <c r="P134" s="215"/>
      <c r="Q134" s="215"/>
      <c r="R134" s="215"/>
      <c r="S134" s="215"/>
      <c r="T134" s="216"/>
      <c r="AT134" s="217" t="s">
        <v>402</v>
      </c>
      <c r="AU134" s="217" t="s">
        <v>5990</v>
      </c>
      <c r="AV134" s="13" t="s">
        <v>6003</v>
      </c>
      <c r="AW134" s="13" t="s">
        <v>5947</v>
      </c>
      <c r="AX134" s="13" t="s">
        <v>5934</v>
      </c>
      <c r="AY134" s="217" t="s">
        <v>4012</v>
      </c>
    </row>
    <row r="135" spans="2:65" s="1" customFormat="1" ht="22.5" customHeight="1">
      <c r="B135" s="166"/>
      <c r="C135" s="167" t="s">
        <v>2327</v>
      </c>
      <c r="D135" s="167" t="s">
        <v>4015</v>
      </c>
      <c r="E135" s="168" t="s">
        <v>1505</v>
      </c>
      <c r="F135" s="169" t="s">
        <v>1506</v>
      </c>
      <c r="G135" s="170" t="s">
        <v>426</v>
      </c>
      <c r="H135" s="171">
        <v>163.98</v>
      </c>
      <c r="I135" s="172"/>
      <c r="J135" s="173">
        <f>ROUND(I135*H135,2)</f>
        <v>0</v>
      </c>
      <c r="K135" s="169" t="s">
        <v>392</v>
      </c>
      <c r="L135" s="35"/>
      <c r="M135" s="174" t="s">
        <v>5915</v>
      </c>
      <c r="N135" s="175" t="s">
        <v>5954</v>
      </c>
      <c r="O135" s="36"/>
      <c r="P135" s="176">
        <f>O135*H135</f>
        <v>0</v>
      </c>
      <c r="Q135" s="176">
        <v>4.8900000000000002E-3</v>
      </c>
      <c r="R135" s="176">
        <f>Q135*H135</f>
        <v>0.80186219999999997</v>
      </c>
      <c r="S135" s="176">
        <v>0</v>
      </c>
      <c r="T135" s="177">
        <f>S135*H135</f>
        <v>0</v>
      </c>
      <c r="AR135" s="18" t="s">
        <v>6003</v>
      </c>
      <c r="AT135" s="18" t="s">
        <v>4015</v>
      </c>
      <c r="AU135" s="18" t="s">
        <v>5990</v>
      </c>
      <c r="AY135" s="18" t="s">
        <v>4012</v>
      </c>
      <c r="BE135" s="178">
        <f>IF(N135="základní",J135,0)</f>
        <v>0</v>
      </c>
      <c r="BF135" s="178">
        <f>IF(N135="snížená",J135,0)</f>
        <v>0</v>
      </c>
      <c r="BG135" s="178">
        <f>IF(N135="zákl. přenesená",J135,0)</f>
        <v>0</v>
      </c>
      <c r="BH135" s="178">
        <f>IF(N135="sníž. přenesená",J135,0)</f>
        <v>0</v>
      </c>
      <c r="BI135" s="178">
        <f>IF(N135="nulová",J135,0)</f>
        <v>0</v>
      </c>
      <c r="BJ135" s="18" t="s">
        <v>5934</v>
      </c>
      <c r="BK135" s="178">
        <f>ROUND(I135*H135,2)</f>
        <v>0</v>
      </c>
      <c r="BL135" s="18" t="s">
        <v>6003</v>
      </c>
      <c r="BM135" s="18" t="s">
        <v>3422</v>
      </c>
    </row>
    <row r="136" spans="2:65" s="1" customFormat="1" ht="22.5" customHeight="1">
      <c r="B136" s="166"/>
      <c r="C136" s="167" t="s">
        <v>2329</v>
      </c>
      <c r="D136" s="167" t="s">
        <v>4015</v>
      </c>
      <c r="E136" s="168" t="s">
        <v>2393</v>
      </c>
      <c r="F136" s="169" t="s">
        <v>2394</v>
      </c>
      <c r="G136" s="170" t="s">
        <v>426</v>
      </c>
      <c r="H136" s="171">
        <v>163.98</v>
      </c>
      <c r="I136" s="172"/>
      <c r="J136" s="173">
        <f>ROUND(I136*H136,2)</f>
        <v>0</v>
      </c>
      <c r="K136" s="169" t="s">
        <v>392</v>
      </c>
      <c r="L136" s="35"/>
      <c r="M136" s="174" t="s">
        <v>5915</v>
      </c>
      <c r="N136" s="175" t="s">
        <v>5954</v>
      </c>
      <c r="O136" s="36"/>
      <c r="P136" s="176">
        <f>O136*H136</f>
        <v>0</v>
      </c>
      <c r="Q136" s="176">
        <v>3.15E-2</v>
      </c>
      <c r="R136" s="176">
        <f>Q136*H136</f>
        <v>5.1653699999999994</v>
      </c>
      <c r="S136" s="176">
        <v>0</v>
      </c>
      <c r="T136" s="177">
        <f>S136*H136</f>
        <v>0</v>
      </c>
      <c r="AR136" s="18" t="s">
        <v>6003</v>
      </c>
      <c r="AT136" s="18" t="s">
        <v>4015</v>
      </c>
      <c r="AU136" s="18" t="s">
        <v>5990</v>
      </c>
      <c r="AY136" s="18" t="s">
        <v>4012</v>
      </c>
      <c r="BE136" s="178">
        <f>IF(N136="základní",J136,0)</f>
        <v>0</v>
      </c>
      <c r="BF136" s="178">
        <f>IF(N136="snížená",J136,0)</f>
        <v>0</v>
      </c>
      <c r="BG136" s="178">
        <f>IF(N136="zákl. přenesená",J136,0)</f>
        <v>0</v>
      </c>
      <c r="BH136" s="178">
        <f>IF(N136="sníž. přenesená",J136,0)</f>
        <v>0</v>
      </c>
      <c r="BI136" s="178">
        <f>IF(N136="nulová",J136,0)</f>
        <v>0</v>
      </c>
      <c r="BJ136" s="18" t="s">
        <v>5934</v>
      </c>
      <c r="BK136" s="178">
        <f>ROUND(I136*H136,2)</f>
        <v>0</v>
      </c>
      <c r="BL136" s="18" t="s">
        <v>6003</v>
      </c>
      <c r="BM136" s="18" t="s">
        <v>3423</v>
      </c>
    </row>
    <row r="137" spans="2:65" s="1" customFormat="1" ht="22.5" customHeight="1">
      <c r="B137" s="166"/>
      <c r="C137" s="167" t="s">
        <v>3959</v>
      </c>
      <c r="D137" s="167" t="s">
        <v>4015</v>
      </c>
      <c r="E137" s="168" t="s">
        <v>2396</v>
      </c>
      <c r="F137" s="169" t="s">
        <v>2397</v>
      </c>
      <c r="G137" s="170" t="s">
        <v>426</v>
      </c>
      <c r="H137" s="171">
        <v>163.98</v>
      </c>
      <c r="I137" s="172"/>
      <c r="J137" s="173">
        <f>ROUND(I137*H137,2)</f>
        <v>0</v>
      </c>
      <c r="K137" s="169" t="s">
        <v>392</v>
      </c>
      <c r="L137" s="35"/>
      <c r="M137" s="174" t="s">
        <v>5915</v>
      </c>
      <c r="N137" s="175" t="s">
        <v>5954</v>
      </c>
      <c r="O137" s="36"/>
      <c r="P137" s="176">
        <f>O137*H137</f>
        <v>0</v>
      </c>
      <c r="Q137" s="176">
        <v>1.0500000000000001E-2</v>
      </c>
      <c r="R137" s="176">
        <f>Q137*H137</f>
        <v>1.7217899999999999</v>
      </c>
      <c r="S137" s="176">
        <v>0</v>
      </c>
      <c r="T137" s="177">
        <f>S137*H137</f>
        <v>0</v>
      </c>
      <c r="AR137" s="18" t="s">
        <v>6003</v>
      </c>
      <c r="AT137" s="18" t="s">
        <v>4015</v>
      </c>
      <c r="AU137" s="18" t="s">
        <v>5990</v>
      </c>
      <c r="AY137" s="18" t="s">
        <v>4012</v>
      </c>
      <c r="BE137" s="178">
        <f>IF(N137="základní",J137,0)</f>
        <v>0</v>
      </c>
      <c r="BF137" s="178">
        <f>IF(N137="snížená",J137,0)</f>
        <v>0</v>
      </c>
      <c r="BG137" s="178">
        <f>IF(N137="zákl. přenesená",J137,0)</f>
        <v>0</v>
      </c>
      <c r="BH137" s="178">
        <f>IF(N137="sníž. přenesená",J137,0)</f>
        <v>0</v>
      </c>
      <c r="BI137" s="178">
        <f>IF(N137="nulová",J137,0)</f>
        <v>0</v>
      </c>
      <c r="BJ137" s="18" t="s">
        <v>5934</v>
      </c>
      <c r="BK137" s="178">
        <f>ROUND(I137*H137,2)</f>
        <v>0</v>
      </c>
      <c r="BL137" s="18" t="s">
        <v>6003</v>
      </c>
      <c r="BM137" s="18" t="s">
        <v>3424</v>
      </c>
    </row>
    <row r="138" spans="2:65" s="1" customFormat="1" ht="31.5" customHeight="1">
      <c r="B138" s="166"/>
      <c r="C138" s="167" t="s">
        <v>5921</v>
      </c>
      <c r="D138" s="167" t="s">
        <v>4015</v>
      </c>
      <c r="E138" s="168" t="s">
        <v>1537</v>
      </c>
      <c r="F138" s="169" t="s">
        <v>1538</v>
      </c>
      <c r="G138" s="170" t="s">
        <v>426</v>
      </c>
      <c r="H138" s="171">
        <v>26.22</v>
      </c>
      <c r="I138" s="172"/>
      <c r="J138" s="173">
        <f>ROUND(I138*H138,2)</f>
        <v>0</v>
      </c>
      <c r="K138" s="169" t="s">
        <v>392</v>
      </c>
      <c r="L138" s="35"/>
      <c r="M138" s="174" t="s">
        <v>5915</v>
      </c>
      <c r="N138" s="175" t="s">
        <v>5954</v>
      </c>
      <c r="O138" s="36"/>
      <c r="P138" s="176">
        <f>O138*H138</f>
        <v>0</v>
      </c>
      <c r="Q138" s="176">
        <v>6.28E-3</v>
      </c>
      <c r="R138" s="176">
        <f>Q138*H138</f>
        <v>0.16466159999999999</v>
      </c>
      <c r="S138" s="176">
        <v>0</v>
      </c>
      <c r="T138" s="177">
        <f>S138*H138</f>
        <v>0</v>
      </c>
      <c r="AR138" s="18" t="s">
        <v>6003</v>
      </c>
      <c r="AT138" s="18" t="s">
        <v>4015</v>
      </c>
      <c r="AU138" s="18" t="s">
        <v>5990</v>
      </c>
      <c r="AY138" s="18" t="s">
        <v>4012</v>
      </c>
      <c r="BE138" s="178">
        <f>IF(N138="základní",J138,0)</f>
        <v>0</v>
      </c>
      <c r="BF138" s="178">
        <f>IF(N138="snížená",J138,0)</f>
        <v>0</v>
      </c>
      <c r="BG138" s="178">
        <f>IF(N138="zákl. přenesená",J138,0)</f>
        <v>0</v>
      </c>
      <c r="BH138" s="178">
        <f>IF(N138="sníž. přenesená",J138,0)</f>
        <v>0</v>
      </c>
      <c r="BI138" s="178">
        <f>IF(N138="nulová",J138,0)</f>
        <v>0</v>
      </c>
      <c r="BJ138" s="18" t="s">
        <v>5934</v>
      </c>
      <c r="BK138" s="178">
        <f>ROUND(I138*H138,2)</f>
        <v>0</v>
      </c>
      <c r="BL138" s="18" t="s">
        <v>6003</v>
      </c>
      <c r="BM138" s="18" t="s">
        <v>2399</v>
      </c>
    </row>
    <row r="139" spans="2:65" s="12" customFormat="1">
      <c r="B139" s="186"/>
      <c r="D139" s="195" t="s">
        <v>402</v>
      </c>
      <c r="E139" s="194" t="s">
        <v>5915</v>
      </c>
      <c r="F139" s="207" t="s">
        <v>3425</v>
      </c>
      <c r="H139" s="208">
        <v>22.08</v>
      </c>
      <c r="I139" s="190"/>
      <c r="L139" s="186"/>
      <c r="M139" s="191"/>
      <c r="N139" s="192"/>
      <c r="O139" s="192"/>
      <c r="P139" s="192"/>
      <c r="Q139" s="192"/>
      <c r="R139" s="192"/>
      <c r="S139" s="192"/>
      <c r="T139" s="193"/>
      <c r="AT139" s="194" t="s">
        <v>402</v>
      </c>
      <c r="AU139" s="194" t="s">
        <v>5990</v>
      </c>
      <c r="AV139" s="12" t="s">
        <v>5990</v>
      </c>
      <c r="AW139" s="12" t="s">
        <v>5947</v>
      </c>
      <c r="AX139" s="12" t="s">
        <v>5983</v>
      </c>
      <c r="AY139" s="194" t="s">
        <v>4012</v>
      </c>
    </row>
    <row r="140" spans="2:65" s="12" customFormat="1">
      <c r="B140" s="186"/>
      <c r="D140" s="195" t="s">
        <v>402</v>
      </c>
      <c r="E140" s="194" t="s">
        <v>5915</v>
      </c>
      <c r="F140" s="207" t="s">
        <v>3426</v>
      </c>
      <c r="H140" s="208">
        <v>4.1399999999999997</v>
      </c>
      <c r="I140" s="190"/>
      <c r="L140" s="186"/>
      <c r="M140" s="191"/>
      <c r="N140" s="192"/>
      <c r="O140" s="192"/>
      <c r="P140" s="192"/>
      <c r="Q140" s="192"/>
      <c r="R140" s="192"/>
      <c r="S140" s="192"/>
      <c r="T140" s="193"/>
      <c r="AT140" s="194" t="s">
        <v>402</v>
      </c>
      <c r="AU140" s="194" t="s">
        <v>5990</v>
      </c>
      <c r="AV140" s="12" t="s">
        <v>5990</v>
      </c>
      <c r="AW140" s="12" t="s">
        <v>5947</v>
      </c>
      <c r="AX140" s="12" t="s">
        <v>5983</v>
      </c>
      <c r="AY140" s="194" t="s">
        <v>4012</v>
      </c>
    </row>
    <row r="141" spans="2:65" s="13" customFormat="1">
      <c r="B141" s="209"/>
      <c r="D141" s="179" t="s">
        <v>402</v>
      </c>
      <c r="E141" s="210" t="s">
        <v>5915</v>
      </c>
      <c r="F141" s="211" t="s">
        <v>476</v>
      </c>
      <c r="H141" s="212">
        <v>26.22</v>
      </c>
      <c r="I141" s="213"/>
      <c r="L141" s="209"/>
      <c r="M141" s="214"/>
      <c r="N141" s="215"/>
      <c r="O141" s="215"/>
      <c r="P141" s="215"/>
      <c r="Q141" s="215"/>
      <c r="R141" s="215"/>
      <c r="S141" s="215"/>
      <c r="T141" s="216"/>
      <c r="AT141" s="217" t="s">
        <v>402</v>
      </c>
      <c r="AU141" s="217" t="s">
        <v>5990</v>
      </c>
      <c r="AV141" s="13" t="s">
        <v>6003</v>
      </c>
      <c r="AW141" s="13" t="s">
        <v>5947</v>
      </c>
      <c r="AX141" s="13" t="s">
        <v>5934</v>
      </c>
      <c r="AY141" s="217" t="s">
        <v>4012</v>
      </c>
    </row>
    <row r="142" spans="2:65" s="1" customFormat="1" ht="22.5" customHeight="1">
      <c r="B142" s="166"/>
      <c r="C142" s="167" t="s">
        <v>3964</v>
      </c>
      <c r="D142" s="167" t="s">
        <v>4015</v>
      </c>
      <c r="E142" s="168" t="s">
        <v>1543</v>
      </c>
      <c r="F142" s="169" t="s">
        <v>1544</v>
      </c>
      <c r="G142" s="170" t="s">
        <v>426</v>
      </c>
      <c r="H142" s="171">
        <v>163.98</v>
      </c>
      <c r="I142" s="172"/>
      <c r="J142" s="173">
        <f>ROUND(I142*H142,2)</f>
        <v>0</v>
      </c>
      <c r="K142" s="169" t="s">
        <v>392</v>
      </c>
      <c r="L142" s="35"/>
      <c r="M142" s="174" t="s">
        <v>5915</v>
      </c>
      <c r="N142" s="175" t="s">
        <v>5954</v>
      </c>
      <c r="O142" s="36"/>
      <c r="P142" s="176">
        <f>O142*H142</f>
        <v>0</v>
      </c>
      <c r="Q142" s="176">
        <v>4.7800000000000004E-3</v>
      </c>
      <c r="R142" s="176">
        <f>Q142*H142</f>
        <v>0.78382439999999998</v>
      </c>
      <c r="S142" s="176">
        <v>0</v>
      </c>
      <c r="T142" s="177">
        <f>S142*H142</f>
        <v>0</v>
      </c>
      <c r="AR142" s="18" t="s">
        <v>6003</v>
      </c>
      <c r="AT142" s="18" t="s">
        <v>4015</v>
      </c>
      <c r="AU142" s="18" t="s">
        <v>5990</v>
      </c>
      <c r="AY142" s="18" t="s">
        <v>4012</v>
      </c>
      <c r="BE142" s="178">
        <f>IF(N142="základní",J142,0)</f>
        <v>0</v>
      </c>
      <c r="BF142" s="178">
        <f>IF(N142="snížená",J142,0)</f>
        <v>0</v>
      </c>
      <c r="BG142" s="178">
        <f>IF(N142="zákl. přenesená",J142,0)</f>
        <v>0</v>
      </c>
      <c r="BH142" s="178">
        <f>IF(N142="sníž. přenesená",J142,0)</f>
        <v>0</v>
      </c>
      <c r="BI142" s="178">
        <f>IF(N142="nulová",J142,0)</f>
        <v>0</v>
      </c>
      <c r="BJ142" s="18" t="s">
        <v>5934</v>
      </c>
      <c r="BK142" s="178">
        <f>ROUND(I142*H142,2)</f>
        <v>0</v>
      </c>
      <c r="BL142" s="18" t="s">
        <v>6003</v>
      </c>
      <c r="BM142" s="18" t="s">
        <v>3427</v>
      </c>
    </row>
    <row r="143" spans="2:65" s="1" customFormat="1" ht="27">
      <c r="B143" s="35"/>
      <c r="D143" s="179" t="s">
        <v>4021</v>
      </c>
      <c r="F143" s="180" t="s">
        <v>1546</v>
      </c>
      <c r="I143" s="181"/>
      <c r="L143" s="35"/>
      <c r="M143" s="64"/>
      <c r="N143" s="36"/>
      <c r="O143" s="36"/>
      <c r="P143" s="36"/>
      <c r="Q143" s="36"/>
      <c r="R143" s="36"/>
      <c r="S143" s="36"/>
      <c r="T143" s="65"/>
      <c r="AT143" s="18" t="s">
        <v>4021</v>
      </c>
      <c r="AU143" s="18" t="s">
        <v>5990</v>
      </c>
    </row>
    <row r="144" spans="2:65" s="1" customFormat="1" ht="22.5" customHeight="1">
      <c r="B144" s="166"/>
      <c r="C144" s="167" t="s">
        <v>2338</v>
      </c>
      <c r="D144" s="167" t="s">
        <v>4015</v>
      </c>
      <c r="E144" s="168" t="s">
        <v>1547</v>
      </c>
      <c r="F144" s="169" t="s">
        <v>1548</v>
      </c>
      <c r="G144" s="170" t="s">
        <v>426</v>
      </c>
      <c r="H144" s="171">
        <v>163.98</v>
      </c>
      <c r="I144" s="172"/>
      <c r="J144" s="173">
        <f>ROUND(I144*H144,2)</f>
        <v>0</v>
      </c>
      <c r="K144" s="169" t="s">
        <v>392</v>
      </c>
      <c r="L144" s="35"/>
      <c r="M144" s="174" t="s">
        <v>5915</v>
      </c>
      <c r="N144" s="175" t="s">
        <v>5954</v>
      </c>
      <c r="O144" s="36"/>
      <c r="P144" s="176">
        <f>O144*H144</f>
        <v>0</v>
      </c>
      <c r="Q144" s="176">
        <v>0</v>
      </c>
      <c r="R144" s="176">
        <f>Q144*H144</f>
        <v>0</v>
      </c>
      <c r="S144" s="176">
        <v>0</v>
      </c>
      <c r="T144" s="177">
        <f>S144*H144</f>
        <v>0</v>
      </c>
      <c r="AR144" s="18" t="s">
        <v>6003</v>
      </c>
      <c r="AT144" s="18" t="s">
        <v>4015</v>
      </c>
      <c r="AU144" s="18" t="s">
        <v>5990</v>
      </c>
      <c r="AY144" s="18" t="s">
        <v>4012</v>
      </c>
      <c r="BE144" s="178">
        <f>IF(N144="základní",J144,0)</f>
        <v>0</v>
      </c>
      <c r="BF144" s="178">
        <f>IF(N144="snížená",J144,0)</f>
        <v>0</v>
      </c>
      <c r="BG144" s="178">
        <f>IF(N144="zákl. přenesená",J144,0)</f>
        <v>0</v>
      </c>
      <c r="BH144" s="178">
        <f>IF(N144="sníž. přenesená",J144,0)</f>
        <v>0</v>
      </c>
      <c r="BI144" s="178">
        <f>IF(N144="nulová",J144,0)</f>
        <v>0</v>
      </c>
      <c r="BJ144" s="18" t="s">
        <v>5934</v>
      </c>
      <c r="BK144" s="178">
        <f>ROUND(I144*H144,2)</f>
        <v>0</v>
      </c>
      <c r="BL144" s="18" t="s">
        <v>6003</v>
      </c>
      <c r="BM144" s="18" t="s">
        <v>2402</v>
      </c>
    </row>
    <row r="145" spans="2:65" s="12" customFormat="1">
      <c r="B145" s="186"/>
      <c r="D145" s="179" t="s">
        <v>402</v>
      </c>
      <c r="E145" s="187" t="s">
        <v>5915</v>
      </c>
      <c r="F145" s="188" t="s">
        <v>3428</v>
      </c>
      <c r="H145" s="189">
        <v>163.98</v>
      </c>
      <c r="I145" s="190"/>
      <c r="L145" s="186"/>
      <c r="M145" s="191"/>
      <c r="N145" s="192"/>
      <c r="O145" s="192"/>
      <c r="P145" s="192"/>
      <c r="Q145" s="192"/>
      <c r="R145" s="192"/>
      <c r="S145" s="192"/>
      <c r="T145" s="193"/>
      <c r="AT145" s="194" t="s">
        <v>402</v>
      </c>
      <c r="AU145" s="194" t="s">
        <v>5990</v>
      </c>
      <c r="AV145" s="12" t="s">
        <v>5990</v>
      </c>
      <c r="AW145" s="12" t="s">
        <v>5947</v>
      </c>
      <c r="AX145" s="12" t="s">
        <v>5934</v>
      </c>
      <c r="AY145" s="194" t="s">
        <v>4012</v>
      </c>
    </row>
    <row r="146" spans="2:65" s="1" customFormat="1" ht="22.5" customHeight="1">
      <c r="B146" s="166"/>
      <c r="C146" s="167" t="s">
        <v>2341</v>
      </c>
      <c r="D146" s="167" t="s">
        <v>4015</v>
      </c>
      <c r="E146" s="168" t="s">
        <v>3429</v>
      </c>
      <c r="F146" s="169" t="s">
        <v>3430</v>
      </c>
      <c r="G146" s="170" t="s">
        <v>400</v>
      </c>
      <c r="H146" s="171">
        <v>4.1280000000000001</v>
      </c>
      <c r="I146" s="172"/>
      <c r="J146" s="173">
        <f>ROUND(I146*H146,2)</f>
        <v>0</v>
      </c>
      <c r="K146" s="169" t="s">
        <v>392</v>
      </c>
      <c r="L146" s="35"/>
      <c r="M146" s="174" t="s">
        <v>5915</v>
      </c>
      <c r="N146" s="175" t="s">
        <v>5954</v>
      </c>
      <c r="O146" s="36"/>
      <c r="P146" s="176">
        <f>O146*H146</f>
        <v>0</v>
      </c>
      <c r="Q146" s="176">
        <v>2.45329</v>
      </c>
      <c r="R146" s="176">
        <f>Q146*H146</f>
        <v>10.127181119999999</v>
      </c>
      <c r="S146" s="176">
        <v>0</v>
      </c>
      <c r="T146" s="177">
        <f>S146*H146</f>
        <v>0</v>
      </c>
      <c r="AR146" s="18" t="s">
        <v>6003</v>
      </c>
      <c r="AT146" s="18" t="s">
        <v>4015</v>
      </c>
      <c r="AU146" s="18" t="s">
        <v>5990</v>
      </c>
      <c r="AY146" s="18" t="s">
        <v>4012</v>
      </c>
      <c r="BE146" s="178">
        <f>IF(N146="základní",J146,0)</f>
        <v>0</v>
      </c>
      <c r="BF146" s="178">
        <f>IF(N146="snížená",J146,0)</f>
        <v>0</v>
      </c>
      <c r="BG146" s="178">
        <f>IF(N146="zákl. přenesená",J146,0)</f>
        <v>0</v>
      </c>
      <c r="BH146" s="178">
        <f>IF(N146="sníž. přenesená",J146,0)</f>
        <v>0</v>
      </c>
      <c r="BI146" s="178">
        <f>IF(N146="nulová",J146,0)</f>
        <v>0</v>
      </c>
      <c r="BJ146" s="18" t="s">
        <v>5934</v>
      </c>
      <c r="BK146" s="178">
        <f>ROUND(I146*H146,2)</f>
        <v>0</v>
      </c>
      <c r="BL146" s="18" t="s">
        <v>6003</v>
      </c>
      <c r="BM146" s="18" t="s">
        <v>3431</v>
      </c>
    </row>
    <row r="147" spans="2:65" s="12" customFormat="1">
      <c r="B147" s="186"/>
      <c r="D147" s="179" t="s">
        <v>402</v>
      </c>
      <c r="E147" s="187" t="s">
        <v>5915</v>
      </c>
      <c r="F147" s="188" t="s">
        <v>3432</v>
      </c>
      <c r="H147" s="189">
        <v>4.1280000000000001</v>
      </c>
      <c r="I147" s="190"/>
      <c r="L147" s="186"/>
      <c r="M147" s="191"/>
      <c r="N147" s="192"/>
      <c r="O147" s="192"/>
      <c r="P147" s="192"/>
      <c r="Q147" s="192"/>
      <c r="R147" s="192"/>
      <c r="S147" s="192"/>
      <c r="T147" s="193"/>
      <c r="AT147" s="194" t="s">
        <v>402</v>
      </c>
      <c r="AU147" s="194" t="s">
        <v>5990</v>
      </c>
      <c r="AV147" s="12" t="s">
        <v>5990</v>
      </c>
      <c r="AW147" s="12" t="s">
        <v>5947</v>
      </c>
      <c r="AX147" s="12" t="s">
        <v>5934</v>
      </c>
      <c r="AY147" s="194" t="s">
        <v>4012</v>
      </c>
    </row>
    <row r="148" spans="2:65" s="1" customFormat="1" ht="22.5" customHeight="1">
      <c r="B148" s="166"/>
      <c r="C148" s="167" t="s">
        <v>2344</v>
      </c>
      <c r="D148" s="167" t="s">
        <v>4015</v>
      </c>
      <c r="E148" s="168" t="s">
        <v>2546</v>
      </c>
      <c r="F148" s="169" t="s">
        <v>2547</v>
      </c>
      <c r="G148" s="170" t="s">
        <v>568</v>
      </c>
      <c r="H148" s="171">
        <v>5</v>
      </c>
      <c r="I148" s="172"/>
      <c r="J148" s="173">
        <f t="shared" ref="J148:J156" si="0">ROUND(I148*H148,2)</f>
        <v>0</v>
      </c>
      <c r="K148" s="169" t="s">
        <v>5915</v>
      </c>
      <c r="L148" s="35"/>
      <c r="M148" s="174" t="s">
        <v>5915</v>
      </c>
      <c r="N148" s="175" t="s">
        <v>5954</v>
      </c>
      <c r="O148" s="36"/>
      <c r="P148" s="176">
        <f t="shared" ref="P148:P156" si="1">O148*H148</f>
        <v>0</v>
      </c>
      <c r="Q148" s="176">
        <v>1.6979999999999999E-2</v>
      </c>
      <c r="R148" s="176">
        <f t="shared" ref="R148:R156" si="2">Q148*H148</f>
        <v>8.4899999999999989E-2</v>
      </c>
      <c r="S148" s="176">
        <v>0</v>
      </c>
      <c r="T148" s="177">
        <f t="shared" ref="T148:T156" si="3">S148*H148</f>
        <v>0</v>
      </c>
      <c r="AR148" s="18" t="s">
        <v>6003</v>
      </c>
      <c r="AT148" s="18" t="s">
        <v>4015</v>
      </c>
      <c r="AU148" s="18" t="s">
        <v>5990</v>
      </c>
      <c r="AY148" s="18" t="s">
        <v>4012</v>
      </c>
      <c r="BE148" s="178">
        <f t="shared" ref="BE148:BE156" si="4">IF(N148="základní",J148,0)</f>
        <v>0</v>
      </c>
      <c r="BF148" s="178">
        <f t="shared" ref="BF148:BF156" si="5">IF(N148="snížená",J148,0)</f>
        <v>0</v>
      </c>
      <c r="BG148" s="178">
        <f t="shared" ref="BG148:BG156" si="6">IF(N148="zákl. přenesená",J148,0)</f>
        <v>0</v>
      </c>
      <c r="BH148" s="178">
        <f t="shared" ref="BH148:BH156" si="7">IF(N148="sníž. přenesená",J148,0)</f>
        <v>0</v>
      </c>
      <c r="BI148" s="178">
        <f t="shared" ref="BI148:BI156" si="8">IF(N148="nulová",J148,0)</f>
        <v>0</v>
      </c>
      <c r="BJ148" s="18" t="s">
        <v>5934</v>
      </c>
      <c r="BK148" s="178">
        <f t="shared" ref="BK148:BK156" si="9">ROUND(I148*H148,2)</f>
        <v>0</v>
      </c>
      <c r="BL148" s="18" t="s">
        <v>6003</v>
      </c>
      <c r="BM148" s="18" t="s">
        <v>2548</v>
      </c>
    </row>
    <row r="149" spans="2:65" s="1" customFormat="1" ht="22.5" customHeight="1">
      <c r="B149" s="166"/>
      <c r="C149" s="197" t="s">
        <v>2347</v>
      </c>
      <c r="D149" s="197" t="s">
        <v>447</v>
      </c>
      <c r="E149" s="198" t="s">
        <v>4519</v>
      </c>
      <c r="F149" s="199" t="s">
        <v>2550</v>
      </c>
      <c r="G149" s="200" t="s">
        <v>568</v>
      </c>
      <c r="H149" s="201">
        <v>2</v>
      </c>
      <c r="I149" s="202"/>
      <c r="J149" s="203">
        <f t="shared" si="0"/>
        <v>0</v>
      </c>
      <c r="K149" s="199" t="s">
        <v>5915</v>
      </c>
      <c r="L149" s="204"/>
      <c r="M149" s="205" t="s">
        <v>5915</v>
      </c>
      <c r="N149" s="206" t="s">
        <v>5954</v>
      </c>
      <c r="O149" s="36"/>
      <c r="P149" s="176">
        <f t="shared" si="1"/>
        <v>0</v>
      </c>
      <c r="Q149" s="176">
        <v>8.5000000000000006E-3</v>
      </c>
      <c r="R149" s="176">
        <f t="shared" si="2"/>
        <v>1.7000000000000001E-2</v>
      </c>
      <c r="S149" s="176">
        <v>0</v>
      </c>
      <c r="T149" s="177">
        <f t="shared" si="3"/>
        <v>0</v>
      </c>
      <c r="AR149" s="18" t="s">
        <v>6015</v>
      </c>
      <c r="AT149" s="18" t="s">
        <v>447</v>
      </c>
      <c r="AU149" s="18" t="s">
        <v>5990</v>
      </c>
      <c r="AY149" s="18" t="s">
        <v>4012</v>
      </c>
      <c r="BE149" s="178">
        <f t="shared" si="4"/>
        <v>0</v>
      </c>
      <c r="BF149" s="178">
        <f t="shared" si="5"/>
        <v>0</v>
      </c>
      <c r="BG149" s="178">
        <f t="shared" si="6"/>
        <v>0</v>
      </c>
      <c r="BH149" s="178">
        <f t="shared" si="7"/>
        <v>0</v>
      </c>
      <c r="BI149" s="178">
        <f t="shared" si="8"/>
        <v>0</v>
      </c>
      <c r="BJ149" s="18" t="s">
        <v>5934</v>
      </c>
      <c r="BK149" s="178">
        <f t="shared" si="9"/>
        <v>0</v>
      </c>
      <c r="BL149" s="18" t="s">
        <v>6003</v>
      </c>
      <c r="BM149" s="18" t="s">
        <v>3433</v>
      </c>
    </row>
    <row r="150" spans="2:65" s="1" customFormat="1" ht="22.5" customHeight="1">
      <c r="B150" s="166"/>
      <c r="C150" s="197" t="s">
        <v>5920</v>
      </c>
      <c r="D150" s="197" t="s">
        <v>447</v>
      </c>
      <c r="E150" s="198" t="s">
        <v>2549</v>
      </c>
      <c r="F150" s="199" t="s">
        <v>3434</v>
      </c>
      <c r="G150" s="200" t="s">
        <v>568</v>
      </c>
      <c r="H150" s="201">
        <v>1</v>
      </c>
      <c r="I150" s="202"/>
      <c r="J150" s="203">
        <f t="shared" si="0"/>
        <v>0</v>
      </c>
      <c r="K150" s="199" t="s">
        <v>5915</v>
      </c>
      <c r="L150" s="204"/>
      <c r="M150" s="205" t="s">
        <v>5915</v>
      </c>
      <c r="N150" s="206" t="s">
        <v>5954</v>
      </c>
      <c r="O150" s="36"/>
      <c r="P150" s="176">
        <f t="shared" si="1"/>
        <v>0</v>
      </c>
      <c r="Q150" s="176">
        <v>8.5000000000000006E-3</v>
      </c>
      <c r="R150" s="176">
        <f t="shared" si="2"/>
        <v>8.5000000000000006E-3</v>
      </c>
      <c r="S150" s="176">
        <v>0</v>
      </c>
      <c r="T150" s="177">
        <f t="shared" si="3"/>
        <v>0</v>
      </c>
      <c r="AR150" s="18" t="s">
        <v>6015</v>
      </c>
      <c r="AT150" s="18" t="s">
        <v>447</v>
      </c>
      <c r="AU150" s="18" t="s">
        <v>5990</v>
      </c>
      <c r="AY150" s="18" t="s">
        <v>4012</v>
      </c>
      <c r="BE150" s="178">
        <f t="shared" si="4"/>
        <v>0</v>
      </c>
      <c r="BF150" s="178">
        <f t="shared" si="5"/>
        <v>0</v>
      </c>
      <c r="BG150" s="178">
        <f t="shared" si="6"/>
        <v>0</v>
      </c>
      <c r="BH150" s="178">
        <f t="shared" si="7"/>
        <v>0</v>
      </c>
      <c r="BI150" s="178">
        <f t="shared" si="8"/>
        <v>0</v>
      </c>
      <c r="BJ150" s="18" t="s">
        <v>5934</v>
      </c>
      <c r="BK150" s="178">
        <f t="shared" si="9"/>
        <v>0</v>
      </c>
      <c r="BL150" s="18" t="s">
        <v>6003</v>
      </c>
      <c r="BM150" s="18" t="s">
        <v>2551</v>
      </c>
    </row>
    <row r="151" spans="2:65" s="1" customFormat="1" ht="22.5" customHeight="1">
      <c r="B151" s="166"/>
      <c r="C151" s="197" t="s">
        <v>2352</v>
      </c>
      <c r="D151" s="197" t="s">
        <v>447</v>
      </c>
      <c r="E151" s="198" t="s">
        <v>2696</v>
      </c>
      <c r="F151" s="199" t="s">
        <v>2697</v>
      </c>
      <c r="G151" s="200" t="s">
        <v>568</v>
      </c>
      <c r="H151" s="201">
        <v>1</v>
      </c>
      <c r="I151" s="202"/>
      <c r="J151" s="203">
        <f t="shared" si="0"/>
        <v>0</v>
      </c>
      <c r="K151" s="199" t="s">
        <v>5915</v>
      </c>
      <c r="L151" s="204"/>
      <c r="M151" s="205" t="s">
        <v>5915</v>
      </c>
      <c r="N151" s="206" t="s">
        <v>5954</v>
      </c>
      <c r="O151" s="36"/>
      <c r="P151" s="176">
        <f t="shared" si="1"/>
        <v>0</v>
      </c>
      <c r="Q151" s="176">
        <v>8.5000000000000006E-3</v>
      </c>
      <c r="R151" s="176">
        <f t="shared" si="2"/>
        <v>8.5000000000000006E-3</v>
      </c>
      <c r="S151" s="176">
        <v>0</v>
      </c>
      <c r="T151" s="177">
        <f t="shared" si="3"/>
        <v>0</v>
      </c>
      <c r="AR151" s="18" t="s">
        <v>6015</v>
      </c>
      <c r="AT151" s="18" t="s">
        <v>447</v>
      </c>
      <c r="AU151" s="18" t="s">
        <v>5990</v>
      </c>
      <c r="AY151" s="18" t="s">
        <v>4012</v>
      </c>
      <c r="BE151" s="178">
        <f t="shared" si="4"/>
        <v>0</v>
      </c>
      <c r="BF151" s="178">
        <f t="shared" si="5"/>
        <v>0</v>
      </c>
      <c r="BG151" s="178">
        <f t="shared" si="6"/>
        <v>0</v>
      </c>
      <c r="BH151" s="178">
        <f t="shared" si="7"/>
        <v>0</v>
      </c>
      <c r="BI151" s="178">
        <f t="shared" si="8"/>
        <v>0</v>
      </c>
      <c r="BJ151" s="18" t="s">
        <v>5934</v>
      </c>
      <c r="BK151" s="178">
        <f t="shared" si="9"/>
        <v>0</v>
      </c>
      <c r="BL151" s="18" t="s">
        <v>6003</v>
      </c>
      <c r="BM151" s="18" t="s">
        <v>3263</v>
      </c>
    </row>
    <row r="152" spans="2:65" s="1" customFormat="1" ht="22.5" customHeight="1">
      <c r="B152" s="166"/>
      <c r="C152" s="197" t="s">
        <v>2355</v>
      </c>
      <c r="D152" s="197" t="s">
        <v>447</v>
      </c>
      <c r="E152" s="198" t="s">
        <v>4526</v>
      </c>
      <c r="F152" s="199" t="s">
        <v>5394</v>
      </c>
      <c r="G152" s="200" t="s">
        <v>568</v>
      </c>
      <c r="H152" s="201">
        <v>1</v>
      </c>
      <c r="I152" s="202"/>
      <c r="J152" s="203">
        <f t="shared" si="0"/>
        <v>0</v>
      </c>
      <c r="K152" s="199" t="s">
        <v>5915</v>
      </c>
      <c r="L152" s="204"/>
      <c r="M152" s="205" t="s">
        <v>5915</v>
      </c>
      <c r="N152" s="206" t="s">
        <v>5954</v>
      </c>
      <c r="O152" s="36"/>
      <c r="P152" s="176">
        <f t="shared" si="1"/>
        <v>0</v>
      </c>
      <c r="Q152" s="176">
        <v>7.3999999999999996E-2</v>
      </c>
      <c r="R152" s="176">
        <f t="shared" si="2"/>
        <v>7.3999999999999996E-2</v>
      </c>
      <c r="S152" s="176">
        <v>0</v>
      </c>
      <c r="T152" s="177">
        <f t="shared" si="3"/>
        <v>0</v>
      </c>
      <c r="AR152" s="18" t="s">
        <v>6015</v>
      </c>
      <c r="AT152" s="18" t="s">
        <v>447</v>
      </c>
      <c r="AU152" s="18" t="s">
        <v>5990</v>
      </c>
      <c r="AY152" s="18" t="s">
        <v>4012</v>
      </c>
      <c r="BE152" s="178">
        <f t="shared" si="4"/>
        <v>0</v>
      </c>
      <c r="BF152" s="178">
        <f t="shared" si="5"/>
        <v>0</v>
      </c>
      <c r="BG152" s="178">
        <f t="shared" si="6"/>
        <v>0</v>
      </c>
      <c r="BH152" s="178">
        <f t="shared" si="7"/>
        <v>0</v>
      </c>
      <c r="BI152" s="178">
        <f t="shared" si="8"/>
        <v>0</v>
      </c>
      <c r="BJ152" s="18" t="s">
        <v>5934</v>
      </c>
      <c r="BK152" s="178">
        <f t="shared" si="9"/>
        <v>0</v>
      </c>
      <c r="BL152" s="18" t="s">
        <v>6003</v>
      </c>
      <c r="BM152" s="18" t="s">
        <v>5395</v>
      </c>
    </row>
    <row r="153" spans="2:65" s="1" customFormat="1" ht="22.5" customHeight="1">
      <c r="B153" s="166"/>
      <c r="C153" s="197" t="s">
        <v>2358</v>
      </c>
      <c r="D153" s="197" t="s">
        <v>447</v>
      </c>
      <c r="E153" s="198" t="s">
        <v>3435</v>
      </c>
      <c r="F153" s="199" t="s">
        <v>5394</v>
      </c>
      <c r="G153" s="200" t="s">
        <v>568</v>
      </c>
      <c r="H153" s="201">
        <v>1</v>
      </c>
      <c r="I153" s="202"/>
      <c r="J153" s="203">
        <f t="shared" si="0"/>
        <v>0</v>
      </c>
      <c r="K153" s="199" t="s">
        <v>5915</v>
      </c>
      <c r="L153" s="204"/>
      <c r="M153" s="205" t="s">
        <v>5915</v>
      </c>
      <c r="N153" s="206" t="s">
        <v>5954</v>
      </c>
      <c r="O153" s="36"/>
      <c r="P153" s="176">
        <f t="shared" si="1"/>
        <v>0</v>
      </c>
      <c r="Q153" s="176">
        <v>7.3999999999999996E-2</v>
      </c>
      <c r="R153" s="176">
        <f t="shared" si="2"/>
        <v>7.3999999999999996E-2</v>
      </c>
      <c r="S153" s="176">
        <v>0</v>
      </c>
      <c r="T153" s="177">
        <f t="shared" si="3"/>
        <v>0</v>
      </c>
      <c r="AR153" s="18" t="s">
        <v>6015</v>
      </c>
      <c r="AT153" s="18" t="s">
        <v>447</v>
      </c>
      <c r="AU153" s="18" t="s">
        <v>5990</v>
      </c>
      <c r="AY153" s="18" t="s">
        <v>4012</v>
      </c>
      <c r="BE153" s="178">
        <f t="shared" si="4"/>
        <v>0</v>
      </c>
      <c r="BF153" s="178">
        <f t="shared" si="5"/>
        <v>0</v>
      </c>
      <c r="BG153" s="178">
        <f t="shared" si="6"/>
        <v>0</v>
      </c>
      <c r="BH153" s="178">
        <f t="shared" si="7"/>
        <v>0</v>
      </c>
      <c r="BI153" s="178">
        <f t="shared" si="8"/>
        <v>0</v>
      </c>
      <c r="BJ153" s="18" t="s">
        <v>5934</v>
      </c>
      <c r="BK153" s="178">
        <f t="shared" si="9"/>
        <v>0</v>
      </c>
      <c r="BL153" s="18" t="s">
        <v>6003</v>
      </c>
      <c r="BM153" s="18" t="s">
        <v>3436</v>
      </c>
    </row>
    <row r="154" spans="2:65" s="1" customFormat="1" ht="22.5" customHeight="1">
      <c r="B154" s="166"/>
      <c r="C154" s="197" t="s">
        <v>491</v>
      </c>
      <c r="D154" s="197" t="s">
        <v>447</v>
      </c>
      <c r="E154" s="198" t="s">
        <v>2699</v>
      </c>
      <c r="F154" s="199" t="s">
        <v>2700</v>
      </c>
      <c r="G154" s="200" t="s">
        <v>568</v>
      </c>
      <c r="H154" s="201">
        <v>1</v>
      </c>
      <c r="I154" s="202"/>
      <c r="J154" s="203">
        <f t="shared" si="0"/>
        <v>0</v>
      </c>
      <c r="K154" s="199" t="s">
        <v>5915</v>
      </c>
      <c r="L154" s="204"/>
      <c r="M154" s="205" t="s">
        <v>5915</v>
      </c>
      <c r="N154" s="206" t="s">
        <v>5954</v>
      </c>
      <c r="O154" s="36"/>
      <c r="P154" s="176">
        <f t="shared" si="1"/>
        <v>0</v>
      </c>
      <c r="Q154" s="176">
        <v>7.3999999999999996E-2</v>
      </c>
      <c r="R154" s="176">
        <f t="shared" si="2"/>
        <v>7.3999999999999996E-2</v>
      </c>
      <c r="S154" s="176">
        <v>0</v>
      </c>
      <c r="T154" s="177">
        <f t="shared" si="3"/>
        <v>0</v>
      </c>
      <c r="AR154" s="18" t="s">
        <v>6015</v>
      </c>
      <c r="AT154" s="18" t="s">
        <v>447</v>
      </c>
      <c r="AU154" s="18" t="s">
        <v>5990</v>
      </c>
      <c r="AY154" s="18" t="s">
        <v>4012</v>
      </c>
      <c r="BE154" s="178">
        <f t="shared" si="4"/>
        <v>0</v>
      </c>
      <c r="BF154" s="178">
        <f t="shared" si="5"/>
        <v>0</v>
      </c>
      <c r="BG154" s="178">
        <f t="shared" si="6"/>
        <v>0</v>
      </c>
      <c r="BH154" s="178">
        <f t="shared" si="7"/>
        <v>0</v>
      </c>
      <c r="BI154" s="178">
        <f t="shared" si="8"/>
        <v>0</v>
      </c>
      <c r="BJ154" s="18" t="s">
        <v>5934</v>
      </c>
      <c r="BK154" s="178">
        <f t="shared" si="9"/>
        <v>0</v>
      </c>
      <c r="BL154" s="18" t="s">
        <v>6003</v>
      </c>
      <c r="BM154" s="18" t="s">
        <v>3437</v>
      </c>
    </row>
    <row r="155" spans="2:65" s="1" customFormat="1" ht="22.5" customHeight="1">
      <c r="B155" s="166"/>
      <c r="C155" s="197" t="s">
        <v>495</v>
      </c>
      <c r="D155" s="197" t="s">
        <v>447</v>
      </c>
      <c r="E155" s="198" t="s">
        <v>2552</v>
      </c>
      <c r="F155" s="199" t="s">
        <v>3438</v>
      </c>
      <c r="G155" s="200" t="s">
        <v>568</v>
      </c>
      <c r="H155" s="201">
        <v>1</v>
      </c>
      <c r="I155" s="202"/>
      <c r="J155" s="203">
        <f t="shared" si="0"/>
        <v>0</v>
      </c>
      <c r="K155" s="199" t="s">
        <v>5915</v>
      </c>
      <c r="L155" s="204"/>
      <c r="M155" s="205" t="s">
        <v>5915</v>
      </c>
      <c r="N155" s="206" t="s">
        <v>5954</v>
      </c>
      <c r="O155" s="36"/>
      <c r="P155" s="176">
        <f t="shared" si="1"/>
        <v>0</v>
      </c>
      <c r="Q155" s="176">
        <v>7.3999999999999996E-2</v>
      </c>
      <c r="R155" s="176">
        <f t="shared" si="2"/>
        <v>7.3999999999999996E-2</v>
      </c>
      <c r="S155" s="176">
        <v>0</v>
      </c>
      <c r="T155" s="177">
        <f t="shared" si="3"/>
        <v>0</v>
      </c>
      <c r="AR155" s="18" t="s">
        <v>6015</v>
      </c>
      <c r="AT155" s="18" t="s">
        <v>447</v>
      </c>
      <c r="AU155" s="18" t="s">
        <v>5990</v>
      </c>
      <c r="AY155" s="18" t="s">
        <v>4012</v>
      </c>
      <c r="BE155" s="178">
        <f t="shared" si="4"/>
        <v>0</v>
      </c>
      <c r="BF155" s="178">
        <f t="shared" si="5"/>
        <v>0</v>
      </c>
      <c r="BG155" s="178">
        <f t="shared" si="6"/>
        <v>0</v>
      </c>
      <c r="BH155" s="178">
        <f t="shared" si="7"/>
        <v>0</v>
      </c>
      <c r="BI155" s="178">
        <f t="shared" si="8"/>
        <v>0</v>
      </c>
      <c r="BJ155" s="18" t="s">
        <v>5934</v>
      </c>
      <c r="BK155" s="178">
        <f t="shared" si="9"/>
        <v>0</v>
      </c>
      <c r="BL155" s="18" t="s">
        <v>6003</v>
      </c>
      <c r="BM155" s="18" t="s">
        <v>3439</v>
      </c>
    </row>
    <row r="156" spans="2:65" s="1" customFormat="1" ht="22.5" customHeight="1">
      <c r="B156" s="166"/>
      <c r="C156" s="167" t="s">
        <v>500</v>
      </c>
      <c r="D156" s="167" t="s">
        <v>4015</v>
      </c>
      <c r="E156" s="168" t="s">
        <v>2702</v>
      </c>
      <c r="F156" s="169" t="s">
        <v>2703</v>
      </c>
      <c r="G156" s="170" t="s">
        <v>568</v>
      </c>
      <c r="H156" s="171">
        <v>1</v>
      </c>
      <c r="I156" s="172"/>
      <c r="J156" s="173">
        <f t="shared" si="0"/>
        <v>0</v>
      </c>
      <c r="K156" s="169" t="s">
        <v>5915</v>
      </c>
      <c r="L156" s="35"/>
      <c r="M156" s="174" t="s">
        <v>5915</v>
      </c>
      <c r="N156" s="175" t="s">
        <v>5954</v>
      </c>
      <c r="O156" s="36"/>
      <c r="P156" s="176">
        <f t="shared" si="1"/>
        <v>0</v>
      </c>
      <c r="Q156" s="176">
        <v>5.6070000000000002E-2</v>
      </c>
      <c r="R156" s="176">
        <f t="shared" si="2"/>
        <v>5.6070000000000002E-2</v>
      </c>
      <c r="S156" s="176">
        <v>0</v>
      </c>
      <c r="T156" s="177">
        <f t="shared" si="3"/>
        <v>0</v>
      </c>
      <c r="AR156" s="18" t="s">
        <v>6003</v>
      </c>
      <c r="AT156" s="18" t="s">
        <v>4015</v>
      </c>
      <c r="AU156" s="18" t="s">
        <v>5990</v>
      </c>
      <c r="AY156" s="18" t="s">
        <v>4012</v>
      </c>
      <c r="BE156" s="178">
        <f t="shared" si="4"/>
        <v>0</v>
      </c>
      <c r="BF156" s="178">
        <f t="shared" si="5"/>
        <v>0</v>
      </c>
      <c r="BG156" s="178">
        <f t="shared" si="6"/>
        <v>0</v>
      </c>
      <c r="BH156" s="178">
        <f t="shared" si="7"/>
        <v>0</v>
      </c>
      <c r="BI156" s="178">
        <f t="shared" si="8"/>
        <v>0</v>
      </c>
      <c r="BJ156" s="18" t="s">
        <v>5934</v>
      </c>
      <c r="BK156" s="178">
        <f t="shared" si="9"/>
        <v>0</v>
      </c>
      <c r="BL156" s="18" t="s">
        <v>6003</v>
      </c>
      <c r="BM156" s="18" t="s">
        <v>3440</v>
      </c>
    </row>
    <row r="157" spans="2:65" s="11" customFormat="1" ht="29.85" customHeight="1">
      <c r="B157" s="152"/>
      <c r="D157" s="163" t="s">
        <v>5982</v>
      </c>
      <c r="E157" s="164" t="s">
        <v>3973</v>
      </c>
      <c r="F157" s="164" t="s">
        <v>700</v>
      </c>
      <c r="I157" s="155"/>
      <c r="J157" s="165">
        <f>BK157</f>
        <v>0</v>
      </c>
      <c r="L157" s="152"/>
      <c r="M157" s="157"/>
      <c r="N157" s="158"/>
      <c r="O157" s="158"/>
      <c r="P157" s="159">
        <f>SUM(P158:P219)</f>
        <v>0</v>
      </c>
      <c r="Q157" s="158"/>
      <c r="R157" s="159">
        <f>SUM(R158:R219)</f>
        <v>1.0769607999999999</v>
      </c>
      <c r="S157" s="158"/>
      <c r="T157" s="160">
        <f>SUM(T158:T219)</f>
        <v>40.811169999999997</v>
      </c>
      <c r="AR157" s="153" t="s">
        <v>5934</v>
      </c>
      <c r="AT157" s="161" t="s">
        <v>5982</v>
      </c>
      <c r="AU157" s="161" t="s">
        <v>5934</v>
      </c>
      <c r="AY157" s="153" t="s">
        <v>4012</v>
      </c>
      <c r="BK157" s="162">
        <f>SUM(BK158:BK219)</f>
        <v>0</v>
      </c>
    </row>
    <row r="158" spans="2:65" s="1" customFormat="1" ht="31.5" customHeight="1">
      <c r="B158" s="166"/>
      <c r="C158" s="167" t="s">
        <v>505</v>
      </c>
      <c r="D158" s="167" t="s">
        <v>4015</v>
      </c>
      <c r="E158" s="168" t="s">
        <v>1556</v>
      </c>
      <c r="F158" s="169" t="s">
        <v>1557</v>
      </c>
      <c r="G158" s="170" t="s">
        <v>426</v>
      </c>
      <c r="H158" s="171">
        <v>164</v>
      </c>
      <c r="I158" s="172"/>
      <c r="J158" s="173">
        <f>ROUND(I158*H158,2)</f>
        <v>0</v>
      </c>
      <c r="K158" s="169" t="s">
        <v>392</v>
      </c>
      <c r="L158" s="35"/>
      <c r="M158" s="174" t="s">
        <v>5915</v>
      </c>
      <c r="N158" s="175" t="s">
        <v>5954</v>
      </c>
      <c r="O158" s="36"/>
      <c r="P158" s="176">
        <f>O158*H158</f>
        <v>0</v>
      </c>
      <c r="Q158" s="176">
        <v>0</v>
      </c>
      <c r="R158" s="176">
        <f>Q158*H158</f>
        <v>0</v>
      </c>
      <c r="S158" s="176">
        <v>0</v>
      </c>
      <c r="T158" s="177">
        <f>S158*H158</f>
        <v>0</v>
      </c>
      <c r="AR158" s="18" t="s">
        <v>6003</v>
      </c>
      <c r="AT158" s="18" t="s">
        <v>4015</v>
      </c>
      <c r="AU158" s="18" t="s">
        <v>5990</v>
      </c>
      <c r="AY158" s="18" t="s">
        <v>4012</v>
      </c>
      <c r="BE158" s="178">
        <f>IF(N158="základní",J158,0)</f>
        <v>0</v>
      </c>
      <c r="BF158" s="178">
        <f>IF(N158="snížená",J158,0)</f>
        <v>0</v>
      </c>
      <c r="BG158" s="178">
        <f>IF(N158="zákl. přenesená",J158,0)</f>
        <v>0</v>
      </c>
      <c r="BH158" s="178">
        <f>IF(N158="sníž. přenesená",J158,0)</f>
        <v>0</v>
      </c>
      <c r="BI158" s="178">
        <f>IF(N158="nulová",J158,0)</f>
        <v>0</v>
      </c>
      <c r="BJ158" s="18" t="s">
        <v>5934</v>
      </c>
      <c r="BK158" s="178">
        <f>ROUND(I158*H158,2)</f>
        <v>0</v>
      </c>
      <c r="BL158" s="18" t="s">
        <v>6003</v>
      </c>
      <c r="BM158" s="18" t="s">
        <v>3441</v>
      </c>
    </row>
    <row r="159" spans="2:65" s="1" customFormat="1" ht="31.5" customHeight="1">
      <c r="B159" s="166"/>
      <c r="C159" s="167" t="s">
        <v>511</v>
      </c>
      <c r="D159" s="167" t="s">
        <v>4015</v>
      </c>
      <c r="E159" s="168" t="s">
        <v>1561</v>
      </c>
      <c r="F159" s="169" t="s">
        <v>1562</v>
      </c>
      <c r="G159" s="170" t="s">
        <v>426</v>
      </c>
      <c r="H159" s="171">
        <v>3280</v>
      </c>
      <c r="I159" s="172"/>
      <c r="J159" s="173">
        <f>ROUND(I159*H159,2)</f>
        <v>0</v>
      </c>
      <c r="K159" s="169" t="s">
        <v>392</v>
      </c>
      <c r="L159" s="35"/>
      <c r="M159" s="174" t="s">
        <v>5915</v>
      </c>
      <c r="N159" s="175" t="s">
        <v>5954</v>
      </c>
      <c r="O159" s="36"/>
      <c r="P159" s="176">
        <f>O159*H159</f>
        <v>0</v>
      </c>
      <c r="Q159" s="176">
        <v>0</v>
      </c>
      <c r="R159" s="176">
        <f>Q159*H159</f>
        <v>0</v>
      </c>
      <c r="S159" s="176">
        <v>0</v>
      </c>
      <c r="T159" s="177">
        <f>S159*H159</f>
        <v>0</v>
      </c>
      <c r="AR159" s="18" t="s">
        <v>6003</v>
      </c>
      <c r="AT159" s="18" t="s">
        <v>4015</v>
      </c>
      <c r="AU159" s="18" t="s">
        <v>5990</v>
      </c>
      <c r="AY159" s="18" t="s">
        <v>4012</v>
      </c>
      <c r="BE159" s="178">
        <f>IF(N159="základní",J159,0)</f>
        <v>0</v>
      </c>
      <c r="BF159" s="178">
        <f>IF(N159="snížená",J159,0)</f>
        <v>0</v>
      </c>
      <c r="BG159" s="178">
        <f>IF(N159="zákl. přenesená",J159,0)</f>
        <v>0</v>
      </c>
      <c r="BH159" s="178">
        <f>IF(N159="sníž. přenesená",J159,0)</f>
        <v>0</v>
      </c>
      <c r="BI159" s="178">
        <f>IF(N159="nulová",J159,0)</f>
        <v>0</v>
      </c>
      <c r="BJ159" s="18" t="s">
        <v>5934</v>
      </c>
      <c r="BK159" s="178">
        <f>ROUND(I159*H159,2)</f>
        <v>0</v>
      </c>
      <c r="BL159" s="18" t="s">
        <v>6003</v>
      </c>
      <c r="BM159" s="18" t="s">
        <v>3442</v>
      </c>
    </row>
    <row r="160" spans="2:65" s="12" customFormat="1">
      <c r="B160" s="186"/>
      <c r="D160" s="179" t="s">
        <v>402</v>
      </c>
      <c r="E160" s="187" t="s">
        <v>5915</v>
      </c>
      <c r="F160" s="188" t="s">
        <v>3443</v>
      </c>
      <c r="H160" s="189">
        <v>3280</v>
      </c>
      <c r="I160" s="190"/>
      <c r="L160" s="186"/>
      <c r="M160" s="191"/>
      <c r="N160" s="192"/>
      <c r="O160" s="192"/>
      <c r="P160" s="192"/>
      <c r="Q160" s="192"/>
      <c r="R160" s="192"/>
      <c r="S160" s="192"/>
      <c r="T160" s="193"/>
      <c r="AT160" s="194" t="s">
        <v>402</v>
      </c>
      <c r="AU160" s="194" t="s">
        <v>5990</v>
      </c>
      <c r="AV160" s="12" t="s">
        <v>5990</v>
      </c>
      <c r="AW160" s="12" t="s">
        <v>5947</v>
      </c>
      <c r="AX160" s="12" t="s">
        <v>5934</v>
      </c>
      <c r="AY160" s="194" t="s">
        <v>4012</v>
      </c>
    </row>
    <row r="161" spans="2:65" s="1" customFormat="1" ht="31.5" customHeight="1">
      <c r="B161" s="166"/>
      <c r="C161" s="167" t="s">
        <v>516</v>
      </c>
      <c r="D161" s="167" t="s">
        <v>4015</v>
      </c>
      <c r="E161" s="168" t="s">
        <v>1565</v>
      </c>
      <c r="F161" s="169" t="s">
        <v>1566</v>
      </c>
      <c r="G161" s="170" t="s">
        <v>426</v>
      </c>
      <c r="H161" s="171">
        <v>164</v>
      </c>
      <c r="I161" s="172"/>
      <c r="J161" s="173">
        <f>ROUND(I161*H161,2)</f>
        <v>0</v>
      </c>
      <c r="K161" s="169" t="s">
        <v>392</v>
      </c>
      <c r="L161" s="35"/>
      <c r="M161" s="174" t="s">
        <v>5915</v>
      </c>
      <c r="N161" s="175" t="s">
        <v>5954</v>
      </c>
      <c r="O161" s="36"/>
      <c r="P161" s="176">
        <f>O161*H161</f>
        <v>0</v>
      </c>
      <c r="Q161" s="176">
        <v>0</v>
      </c>
      <c r="R161" s="176">
        <f>Q161*H161</f>
        <v>0</v>
      </c>
      <c r="S161" s="176">
        <v>0</v>
      </c>
      <c r="T161" s="177">
        <f>S161*H161</f>
        <v>0</v>
      </c>
      <c r="AR161" s="18" t="s">
        <v>6003</v>
      </c>
      <c r="AT161" s="18" t="s">
        <v>4015</v>
      </c>
      <c r="AU161" s="18" t="s">
        <v>5990</v>
      </c>
      <c r="AY161" s="18" t="s">
        <v>4012</v>
      </c>
      <c r="BE161" s="178">
        <f>IF(N161="základní",J161,0)</f>
        <v>0</v>
      </c>
      <c r="BF161" s="178">
        <f>IF(N161="snížená",J161,0)</f>
        <v>0</v>
      </c>
      <c r="BG161" s="178">
        <f>IF(N161="zákl. přenesená",J161,0)</f>
        <v>0</v>
      </c>
      <c r="BH161" s="178">
        <f>IF(N161="sníž. přenesená",J161,0)</f>
        <v>0</v>
      </c>
      <c r="BI161" s="178">
        <f>IF(N161="nulová",J161,0)</f>
        <v>0</v>
      </c>
      <c r="BJ161" s="18" t="s">
        <v>5934</v>
      </c>
      <c r="BK161" s="178">
        <f>ROUND(I161*H161,2)</f>
        <v>0</v>
      </c>
      <c r="BL161" s="18" t="s">
        <v>6003</v>
      </c>
      <c r="BM161" s="18" t="s">
        <v>3444</v>
      </c>
    </row>
    <row r="162" spans="2:65" s="1" customFormat="1" ht="22.5" customHeight="1">
      <c r="B162" s="166"/>
      <c r="C162" s="167" t="s">
        <v>521</v>
      </c>
      <c r="D162" s="167" t="s">
        <v>4015</v>
      </c>
      <c r="E162" s="168" t="s">
        <v>1572</v>
      </c>
      <c r="F162" s="169" t="s">
        <v>1573</v>
      </c>
      <c r="G162" s="170" t="s">
        <v>426</v>
      </c>
      <c r="H162" s="171">
        <v>43.92</v>
      </c>
      <c r="I162" s="172"/>
      <c r="J162" s="173">
        <f>ROUND(I162*H162,2)</f>
        <v>0</v>
      </c>
      <c r="K162" s="169" t="s">
        <v>5915</v>
      </c>
      <c r="L162" s="35"/>
      <c r="M162" s="174" t="s">
        <v>5915</v>
      </c>
      <c r="N162" s="175" t="s">
        <v>5954</v>
      </c>
      <c r="O162" s="36"/>
      <c r="P162" s="176">
        <f>O162*H162</f>
        <v>0</v>
      </c>
      <c r="Q162" s="176">
        <v>1.0000000000000001E-5</v>
      </c>
      <c r="R162" s="176">
        <f>Q162*H162</f>
        <v>4.3920000000000005E-4</v>
      </c>
      <c r="S162" s="176">
        <v>0</v>
      </c>
      <c r="T162" s="177">
        <f>S162*H162</f>
        <v>0</v>
      </c>
      <c r="AR162" s="18" t="s">
        <v>6003</v>
      </c>
      <c r="AT162" s="18" t="s">
        <v>4015</v>
      </c>
      <c r="AU162" s="18" t="s">
        <v>5990</v>
      </c>
      <c r="AY162" s="18" t="s">
        <v>4012</v>
      </c>
      <c r="BE162" s="178">
        <f>IF(N162="základní",J162,0)</f>
        <v>0</v>
      </c>
      <c r="BF162" s="178">
        <f>IF(N162="snížená",J162,0)</f>
        <v>0</v>
      </c>
      <c r="BG162" s="178">
        <f>IF(N162="zákl. přenesená",J162,0)</f>
        <v>0</v>
      </c>
      <c r="BH162" s="178">
        <f>IF(N162="sníž. přenesená",J162,0)</f>
        <v>0</v>
      </c>
      <c r="BI162" s="178">
        <f>IF(N162="nulová",J162,0)</f>
        <v>0</v>
      </c>
      <c r="BJ162" s="18" t="s">
        <v>5934</v>
      </c>
      <c r="BK162" s="178">
        <f>ROUND(I162*H162,2)</f>
        <v>0</v>
      </c>
      <c r="BL162" s="18" t="s">
        <v>6003</v>
      </c>
      <c r="BM162" s="18" t="s">
        <v>2414</v>
      </c>
    </row>
    <row r="163" spans="2:65" s="12" customFormat="1">
      <c r="B163" s="186"/>
      <c r="D163" s="179" t="s">
        <v>402</v>
      </c>
      <c r="E163" s="187" t="s">
        <v>5915</v>
      </c>
      <c r="F163" s="188" t="s">
        <v>3445</v>
      </c>
      <c r="H163" s="189">
        <v>43.92</v>
      </c>
      <c r="I163" s="190"/>
      <c r="L163" s="186"/>
      <c r="M163" s="191"/>
      <c r="N163" s="192"/>
      <c r="O163" s="192"/>
      <c r="P163" s="192"/>
      <c r="Q163" s="192"/>
      <c r="R163" s="192"/>
      <c r="S163" s="192"/>
      <c r="T163" s="193"/>
      <c r="AT163" s="194" t="s">
        <v>402</v>
      </c>
      <c r="AU163" s="194" t="s">
        <v>5990</v>
      </c>
      <c r="AV163" s="12" t="s">
        <v>5990</v>
      </c>
      <c r="AW163" s="12" t="s">
        <v>5947</v>
      </c>
      <c r="AX163" s="12" t="s">
        <v>5934</v>
      </c>
      <c r="AY163" s="194" t="s">
        <v>4012</v>
      </c>
    </row>
    <row r="164" spans="2:65" s="1" customFormat="1" ht="22.5" customHeight="1">
      <c r="B164" s="166"/>
      <c r="C164" s="167" t="s">
        <v>526</v>
      </c>
      <c r="D164" s="167" t="s">
        <v>4015</v>
      </c>
      <c r="E164" s="168" t="s">
        <v>3446</v>
      </c>
      <c r="F164" s="169" t="s">
        <v>3447</v>
      </c>
      <c r="G164" s="170" t="s">
        <v>400</v>
      </c>
      <c r="H164" s="171">
        <v>0.22500000000000001</v>
      </c>
      <c r="I164" s="172"/>
      <c r="J164" s="173">
        <f>ROUND(I164*H164,2)</f>
        <v>0</v>
      </c>
      <c r="K164" s="169" t="s">
        <v>392</v>
      </c>
      <c r="L164" s="35"/>
      <c r="M164" s="174" t="s">
        <v>5915</v>
      </c>
      <c r="N164" s="175" t="s">
        <v>5954</v>
      </c>
      <c r="O164" s="36"/>
      <c r="P164" s="176">
        <f>O164*H164</f>
        <v>0</v>
      </c>
      <c r="Q164" s="176">
        <v>0</v>
      </c>
      <c r="R164" s="176">
        <f>Q164*H164</f>
        <v>0</v>
      </c>
      <c r="S164" s="176">
        <v>2</v>
      </c>
      <c r="T164" s="177">
        <f>S164*H164</f>
        <v>0.45</v>
      </c>
      <c r="AR164" s="18" t="s">
        <v>6003</v>
      </c>
      <c r="AT164" s="18" t="s">
        <v>4015</v>
      </c>
      <c r="AU164" s="18" t="s">
        <v>5990</v>
      </c>
      <c r="AY164" s="18" t="s">
        <v>4012</v>
      </c>
      <c r="BE164" s="178">
        <f>IF(N164="základní",J164,0)</f>
        <v>0</v>
      </c>
      <c r="BF164" s="178">
        <f>IF(N164="snížená",J164,0)</f>
        <v>0</v>
      </c>
      <c r="BG164" s="178">
        <f>IF(N164="zákl. přenesená",J164,0)</f>
        <v>0</v>
      </c>
      <c r="BH164" s="178">
        <f>IF(N164="sníž. přenesená",J164,0)</f>
        <v>0</v>
      </c>
      <c r="BI164" s="178">
        <f>IF(N164="nulová",J164,0)</f>
        <v>0</v>
      </c>
      <c r="BJ164" s="18" t="s">
        <v>5934</v>
      </c>
      <c r="BK164" s="178">
        <f>ROUND(I164*H164,2)</f>
        <v>0</v>
      </c>
      <c r="BL164" s="18" t="s">
        <v>6003</v>
      </c>
      <c r="BM164" s="18" t="s">
        <v>3448</v>
      </c>
    </row>
    <row r="165" spans="2:65" s="1" customFormat="1" ht="27">
      <c r="B165" s="35"/>
      <c r="D165" s="195" t="s">
        <v>4021</v>
      </c>
      <c r="F165" s="196" t="s">
        <v>3449</v>
      </c>
      <c r="I165" s="181"/>
      <c r="L165" s="35"/>
      <c r="M165" s="64"/>
      <c r="N165" s="36"/>
      <c r="O165" s="36"/>
      <c r="P165" s="36"/>
      <c r="Q165" s="36"/>
      <c r="R165" s="36"/>
      <c r="S165" s="36"/>
      <c r="T165" s="65"/>
      <c r="AT165" s="18" t="s">
        <v>4021</v>
      </c>
      <c r="AU165" s="18" t="s">
        <v>5990</v>
      </c>
    </row>
    <row r="166" spans="2:65" s="12" customFormat="1">
      <c r="B166" s="186"/>
      <c r="D166" s="179" t="s">
        <v>402</v>
      </c>
      <c r="E166" s="187" t="s">
        <v>5915</v>
      </c>
      <c r="F166" s="188" t="s">
        <v>3450</v>
      </c>
      <c r="H166" s="189">
        <v>0.22500000000000001</v>
      </c>
      <c r="I166" s="190"/>
      <c r="L166" s="186"/>
      <c r="M166" s="191"/>
      <c r="N166" s="192"/>
      <c r="O166" s="192"/>
      <c r="P166" s="192"/>
      <c r="Q166" s="192"/>
      <c r="R166" s="192"/>
      <c r="S166" s="192"/>
      <c r="T166" s="193"/>
      <c r="AT166" s="194" t="s">
        <v>402</v>
      </c>
      <c r="AU166" s="194" t="s">
        <v>5990</v>
      </c>
      <c r="AV166" s="12" t="s">
        <v>5990</v>
      </c>
      <c r="AW166" s="12" t="s">
        <v>5947</v>
      </c>
      <c r="AX166" s="12" t="s">
        <v>5934</v>
      </c>
      <c r="AY166" s="194" t="s">
        <v>4012</v>
      </c>
    </row>
    <row r="167" spans="2:65" s="1" customFormat="1" ht="22.5" customHeight="1">
      <c r="B167" s="166"/>
      <c r="C167" s="167" t="s">
        <v>532</v>
      </c>
      <c r="D167" s="167" t="s">
        <v>4015</v>
      </c>
      <c r="E167" s="168" t="s">
        <v>5403</v>
      </c>
      <c r="F167" s="169" t="s">
        <v>5404</v>
      </c>
      <c r="G167" s="170" t="s">
        <v>426</v>
      </c>
      <c r="H167" s="171">
        <v>4.8979999999999997</v>
      </c>
      <c r="I167" s="172"/>
      <c r="J167" s="173">
        <f>ROUND(I167*H167,2)</f>
        <v>0</v>
      </c>
      <c r="K167" s="169" t="s">
        <v>392</v>
      </c>
      <c r="L167" s="35"/>
      <c r="M167" s="174" t="s">
        <v>5915</v>
      </c>
      <c r="N167" s="175" t="s">
        <v>5954</v>
      </c>
      <c r="O167" s="36"/>
      <c r="P167" s="176">
        <f>O167*H167</f>
        <v>0</v>
      </c>
      <c r="Q167" s="176">
        <v>0</v>
      </c>
      <c r="R167" s="176">
        <f>Q167*H167</f>
        <v>0</v>
      </c>
      <c r="S167" s="176">
        <v>3.7999999999999999E-2</v>
      </c>
      <c r="T167" s="177">
        <f>S167*H167</f>
        <v>0.18612399999999998</v>
      </c>
      <c r="AR167" s="18" t="s">
        <v>3964</v>
      </c>
      <c r="AT167" s="18" t="s">
        <v>4015</v>
      </c>
      <c r="AU167" s="18" t="s">
        <v>5990</v>
      </c>
      <c r="AY167" s="18" t="s">
        <v>4012</v>
      </c>
      <c r="BE167" s="178">
        <f>IF(N167="základní",J167,0)</f>
        <v>0</v>
      </c>
      <c r="BF167" s="178">
        <f>IF(N167="snížená",J167,0)</f>
        <v>0</v>
      </c>
      <c r="BG167" s="178">
        <f>IF(N167="zákl. přenesená",J167,0)</f>
        <v>0</v>
      </c>
      <c r="BH167" s="178">
        <f>IF(N167="sníž. přenesená",J167,0)</f>
        <v>0</v>
      </c>
      <c r="BI167" s="178">
        <f>IF(N167="nulová",J167,0)</f>
        <v>0</v>
      </c>
      <c r="BJ167" s="18" t="s">
        <v>5934</v>
      </c>
      <c r="BK167" s="178">
        <f>ROUND(I167*H167,2)</f>
        <v>0</v>
      </c>
      <c r="BL167" s="18" t="s">
        <v>3964</v>
      </c>
      <c r="BM167" s="18" t="s">
        <v>5405</v>
      </c>
    </row>
    <row r="168" spans="2:65" s="12" customFormat="1">
      <c r="B168" s="186"/>
      <c r="D168" s="195" t="s">
        <v>402</v>
      </c>
      <c r="E168" s="194" t="s">
        <v>5915</v>
      </c>
      <c r="F168" s="207" t="s">
        <v>3451</v>
      </c>
      <c r="H168" s="208">
        <v>2.738</v>
      </c>
      <c r="I168" s="190"/>
      <c r="L168" s="186"/>
      <c r="M168" s="191"/>
      <c r="N168" s="192"/>
      <c r="O168" s="192"/>
      <c r="P168" s="192"/>
      <c r="Q168" s="192"/>
      <c r="R168" s="192"/>
      <c r="S168" s="192"/>
      <c r="T168" s="193"/>
      <c r="AT168" s="194" t="s">
        <v>402</v>
      </c>
      <c r="AU168" s="194" t="s">
        <v>5990</v>
      </c>
      <c r="AV168" s="12" t="s">
        <v>5990</v>
      </c>
      <c r="AW168" s="12" t="s">
        <v>5947</v>
      </c>
      <c r="AX168" s="12" t="s">
        <v>5983</v>
      </c>
      <c r="AY168" s="194" t="s">
        <v>4012</v>
      </c>
    </row>
    <row r="169" spans="2:65" s="12" customFormat="1">
      <c r="B169" s="186"/>
      <c r="D169" s="195" t="s">
        <v>402</v>
      </c>
      <c r="E169" s="194" t="s">
        <v>5915</v>
      </c>
      <c r="F169" s="207" t="s">
        <v>3452</v>
      </c>
      <c r="H169" s="208">
        <v>2.16</v>
      </c>
      <c r="I169" s="190"/>
      <c r="L169" s="186"/>
      <c r="M169" s="191"/>
      <c r="N169" s="192"/>
      <c r="O169" s="192"/>
      <c r="P169" s="192"/>
      <c r="Q169" s="192"/>
      <c r="R169" s="192"/>
      <c r="S169" s="192"/>
      <c r="T169" s="193"/>
      <c r="AT169" s="194" t="s">
        <v>402</v>
      </c>
      <c r="AU169" s="194" t="s">
        <v>5990</v>
      </c>
      <c r="AV169" s="12" t="s">
        <v>5990</v>
      </c>
      <c r="AW169" s="12" t="s">
        <v>5947</v>
      </c>
      <c r="AX169" s="12" t="s">
        <v>5983</v>
      </c>
      <c r="AY169" s="194" t="s">
        <v>4012</v>
      </c>
    </row>
    <row r="170" spans="2:65" s="13" customFormat="1">
      <c r="B170" s="209"/>
      <c r="D170" s="179" t="s">
        <v>402</v>
      </c>
      <c r="E170" s="210" t="s">
        <v>5915</v>
      </c>
      <c r="F170" s="211" t="s">
        <v>476</v>
      </c>
      <c r="H170" s="212">
        <v>4.8979999999999997</v>
      </c>
      <c r="I170" s="213"/>
      <c r="L170" s="209"/>
      <c r="M170" s="214"/>
      <c r="N170" s="215"/>
      <c r="O170" s="215"/>
      <c r="P170" s="215"/>
      <c r="Q170" s="215"/>
      <c r="R170" s="215"/>
      <c r="S170" s="215"/>
      <c r="T170" s="216"/>
      <c r="AT170" s="217" t="s">
        <v>402</v>
      </c>
      <c r="AU170" s="217" t="s">
        <v>5990</v>
      </c>
      <c r="AV170" s="13" t="s">
        <v>6003</v>
      </c>
      <c r="AW170" s="13" t="s">
        <v>5947</v>
      </c>
      <c r="AX170" s="13" t="s">
        <v>5934</v>
      </c>
      <c r="AY170" s="217" t="s">
        <v>4012</v>
      </c>
    </row>
    <row r="171" spans="2:65" s="1" customFormat="1" ht="22.5" customHeight="1">
      <c r="B171" s="166"/>
      <c r="C171" s="167" t="s">
        <v>538</v>
      </c>
      <c r="D171" s="167" t="s">
        <v>4015</v>
      </c>
      <c r="E171" s="168" t="s">
        <v>1614</v>
      </c>
      <c r="F171" s="169" t="s">
        <v>1615</v>
      </c>
      <c r="G171" s="170" t="s">
        <v>426</v>
      </c>
      <c r="H171" s="171">
        <v>3.2</v>
      </c>
      <c r="I171" s="172"/>
      <c r="J171" s="173">
        <f>ROUND(I171*H171,2)</f>
        <v>0</v>
      </c>
      <c r="K171" s="169" t="s">
        <v>392</v>
      </c>
      <c r="L171" s="35"/>
      <c r="M171" s="174" t="s">
        <v>5915</v>
      </c>
      <c r="N171" s="175" t="s">
        <v>5954</v>
      </c>
      <c r="O171" s="36"/>
      <c r="P171" s="176">
        <f>O171*H171</f>
        <v>0</v>
      </c>
      <c r="Q171" s="176">
        <v>0</v>
      </c>
      <c r="R171" s="176">
        <f>Q171*H171</f>
        <v>0</v>
      </c>
      <c r="S171" s="176">
        <v>7.5999999999999998E-2</v>
      </c>
      <c r="T171" s="177">
        <f>S171*H171</f>
        <v>0.2432</v>
      </c>
      <c r="AR171" s="18" t="s">
        <v>6003</v>
      </c>
      <c r="AT171" s="18" t="s">
        <v>4015</v>
      </c>
      <c r="AU171" s="18" t="s">
        <v>5990</v>
      </c>
      <c r="AY171" s="18" t="s">
        <v>4012</v>
      </c>
      <c r="BE171" s="178">
        <f>IF(N171="základní",J171,0)</f>
        <v>0</v>
      </c>
      <c r="BF171" s="178">
        <f>IF(N171="snížená",J171,0)</f>
        <v>0</v>
      </c>
      <c r="BG171" s="178">
        <f>IF(N171="zákl. přenesená",J171,0)</f>
        <v>0</v>
      </c>
      <c r="BH171" s="178">
        <f>IF(N171="sníž. přenesená",J171,0)</f>
        <v>0</v>
      </c>
      <c r="BI171" s="178">
        <f>IF(N171="nulová",J171,0)</f>
        <v>0</v>
      </c>
      <c r="BJ171" s="18" t="s">
        <v>5934</v>
      </c>
      <c r="BK171" s="178">
        <f>ROUND(I171*H171,2)</f>
        <v>0</v>
      </c>
      <c r="BL171" s="18" t="s">
        <v>6003</v>
      </c>
      <c r="BM171" s="18" t="s">
        <v>2571</v>
      </c>
    </row>
    <row r="172" spans="2:65" s="12" customFormat="1">
      <c r="B172" s="186"/>
      <c r="D172" s="179" t="s">
        <v>402</v>
      </c>
      <c r="E172" s="187" t="s">
        <v>5915</v>
      </c>
      <c r="F172" s="188" t="s">
        <v>3453</v>
      </c>
      <c r="H172" s="189">
        <v>3.2</v>
      </c>
      <c r="I172" s="190"/>
      <c r="L172" s="186"/>
      <c r="M172" s="191"/>
      <c r="N172" s="192"/>
      <c r="O172" s="192"/>
      <c r="P172" s="192"/>
      <c r="Q172" s="192"/>
      <c r="R172" s="192"/>
      <c r="S172" s="192"/>
      <c r="T172" s="193"/>
      <c r="AT172" s="194" t="s">
        <v>402</v>
      </c>
      <c r="AU172" s="194" t="s">
        <v>5990</v>
      </c>
      <c r="AV172" s="12" t="s">
        <v>5990</v>
      </c>
      <c r="AW172" s="12" t="s">
        <v>5947</v>
      </c>
      <c r="AX172" s="12" t="s">
        <v>5934</v>
      </c>
      <c r="AY172" s="194" t="s">
        <v>4012</v>
      </c>
    </row>
    <row r="173" spans="2:65" s="1" customFormat="1" ht="22.5" customHeight="1">
      <c r="B173" s="166"/>
      <c r="C173" s="167" t="s">
        <v>542</v>
      </c>
      <c r="D173" s="167" t="s">
        <v>4015</v>
      </c>
      <c r="E173" s="168" t="s">
        <v>2713</v>
      </c>
      <c r="F173" s="169" t="s">
        <v>2714</v>
      </c>
      <c r="G173" s="170" t="s">
        <v>426</v>
      </c>
      <c r="H173" s="171">
        <v>3</v>
      </c>
      <c r="I173" s="172"/>
      <c r="J173" s="173">
        <f>ROUND(I173*H173,2)</f>
        <v>0</v>
      </c>
      <c r="K173" s="169" t="s">
        <v>392</v>
      </c>
      <c r="L173" s="35"/>
      <c r="M173" s="174" t="s">
        <v>5915</v>
      </c>
      <c r="N173" s="175" t="s">
        <v>5954</v>
      </c>
      <c r="O173" s="36"/>
      <c r="P173" s="176">
        <f>O173*H173</f>
        <v>0</v>
      </c>
      <c r="Q173" s="176">
        <v>0</v>
      </c>
      <c r="R173" s="176">
        <f>Q173*H173</f>
        <v>0</v>
      </c>
      <c r="S173" s="176">
        <v>6.3E-2</v>
      </c>
      <c r="T173" s="177">
        <f>S173*H173</f>
        <v>0.189</v>
      </c>
      <c r="AR173" s="18" t="s">
        <v>6003</v>
      </c>
      <c r="AT173" s="18" t="s">
        <v>4015</v>
      </c>
      <c r="AU173" s="18" t="s">
        <v>5990</v>
      </c>
      <c r="AY173" s="18" t="s">
        <v>4012</v>
      </c>
      <c r="BE173" s="178">
        <f>IF(N173="základní",J173,0)</f>
        <v>0</v>
      </c>
      <c r="BF173" s="178">
        <f>IF(N173="snížená",J173,0)</f>
        <v>0</v>
      </c>
      <c r="BG173" s="178">
        <f>IF(N173="zákl. přenesená",J173,0)</f>
        <v>0</v>
      </c>
      <c r="BH173" s="178">
        <f>IF(N173="sníž. přenesená",J173,0)</f>
        <v>0</v>
      </c>
      <c r="BI173" s="178">
        <f>IF(N173="nulová",J173,0)</f>
        <v>0</v>
      </c>
      <c r="BJ173" s="18" t="s">
        <v>5934</v>
      </c>
      <c r="BK173" s="178">
        <f>ROUND(I173*H173,2)</f>
        <v>0</v>
      </c>
      <c r="BL173" s="18" t="s">
        <v>6003</v>
      </c>
      <c r="BM173" s="18" t="s">
        <v>3283</v>
      </c>
    </row>
    <row r="174" spans="2:65" s="12" customFormat="1">
      <c r="B174" s="186"/>
      <c r="D174" s="179" t="s">
        <v>402</v>
      </c>
      <c r="E174" s="187" t="s">
        <v>5915</v>
      </c>
      <c r="F174" s="188" t="s">
        <v>3454</v>
      </c>
      <c r="H174" s="189">
        <v>3</v>
      </c>
      <c r="I174" s="190"/>
      <c r="L174" s="186"/>
      <c r="M174" s="191"/>
      <c r="N174" s="192"/>
      <c r="O174" s="192"/>
      <c r="P174" s="192"/>
      <c r="Q174" s="192"/>
      <c r="R174" s="192"/>
      <c r="S174" s="192"/>
      <c r="T174" s="193"/>
      <c r="AT174" s="194" t="s">
        <v>402</v>
      </c>
      <c r="AU174" s="194" t="s">
        <v>5990</v>
      </c>
      <c r="AV174" s="12" t="s">
        <v>5990</v>
      </c>
      <c r="AW174" s="12" t="s">
        <v>5947</v>
      </c>
      <c r="AX174" s="12" t="s">
        <v>5934</v>
      </c>
      <c r="AY174" s="194" t="s">
        <v>4012</v>
      </c>
    </row>
    <row r="175" spans="2:65" s="1" customFormat="1" ht="22.5" customHeight="1">
      <c r="B175" s="166"/>
      <c r="C175" s="167" t="s">
        <v>548</v>
      </c>
      <c r="D175" s="167" t="s">
        <v>4015</v>
      </c>
      <c r="E175" s="168" t="s">
        <v>5210</v>
      </c>
      <c r="F175" s="169" t="s">
        <v>5211</v>
      </c>
      <c r="G175" s="170" t="s">
        <v>459</v>
      </c>
      <c r="H175" s="171">
        <v>1</v>
      </c>
      <c r="I175" s="172"/>
      <c r="J175" s="173">
        <f>ROUND(I175*H175,2)</f>
        <v>0</v>
      </c>
      <c r="K175" s="169" t="s">
        <v>392</v>
      </c>
      <c r="L175" s="35"/>
      <c r="M175" s="174" t="s">
        <v>5915</v>
      </c>
      <c r="N175" s="175" t="s">
        <v>5954</v>
      </c>
      <c r="O175" s="36"/>
      <c r="P175" s="176">
        <f>O175*H175</f>
        <v>0</v>
      </c>
      <c r="Q175" s="176">
        <v>8.6499999999999997E-3</v>
      </c>
      <c r="R175" s="176">
        <f>Q175*H175</f>
        <v>8.6499999999999997E-3</v>
      </c>
      <c r="S175" s="176">
        <v>0.63600000000000001</v>
      </c>
      <c r="T175" s="177">
        <f>S175*H175</f>
        <v>0.63600000000000001</v>
      </c>
      <c r="AR175" s="18" t="s">
        <v>6003</v>
      </c>
      <c r="AT175" s="18" t="s">
        <v>4015</v>
      </c>
      <c r="AU175" s="18" t="s">
        <v>5990</v>
      </c>
      <c r="AY175" s="18" t="s">
        <v>4012</v>
      </c>
      <c r="BE175" s="178">
        <f>IF(N175="základní",J175,0)</f>
        <v>0</v>
      </c>
      <c r="BF175" s="178">
        <f>IF(N175="snížená",J175,0)</f>
        <v>0</v>
      </c>
      <c r="BG175" s="178">
        <f>IF(N175="zákl. přenesená",J175,0)</f>
        <v>0</v>
      </c>
      <c r="BH175" s="178">
        <f>IF(N175="sníž. přenesená",J175,0)</f>
        <v>0</v>
      </c>
      <c r="BI175" s="178">
        <f>IF(N175="nulová",J175,0)</f>
        <v>0</v>
      </c>
      <c r="BJ175" s="18" t="s">
        <v>5934</v>
      </c>
      <c r="BK175" s="178">
        <f>ROUND(I175*H175,2)</f>
        <v>0</v>
      </c>
      <c r="BL175" s="18" t="s">
        <v>6003</v>
      </c>
      <c r="BM175" s="18" t="s">
        <v>3455</v>
      </c>
    </row>
    <row r="176" spans="2:65" s="1" customFormat="1" ht="22.5" customHeight="1">
      <c r="B176" s="166"/>
      <c r="C176" s="167" t="s">
        <v>553</v>
      </c>
      <c r="D176" s="167" t="s">
        <v>4015</v>
      </c>
      <c r="E176" s="168" t="s">
        <v>2572</v>
      </c>
      <c r="F176" s="169" t="s">
        <v>2573</v>
      </c>
      <c r="G176" s="170" t="s">
        <v>426</v>
      </c>
      <c r="H176" s="171">
        <v>47.395000000000003</v>
      </c>
      <c r="I176" s="172"/>
      <c r="J176" s="173">
        <f>ROUND(I176*H176,2)</f>
        <v>0</v>
      </c>
      <c r="K176" s="169" t="s">
        <v>392</v>
      </c>
      <c r="L176" s="35"/>
      <c r="M176" s="174" t="s">
        <v>5915</v>
      </c>
      <c r="N176" s="175" t="s">
        <v>5954</v>
      </c>
      <c r="O176" s="36"/>
      <c r="P176" s="176">
        <f>O176*H176</f>
        <v>0</v>
      </c>
      <c r="Q176" s="176">
        <v>0</v>
      </c>
      <c r="R176" s="176">
        <f>Q176*H176</f>
        <v>0</v>
      </c>
      <c r="S176" s="176">
        <v>0.05</v>
      </c>
      <c r="T176" s="177">
        <f>S176*H176</f>
        <v>2.3697500000000002</v>
      </c>
      <c r="AR176" s="18" t="s">
        <v>6003</v>
      </c>
      <c r="AT176" s="18" t="s">
        <v>4015</v>
      </c>
      <c r="AU176" s="18" t="s">
        <v>5990</v>
      </c>
      <c r="AY176" s="18" t="s">
        <v>4012</v>
      </c>
      <c r="BE176" s="178">
        <f>IF(N176="základní",J176,0)</f>
        <v>0</v>
      </c>
      <c r="BF176" s="178">
        <f>IF(N176="snížená",J176,0)</f>
        <v>0</v>
      </c>
      <c r="BG176" s="178">
        <f>IF(N176="zákl. přenesená",J176,0)</f>
        <v>0</v>
      </c>
      <c r="BH176" s="178">
        <f>IF(N176="sníž. přenesená",J176,0)</f>
        <v>0</v>
      </c>
      <c r="BI176" s="178">
        <f>IF(N176="nulová",J176,0)</f>
        <v>0</v>
      </c>
      <c r="BJ176" s="18" t="s">
        <v>5934</v>
      </c>
      <c r="BK176" s="178">
        <f>ROUND(I176*H176,2)</f>
        <v>0</v>
      </c>
      <c r="BL176" s="18" t="s">
        <v>6003</v>
      </c>
      <c r="BM176" s="18" t="s">
        <v>2574</v>
      </c>
    </row>
    <row r="177" spans="2:65" s="12" customFormat="1">
      <c r="B177" s="186"/>
      <c r="D177" s="195" t="s">
        <v>402</v>
      </c>
      <c r="E177" s="194" t="s">
        <v>5915</v>
      </c>
      <c r="F177" s="207" t="s">
        <v>3405</v>
      </c>
      <c r="H177" s="208">
        <v>3.92</v>
      </c>
      <c r="I177" s="190"/>
      <c r="L177" s="186"/>
      <c r="M177" s="191"/>
      <c r="N177" s="192"/>
      <c r="O177" s="192"/>
      <c r="P177" s="192"/>
      <c r="Q177" s="192"/>
      <c r="R177" s="192"/>
      <c r="S177" s="192"/>
      <c r="T177" s="193"/>
      <c r="AT177" s="194" t="s">
        <v>402</v>
      </c>
      <c r="AU177" s="194" t="s">
        <v>5990</v>
      </c>
      <c r="AV177" s="12" t="s">
        <v>5990</v>
      </c>
      <c r="AW177" s="12" t="s">
        <v>5947</v>
      </c>
      <c r="AX177" s="12" t="s">
        <v>5983</v>
      </c>
      <c r="AY177" s="194" t="s">
        <v>4012</v>
      </c>
    </row>
    <row r="178" spans="2:65" s="12" customFormat="1">
      <c r="B178" s="186"/>
      <c r="D178" s="195" t="s">
        <v>402</v>
      </c>
      <c r="E178" s="194" t="s">
        <v>5915</v>
      </c>
      <c r="F178" s="207" t="s">
        <v>3406</v>
      </c>
      <c r="H178" s="208">
        <v>2.95</v>
      </c>
      <c r="I178" s="190"/>
      <c r="L178" s="186"/>
      <c r="M178" s="191"/>
      <c r="N178" s="192"/>
      <c r="O178" s="192"/>
      <c r="P178" s="192"/>
      <c r="Q178" s="192"/>
      <c r="R178" s="192"/>
      <c r="S178" s="192"/>
      <c r="T178" s="193"/>
      <c r="AT178" s="194" t="s">
        <v>402</v>
      </c>
      <c r="AU178" s="194" t="s">
        <v>5990</v>
      </c>
      <c r="AV178" s="12" t="s">
        <v>5990</v>
      </c>
      <c r="AW178" s="12" t="s">
        <v>5947</v>
      </c>
      <c r="AX178" s="12" t="s">
        <v>5983</v>
      </c>
      <c r="AY178" s="194" t="s">
        <v>4012</v>
      </c>
    </row>
    <row r="179" spans="2:65" s="12" customFormat="1">
      <c r="B179" s="186"/>
      <c r="D179" s="195" t="s">
        <v>402</v>
      </c>
      <c r="E179" s="194" t="s">
        <v>5915</v>
      </c>
      <c r="F179" s="207" t="s">
        <v>3407</v>
      </c>
      <c r="H179" s="208">
        <v>1.08</v>
      </c>
      <c r="I179" s="190"/>
      <c r="L179" s="186"/>
      <c r="M179" s="191"/>
      <c r="N179" s="192"/>
      <c r="O179" s="192"/>
      <c r="P179" s="192"/>
      <c r="Q179" s="192"/>
      <c r="R179" s="192"/>
      <c r="S179" s="192"/>
      <c r="T179" s="193"/>
      <c r="AT179" s="194" t="s">
        <v>402</v>
      </c>
      <c r="AU179" s="194" t="s">
        <v>5990</v>
      </c>
      <c r="AV179" s="12" t="s">
        <v>5990</v>
      </c>
      <c r="AW179" s="12" t="s">
        <v>5947</v>
      </c>
      <c r="AX179" s="12" t="s">
        <v>5983</v>
      </c>
      <c r="AY179" s="194" t="s">
        <v>4012</v>
      </c>
    </row>
    <row r="180" spans="2:65" s="12" customFormat="1">
      <c r="B180" s="186"/>
      <c r="D180" s="195" t="s">
        <v>402</v>
      </c>
      <c r="E180" s="194" t="s">
        <v>5915</v>
      </c>
      <c r="F180" s="207" t="s">
        <v>3408</v>
      </c>
      <c r="H180" s="208">
        <v>4.34</v>
      </c>
      <c r="I180" s="190"/>
      <c r="L180" s="186"/>
      <c r="M180" s="191"/>
      <c r="N180" s="192"/>
      <c r="O180" s="192"/>
      <c r="P180" s="192"/>
      <c r="Q180" s="192"/>
      <c r="R180" s="192"/>
      <c r="S180" s="192"/>
      <c r="T180" s="193"/>
      <c r="AT180" s="194" t="s">
        <v>402</v>
      </c>
      <c r="AU180" s="194" t="s">
        <v>5990</v>
      </c>
      <c r="AV180" s="12" t="s">
        <v>5990</v>
      </c>
      <c r="AW180" s="12" t="s">
        <v>5947</v>
      </c>
      <c r="AX180" s="12" t="s">
        <v>5983</v>
      </c>
      <c r="AY180" s="194" t="s">
        <v>4012</v>
      </c>
    </row>
    <row r="181" spans="2:65" s="12" customFormat="1">
      <c r="B181" s="186"/>
      <c r="D181" s="195" t="s">
        <v>402</v>
      </c>
      <c r="E181" s="194" t="s">
        <v>5915</v>
      </c>
      <c r="F181" s="207" t="s">
        <v>3409</v>
      </c>
      <c r="H181" s="208">
        <v>30.855</v>
      </c>
      <c r="I181" s="190"/>
      <c r="L181" s="186"/>
      <c r="M181" s="191"/>
      <c r="N181" s="192"/>
      <c r="O181" s="192"/>
      <c r="P181" s="192"/>
      <c r="Q181" s="192"/>
      <c r="R181" s="192"/>
      <c r="S181" s="192"/>
      <c r="T181" s="193"/>
      <c r="AT181" s="194" t="s">
        <v>402</v>
      </c>
      <c r="AU181" s="194" t="s">
        <v>5990</v>
      </c>
      <c r="AV181" s="12" t="s">
        <v>5990</v>
      </c>
      <c r="AW181" s="12" t="s">
        <v>5947</v>
      </c>
      <c r="AX181" s="12" t="s">
        <v>5983</v>
      </c>
      <c r="AY181" s="194" t="s">
        <v>4012</v>
      </c>
    </row>
    <row r="182" spans="2:65" s="12" customFormat="1">
      <c r="B182" s="186"/>
      <c r="D182" s="179" t="s">
        <v>402</v>
      </c>
      <c r="E182" s="187" t="s">
        <v>5915</v>
      </c>
      <c r="F182" s="188" t="s">
        <v>3410</v>
      </c>
      <c r="H182" s="189">
        <v>4.25</v>
      </c>
      <c r="I182" s="190"/>
      <c r="L182" s="186"/>
      <c r="M182" s="191"/>
      <c r="N182" s="192"/>
      <c r="O182" s="192"/>
      <c r="P182" s="192"/>
      <c r="Q182" s="192"/>
      <c r="R182" s="192"/>
      <c r="S182" s="192"/>
      <c r="T182" s="193"/>
      <c r="AT182" s="194" t="s">
        <v>402</v>
      </c>
      <c r="AU182" s="194" t="s">
        <v>5990</v>
      </c>
      <c r="AV182" s="12" t="s">
        <v>5990</v>
      </c>
      <c r="AW182" s="12" t="s">
        <v>5947</v>
      </c>
      <c r="AX182" s="12" t="s">
        <v>5983</v>
      </c>
      <c r="AY182" s="194" t="s">
        <v>4012</v>
      </c>
    </row>
    <row r="183" spans="2:65" s="1" customFormat="1" ht="22.5" customHeight="1">
      <c r="B183" s="166"/>
      <c r="C183" s="167" t="s">
        <v>559</v>
      </c>
      <c r="D183" s="167" t="s">
        <v>4015</v>
      </c>
      <c r="E183" s="168" t="s">
        <v>1618</v>
      </c>
      <c r="F183" s="169" t="s">
        <v>1619</v>
      </c>
      <c r="G183" s="170" t="s">
        <v>426</v>
      </c>
      <c r="H183" s="171">
        <v>167.756</v>
      </c>
      <c r="I183" s="172"/>
      <c r="J183" s="173">
        <f>ROUND(I183*H183,2)</f>
        <v>0</v>
      </c>
      <c r="K183" s="169" t="s">
        <v>392</v>
      </c>
      <c r="L183" s="35"/>
      <c r="M183" s="174" t="s">
        <v>5915</v>
      </c>
      <c r="N183" s="175" t="s">
        <v>5954</v>
      </c>
      <c r="O183" s="36"/>
      <c r="P183" s="176">
        <f>O183*H183</f>
        <v>0</v>
      </c>
      <c r="Q183" s="176">
        <v>0</v>
      </c>
      <c r="R183" s="176">
        <f>Q183*H183</f>
        <v>0</v>
      </c>
      <c r="S183" s="176">
        <v>4.5999999999999999E-2</v>
      </c>
      <c r="T183" s="177">
        <f>S183*H183</f>
        <v>7.7167760000000003</v>
      </c>
      <c r="AR183" s="18" t="s">
        <v>6003</v>
      </c>
      <c r="AT183" s="18" t="s">
        <v>4015</v>
      </c>
      <c r="AU183" s="18" t="s">
        <v>5990</v>
      </c>
      <c r="AY183" s="18" t="s">
        <v>4012</v>
      </c>
      <c r="BE183" s="178">
        <f>IF(N183="základní",J183,0)</f>
        <v>0</v>
      </c>
      <c r="BF183" s="178">
        <f>IF(N183="snížená",J183,0)</f>
        <v>0</v>
      </c>
      <c r="BG183" s="178">
        <f>IF(N183="zákl. přenesená",J183,0)</f>
        <v>0</v>
      </c>
      <c r="BH183" s="178">
        <f>IF(N183="sníž. přenesená",J183,0)</f>
        <v>0</v>
      </c>
      <c r="BI183" s="178">
        <f>IF(N183="nulová",J183,0)</f>
        <v>0</v>
      </c>
      <c r="BJ183" s="18" t="s">
        <v>5934</v>
      </c>
      <c r="BK183" s="178">
        <f>ROUND(I183*H183,2)</f>
        <v>0</v>
      </c>
      <c r="BL183" s="18" t="s">
        <v>6003</v>
      </c>
      <c r="BM183" s="18" t="s">
        <v>2575</v>
      </c>
    </row>
    <row r="184" spans="2:65" s="12" customFormat="1">
      <c r="B184" s="186"/>
      <c r="D184" s="195" t="s">
        <v>402</v>
      </c>
      <c r="E184" s="194" t="s">
        <v>5915</v>
      </c>
      <c r="F184" s="207" t="s">
        <v>3411</v>
      </c>
      <c r="H184" s="208">
        <v>15.066000000000001</v>
      </c>
      <c r="I184" s="190"/>
      <c r="L184" s="186"/>
      <c r="M184" s="191"/>
      <c r="N184" s="192"/>
      <c r="O184" s="192"/>
      <c r="P184" s="192"/>
      <c r="Q184" s="192"/>
      <c r="R184" s="192"/>
      <c r="S184" s="192"/>
      <c r="T184" s="193"/>
      <c r="AT184" s="194" t="s">
        <v>402</v>
      </c>
      <c r="AU184" s="194" t="s">
        <v>5990</v>
      </c>
      <c r="AV184" s="12" t="s">
        <v>5990</v>
      </c>
      <c r="AW184" s="12" t="s">
        <v>5947</v>
      </c>
      <c r="AX184" s="12" t="s">
        <v>5983</v>
      </c>
      <c r="AY184" s="194" t="s">
        <v>4012</v>
      </c>
    </row>
    <row r="185" spans="2:65" s="12" customFormat="1">
      <c r="B185" s="186"/>
      <c r="D185" s="195" t="s">
        <v>402</v>
      </c>
      <c r="E185" s="194" t="s">
        <v>5915</v>
      </c>
      <c r="F185" s="207" t="s">
        <v>3412</v>
      </c>
      <c r="H185" s="208">
        <v>15.736000000000001</v>
      </c>
      <c r="I185" s="190"/>
      <c r="L185" s="186"/>
      <c r="M185" s="191"/>
      <c r="N185" s="192"/>
      <c r="O185" s="192"/>
      <c r="P185" s="192"/>
      <c r="Q185" s="192"/>
      <c r="R185" s="192"/>
      <c r="S185" s="192"/>
      <c r="T185" s="193"/>
      <c r="AT185" s="194" t="s">
        <v>402</v>
      </c>
      <c r="AU185" s="194" t="s">
        <v>5990</v>
      </c>
      <c r="AV185" s="12" t="s">
        <v>5990</v>
      </c>
      <c r="AW185" s="12" t="s">
        <v>5947</v>
      </c>
      <c r="AX185" s="12" t="s">
        <v>5983</v>
      </c>
      <c r="AY185" s="194" t="s">
        <v>4012</v>
      </c>
    </row>
    <row r="186" spans="2:65" s="12" customFormat="1">
      <c r="B186" s="186"/>
      <c r="D186" s="195" t="s">
        <v>402</v>
      </c>
      <c r="E186" s="194" t="s">
        <v>5915</v>
      </c>
      <c r="F186" s="207" t="s">
        <v>3413</v>
      </c>
      <c r="H186" s="208">
        <v>7.8120000000000003</v>
      </c>
      <c r="I186" s="190"/>
      <c r="L186" s="186"/>
      <c r="M186" s="191"/>
      <c r="N186" s="192"/>
      <c r="O186" s="192"/>
      <c r="P186" s="192"/>
      <c r="Q186" s="192"/>
      <c r="R186" s="192"/>
      <c r="S186" s="192"/>
      <c r="T186" s="193"/>
      <c r="AT186" s="194" t="s">
        <v>402</v>
      </c>
      <c r="AU186" s="194" t="s">
        <v>5990</v>
      </c>
      <c r="AV186" s="12" t="s">
        <v>5990</v>
      </c>
      <c r="AW186" s="12" t="s">
        <v>5947</v>
      </c>
      <c r="AX186" s="12" t="s">
        <v>5983</v>
      </c>
      <c r="AY186" s="194" t="s">
        <v>4012</v>
      </c>
    </row>
    <row r="187" spans="2:65" s="12" customFormat="1">
      <c r="B187" s="186"/>
      <c r="D187" s="195" t="s">
        <v>402</v>
      </c>
      <c r="E187" s="194" t="s">
        <v>5915</v>
      </c>
      <c r="F187" s="207" t="s">
        <v>3414</v>
      </c>
      <c r="H187" s="208">
        <v>30.524000000000001</v>
      </c>
      <c r="I187" s="190"/>
      <c r="L187" s="186"/>
      <c r="M187" s="191"/>
      <c r="N187" s="192"/>
      <c r="O187" s="192"/>
      <c r="P187" s="192"/>
      <c r="Q187" s="192"/>
      <c r="R187" s="192"/>
      <c r="S187" s="192"/>
      <c r="T187" s="193"/>
      <c r="AT187" s="194" t="s">
        <v>402</v>
      </c>
      <c r="AU187" s="194" t="s">
        <v>5990</v>
      </c>
      <c r="AV187" s="12" t="s">
        <v>5990</v>
      </c>
      <c r="AW187" s="12" t="s">
        <v>5947</v>
      </c>
      <c r="AX187" s="12" t="s">
        <v>5983</v>
      </c>
      <c r="AY187" s="194" t="s">
        <v>4012</v>
      </c>
    </row>
    <row r="188" spans="2:65" s="12" customFormat="1">
      <c r="B188" s="186"/>
      <c r="D188" s="195" t="s">
        <v>402</v>
      </c>
      <c r="E188" s="194" t="s">
        <v>5915</v>
      </c>
      <c r="F188" s="207" t="s">
        <v>3415</v>
      </c>
      <c r="H188" s="208">
        <v>81.617999999999995</v>
      </c>
      <c r="I188" s="190"/>
      <c r="L188" s="186"/>
      <c r="M188" s="191"/>
      <c r="N188" s="192"/>
      <c r="O188" s="192"/>
      <c r="P188" s="192"/>
      <c r="Q188" s="192"/>
      <c r="R188" s="192"/>
      <c r="S188" s="192"/>
      <c r="T188" s="193"/>
      <c r="AT188" s="194" t="s">
        <v>402</v>
      </c>
      <c r="AU188" s="194" t="s">
        <v>5990</v>
      </c>
      <c r="AV188" s="12" t="s">
        <v>5990</v>
      </c>
      <c r="AW188" s="12" t="s">
        <v>5947</v>
      </c>
      <c r="AX188" s="12" t="s">
        <v>5983</v>
      </c>
      <c r="AY188" s="194" t="s">
        <v>4012</v>
      </c>
    </row>
    <row r="189" spans="2:65" s="12" customFormat="1">
      <c r="B189" s="186"/>
      <c r="D189" s="179" t="s">
        <v>402</v>
      </c>
      <c r="E189" s="187" t="s">
        <v>5915</v>
      </c>
      <c r="F189" s="188" t="s">
        <v>3416</v>
      </c>
      <c r="H189" s="189">
        <v>17</v>
      </c>
      <c r="I189" s="190"/>
      <c r="L189" s="186"/>
      <c r="M189" s="191"/>
      <c r="N189" s="192"/>
      <c r="O189" s="192"/>
      <c r="P189" s="192"/>
      <c r="Q189" s="192"/>
      <c r="R189" s="192"/>
      <c r="S189" s="192"/>
      <c r="T189" s="193"/>
      <c r="AT189" s="194" t="s">
        <v>402</v>
      </c>
      <c r="AU189" s="194" t="s">
        <v>5990</v>
      </c>
      <c r="AV189" s="12" t="s">
        <v>5990</v>
      </c>
      <c r="AW189" s="12" t="s">
        <v>5947</v>
      </c>
      <c r="AX189" s="12" t="s">
        <v>5983</v>
      </c>
      <c r="AY189" s="194" t="s">
        <v>4012</v>
      </c>
    </row>
    <row r="190" spans="2:65" s="1" customFormat="1" ht="31.5" customHeight="1">
      <c r="B190" s="166"/>
      <c r="C190" s="167" t="s">
        <v>565</v>
      </c>
      <c r="D190" s="167" t="s">
        <v>4015</v>
      </c>
      <c r="E190" s="168" t="s">
        <v>2428</v>
      </c>
      <c r="F190" s="169" t="s">
        <v>2429</v>
      </c>
      <c r="G190" s="170" t="s">
        <v>426</v>
      </c>
      <c r="H190" s="171">
        <v>163.98</v>
      </c>
      <c r="I190" s="172"/>
      <c r="J190" s="173">
        <f>ROUND(I190*H190,2)</f>
        <v>0</v>
      </c>
      <c r="K190" s="169" t="s">
        <v>392</v>
      </c>
      <c r="L190" s="35"/>
      <c r="M190" s="174" t="s">
        <v>5915</v>
      </c>
      <c r="N190" s="175" t="s">
        <v>5954</v>
      </c>
      <c r="O190" s="36"/>
      <c r="P190" s="176">
        <f>O190*H190</f>
        <v>0</v>
      </c>
      <c r="Q190" s="176">
        <v>0</v>
      </c>
      <c r="R190" s="176">
        <f>Q190*H190</f>
        <v>0</v>
      </c>
      <c r="S190" s="176">
        <v>5.8999999999999997E-2</v>
      </c>
      <c r="T190" s="177">
        <f>S190*H190</f>
        <v>9.6748199999999986</v>
      </c>
      <c r="AR190" s="18" t="s">
        <v>6003</v>
      </c>
      <c r="AT190" s="18" t="s">
        <v>4015</v>
      </c>
      <c r="AU190" s="18" t="s">
        <v>5990</v>
      </c>
      <c r="AY190" s="18" t="s">
        <v>4012</v>
      </c>
      <c r="BE190" s="178">
        <f>IF(N190="základní",J190,0)</f>
        <v>0</v>
      </c>
      <c r="BF190" s="178">
        <f>IF(N190="snížená",J190,0)</f>
        <v>0</v>
      </c>
      <c r="BG190" s="178">
        <f>IF(N190="zákl. přenesená",J190,0)</f>
        <v>0</v>
      </c>
      <c r="BH190" s="178">
        <f>IF(N190="sníž. přenesená",J190,0)</f>
        <v>0</v>
      </c>
      <c r="BI190" s="178">
        <f>IF(N190="nulová",J190,0)</f>
        <v>0</v>
      </c>
      <c r="BJ190" s="18" t="s">
        <v>5934</v>
      </c>
      <c r="BK190" s="178">
        <f>ROUND(I190*H190,2)</f>
        <v>0</v>
      </c>
      <c r="BL190" s="18" t="s">
        <v>6003</v>
      </c>
      <c r="BM190" s="18" t="s">
        <v>3456</v>
      </c>
    </row>
    <row r="191" spans="2:65" s="1" customFormat="1" ht="22.5" customHeight="1">
      <c r="B191" s="166"/>
      <c r="C191" s="167" t="s">
        <v>570</v>
      </c>
      <c r="D191" s="167" t="s">
        <v>4015</v>
      </c>
      <c r="E191" s="168" t="s">
        <v>4581</v>
      </c>
      <c r="F191" s="169" t="s">
        <v>4582</v>
      </c>
      <c r="G191" s="170" t="s">
        <v>426</v>
      </c>
      <c r="H191" s="171">
        <v>189.54</v>
      </c>
      <c r="I191" s="172"/>
      <c r="J191" s="173">
        <f>ROUND(I191*H191,2)</f>
        <v>0</v>
      </c>
      <c r="K191" s="169" t="s">
        <v>593</v>
      </c>
      <c r="L191" s="35"/>
      <c r="M191" s="174" t="s">
        <v>5915</v>
      </c>
      <c r="N191" s="175" t="s">
        <v>5954</v>
      </c>
      <c r="O191" s="36"/>
      <c r="P191" s="176">
        <f>O191*H191</f>
        <v>0</v>
      </c>
      <c r="Q191" s="176">
        <v>0</v>
      </c>
      <c r="R191" s="176">
        <f>Q191*H191</f>
        <v>0</v>
      </c>
      <c r="S191" s="176">
        <v>7.4999999999999997E-2</v>
      </c>
      <c r="T191" s="177">
        <f>S191*H191</f>
        <v>14.215499999999999</v>
      </c>
      <c r="AR191" s="18" t="s">
        <v>6003</v>
      </c>
      <c r="AT191" s="18" t="s">
        <v>4015</v>
      </c>
      <c r="AU191" s="18" t="s">
        <v>5990</v>
      </c>
      <c r="AY191" s="18" t="s">
        <v>4012</v>
      </c>
      <c r="BE191" s="178">
        <f>IF(N191="základní",J191,0)</f>
        <v>0</v>
      </c>
      <c r="BF191" s="178">
        <f>IF(N191="snížená",J191,0)</f>
        <v>0</v>
      </c>
      <c r="BG191" s="178">
        <f>IF(N191="zákl. přenesená",J191,0)</f>
        <v>0</v>
      </c>
      <c r="BH191" s="178">
        <f>IF(N191="sníž. přenesená",J191,0)</f>
        <v>0</v>
      </c>
      <c r="BI191" s="178">
        <f>IF(N191="nulová",J191,0)</f>
        <v>0</v>
      </c>
      <c r="BJ191" s="18" t="s">
        <v>5934</v>
      </c>
      <c r="BK191" s="178">
        <f>ROUND(I191*H191,2)</f>
        <v>0</v>
      </c>
      <c r="BL191" s="18" t="s">
        <v>6003</v>
      </c>
      <c r="BM191" s="18" t="s">
        <v>2577</v>
      </c>
    </row>
    <row r="192" spans="2:65" s="12" customFormat="1">
      <c r="B192" s="186"/>
      <c r="D192" s="195" t="s">
        <v>402</v>
      </c>
      <c r="E192" s="194" t="s">
        <v>5915</v>
      </c>
      <c r="F192" s="207" t="s">
        <v>3457</v>
      </c>
      <c r="H192" s="208">
        <v>116.82</v>
      </c>
      <c r="I192" s="190"/>
      <c r="L192" s="186"/>
      <c r="M192" s="191"/>
      <c r="N192" s="192"/>
      <c r="O192" s="192"/>
      <c r="P192" s="192"/>
      <c r="Q192" s="192"/>
      <c r="R192" s="192"/>
      <c r="S192" s="192"/>
      <c r="T192" s="193"/>
      <c r="AT192" s="194" t="s">
        <v>402</v>
      </c>
      <c r="AU192" s="194" t="s">
        <v>5990</v>
      </c>
      <c r="AV192" s="12" t="s">
        <v>5990</v>
      </c>
      <c r="AW192" s="12" t="s">
        <v>5947</v>
      </c>
      <c r="AX192" s="12" t="s">
        <v>5983</v>
      </c>
      <c r="AY192" s="194" t="s">
        <v>4012</v>
      </c>
    </row>
    <row r="193" spans="2:65" s="12" customFormat="1">
      <c r="B193" s="186"/>
      <c r="D193" s="195" t="s">
        <v>402</v>
      </c>
      <c r="E193" s="194" t="s">
        <v>5915</v>
      </c>
      <c r="F193" s="207" t="s">
        <v>3458</v>
      </c>
      <c r="H193" s="208">
        <v>4.32</v>
      </c>
      <c r="I193" s="190"/>
      <c r="L193" s="186"/>
      <c r="M193" s="191"/>
      <c r="N193" s="192"/>
      <c r="O193" s="192"/>
      <c r="P193" s="192"/>
      <c r="Q193" s="192"/>
      <c r="R193" s="192"/>
      <c r="S193" s="192"/>
      <c r="T193" s="193"/>
      <c r="AT193" s="194" t="s">
        <v>402</v>
      </c>
      <c r="AU193" s="194" t="s">
        <v>5990</v>
      </c>
      <c r="AV193" s="12" t="s">
        <v>5990</v>
      </c>
      <c r="AW193" s="12" t="s">
        <v>5947</v>
      </c>
      <c r="AX193" s="12" t="s">
        <v>5983</v>
      </c>
      <c r="AY193" s="194" t="s">
        <v>4012</v>
      </c>
    </row>
    <row r="194" spans="2:65" s="12" customFormat="1">
      <c r="B194" s="186"/>
      <c r="D194" s="195" t="s">
        <v>402</v>
      </c>
      <c r="E194" s="194" t="s">
        <v>5915</v>
      </c>
      <c r="F194" s="207" t="s">
        <v>3459</v>
      </c>
      <c r="H194" s="208">
        <v>68.400000000000006</v>
      </c>
      <c r="I194" s="190"/>
      <c r="L194" s="186"/>
      <c r="M194" s="191"/>
      <c r="N194" s="192"/>
      <c r="O194" s="192"/>
      <c r="P194" s="192"/>
      <c r="Q194" s="192"/>
      <c r="R194" s="192"/>
      <c r="S194" s="192"/>
      <c r="T194" s="193"/>
      <c r="AT194" s="194" t="s">
        <v>402</v>
      </c>
      <c r="AU194" s="194" t="s">
        <v>5990</v>
      </c>
      <c r="AV194" s="12" t="s">
        <v>5990</v>
      </c>
      <c r="AW194" s="12" t="s">
        <v>5947</v>
      </c>
      <c r="AX194" s="12" t="s">
        <v>5983</v>
      </c>
      <c r="AY194" s="194" t="s">
        <v>4012</v>
      </c>
    </row>
    <row r="195" spans="2:65" s="13" customFormat="1">
      <c r="B195" s="209"/>
      <c r="D195" s="179" t="s">
        <v>402</v>
      </c>
      <c r="E195" s="210" t="s">
        <v>5915</v>
      </c>
      <c r="F195" s="211" t="s">
        <v>476</v>
      </c>
      <c r="H195" s="212">
        <v>189.54</v>
      </c>
      <c r="I195" s="213"/>
      <c r="L195" s="209"/>
      <c r="M195" s="214"/>
      <c r="N195" s="215"/>
      <c r="O195" s="215"/>
      <c r="P195" s="215"/>
      <c r="Q195" s="215"/>
      <c r="R195" s="215"/>
      <c r="S195" s="215"/>
      <c r="T195" s="216"/>
      <c r="AT195" s="217" t="s">
        <v>402</v>
      </c>
      <c r="AU195" s="217" t="s">
        <v>5990</v>
      </c>
      <c r="AV195" s="13" t="s">
        <v>6003</v>
      </c>
      <c r="AW195" s="13" t="s">
        <v>5947</v>
      </c>
      <c r="AX195" s="13" t="s">
        <v>5934</v>
      </c>
      <c r="AY195" s="217" t="s">
        <v>4012</v>
      </c>
    </row>
    <row r="196" spans="2:65" s="1" customFormat="1" ht="22.5" customHeight="1">
      <c r="B196" s="166"/>
      <c r="C196" s="167" t="s">
        <v>574</v>
      </c>
      <c r="D196" s="167" t="s">
        <v>4015</v>
      </c>
      <c r="E196" s="168" t="s">
        <v>2431</v>
      </c>
      <c r="F196" s="169" t="s">
        <v>2432</v>
      </c>
      <c r="G196" s="170" t="s">
        <v>426</v>
      </c>
      <c r="H196" s="171">
        <v>68.400000000000006</v>
      </c>
      <c r="I196" s="172"/>
      <c r="J196" s="173">
        <f>ROUND(I196*H196,2)</f>
        <v>0</v>
      </c>
      <c r="K196" s="169" t="s">
        <v>392</v>
      </c>
      <c r="L196" s="35"/>
      <c r="M196" s="174" t="s">
        <v>5915</v>
      </c>
      <c r="N196" s="175" t="s">
        <v>5954</v>
      </c>
      <c r="O196" s="36"/>
      <c r="P196" s="176">
        <f>O196*H196</f>
        <v>0</v>
      </c>
      <c r="Q196" s="176">
        <v>0</v>
      </c>
      <c r="R196" s="176">
        <f>Q196*H196</f>
        <v>0</v>
      </c>
      <c r="S196" s="176">
        <v>7.4999999999999997E-2</v>
      </c>
      <c r="T196" s="177">
        <f>S196*H196</f>
        <v>5.13</v>
      </c>
      <c r="AR196" s="18" t="s">
        <v>6003</v>
      </c>
      <c r="AT196" s="18" t="s">
        <v>4015</v>
      </c>
      <c r="AU196" s="18" t="s">
        <v>5990</v>
      </c>
      <c r="AY196" s="18" t="s">
        <v>4012</v>
      </c>
      <c r="BE196" s="178">
        <f>IF(N196="základní",J196,0)</f>
        <v>0</v>
      </c>
      <c r="BF196" s="178">
        <f>IF(N196="snížená",J196,0)</f>
        <v>0</v>
      </c>
      <c r="BG196" s="178">
        <f>IF(N196="zákl. přenesená",J196,0)</f>
        <v>0</v>
      </c>
      <c r="BH196" s="178">
        <f>IF(N196="sníž. přenesená",J196,0)</f>
        <v>0</v>
      </c>
      <c r="BI196" s="178">
        <f>IF(N196="nulová",J196,0)</f>
        <v>0</v>
      </c>
      <c r="BJ196" s="18" t="s">
        <v>5934</v>
      </c>
      <c r="BK196" s="178">
        <f>ROUND(I196*H196,2)</f>
        <v>0</v>
      </c>
      <c r="BL196" s="18" t="s">
        <v>6003</v>
      </c>
      <c r="BM196" s="18" t="s">
        <v>2583</v>
      </c>
    </row>
    <row r="197" spans="2:65" s="1" customFormat="1" ht="27">
      <c r="B197" s="35"/>
      <c r="D197" s="195" t="s">
        <v>4021</v>
      </c>
      <c r="F197" s="196" t="s">
        <v>2447</v>
      </c>
      <c r="I197" s="181"/>
      <c r="L197" s="35"/>
      <c r="M197" s="64"/>
      <c r="N197" s="36"/>
      <c r="O197" s="36"/>
      <c r="P197" s="36"/>
      <c r="Q197" s="36"/>
      <c r="R197" s="36"/>
      <c r="S197" s="36"/>
      <c r="T197" s="65"/>
      <c r="AT197" s="18" t="s">
        <v>4021</v>
      </c>
      <c r="AU197" s="18" t="s">
        <v>5990</v>
      </c>
    </row>
    <row r="198" spans="2:65" s="12" customFormat="1">
      <c r="B198" s="186"/>
      <c r="D198" s="179" t="s">
        <v>402</v>
      </c>
      <c r="E198" s="187" t="s">
        <v>5915</v>
      </c>
      <c r="F198" s="188" t="s">
        <v>3460</v>
      </c>
      <c r="H198" s="189">
        <v>68.400000000000006</v>
      </c>
      <c r="I198" s="190"/>
      <c r="L198" s="186"/>
      <c r="M198" s="191"/>
      <c r="N198" s="192"/>
      <c r="O198" s="192"/>
      <c r="P198" s="192"/>
      <c r="Q198" s="192"/>
      <c r="R198" s="192"/>
      <c r="S198" s="192"/>
      <c r="T198" s="193"/>
      <c r="AT198" s="194" t="s">
        <v>402</v>
      </c>
      <c r="AU198" s="194" t="s">
        <v>5990</v>
      </c>
      <c r="AV198" s="12" t="s">
        <v>5990</v>
      </c>
      <c r="AW198" s="12" t="s">
        <v>5947</v>
      </c>
      <c r="AX198" s="12" t="s">
        <v>5934</v>
      </c>
      <c r="AY198" s="194" t="s">
        <v>4012</v>
      </c>
    </row>
    <row r="199" spans="2:65" s="1" customFormat="1" ht="22.5" customHeight="1">
      <c r="B199" s="166"/>
      <c r="C199" s="167" t="s">
        <v>579</v>
      </c>
      <c r="D199" s="167" t="s">
        <v>4015</v>
      </c>
      <c r="E199" s="168" t="s">
        <v>4588</v>
      </c>
      <c r="F199" s="169" t="s">
        <v>4589</v>
      </c>
      <c r="G199" s="170" t="s">
        <v>426</v>
      </c>
      <c r="H199" s="171">
        <v>257.94</v>
      </c>
      <c r="I199" s="172"/>
      <c r="J199" s="173">
        <f>ROUND(I199*H199,2)</f>
        <v>0</v>
      </c>
      <c r="K199" s="169" t="s">
        <v>593</v>
      </c>
      <c r="L199" s="35"/>
      <c r="M199" s="174" t="s">
        <v>5915</v>
      </c>
      <c r="N199" s="175" t="s">
        <v>5954</v>
      </c>
      <c r="O199" s="36"/>
      <c r="P199" s="176">
        <f>O199*H199</f>
        <v>0</v>
      </c>
      <c r="Q199" s="176">
        <v>9.8999999999999999E-4</v>
      </c>
      <c r="R199" s="176">
        <f>Q199*H199</f>
        <v>0.25536059999999999</v>
      </c>
      <c r="S199" s="176">
        <v>0</v>
      </c>
      <c r="T199" s="177">
        <f>S199*H199</f>
        <v>0</v>
      </c>
      <c r="AR199" s="18" t="s">
        <v>6003</v>
      </c>
      <c r="AT199" s="18" t="s">
        <v>4015</v>
      </c>
      <c r="AU199" s="18" t="s">
        <v>5990</v>
      </c>
      <c r="AY199" s="18" t="s">
        <v>4012</v>
      </c>
      <c r="BE199" s="178">
        <f>IF(N199="základní",J199,0)</f>
        <v>0</v>
      </c>
      <c r="BF199" s="178">
        <f>IF(N199="snížená",J199,0)</f>
        <v>0</v>
      </c>
      <c r="BG199" s="178">
        <f>IF(N199="zákl. přenesená",J199,0)</f>
        <v>0</v>
      </c>
      <c r="BH199" s="178">
        <f>IF(N199="sníž. přenesená",J199,0)</f>
        <v>0</v>
      </c>
      <c r="BI199" s="178">
        <f>IF(N199="nulová",J199,0)</f>
        <v>0</v>
      </c>
      <c r="BJ199" s="18" t="s">
        <v>5934</v>
      </c>
      <c r="BK199" s="178">
        <f>ROUND(I199*H199,2)</f>
        <v>0</v>
      </c>
      <c r="BL199" s="18" t="s">
        <v>6003</v>
      </c>
      <c r="BM199" s="18" t="s">
        <v>2585</v>
      </c>
    </row>
    <row r="200" spans="2:65" s="12" customFormat="1">
      <c r="B200" s="186"/>
      <c r="D200" s="179" t="s">
        <v>402</v>
      </c>
      <c r="E200" s="187" t="s">
        <v>5915</v>
      </c>
      <c r="F200" s="188" t="s">
        <v>3461</v>
      </c>
      <c r="H200" s="189">
        <v>257.94</v>
      </c>
      <c r="I200" s="190"/>
      <c r="L200" s="186"/>
      <c r="M200" s="191"/>
      <c r="N200" s="192"/>
      <c r="O200" s="192"/>
      <c r="P200" s="192"/>
      <c r="Q200" s="192"/>
      <c r="R200" s="192"/>
      <c r="S200" s="192"/>
      <c r="T200" s="193"/>
      <c r="AT200" s="194" t="s">
        <v>402</v>
      </c>
      <c r="AU200" s="194" t="s">
        <v>5990</v>
      </c>
      <c r="AV200" s="12" t="s">
        <v>5990</v>
      </c>
      <c r="AW200" s="12" t="s">
        <v>5947</v>
      </c>
      <c r="AX200" s="12" t="s">
        <v>5934</v>
      </c>
      <c r="AY200" s="194" t="s">
        <v>4012</v>
      </c>
    </row>
    <row r="201" spans="2:65" s="1" customFormat="1" ht="22.5" customHeight="1">
      <c r="B201" s="166"/>
      <c r="C201" s="167" t="s">
        <v>590</v>
      </c>
      <c r="D201" s="167" t="s">
        <v>4015</v>
      </c>
      <c r="E201" s="168" t="s">
        <v>4591</v>
      </c>
      <c r="F201" s="169" t="s">
        <v>4592</v>
      </c>
      <c r="G201" s="170" t="s">
        <v>426</v>
      </c>
      <c r="H201" s="171">
        <v>257.94</v>
      </c>
      <c r="I201" s="172"/>
      <c r="J201" s="173">
        <f>ROUND(I201*H201,2)</f>
        <v>0</v>
      </c>
      <c r="K201" s="169" t="s">
        <v>593</v>
      </c>
      <c r="L201" s="35"/>
      <c r="M201" s="174" t="s">
        <v>5915</v>
      </c>
      <c r="N201" s="175" t="s">
        <v>5954</v>
      </c>
      <c r="O201" s="36"/>
      <c r="P201" s="176">
        <f>O201*H201</f>
        <v>0</v>
      </c>
      <c r="Q201" s="176">
        <v>3.15E-3</v>
      </c>
      <c r="R201" s="176">
        <f>Q201*H201</f>
        <v>0.81251099999999998</v>
      </c>
      <c r="S201" s="176">
        <v>0</v>
      </c>
      <c r="T201" s="177">
        <f>S201*H201</f>
        <v>0</v>
      </c>
      <c r="AR201" s="18" t="s">
        <v>6003</v>
      </c>
      <c r="AT201" s="18" t="s">
        <v>4015</v>
      </c>
      <c r="AU201" s="18" t="s">
        <v>5990</v>
      </c>
      <c r="AY201" s="18" t="s">
        <v>4012</v>
      </c>
      <c r="BE201" s="178">
        <f>IF(N201="základní",J201,0)</f>
        <v>0</v>
      </c>
      <c r="BF201" s="178">
        <f>IF(N201="snížená",J201,0)</f>
        <v>0</v>
      </c>
      <c r="BG201" s="178">
        <f>IF(N201="zákl. přenesená",J201,0)</f>
        <v>0</v>
      </c>
      <c r="BH201" s="178">
        <f>IF(N201="sníž. přenesená",J201,0)</f>
        <v>0</v>
      </c>
      <c r="BI201" s="178">
        <f>IF(N201="nulová",J201,0)</f>
        <v>0</v>
      </c>
      <c r="BJ201" s="18" t="s">
        <v>5934</v>
      </c>
      <c r="BK201" s="178">
        <f>ROUND(I201*H201,2)</f>
        <v>0</v>
      </c>
      <c r="BL201" s="18" t="s">
        <v>6003</v>
      </c>
      <c r="BM201" s="18" t="s">
        <v>3462</v>
      </c>
    </row>
    <row r="202" spans="2:65" s="1" customFormat="1" ht="22.5" customHeight="1">
      <c r="B202" s="166"/>
      <c r="C202" s="167" t="s">
        <v>601</v>
      </c>
      <c r="D202" s="167" t="s">
        <v>4015</v>
      </c>
      <c r="E202" s="168" t="s">
        <v>2587</v>
      </c>
      <c r="F202" s="169" t="s">
        <v>2441</v>
      </c>
      <c r="G202" s="170" t="s">
        <v>426</v>
      </c>
      <c r="H202" s="171">
        <v>189.54</v>
      </c>
      <c r="I202" s="172"/>
      <c r="J202" s="173">
        <f>ROUND(I202*H202,2)</f>
        <v>0</v>
      </c>
      <c r="K202" s="169" t="s">
        <v>5915</v>
      </c>
      <c r="L202" s="35"/>
      <c r="M202" s="174" t="s">
        <v>5915</v>
      </c>
      <c r="N202" s="175" t="s">
        <v>5954</v>
      </c>
      <c r="O202" s="36"/>
      <c r="P202" s="176">
        <f>O202*H202</f>
        <v>0</v>
      </c>
      <c r="Q202" s="176">
        <v>0</v>
      </c>
      <c r="R202" s="176">
        <f>Q202*H202</f>
        <v>0</v>
      </c>
      <c r="S202" s="176">
        <v>0</v>
      </c>
      <c r="T202" s="177">
        <f>S202*H202</f>
        <v>0</v>
      </c>
      <c r="AR202" s="18" t="s">
        <v>6003</v>
      </c>
      <c r="AT202" s="18" t="s">
        <v>4015</v>
      </c>
      <c r="AU202" s="18" t="s">
        <v>5990</v>
      </c>
      <c r="AY202" s="18" t="s">
        <v>4012</v>
      </c>
      <c r="BE202" s="178">
        <f>IF(N202="základní",J202,0)</f>
        <v>0</v>
      </c>
      <c r="BF202" s="178">
        <f>IF(N202="snížená",J202,0)</f>
        <v>0</v>
      </c>
      <c r="BG202" s="178">
        <f>IF(N202="zákl. přenesená",J202,0)</f>
        <v>0</v>
      </c>
      <c r="BH202" s="178">
        <f>IF(N202="sníž. přenesená",J202,0)</f>
        <v>0</v>
      </c>
      <c r="BI202" s="178">
        <f>IF(N202="nulová",J202,0)</f>
        <v>0</v>
      </c>
      <c r="BJ202" s="18" t="s">
        <v>5934</v>
      </c>
      <c r="BK202" s="178">
        <f>ROUND(I202*H202,2)</f>
        <v>0</v>
      </c>
      <c r="BL202" s="18" t="s">
        <v>6003</v>
      </c>
      <c r="BM202" s="18" t="s">
        <v>2588</v>
      </c>
    </row>
    <row r="203" spans="2:65" s="1" customFormat="1" ht="27">
      <c r="B203" s="35"/>
      <c r="D203" s="195" t="s">
        <v>4021</v>
      </c>
      <c r="F203" s="196" t="s">
        <v>2443</v>
      </c>
      <c r="I203" s="181"/>
      <c r="L203" s="35"/>
      <c r="M203" s="64"/>
      <c r="N203" s="36"/>
      <c r="O203" s="36"/>
      <c r="P203" s="36"/>
      <c r="Q203" s="36"/>
      <c r="R203" s="36"/>
      <c r="S203" s="36"/>
      <c r="T203" s="65"/>
      <c r="AT203" s="18" t="s">
        <v>4021</v>
      </c>
      <c r="AU203" s="18" t="s">
        <v>5990</v>
      </c>
    </row>
    <row r="204" spans="2:65" s="12" customFormat="1">
      <c r="B204" s="186"/>
      <c r="D204" s="195" t="s">
        <v>402</v>
      </c>
      <c r="E204" s="194" t="s">
        <v>5915</v>
      </c>
      <c r="F204" s="207" t="s">
        <v>3459</v>
      </c>
      <c r="H204" s="208">
        <v>68.400000000000006</v>
      </c>
      <c r="I204" s="190"/>
      <c r="L204" s="186"/>
      <c r="M204" s="191"/>
      <c r="N204" s="192"/>
      <c r="O204" s="192"/>
      <c r="P204" s="192"/>
      <c r="Q204" s="192"/>
      <c r="R204" s="192"/>
      <c r="S204" s="192"/>
      <c r="T204" s="193"/>
      <c r="AT204" s="194" t="s">
        <v>402</v>
      </c>
      <c r="AU204" s="194" t="s">
        <v>5990</v>
      </c>
      <c r="AV204" s="12" t="s">
        <v>5990</v>
      </c>
      <c r="AW204" s="12" t="s">
        <v>5947</v>
      </c>
      <c r="AX204" s="12" t="s">
        <v>5983</v>
      </c>
      <c r="AY204" s="194" t="s">
        <v>4012</v>
      </c>
    </row>
    <row r="205" spans="2:65" s="12" customFormat="1">
      <c r="B205" s="186"/>
      <c r="D205" s="195" t="s">
        <v>402</v>
      </c>
      <c r="E205" s="194" t="s">
        <v>5915</v>
      </c>
      <c r="F205" s="207" t="s">
        <v>3457</v>
      </c>
      <c r="H205" s="208">
        <v>116.82</v>
      </c>
      <c r="I205" s="190"/>
      <c r="L205" s="186"/>
      <c r="M205" s="191"/>
      <c r="N205" s="192"/>
      <c r="O205" s="192"/>
      <c r="P205" s="192"/>
      <c r="Q205" s="192"/>
      <c r="R205" s="192"/>
      <c r="S205" s="192"/>
      <c r="T205" s="193"/>
      <c r="AT205" s="194" t="s">
        <v>402</v>
      </c>
      <c r="AU205" s="194" t="s">
        <v>5990</v>
      </c>
      <c r="AV205" s="12" t="s">
        <v>5990</v>
      </c>
      <c r="AW205" s="12" t="s">
        <v>5947</v>
      </c>
      <c r="AX205" s="12" t="s">
        <v>5983</v>
      </c>
      <c r="AY205" s="194" t="s">
        <v>4012</v>
      </c>
    </row>
    <row r="206" spans="2:65" s="12" customFormat="1">
      <c r="B206" s="186"/>
      <c r="D206" s="195" t="s">
        <v>402</v>
      </c>
      <c r="E206" s="194" t="s">
        <v>5915</v>
      </c>
      <c r="F206" s="207" t="s">
        <v>3458</v>
      </c>
      <c r="H206" s="208">
        <v>4.32</v>
      </c>
      <c r="I206" s="190"/>
      <c r="L206" s="186"/>
      <c r="M206" s="191"/>
      <c r="N206" s="192"/>
      <c r="O206" s="192"/>
      <c r="P206" s="192"/>
      <c r="Q206" s="192"/>
      <c r="R206" s="192"/>
      <c r="S206" s="192"/>
      <c r="T206" s="193"/>
      <c r="AT206" s="194" t="s">
        <v>402</v>
      </c>
      <c r="AU206" s="194" t="s">
        <v>5990</v>
      </c>
      <c r="AV206" s="12" t="s">
        <v>5990</v>
      </c>
      <c r="AW206" s="12" t="s">
        <v>5947</v>
      </c>
      <c r="AX206" s="12" t="s">
        <v>5983</v>
      </c>
      <c r="AY206" s="194" t="s">
        <v>4012</v>
      </c>
    </row>
    <row r="207" spans="2:65" s="13" customFormat="1">
      <c r="B207" s="209"/>
      <c r="D207" s="179" t="s">
        <v>402</v>
      </c>
      <c r="E207" s="210" t="s">
        <v>5915</v>
      </c>
      <c r="F207" s="211" t="s">
        <v>476</v>
      </c>
      <c r="H207" s="212">
        <v>189.54</v>
      </c>
      <c r="I207" s="213"/>
      <c r="L207" s="209"/>
      <c r="M207" s="214"/>
      <c r="N207" s="215"/>
      <c r="O207" s="215"/>
      <c r="P207" s="215"/>
      <c r="Q207" s="215"/>
      <c r="R207" s="215"/>
      <c r="S207" s="215"/>
      <c r="T207" s="216"/>
      <c r="AT207" s="217" t="s">
        <v>402</v>
      </c>
      <c r="AU207" s="217" t="s">
        <v>5990</v>
      </c>
      <c r="AV207" s="13" t="s">
        <v>6003</v>
      </c>
      <c r="AW207" s="13" t="s">
        <v>5947</v>
      </c>
      <c r="AX207" s="13" t="s">
        <v>5934</v>
      </c>
      <c r="AY207" s="217" t="s">
        <v>4012</v>
      </c>
    </row>
    <row r="208" spans="2:65" s="1" customFormat="1" ht="31.5" customHeight="1">
      <c r="B208" s="166"/>
      <c r="C208" s="167" t="s">
        <v>605</v>
      </c>
      <c r="D208" s="167" t="s">
        <v>4015</v>
      </c>
      <c r="E208" s="168" t="s">
        <v>2590</v>
      </c>
      <c r="F208" s="169" t="s">
        <v>2445</v>
      </c>
      <c r="G208" s="170" t="s">
        <v>426</v>
      </c>
      <c r="H208" s="171">
        <v>68.400000000000006</v>
      </c>
      <c r="I208" s="172"/>
      <c r="J208" s="173">
        <f>ROUND(I208*H208,2)</f>
        <v>0</v>
      </c>
      <c r="K208" s="169" t="s">
        <v>5915</v>
      </c>
      <c r="L208" s="35"/>
      <c r="M208" s="174" t="s">
        <v>5915</v>
      </c>
      <c r="N208" s="175" t="s">
        <v>5954</v>
      </c>
      <c r="O208" s="36"/>
      <c r="P208" s="176">
        <f>O208*H208</f>
        <v>0</v>
      </c>
      <c r="Q208" s="176">
        <v>0</v>
      </c>
      <c r="R208" s="176">
        <f>Q208*H208</f>
        <v>0</v>
      </c>
      <c r="S208" s="176">
        <v>0</v>
      </c>
      <c r="T208" s="177">
        <f>S208*H208</f>
        <v>0</v>
      </c>
      <c r="AR208" s="18" t="s">
        <v>6003</v>
      </c>
      <c r="AT208" s="18" t="s">
        <v>4015</v>
      </c>
      <c r="AU208" s="18" t="s">
        <v>5990</v>
      </c>
      <c r="AY208" s="18" t="s">
        <v>4012</v>
      </c>
      <c r="BE208" s="178">
        <f>IF(N208="základní",J208,0)</f>
        <v>0</v>
      </c>
      <c r="BF208" s="178">
        <f>IF(N208="snížená",J208,0)</f>
        <v>0</v>
      </c>
      <c r="BG208" s="178">
        <f>IF(N208="zákl. přenesená",J208,0)</f>
        <v>0</v>
      </c>
      <c r="BH208" s="178">
        <f>IF(N208="sníž. přenesená",J208,0)</f>
        <v>0</v>
      </c>
      <c r="BI208" s="178">
        <f>IF(N208="nulová",J208,0)</f>
        <v>0</v>
      </c>
      <c r="BJ208" s="18" t="s">
        <v>5934</v>
      </c>
      <c r="BK208" s="178">
        <f>ROUND(I208*H208,2)</f>
        <v>0</v>
      </c>
      <c r="BL208" s="18" t="s">
        <v>6003</v>
      </c>
      <c r="BM208" s="18" t="s">
        <v>2591</v>
      </c>
    </row>
    <row r="209" spans="2:65" s="1" customFormat="1" ht="27">
      <c r="B209" s="35"/>
      <c r="D209" s="195" t="s">
        <v>4021</v>
      </c>
      <c r="F209" s="196" t="s">
        <v>2447</v>
      </c>
      <c r="I209" s="181"/>
      <c r="L209" s="35"/>
      <c r="M209" s="64"/>
      <c r="N209" s="36"/>
      <c r="O209" s="36"/>
      <c r="P209" s="36"/>
      <c r="Q209" s="36"/>
      <c r="R209" s="36"/>
      <c r="S209" s="36"/>
      <c r="T209" s="65"/>
      <c r="AT209" s="18" t="s">
        <v>4021</v>
      </c>
      <c r="AU209" s="18" t="s">
        <v>5990</v>
      </c>
    </row>
    <row r="210" spans="2:65" s="12" customFormat="1">
      <c r="B210" s="186"/>
      <c r="D210" s="179" t="s">
        <v>402</v>
      </c>
      <c r="E210" s="187" t="s">
        <v>5915</v>
      </c>
      <c r="F210" s="188" t="s">
        <v>3463</v>
      </c>
      <c r="H210" s="189">
        <v>68.400000000000006</v>
      </c>
      <c r="I210" s="190"/>
      <c r="L210" s="186"/>
      <c r="M210" s="191"/>
      <c r="N210" s="192"/>
      <c r="O210" s="192"/>
      <c r="P210" s="192"/>
      <c r="Q210" s="192"/>
      <c r="R210" s="192"/>
      <c r="S210" s="192"/>
      <c r="T210" s="193"/>
      <c r="AT210" s="194" t="s">
        <v>402</v>
      </c>
      <c r="AU210" s="194" t="s">
        <v>5990</v>
      </c>
      <c r="AV210" s="12" t="s">
        <v>5990</v>
      </c>
      <c r="AW210" s="12" t="s">
        <v>5947</v>
      </c>
      <c r="AX210" s="12" t="s">
        <v>5934</v>
      </c>
      <c r="AY210" s="194" t="s">
        <v>4012</v>
      </c>
    </row>
    <row r="211" spans="2:65" s="1" customFormat="1" ht="22.5" customHeight="1">
      <c r="B211" s="166"/>
      <c r="C211" s="167" t="s">
        <v>611</v>
      </c>
      <c r="D211" s="167" t="s">
        <v>4015</v>
      </c>
      <c r="E211" s="168" t="s">
        <v>1658</v>
      </c>
      <c r="F211" s="169" t="s">
        <v>2592</v>
      </c>
      <c r="G211" s="170" t="s">
        <v>426</v>
      </c>
      <c r="H211" s="171">
        <v>257.94</v>
      </c>
      <c r="I211" s="172"/>
      <c r="J211" s="173">
        <f>ROUND(I211*H211,2)</f>
        <v>0</v>
      </c>
      <c r="K211" s="169" t="s">
        <v>5915</v>
      </c>
      <c r="L211" s="35"/>
      <c r="M211" s="174" t="s">
        <v>5915</v>
      </c>
      <c r="N211" s="175" t="s">
        <v>5954</v>
      </c>
      <c r="O211" s="36"/>
      <c r="P211" s="176">
        <f>O211*H211</f>
        <v>0</v>
      </c>
      <c r="Q211" s="176">
        <v>0</v>
      </c>
      <c r="R211" s="176">
        <f>Q211*H211</f>
        <v>0</v>
      </c>
      <c r="S211" s="176">
        <v>0</v>
      </c>
      <c r="T211" s="177">
        <f>S211*H211</f>
        <v>0</v>
      </c>
      <c r="AR211" s="18" t="s">
        <v>6003</v>
      </c>
      <c r="AT211" s="18" t="s">
        <v>4015</v>
      </c>
      <c r="AU211" s="18" t="s">
        <v>5990</v>
      </c>
      <c r="AY211" s="18" t="s">
        <v>4012</v>
      </c>
      <c r="BE211" s="178">
        <f>IF(N211="základní",J211,0)</f>
        <v>0</v>
      </c>
      <c r="BF211" s="178">
        <f>IF(N211="snížená",J211,0)</f>
        <v>0</v>
      </c>
      <c r="BG211" s="178">
        <f>IF(N211="zákl. přenesená",J211,0)</f>
        <v>0</v>
      </c>
      <c r="BH211" s="178">
        <f>IF(N211="sníž. přenesená",J211,0)</f>
        <v>0</v>
      </c>
      <c r="BI211" s="178">
        <f>IF(N211="nulová",J211,0)</f>
        <v>0</v>
      </c>
      <c r="BJ211" s="18" t="s">
        <v>5934</v>
      </c>
      <c r="BK211" s="178">
        <f>ROUND(I211*H211,2)</f>
        <v>0</v>
      </c>
      <c r="BL211" s="18" t="s">
        <v>6003</v>
      </c>
      <c r="BM211" s="18" t="s">
        <v>2593</v>
      </c>
    </row>
    <row r="212" spans="2:65" s="1" customFormat="1" ht="22.5" customHeight="1">
      <c r="B212" s="166"/>
      <c r="C212" s="167" t="s">
        <v>616</v>
      </c>
      <c r="D212" s="167" t="s">
        <v>4015</v>
      </c>
      <c r="E212" s="168" t="s">
        <v>1661</v>
      </c>
      <c r="F212" s="169" t="s">
        <v>1662</v>
      </c>
      <c r="G212" s="170" t="s">
        <v>426</v>
      </c>
      <c r="H212" s="171">
        <v>257.94</v>
      </c>
      <c r="I212" s="172"/>
      <c r="J212" s="173">
        <f>ROUND(I212*H212,2)</f>
        <v>0</v>
      </c>
      <c r="K212" s="169" t="s">
        <v>5915</v>
      </c>
      <c r="L212" s="35"/>
      <c r="M212" s="174" t="s">
        <v>5915</v>
      </c>
      <c r="N212" s="175" t="s">
        <v>5954</v>
      </c>
      <c r="O212" s="36"/>
      <c r="P212" s="176">
        <f>O212*H212</f>
        <v>0</v>
      </c>
      <c r="Q212" s="176">
        <v>0</v>
      </c>
      <c r="R212" s="176">
        <f>Q212*H212</f>
        <v>0</v>
      </c>
      <c r="S212" s="176">
        <v>0</v>
      </c>
      <c r="T212" s="177">
        <f>S212*H212</f>
        <v>0</v>
      </c>
      <c r="AR212" s="18" t="s">
        <v>6003</v>
      </c>
      <c r="AT212" s="18" t="s">
        <v>4015</v>
      </c>
      <c r="AU212" s="18" t="s">
        <v>5990</v>
      </c>
      <c r="AY212" s="18" t="s">
        <v>4012</v>
      </c>
      <c r="BE212" s="178">
        <f>IF(N212="základní",J212,0)</f>
        <v>0</v>
      </c>
      <c r="BF212" s="178">
        <f>IF(N212="snížená",J212,0)</f>
        <v>0</v>
      </c>
      <c r="BG212" s="178">
        <f>IF(N212="zákl. přenesená",J212,0)</f>
        <v>0</v>
      </c>
      <c r="BH212" s="178">
        <f>IF(N212="sníž. přenesená",J212,0)</f>
        <v>0</v>
      </c>
      <c r="BI212" s="178">
        <f>IF(N212="nulová",J212,0)</f>
        <v>0</v>
      </c>
      <c r="BJ212" s="18" t="s">
        <v>5934</v>
      </c>
      <c r="BK212" s="178">
        <f>ROUND(I212*H212,2)</f>
        <v>0</v>
      </c>
      <c r="BL212" s="18" t="s">
        <v>6003</v>
      </c>
      <c r="BM212" s="18" t="s">
        <v>2594</v>
      </c>
    </row>
    <row r="213" spans="2:65" s="1" customFormat="1" ht="27">
      <c r="B213" s="35"/>
      <c r="D213" s="179" t="s">
        <v>4021</v>
      </c>
      <c r="F213" s="180" t="s">
        <v>2868</v>
      </c>
      <c r="I213" s="181"/>
      <c r="L213" s="35"/>
      <c r="M213" s="64"/>
      <c r="N213" s="36"/>
      <c r="O213" s="36"/>
      <c r="P213" s="36"/>
      <c r="Q213" s="36"/>
      <c r="R213" s="36"/>
      <c r="S213" s="36"/>
      <c r="T213" s="65"/>
      <c r="AT213" s="18" t="s">
        <v>4021</v>
      </c>
      <c r="AU213" s="18" t="s">
        <v>5990</v>
      </c>
    </row>
    <row r="214" spans="2:65" s="1" customFormat="1" ht="22.5" customHeight="1">
      <c r="B214" s="166"/>
      <c r="C214" s="167" t="s">
        <v>622</v>
      </c>
      <c r="D214" s="167" t="s">
        <v>4015</v>
      </c>
      <c r="E214" s="168" t="s">
        <v>1664</v>
      </c>
      <c r="F214" s="169" t="s">
        <v>1665</v>
      </c>
      <c r="G214" s="170" t="s">
        <v>426</v>
      </c>
      <c r="H214" s="171">
        <v>257.94</v>
      </c>
      <c r="I214" s="172"/>
      <c r="J214" s="173">
        <f>ROUND(I214*H214,2)</f>
        <v>0</v>
      </c>
      <c r="K214" s="169" t="s">
        <v>5915</v>
      </c>
      <c r="L214" s="35"/>
      <c r="M214" s="174" t="s">
        <v>5915</v>
      </c>
      <c r="N214" s="175" t="s">
        <v>5954</v>
      </c>
      <c r="O214" s="36"/>
      <c r="P214" s="176">
        <f>O214*H214</f>
        <v>0</v>
      </c>
      <c r="Q214" s="176">
        <v>0</v>
      </c>
      <c r="R214" s="176">
        <f>Q214*H214</f>
        <v>0</v>
      </c>
      <c r="S214" s="176">
        <v>0</v>
      </c>
      <c r="T214" s="177">
        <f>S214*H214</f>
        <v>0</v>
      </c>
      <c r="AR214" s="18" t="s">
        <v>6003</v>
      </c>
      <c r="AT214" s="18" t="s">
        <v>4015</v>
      </c>
      <c r="AU214" s="18" t="s">
        <v>5990</v>
      </c>
      <c r="AY214" s="18" t="s">
        <v>4012</v>
      </c>
      <c r="BE214" s="178">
        <f>IF(N214="základní",J214,0)</f>
        <v>0</v>
      </c>
      <c r="BF214" s="178">
        <f>IF(N214="snížená",J214,0)</f>
        <v>0</v>
      </c>
      <c r="BG214" s="178">
        <f>IF(N214="zákl. přenesená",J214,0)</f>
        <v>0</v>
      </c>
      <c r="BH214" s="178">
        <f>IF(N214="sníž. přenesená",J214,0)</f>
        <v>0</v>
      </c>
      <c r="BI214" s="178">
        <f>IF(N214="nulová",J214,0)</f>
        <v>0</v>
      </c>
      <c r="BJ214" s="18" t="s">
        <v>5934</v>
      </c>
      <c r="BK214" s="178">
        <f>ROUND(I214*H214,2)</f>
        <v>0</v>
      </c>
      <c r="BL214" s="18" t="s">
        <v>6003</v>
      </c>
      <c r="BM214" s="18" t="s">
        <v>2595</v>
      </c>
    </row>
    <row r="215" spans="2:65" s="1" customFormat="1" ht="22.5" customHeight="1">
      <c r="B215" s="166"/>
      <c r="C215" s="167" t="s">
        <v>629</v>
      </c>
      <c r="D215" s="167" t="s">
        <v>4015</v>
      </c>
      <c r="E215" s="168" t="s">
        <v>2596</v>
      </c>
      <c r="F215" s="169" t="s">
        <v>2597</v>
      </c>
      <c r="G215" s="170" t="s">
        <v>459</v>
      </c>
      <c r="H215" s="171">
        <v>90</v>
      </c>
      <c r="I215" s="172"/>
      <c r="J215" s="173">
        <f>ROUND(I215*H215,2)</f>
        <v>0</v>
      </c>
      <c r="K215" s="169" t="s">
        <v>5915</v>
      </c>
      <c r="L215" s="35"/>
      <c r="M215" s="174" t="s">
        <v>5915</v>
      </c>
      <c r="N215" s="175" t="s">
        <v>5954</v>
      </c>
      <c r="O215" s="36"/>
      <c r="P215" s="176">
        <f>O215*H215</f>
        <v>0</v>
      </c>
      <c r="Q215" s="176">
        <v>0</v>
      </c>
      <c r="R215" s="176">
        <f>Q215*H215</f>
        <v>0</v>
      </c>
      <c r="S215" s="176">
        <v>0</v>
      </c>
      <c r="T215" s="177">
        <f>S215*H215</f>
        <v>0</v>
      </c>
      <c r="AR215" s="18" t="s">
        <v>6003</v>
      </c>
      <c r="AT215" s="18" t="s">
        <v>4015</v>
      </c>
      <c r="AU215" s="18" t="s">
        <v>5990</v>
      </c>
      <c r="AY215" s="18" t="s">
        <v>4012</v>
      </c>
      <c r="BE215" s="178">
        <f>IF(N215="základní",J215,0)</f>
        <v>0</v>
      </c>
      <c r="BF215" s="178">
        <f>IF(N215="snížená",J215,0)</f>
        <v>0</v>
      </c>
      <c r="BG215" s="178">
        <f>IF(N215="zákl. přenesená",J215,0)</f>
        <v>0</v>
      </c>
      <c r="BH215" s="178">
        <f>IF(N215="sníž. přenesená",J215,0)</f>
        <v>0</v>
      </c>
      <c r="BI215" s="178">
        <f>IF(N215="nulová",J215,0)</f>
        <v>0</v>
      </c>
      <c r="BJ215" s="18" t="s">
        <v>5934</v>
      </c>
      <c r="BK215" s="178">
        <f>ROUND(I215*H215,2)</f>
        <v>0</v>
      </c>
      <c r="BL215" s="18" t="s">
        <v>6003</v>
      </c>
      <c r="BM215" s="18" t="s">
        <v>2598</v>
      </c>
    </row>
    <row r="216" spans="2:65" s="1" customFormat="1" ht="27">
      <c r="B216" s="35"/>
      <c r="D216" s="195" t="s">
        <v>4021</v>
      </c>
      <c r="F216" s="196" t="s">
        <v>2599</v>
      </c>
      <c r="I216" s="181"/>
      <c r="L216" s="35"/>
      <c r="M216" s="64"/>
      <c r="N216" s="36"/>
      <c r="O216" s="36"/>
      <c r="P216" s="36"/>
      <c r="Q216" s="36"/>
      <c r="R216" s="36"/>
      <c r="S216" s="36"/>
      <c r="T216" s="65"/>
      <c r="AT216" s="18" t="s">
        <v>4021</v>
      </c>
      <c r="AU216" s="18" t="s">
        <v>5990</v>
      </c>
    </row>
    <row r="217" spans="2:65" s="12" customFormat="1">
      <c r="B217" s="186"/>
      <c r="D217" s="195" t="s">
        <v>402</v>
      </c>
      <c r="E217" s="194" t="s">
        <v>5915</v>
      </c>
      <c r="F217" s="207" t="s">
        <v>3464</v>
      </c>
      <c r="H217" s="208">
        <v>76.8</v>
      </c>
      <c r="I217" s="190"/>
      <c r="L217" s="186"/>
      <c r="M217" s="191"/>
      <c r="N217" s="192"/>
      <c r="O217" s="192"/>
      <c r="P217" s="192"/>
      <c r="Q217" s="192"/>
      <c r="R217" s="192"/>
      <c r="S217" s="192"/>
      <c r="T217" s="193"/>
      <c r="AT217" s="194" t="s">
        <v>402</v>
      </c>
      <c r="AU217" s="194" t="s">
        <v>5990</v>
      </c>
      <c r="AV217" s="12" t="s">
        <v>5990</v>
      </c>
      <c r="AW217" s="12" t="s">
        <v>5947</v>
      </c>
      <c r="AX217" s="12" t="s">
        <v>5983</v>
      </c>
      <c r="AY217" s="194" t="s">
        <v>4012</v>
      </c>
    </row>
    <row r="218" spans="2:65" s="12" customFormat="1">
      <c r="B218" s="186"/>
      <c r="D218" s="195" t="s">
        <v>402</v>
      </c>
      <c r="E218" s="194" t="s">
        <v>5915</v>
      </c>
      <c r="F218" s="207" t="s">
        <v>3465</v>
      </c>
      <c r="H218" s="208">
        <v>13.2</v>
      </c>
      <c r="I218" s="190"/>
      <c r="L218" s="186"/>
      <c r="M218" s="191"/>
      <c r="N218" s="192"/>
      <c r="O218" s="192"/>
      <c r="P218" s="192"/>
      <c r="Q218" s="192"/>
      <c r="R218" s="192"/>
      <c r="S218" s="192"/>
      <c r="T218" s="193"/>
      <c r="AT218" s="194" t="s">
        <v>402</v>
      </c>
      <c r="AU218" s="194" t="s">
        <v>5990</v>
      </c>
      <c r="AV218" s="12" t="s">
        <v>5990</v>
      </c>
      <c r="AW218" s="12" t="s">
        <v>5947</v>
      </c>
      <c r="AX218" s="12" t="s">
        <v>5983</v>
      </c>
      <c r="AY218" s="194" t="s">
        <v>4012</v>
      </c>
    </row>
    <row r="219" spans="2:65" s="13" customFormat="1">
      <c r="B219" s="209"/>
      <c r="D219" s="195" t="s">
        <v>402</v>
      </c>
      <c r="E219" s="218" t="s">
        <v>5915</v>
      </c>
      <c r="F219" s="219" t="s">
        <v>476</v>
      </c>
      <c r="H219" s="220">
        <v>90</v>
      </c>
      <c r="I219" s="213"/>
      <c r="L219" s="209"/>
      <c r="M219" s="214"/>
      <c r="N219" s="215"/>
      <c r="O219" s="215"/>
      <c r="P219" s="215"/>
      <c r="Q219" s="215"/>
      <c r="R219" s="215"/>
      <c r="S219" s="215"/>
      <c r="T219" s="216"/>
      <c r="AT219" s="217" t="s">
        <v>402</v>
      </c>
      <c r="AU219" s="217" t="s">
        <v>5990</v>
      </c>
      <c r="AV219" s="13" t="s">
        <v>6003</v>
      </c>
      <c r="AW219" s="13" t="s">
        <v>5947</v>
      </c>
      <c r="AX219" s="13" t="s">
        <v>5934</v>
      </c>
      <c r="AY219" s="217" t="s">
        <v>4012</v>
      </c>
    </row>
    <row r="220" spans="2:65" s="11" customFormat="1" ht="29.85" customHeight="1">
      <c r="B220" s="152"/>
      <c r="D220" s="163" t="s">
        <v>5982</v>
      </c>
      <c r="E220" s="164" t="s">
        <v>4617</v>
      </c>
      <c r="F220" s="164" t="s">
        <v>4618</v>
      </c>
      <c r="I220" s="155"/>
      <c r="J220" s="165">
        <f>BK220</f>
        <v>0</v>
      </c>
      <c r="L220" s="152"/>
      <c r="M220" s="157"/>
      <c r="N220" s="158"/>
      <c r="O220" s="158"/>
      <c r="P220" s="159">
        <f>SUM(P221:P225)</f>
        <v>0</v>
      </c>
      <c r="Q220" s="158"/>
      <c r="R220" s="159">
        <f>SUM(R221:R225)</f>
        <v>0</v>
      </c>
      <c r="S220" s="158"/>
      <c r="T220" s="160">
        <f>SUM(T221:T225)</f>
        <v>0</v>
      </c>
      <c r="AR220" s="153" t="s">
        <v>5934</v>
      </c>
      <c r="AT220" s="161" t="s">
        <v>5982</v>
      </c>
      <c r="AU220" s="161" t="s">
        <v>5934</v>
      </c>
      <c r="AY220" s="153" t="s">
        <v>4012</v>
      </c>
      <c r="BK220" s="162">
        <f>SUM(BK221:BK225)</f>
        <v>0</v>
      </c>
    </row>
    <row r="221" spans="2:65" s="1" customFormat="1" ht="22.5" customHeight="1">
      <c r="B221" s="166"/>
      <c r="C221" s="167" t="s">
        <v>635</v>
      </c>
      <c r="D221" s="167" t="s">
        <v>4015</v>
      </c>
      <c r="E221" s="168" t="s">
        <v>4619</v>
      </c>
      <c r="F221" s="169" t="s">
        <v>4620</v>
      </c>
      <c r="G221" s="170" t="s">
        <v>450</v>
      </c>
      <c r="H221" s="171">
        <v>43.710999999999999</v>
      </c>
      <c r="I221" s="172"/>
      <c r="J221" s="173">
        <f>ROUND(I221*H221,2)</f>
        <v>0</v>
      </c>
      <c r="K221" s="169" t="s">
        <v>392</v>
      </c>
      <c r="L221" s="35"/>
      <c r="M221" s="174" t="s">
        <v>5915</v>
      </c>
      <c r="N221" s="175" t="s">
        <v>5954</v>
      </c>
      <c r="O221" s="36"/>
      <c r="P221" s="176">
        <f>O221*H221</f>
        <v>0</v>
      </c>
      <c r="Q221" s="176">
        <v>0</v>
      </c>
      <c r="R221" s="176">
        <f>Q221*H221</f>
        <v>0</v>
      </c>
      <c r="S221" s="176">
        <v>0</v>
      </c>
      <c r="T221" s="177">
        <f>S221*H221</f>
        <v>0</v>
      </c>
      <c r="AR221" s="18" t="s">
        <v>6003</v>
      </c>
      <c r="AT221" s="18" t="s">
        <v>4015</v>
      </c>
      <c r="AU221" s="18" t="s">
        <v>5990</v>
      </c>
      <c r="AY221" s="18" t="s">
        <v>4012</v>
      </c>
      <c r="BE221" s="178">
        <f>IF(N221="základní",J221,0)</f>
        <v>0</v>
      </c>
      <c r="BF221" s="178">
        <f>IF(N221="snížená",J221,0)</f>
        <v>0</v>
      </c>
      <c r="BG221" s="178">
        <f>IF(N221="zákl. přenesená",J221,0)</f>
        <v>0</v>
      </c>
      <c r="BH221" s="178">
        <f>IF(N221="sníž. přenesená",J221,0)</f>
        <v>0</v>
      </c>
      <c r="BI221" s="178">
        <f>IF(N221="nulová",J221,0)</f>
        <v>0</v>
      </c>
      <c r="BJ221" s="18" t="s">
        <v>5934</v>
      </c>
      <c r="BK221" s="178">
        <f>ROUND(I221*H221,2)</f>
        <v>0</v>
      </c>
      <c r="BL221" s="18" t="s">
        <v>6003</v>
      </c>
      <c r="BM221" s="18" t="s">
        <v>2461</v>
      </c>
    </row>
    <row r="222" spans="2:65" s="1" customFormat="1" ht="22.5" customHeight="1">
      <c r="B222" s="166"/>
      <c r="C222" s="167" t="s">
        <v>640</v>
      </c>
      <c r="D222" s="167" t="s">
        <v>4015</v>
      </c>
      <c r="E222" s="168" t="s">
        <v>4627</v>
      </c>
      <c r="F222" s="169" t="s">
        <v>4628</v>
      </c>
      <c r="G222" s="170" t="s">
        <v>450</v>
      </c>
      <c r="H222" s="171">
        <v>43.710999999999999</v>
      </c>
      <c r="I222" s="172"/>
      <c r="J222" s="173">
        <f>ROUND(I222*H222,2)</f>
        <v>0</v>
      </c>
      <c r="K222" s="169" t="s">
        <v>392</v>
      </c>
      <c r="L222" s="35"/>
      <c r="M222" s="174" t="s">
        <v>5915</v>
      </c>
      <c r="N222" s="175" t="s">
        <v>5954</v>
      </c>
      <c r="O222" s="36"/>
      <c r="P222" s="176">
        <f>O222*H222</f>
        <v>0</v>
      </c>
      <c r="Q222" s="176">
        <v>0</v>
      </c>
      <c r="R222" s="176">
        <f>Q222*H222</f>
        <v>0</v>
      </c>
      <c r="S222" s="176">
        <v>0</v>
      </c>
      <c r="T222" s="177">
        <f>S222*H222</f>
        <v>0</v>
      </c>
      <c r="AR222" s="18" t="s">
        <v>6003</v>
      </c>
      <c r="AT222" s="18" t="s">
        <v>4015</v>
      </c>
      <c r="AU222" s="18" t="s">
        <v>5990</v>
      </c>
      <c r="AY222" s="18" t="s">
        <v>4012</v>
      </c>
      <c r="BE222" s="178">
        <f>IF(N222="základní",J222,0)</f>
        <v>0</v>
      </c>
      <c r="BF222" s="178">
        <f>IF(N222="snížená",J222,0)</f>
        <v>0</v>
      </c>
      <c r="BG222" s="178">
        <f>IF(N222="zákl. přenesená",J222,0)</f>
        <v>0</v>
      </c>
      <c r="BH222" s="178">
        <f>IF(N222="sníž. přenesená",J222,0)</f>
        <v>0</v>
      </c>
      <c r="BI222" s="178">
        <f>IF(N222="nulová",J222,0)</f>
        <v>0</v>
      </c>
      <c r="BJ222" s="18" t="s">
        <v>5934</v>
      </c>
      <c r="BK222" s="178">
        <f>ROUND(I222*H222,2)</f>
        <v>0</v>
      </c>
      <c r="BL222" s="18" t="s">
        <v>6003</v>
      </c>
      <c r="BM222" s="18" t="s">
        <v>2462</v>
      </c>
    </row>
    <row r="223" spans="2:65" s="1" customFormat="1" ht="22.5" customHeight="1">
      <c r="B223" s="166"/>
      <c r="C223" s="167" t="s">
        <v>645</v>
      </c>
      <c r="D223" s="167" t="s">
        <v>4015</v>
      </c>
      <c r="E223" s="168" t="s">
        <v>4633</v>
      </c>
      <c r="F223" s="169" t="s">
        <v>4634</v>
      </c>
      <c r="G223" s="170" t="s">
        <v>450</v>
      </c>
      <c r="H223" s="171">
        <v>1486.174</v>
      </c>
      <c r="I223" s="172"/>
      <c r="J223" s="173">
        <f>ROUND(I223*H223,2)</f>
        <v>0</v>
      </c>
      <c r="K223" s="169" t="s">
        <v>392</v>
      </c>
      <c r="L223" s="35"/>
      <c r="M223" s="174" t="s">
        <v>5915</v>
      </c>
      <c r="N223" s="175" t="s">
        <v>5954</v>
      </c>
      <c r="O223" s="36"/>
      <c r="P223" s="176">
        <f>O223*H223</f>
        <v>0</v>
      </c>
      <c r="Q223" s="176">
        <v>0</v>
      </c>
      <c r="R223" s="176">
        <f>Q223*H223</f>
        <v>0</v>
      </c>
      <c r="S223" s="176">
        <v>0</v>
      </c>
      <c r="T223" s="177">
        <f>S223*H223</f>
        <v>0</v>
      </c>
      <c r="AR223" s="18" t="s">
        <v>6003</v>
      </c>
      <c r="AT223" s="18" t="s">
        <v>4015</v>
      </c>
      <c r="AU223" s="18" t="s">
        <v>5990</v>
      </c>
      <c r="AY223" s="18" t="s">
        <v>4012</v>
      </c>
      <c r="BE223" s="178">
        <f>IF(N223="základní",J223,0)</f>
        <v>0</v>
      </c>
      <c r="BF223" s="178">
        <f>IF(N223="snížená",J223,0)</f>
        <v>0</v>
      </c>
      <c r="BG223" s="178">
        <f>IF(N223="zákl. přenesená",J223,0)</f>
        <v>0</v>
      </c>
      <c r="BH223" s="178">
        <f>IF(N223="sníž. přenesená",J223,0)</f>
        <v>0</v>
      </c>
      <c r="BI223" s="178">
        <f>IF(N223="nulová",J223,0)</f>
        <v>0</v>
      </c>
      <c r="BJ223" s="18" t="s">
        <v>5934</v>
      </c>
      <c r="BK223" s="178">
        <f>ROUND(I223*H223,2)</f>
        <v>0</v>
      </c>
      <c r="BL223" s="18" t="s">
        <v>6003</v>
      </c>
      <c r="BM223" s="18" t="s">
        <v>2463</v>
      </c>
    </row>
    <row r="224" spans="2:65" s="12" customFormat="1">
      <c r="B224" s="186"/>
      <c r="D224" s="179" t="s">
        <v>402</v>
      </c>
      <c r="F224" s="188" t="s">
        <v>3466</v>
      </c>
      <c r="H224" s="189">
        <v>1486.174</v>
      </c>
      <c r="I224" s="190"/>
      <c r="L224" s="186"/>
      <c r="M224" s="191"/>
      <c r="N224" s="192"/>
      <c r="O224" s="192"/>
      <c r="P224" s="192"/>
      <c r="Q224" s="192"/>
      <c r="R224" s="192"/>
      <c r="S224" s="192"/>
      <c r="T224" s="193"/>
      <c r="AT224" s="194" t="s">
        <v>402</v>
      </c>
      <c r="AU224" s="194" t="s">
        <v>5990</v>
      </c>
      <c r="AV224" s="12" t="s">
        <v>5990</v>
      </c>
      <c r="AW224" s="12" t="s">
        <v>5916</v>
      </c>
      <c r="AX224" s="12" t="s">
        <v>5934</v>
      </c>
      <c r="AY224" s="194" t="s">
        <v>4012</v>
      </c>
    </row>
    <row r="225" spans="2:65" s="1" customFormat="1" ht="22.5" customHeight="1">
      <c r="B225" s="166"/>
      <c r="C225" s="167" t="s">
        <v>649</v>
      </c>
      <c r="D225" s="167" t="s">
        <v>4015</v>
      </c>
      <c r="E225" s="168" t="s">
        <v>2465</v>
      </c>
      <c r="F225" s="169" t="s">
        <v>2466</v>
      </c>
      <c r="G225" s="170" t="s">
        <v>450</v>
      </c>
      <c r="H225" s="171">
        <v>43.710999999999999</v>
      </c>
      <c r="I225" s="172"/>
      <c r="J225" s="173">
        <f>ROUND(I225*H225,2)</f>
        <v>0</v>
      </c>
      <c r="K225" s="169" t="s">
        <v>392</v>
      </c>
      <c r="L225" s="35"/>
      <c r="M225" s="174" t="s">
        <v>5915</v>
      </c>
      <c r="N225" s="175" t="s">
        <v>5954</v>
      </c>
      <c r="O225" s="36"/>
      <c r="P225" s="176">
        <f>O225*H225</f>
        <v>0</v>
      </c>
      <c r="Q225" s="176">
        <v>0</v>
      </c>
      <c r="R225" s="176">
        <f>Q225*H225</f>
        <v>0</v>
      </c>
      <c r="S225" s="176">
        <v>0</v>
      </c>
      <c r="T225" s="177">
        <f>S225*H225</f>
        <v>0</v>
      </c>
      <c r="AR225" s="18" t="s">
        <v>6003</v>
      </c>
      <c r="AT225" s="18" t="s">
        <v>4015</v>
      </c>
      <c r="AU225" s="18" t="s">
        <v>5990</v>
      </c>
      <c r="AY225" s="18" t="s">
        <v>4012</v>
      </c>
      <c r="BE225" s="178">
        <f>IF(N225="základní",J225,0)</f>
        <v>0</v>
      </c>
      <c r="BF225" s="178">
        <f>IF(N225="snížená",J225,0)</f>
        <v>0</v>
      </c>
      <c r="BG225" s="178">
        <f>IF(N225="zákl. přenesená",J225,0)</f>
        <v>0</v>
      </c>
      <c r="BH225" s="178">
        <f>IF(N225="sníž. přenesená",J225,0)</f>
        <v>0</v>
      </c>
      <c r="BI225" s="178">
        <f>IF(N225="nulová",J225,0)</f>
        <v>0</v>
      </c>
      <c r="BJ225" s="18" t="s">
        <v>5934</v>
      </c>
      <c r="BK225" s="178">
        <f>ROUND(I225*H225,2)</f>
        <v>0</v>
      </c>
      <c r="BL225" s="18" t="s">
        <v>6003</v>
      </c>
      <c r="BM225" s="18" t="s">
        <v>2467</v>
      </c>
    </row>
    <row r="226" spans="2:65" s="11" customFormat="1" ht="37.35" customHeight="1">
      <c r="B226" s="152"/>
      <c r="D226" s="153" t="s">
        <v>5982</v>
      </c>
      <c r="E226" s="154" t="s">
        <v>743</v>
      </c>
      <c r="F226" s="154" t="s">
        <v>744</v>
      </c>
      <c r="I226" s="155"/>
      <c r="J226" s="156">
        <f>BK226</f>
        <v>0</v>
      </c>
      <c r="L226" s="152"/>
      <c r="M226" s="157"/>
      <c r="N226" s="158"/>
      <c r="O226" s="158"/>
      <c r="P226" s="159">
        <f>P227+P258+P262+P271+P276+P299+P311+P330+P338+P346</f>
        <v>0</v>
      </c>
      <c r="Q226" s="158"/>
      <c r="R226" s="159">
        <f>R227+R258+R262+R271+R276+R299+R311+R330+R338+R346</f>
        <v>2.67314469</v>
      </c>
      <c r="S226" s="158"/>
      <c r="T226" s="160">
        <f>T227+T258+T262+T271+T276+T299+T311+T330+T338+T346</f>
        <v>2.8996010000000001</v>
      </c>
      <c r="AR226" s="153" t="s">
        <v>5990</v>
      </c>
      <c r="AT226" s="161" t="s">
        <v>5982</v>
      </c>
      <c r="AU226" s="161" t="s">
        <v>5983</v>
      </c>
      <c r="AY226" s="153" t="s">
        <v>4012</v>
      </c>
      <c r="BK226" s="162">
        <f>BK227+BK258+BK262+BK271+BK276+BK299+BK311+BK330+BK338+BK346</f>
        <v>0</v>
      </c>
    </row>
    <row r="227" spans="2:65" s="11" customFormat="1" ht="19.899999999999999" customHeight="1">
      <c r="B227" s="152"/>
      <c r="D227" s="163" t="s">
        <v>5982</v>
      </c>
      <c r="E227" s="164" t="s">
        <v>745</v>
      </c>
      <c r="F227" s="164" t="s">
        <v>746</v>
      </c>
      <c r="I227" s="155"/>
      <c r="J227" s="165">
        <f>BK227</f>
        <v>0</v>
      </c>
      <c r="L227" s="152"/>
      <c r="M227" s="157"/>
      <c r="N227" s="158"/>
      <c r="O227" s="158"/>
      <c r="P227" s="159">
        <f>SUM(P228:P257)</f>
        <v>0</v>
      </c>
      <c r="Q227" s="158"/>
      <c r="R227" s="159">
        <f>SUM(R228:R257)</f>
        <v>1.1583179000000001</v>
      </c>
      <c r="S227" s="158"/>
      <c r="T227" s="160">
        <f>SUM(T228:T257)</f>
        <v>1.5089999999999999</v>
      </c>
      <c r="AR227" s="153" t="s">
        <v>5990</v>
      </c>
      <c r="AT227" s="161" t="s">
        <v>5982</v>
      </c>
      <c r="AU227" s="161" t="s">
        <v>5934</v>
      </c>
      <c r="AY227" s="153" t="s">
        <v>4012</v>
      </c>
      <c r="BK227" s="162">
        <f>SUM(BK228:BK257)</f>
        <v>0</v>
      </c>
    </row>
    <row r="228" spans="2:65" s="1" customFormat="1" ht="22.5" customHeight="1">
      <c r="B228" s="166"/>
      <c r="C228" s="167" t="s">
        <v>654</v>
      </c>
      <c r="D228" s="167" t="s">
        <v>4015</v>
      </c>
      <c r="E228" s="168" t="s">
        <v>748</v>
      </c>
      <c r="F228" s="169" t="s">
        <v>749</v>
      </c>
      <c r="G228" s="170" t="s">
        <v>426</v>
      </c>
      <c r="H228" s="171">
        <v>247.65</v>
      </c>
      <c r="I228" s="172"/>
      <c r="J228" s="173">
        <f>ROUND(I228*H228,2)</f>
        <v>0</v>
      </c>
      <c r="K228" s="169" t="s">
        <v>392</v>
      </c>
      <c r="L228" s="35"/>
      <c r="M228" s="174" t="s">
        <v>5915</v>
      </c>
      <c r="N228" s="175" t="s">
        <v>5954</v>
      </c>
      <c r="O228" s="36"/>
      <c r="P228" s="176">
        <f>O228*H228</f>
        <v>0</v>
      </c>
      <c r="Q228" s="176">
        <v>0</v>
      </c>
      <c r="R228" s="176">
        <f>Q228*H228</f>
        <v>0</v>
      </c>
      <c r="S228" s="176">
        <v>0</v>
      </c>
      <c r="T228" s="177">
        <f>S228*H228</f>
        <v>0</v>
      </c>
      <c r="AR228" s="18" t="s">
        <v>3964</v>
      </c>
      <c r="AT228" s="18" t="s">
        <v>4015</v>
      </c>
      <c r="AU228" s="18" t="s">
        <v>5990</v>
      </c>
      <c r="AY228" s="18" t="s">
        <v>4012</v>
      </c>
      <c r="BE228" s="178">
        <f>IF(N228="základní",J228,0)</f>
        <v>0</v>
      </c>
      <c r="BF228" s="178">
        <f>IF(N228="snížená",J228,0)</f>
        <v>0</v>
      </c>
      <c r="BG228" s="178">
        <f>IF(N228="zákl. přenesená",J228,0)</f>
        <v>0</v>
      </c>
      <c r="BH228" s="178">
        <f>IF(N228="sníž. přenesená",J228,0)</f>
        <v>0</v>
      </c>
      <c r="BI228" s="178">
        <f>IF(N228="nulová",J228,0)</f>
        <v>0</v>
      </c>
      <c r="BJ228" s="18" t="s">
        <v>5934</v>
      </c>
      <c r="BK228" s="178">
        <f>ROUND(I228*H228,2)</f>
        <v>0</v>
      </c>
      <c r="BL228" s="18" t="s">
        <v>3964</v>
      </c>
      <c r="BM228" s="18" t="s">
        <v>3467</v>
      </c>
    </row>
    <row r="229" spans="2:65" s="12" customFormat="1">
      <c r="B229" s="186"/>
      <c r="D229" s="179" t="s">
        <v>402</v>
      </c>
      <c r="E229" s="187" t="s">
        <v>5915</v>
      </c>
      <c r="F229" s="188" t="s">
        <v>3468</v>
      </c>
      <c r="H229" s="189">
        <v>247.65</v>
      </c>
      <c r="I229" s="190"/>
      <c r="L229" s="186"/>
      <c r="M229" s="191"/>
      <c r="N229" s="192"/>
      <c r="O229" s="192"/>
      <c r="P229" s="192"/>
      <c r="Q229" s="192"/>
      <c r="R229" s="192"/>
      <c r="S229" s="192"/>
      <c r="T229" s="193"/>
      <c r="AT229" s="194" t="s">
        <v>402</v>
      </c>
      <c r="AU229" s="194" t="s">
        <v>5990</v>
      </c>
      <c r="AV229" s="12" t="s">
        <v>5990</v>
      </c>
      <c r="AW229" s="12" t="s">
        <v>5947</v>
      </c>
      <c r="AX229" s="12" t="s">
        <v>5934</v>
      </c>
      <c r="AY229" s="194" t="s">
        <v>4012</v>
      </c>
    </row>
    <row r="230" spans="2:65" s="1" customFormat="1" ht="22.5" customHeight="1">
      <c r="B230" s="166"/>
      <c r="C230" s="167" t="s">
        <v>658</v>
      </c>
      <c r="D230" s="167" t="s">
        <v>4015</v>
      </c>
      <c r="E230" s="168" t="s">
        <v>754</v>
      </c>
      <c r="F230" s="169" t="s">
        <v>755</v>
      </c>
      <c r="G230" s="170" t="s">
        <v>426</v>
      </c>
      <c r="H230" s="171">
        <v>115.2</v>
      </c>
      <c r="I230" s="172"/>
      <c r="J230" s="173">
        <f>ROUND(I230*H230,2)</f>
        <v>0</v>
      </c>
      <c r="K230" s="169" t="s">
        <v>392</v>
      </c>
      <c r="L230" s="35"/>
      <c r="M230" s="174" t="s">
        <v>5915</v>
      </c>
      <c r="N230" s="175" t="s">
        <v>5954</v>
      </c>
      <c r="O230" s="36"/>
      <c r="P230" s="176">
        <f>O230*H230</f>
        <v>0</v>
      </c>
      <c r="Q230" s="176">
        <v>0</v>
      </c>
      <c r="R230" s="176">
        <f>Q230*H230</f>
        <v>0</v>
      </c>
      <c r="S230" s="176">
        <v>0</v>
      </c>
      <c r="T230" s="177">
        <f>S230*H230</f>
        <v>0</v>
      </c>
      <c r="AR230" s="18" t="s">
        <v>3964</v>
      </c>
      <c r="AT230" s="18" t="s">
        <v>4015</v>
      </c>
      <c r="AU230" s="18" t="s">
        <v>5990</v>
      </c>
      <c r="AY230" s="18" t="s">
        <v>4012</v>
      </c>
      <c r="BE230" s="178">
        <f>IF(N230="základní",J230,0)</f>
        <v>0</v>
      </c>
      <c r="BF230" s="178">
        <f>IF(N230="snížená",J230,0)</f>
        <v>0</v>
      </c>
      <c r="BG230" s="178">
        <f>IF(N230="zákl. přenesená",J230,0)</f>
        <v>0</v>
      </c>
      <c r="BH230" s="178">
        <f>IF(N230="sníž. přenesená",J230,0)</f>
        <v>0</v>
      </c>
      <c r="BI230" s="178">
        <f>IF(N230="nulová",J230,0)</f>
        <v>0</v>
      </c>
      <c r="BJ230" s="18" t="s">
        <v>5934</v>
      </c>
      <c r="BK230" s="178">
        <f>ROUND(I230*H230,2)</f>
        <v>0</v>
      </c>
      <c r="BL230" s="18" t="s">
        <v>3964</v>
      </c>
      <c r="BM230" s="18" t="s">
        <v>3469</v>
      </c>
    </row>
    <row r="231" spans="2:65" s="12" customFormat="1">
      <c r="B231" s="186"/>
      <c r="D231" s="179" t="s">
        <v>402</v>
      </c>
      <c r="E231" s="187" t="s">
        <v>5915</v>
      </c>
      <c r="F231" s="188" t="s">
        <v>3470</v>
      </c>
      <c r="H231" s="189">
        <v>115.2</v>
      </c>
      <c r="I231" s="190"/>
      <c r="L231" s="186"/>
      <c r="M231" s="191"/>
      <c r="N231" s="192"/>
      <c r="O231" s="192"/>
      <c r="P231" s="192"/>
      <c r="Q231" s="192"/>
      <c r="R231" s="192"/>
      <c r="S231" s="192"/>
      <c r="T231" s="193"/>
      <c r="AT231" s="194" t="s">
        <v>402</v>
      </c>
      <c r="AU231" s="194" t="s">
        <v>5990</v>
      </c>
      <c r="AV231" s="12" t="s">
        <v>5990</v>
      </c>
      <c r="AW231" s="12" t="s">
        <v>5947</v>
      </c>
      <c r="AX231" s="12" t="s">
        <v>5934</v>
      </c>
      <c r="AY231" s="194" t="s">
        <v>4012</v>
      </c>
    </row>
    <row r="232" spans="2:65" s="1" customFormat="1" ht="22.5" customHeight="1">
      <c r="B232" s="166"/>
      <c r="C232" s="197" t="s">
        <v>663</v>
      </c>
      <c r="D232" s="197" t="s">
        <v>447</v>
      </c>
      <c r="E232" s="198" t="s">
        <v>760</v>
      </c>
      <c r="F232" s="199" t="s">
        <v>761</v>
      </c>
      <c r="G232" s="200" t="s">
        <v>450</v>
      </c>
      <c r="H232" s="201">
        <v>0.109</v>
      </c>
      <c r="I232" s="202"/>
      <c r="J232" s="203">
        <f>ROUND(I232*H232,2)</f>
        <v>0</v>
      </c>
      <c r="K232" s="199" t="s">
        <v>392</v>
      </c>
      <c r="L232" s="204"/>
      <c r="M232" s="205" t="s">
        <v>5915</v>
      </c>
      <c r="N232" s="206" t="s">
        <v>5954</v>
      </c>
      <c r="O232" s="36"/>
      <c r="P232" s="176">
        <f>O232*H232</f>
        <v>0</v>
      </c>
      <c r="Q232" s="176">
        <v>1</v>
      </c>
      <c r="R232" s="176">
        <f>Q232*H232</f>
        <v>0.109</v>
      </c>
      <c r="S232" s="176">
        <v>0</v>
      </c>
      <c r="T232" s="177">
        <f>S232*H232</f>
        <v>0</v>
      </c>
      <c r="AR232" s="18" t="s">
        <v>526</v>
      </c>
      <c r="AT232" s="18" t="s">
        <v>447</v>
      </c>
      <c r="AU232" s="18" t="s">
        <v>5990</v>
      </c>
      <c r="AY232" s="18" t="s">
        <v>4012</v>
      </c>
      <c r="BE232" s="178">
        <f>IF(N232="základní",J232,0)</f>
        <v>0</v>
      </c>
      <c r="BF232" s="178">
        <f>IF(N232="snížená",J232,0)</f>
        <v>0</v>
      </c>
      <c r="BG232" s="178">
        <f>IF(N232="zákl. přenesená",J232,0)</f>
        <v>0</v>
      </c>
      <c r="BH232" s="178">
        <f>IF(N232="sníž. přenesená",J232,0)</f>
        <v>0</v>
      </c>
      <c r="BI232" s="178">
        <f>IF(N232="nulová",J232,0)</f>
        <v>0</v>
      </c>
      <c r="BJ232" s="18" t="s">
        <v>5934</v>
      </c>
      <c r="BK232" s="178">
        <f>ROUND(I232*H232,2)</f>
        <v>0</v>
      </c>
      <c r="BL232" s="18" t="s">
        <v>3964</v>
      </c>
      <c r="BM232" s="18" t="s">
        <v>3471</v>
      </c>
    </row>
    <row r="233" spans="2:65" s="1" customFormat="1" ht="27">
      <c r="B233" s="35"/>
      <c r="D233" s="195" t="s">
        <v>4021</v>
      </c>
      <c r="F233" s="196" t="s">
        <v>763</v>
      </c>
      <c r="I233" s="181"/>
      <c r="L233" s="35"/>
      <c r="M233" s="64"/>
      <c r="N233" s="36"/>
      <c r="O233" s="36"/>
      <c r="P233" s="36"/>
      <c r="Q233" s="36"/>
      <c r="R233" s="36"/>
      <c r="S233" s="36"/>
      <c r="T233" s="65"/>
      <c r="AT233" s="18" t="s">
        <v>4021</v>
      </c>
      <c r="AU233" s="18" t="s">
        <v>5990</v>
      </c>
    </row>
    <row r="234" spans="2:65" s="12" customFormat="1">
      <c r="B234" s="186"/>
      <c r="D234" s="179" t="s">
        <v>402</v>
      </c>
      <c r="F234" s="188" t="s">
        <v>3472</v>
      </c>
      <c r="H234" s="189">
        <v>0.109</v>
      </c>
      <c r="I234" s="190"/>
      <c r="L234" s="186"/>
      <c r="M234" s="191"/>
      <c r="N234" s="192"/>
      <c r="O234" s="192"/>
      <c r="P234" s="192"/>
      <c r="Q234" s="192"/>
      <c r="R234" s="192"/>
      <c r="S234" s="192"/>
      <c r="T234" s="193"/>
      <c r="AT234" s="194" t="s">
        <v>402</v>
      </c>
      <c r="AU234" s="194" t="s">
        <v>5990</v>
      </c>
      <c r="AV234" s="12" t="s">
        <v>5990</v>
      </c>
      <c r="AW234" s="12" t="s">
        <v>5916</v>
      </c>
      <c r="AX234" s="12" t="s">
        <v>5934</v>
      </c>
      <c r="AY234" s="194" t="s">
        <v>4012</v>
      </c>
    </row>
    <row r="235" spans="2:65" s="1" customFormat="1" ht="22.5" customHeight="1">
      <c r="B235" s="166"/>
      <c r="C235" s="167" t="s">
        <v>668</v>
      </c>
      <c r="D235" s="167" t="s">
        <v>4015</v>
      </c>
      <c r="E235" s="168" t="s">
        <v>3473</v>
      </c>
      <c r="F235" s="169" t="s">
        <v>3474</v>
      </c>
      <c r="G235" s="170" t="s">
        <v>426</v>
      </c>
      <c r="H235" s="171">
        <v>247.65</v>
      </c>
      <c r="I235" s="172"/>
      <c r="J235" s="173">
        <f>ROUND(I235*H235,2)</f>
        <v>0</v>
      </c>
      <c r="K235" s="169" t="s">
        <v>392</v>
      </c>
      <c r="L235" s="35"/>
      <c r="M235" s="174" t="s">
        <v>5915</v>
      </c>
      <c r="N235" s="175" t="s">
        <v>5954</v>
      </c>
      <c r="O235" s="36"/>
      <c r="P235" s="176">
        <f>O235*H235</f>
        <v>0</v>
      </c>
      <c r="Q235" s="176">
        <v>0</v>
      </c>
      <c r="R235" s="176">
        <f>Q235*H235</f>
        <v>0</v>
      </c>
      <c r="S235" s="176">
        <v>4.0000000000000001E-3</v>
      </c>
      <c r="T235" s="177">
        <f>S235*H235</f>
        <v>0.99060000000000004</v>
      </c>
      <c r="AR235" s="18" t="s">
        <v>3964</v>
      </c>
      <c r="AT235" s="18" t="s">
        <v>4015</v>
      </c>
      <c r="AU235" s="18" t="s">
        <v>5990</v>
      </c>
      <c r="AY235" s="18" t="s">
        <v>4012</v>
      </c>
      <c r="BE235" s="178">
        <f>IF(N235="základní",J235,0)</f>
        <v>0</v>
      </c>
      <c r="BF235" s="178">
        <f>IF(N235="snížená",J235,0)</f>
        <v>0</v>
      </c>
      <c r="BG235" s="178">
        <f>IF(N235="zákl. přenesená",J235,0)</f>
        <v>0</v>
      </c>
      <c r="BH235" s="178">
        <f>IF(N235="sníž. přenesená",J235,0)</f>
        <v>0</v>
      </c>
      <c r="BI235" s="178">
        <f>IF(N235="nulová",J235,0)</f>
        <v>0</v>
      </c>
      <c r="BJ235" s="18" t="s">
        <v>5934</v>
      </c>
      <c r="BK235" s="178">
        <f>ROUND(I235*H235,2)</f>
        <v>0</v>
      </c>
      <c r="BL235" s="18" t="s">
        <v>3964</v>
      </c>
      <c r="BM235" s="18" t="s">
        <v>3475</v>
      </c>
    </row>
    <row r="236" spans="2:65" s="12" customFormat="1">
      <c r="B236" s="186"/>
      <c r="D236" s="179" t="s">
        <v>402</v>
      </c>
      <c r="E236" s="187" t="s">
        <v>5915</v>
      </c>
      <c r="F236" s="188" t="s">
        <v>3476</v>
      </c>
      <c r="H236" s="189">
        <v>247.65</v>
      </c>
      <c r="I236" s="190"/>
      <c r="L236" s="186"/>
      <c r="M236" s="191"/>
      <c r="N236" s="192"/>
      <c r="O236" s="192"/>
      <c r="P236" s="192"/>
      <c r="Q236" s="192"/>
      <c r="R236" s="192"/>
      <c r="S236" s="192"/>
      <c r="T236" s="193"/>
      <c r="AT236" s="194" t="s">
        <v>402</v>
      </c>
      <c r="AU236" s="194" t="s">
        <v>5990</v>
      </c>
      <c r="AV236" s="12" t="s">
        <v>5990</v>
      </c>
      <c r="AW236" s="12" t="s">
        <v>5947</v>
      </c>
      <c r="AX236" s="12" t="s">
        <v>5934</v>
      </c>
      <c r="AY236" s="194" t="s">
        <v>4012</v>
      </c>
    </row>
    <row r="237" spans="2:65" s="1" customFormat="1" ht="22.5" customHeight="1">
      <c r="B237" s="166"/>
      <c r="C237" s="167" t="s">
        <v>673</v>
      </c>
      <c r="D237" s="167" t="s">
        <v>4015</v>
      </c>
      <c r="E237" s="168" t="s">
        <v>3477</v>
      </c>
      <c r="F237" s="169" t="s">
        <v>3478</v>
      </c>
      <c r="G237" s="170" t="s">
        <v>426</v>
      </c>
      <c r="H237" s="171">
        <v>115.2</v>
      </c>
      <c r="I237" s="172"/>
      <c r="J237" s="173">
        <f>ROUND(I237*H237,2)</f>
        <v>0</v>
      </c>
      <c r="K237" s="169" t="s">
        <v>392</v>
      </c>
      <c r="L237" s="35"/>
      <c r="M237" s="174" t="s">
        <v>5915</v>
      </c>
      <c r="N237" s="175" t="s">
        <v>5954</v>
      </c>
      <c r="O237" s="36"/>
      <c r="P237" s="176">
        <f>O237*H237</f>
        <v>0</v>
      </c>
      <c r="Q237" s="176">
        <v>0</v>
      </c>
      <c r="R237" s="176">
        <f>Q237*H237</f>
        <v>0</v>
      </c>
      <c r="S237" s="176">
        <v>4.4999999999999997E-3</v>
      </c>
      <c r="T237" s="177">
        <f>S237*H237</f>
        <v>0.51839999999999997</v>
      </c>
      <c r="AR237" s="18" t="s">
        <v>3964</v>
      </c>
      <c r="AT237" s="18" t="s">
        <v>4015</v>
      </c>
      <c r="AU237" s="18" t="s">
        <v>5990</v>
      </c>
      <c r="AY237" s="18" t="s">
        <v>4012</v>
      </c>
      <c r="BE237" s="178">
        <f>IF(N237="základní",J237,0)</f>
        <v>0</v>
      </c>
      <c r="BF237" s="178">
        <f>IF(N237="snížená",J237,0)</f>
        <v>0</v>
      </c>
      <c r="BG237" s="178">
        <f>IF(N237="zákl. přenesená",J237,0)</f>
        <v>0</v>
      </c>
      <c r="BH237" s="178">
        <f>IF(N237="sníž. přenesená",J237,0)</f>
        <v>0</v>
      </c>
      <c r="BI237" s="178">
        <f>IF(N237="nulová",J237,0)</f>
        <v>0</v>
      </c>
      <c r="BJ237" s="18" t="s">
        <v>5934</v>
      </c>
      <c r="BK237" s="178">
        <f>ROUND(I237*H237,2)</f>
        <v>0</v>
      </c>
      <c r="BL237" s="18" t="s">
        <v>3964</v>
      </c>
      <c r="BM237" s="18" t="s">
        <v>3479</v>
      </c>
    </row>
    <row r="238" spans="2:65" s="12" customFormat="1">
      <c r="B238" s="186"/>
      <c r="D238" s="179" t="s">
        <v>402</v>
      </c>
      <c r="E238" s="187" t="s">
        <v>5915</v>
      </c>
      <c r="F238" s="188" t="s">
        <v>3480</v>
      </c>
      <c r="H238" s="189">
        <v>115.2</v>
      </c>
      <c r="I238" s="190"/>
      <c r="L238" s="186"/>
      <c r="M238" s="191"/>
      <c r="N238" s="192"/>
      <c r="O238" s="192"/>
      <c r="P238" s="192"/>
      <c r="Q238" s="192"/>
      <c r="R238" s="192"/>
      <c r="S238" s="192"/>
      <c r="T238" s="193"/>
      <c r="AT238" s="194" t="s">
        <v>402</v>
      </c>
      <c r="AU238" s="194" t="s">
        <v>5990</v>
      </c>
      <c r="AV238" s="12" t="s">
        <v>5990</v>
      </c>
      <c r="AW238" s="12" t="s">
        <v>5947</v>
      </c>
      <c r="AX238" s="12" t="s">
        <v>5934</v>
      </c>
      <c r="AY238" s="194" t="s">
        <v>4012</v>
      </c>
    </row>
    <row r="239" spans="2:65" s="1" customFormat="1" ht="22.5" customHeight="1">
      <c r="B239" s="166"/>
      <c r="C239" s="167" t="s">
        <v>678</v>
      </c>
      <c r="D239" s="167" t="s">
        <v>4015</v>
      </c>
      <c r="E239" s="168" t="s">
        <v>766</v>
      </c>
      <c r="F239" s="169" t="s">
        <v>767</v>
      </c>
      <c r="G239" s="170" t="s">
        <v>426</v>
      </c>
      <c r="H239" s="171">
        <v>247.65</v>
      </c>
      <c r="I239" s="172"/>
      <c r="J239" s="173">
        <f>ROUND(I239*H239,2)</f>
        <v>0</v>
      </c>
      <c r="K239" s="169" t="s">
        <v>392</v>
      </c>
      <c r="L239" s="35"/>
      <c r="M239" s="174" t="s">
        <v>5915</v>
      </c>
      <c r="N239" s="175" t="s">
        <v>5954</v>
      </c>
      <c r="O239" s="36"/>
      <c r="P239" s="176">
        <f>O239*H239</f>
        <v>0</v>
      </c>
      <c r="Q239" s="176">
        <v>0</v>
      </c>
      <c r="R239" s="176">
        <f>Q239*H239</f>
        <v>0</v>
      </c>
      <c r="S239" s="176">
        <v>0</v>
      </c>
      <c r="T239" s="177">
        <f>S239*H239</f>
        <v>0</v>
      </c>
      <c r="AR239" s="18" t="s">
        <v>3964</v>
      </c>
      <c r="AT239" s="18" t="s">
        <v>4015</v>
      </c>
      <c r="AU239" s="18" t="s">
        <v>5990</v>
      </c>
      <c r="AY239" s="18" t="s">
        <v>4012</v>
      </c>
      <c r="BE239" s="178">
        <f>IF(N239="základní",J239,0)</f>
        <v>0</v>
      </c>
      <c r="BF239" s="178">
        <f>IF(N239="snížená",J239,0)</f>
        <v>0</v>
      </c>
      <c r="BG239" s="178">
        <f>IF(N239="zákl. přenesená",J239,0)</f>
        <v>0</v>
      </c>
      <c r="BH239" s="178">
        <f>IF(N239="sníž. přenesená",J239,0)</f>
        <v>0</v>
      </c>
      <c r="BI239" s="178">
        <f>IF(N239="nulová",J239,0)</f>
        <v>0</v>
      </c>
      <c r="BJ239" s="18" t="s">
        <v>5934</v>
      </c>
      <c r="BK239" s="178">
        <f>ROUND(I239*H239,2)</f>
        <v>0</v>
      </c>
      <c r="BL239" s="18" t="s">
        <v>3964</v>
      </c>
      <c r="BM239" s="18" t="s">
        <v>3481</v>
      </c>
    </row>
    <row r="240" spans="2:65" s="12" customFormat="1">
      <c r="B240" s="186"/>
      <c r="D240" s="179" t="s">
        <v>402</v>
      </c>
      <c r="E240" s="187" t="s">
        <v>5915</v>
      </c>
      <c r="F240" s="188" t="s">
        <v>3482</v>
      </c>
      <c r="H240" s="189">
        <v>247.65</v>
      </c>
      <c r="I240" s="190"/>
      <c r="L240" s="186"/>
      <c r="M240" s="191"/>
      <c r="N240" s="192"/>
      <c r="O240" s="192"/>
      <c r="P240" s="192"/>
      <c r="Q240" s="192"/>
      <c r="R240" s="192"/>
      <c r="S240" s="192"/>
      <c r="T240" s="193"/>
      <c r="AT240" s="194" t="s">
        <v>402</v>
      </c>
      <c r="AU240" s="194" t="s">
        <v>5990</v>
      </c>
      <c r="AV240" s="12" t="s">
        <v>5990</v>
      </c>
      <c r="AW240" s="12" t="s">
        <v>5947</v>
      </c>
      <c r="AX240" s="12" t="s">
        <v>5934</v>
      </c>
      <c r="AY240" s="194" t="s">
        <v>4012</v>
      </c>
    </row>
    <row r="241" spans="2:65" s="1" customFormat="1" ht="22.5" customHeight="1">
      <c r="B241" s="166"/>
      <c r="C241" s="167" t="s">
        <v>683</v>
      </c>
      <c r="D241" s="167" t="s">
        <v>4015</v>
      </c>
      <c r="E241" s="168" t="s">
        <v>771</v>
      </c>
      <c r="F241" s="169" t="s">
        <v>772</v>
      </c>
      <c r="G241" s="170" t="s">
        <v>426</v>
      </c>
      <c r="H241" s="171">
        <v>115.2</v>
      </c>
      <c r="I241" s="172"/>
      <c r="J241" s="173">
        <f>ROUND(I241*H241,2)</f>
        <v>0</v>
      </c>
      <c r="K241" s="169" t="s">
        <v>392</v>
      </c>
      <c r="L241" s="35"/>
      <c r="M241" s="174" t="s">
        <v>5915</v>
      </c>
      <c r="N241" s="175" t="s">
        <v>5954</v>
      </c>
      <c r="O241" s="36"/>
      <c r="P241" s="176">
        <f>O241*H241</f>
        <v>0</v>
      </c>
      <c r="Q241" s="176">
        <v>0</v>
      </c>
      <c r="R241" s="176">
        <f>Q241*H241</f>
        <v>0</v>
      </c>
      <c r="S241" s="176">
        <v>0</v>
      </c>
      <c r="T241" s="177">
        <f>S241*H241</f>
        <v>0</v>
      </c>
      <c r="AR241" s="18" t="s">
        <v>3964</v>
      </c>
      <c r="AT241" s="18" t="s">
        <v>4015</v>
      </c>
      <c r="AU241" s="18" t="s">
        <v>5990</v>
      </c>
      <c r="AY241" s="18" t="s">
        <v>4012</v>
      </c>
      <c r="BE241" s="178">
        <f>IF(N241="základní",J241,0)</f>
        <v>0</v>
      </c>
      <c r="BF241" s="178">
        <f>IF(N241="snížená",J241,0)</f>
        <v>0</v>
      </c>
      <c r="BG241" s="178">
        <f>IF(N241="zákl. přenesená",J241,0)</f>
        <v>0</v>
      </c>
      <c r="BH241" s="178">
        <f>IF(N241="sníž. přenesená",J241,0)</f>
        <v>0</v>
      </c>
      <c r="BI241" s="178">
        <f>IF(N241="nulová",J241,0)</f>
        <v>0</v>
      </c>
      <c r="BJ241" s="18" t="s">
        <v>5934</v>
      </c>
      <c r="BK241" s="178">
        <f>ROUND(I241*H241,2)</f>
        <v>0</v>
      </c>
      <c r="BL241" s="18" t="s">
        <v>3964</v>
      </c>
      <c r="BM241" s="18" t="s">
        <v>3483</v>
      </c>
    </row>
    <row r="242" spans="2:65" s="12" customFormat="1">
      <c r="B242" s="186"/>
      <c r="D242" s="179" t="s">
        <v>402</v>
      </c>
      <c r="E242" s="187" t="s">
        <v>5915</v>
      </c>
      <c r="F242" s="188" t="s">
        <v>3480</v>
      </c>
      <c r="H242" s="189">
        <v>115.2</v>
      </c>
      <c r="I242" s="190"/>
      <c r="L242" s="186"/>
      <c r="M242" s="191"/>
      <c r="N242" s="192"/>
      <c r="O242" s="192"/>
      <c r="P242" s="192"/>
      <c r="Q242" s="192"/>
      <c r="R242" s="192"/>
      <c r="S242" s="192"/>
      <c r="T242" s="193"/>
      <c r="AT242" s="194" t="s">
        <v>402</v>
      </c>
      <c r="AU242" s="194" t="s">
        <v>5990</v>
      </c>
      <c r="AV242" s="12" t="s">
        <v>5990</v>
      </c>
      <c r="AW242" s="12" t="s">
        <v>5947</v>
      </c>
      <c r="AX242" s="12" t="s">
        <v>5934</v>
      </c>
      <c r="AY242" s="194" t="s">
        <v>4012</v>
      </c>
    </row>
    <row r="243" spans="2:65" s="1" customFormat="1" ht="22.5" customHeight="1">
      <c r="B243" s="166"/>
      <c r="C243" s="197" t="s">
        <v>688</v>
      </c>
      <c r="D243" s="197" t="s">
        <v>447</v>
      </c>
      <c r="E243" s="198" t="s">
        <v>3484</v>
      </c>
      <c r="F243" s="199" t="s">
        <v>3485</v>
      </c>
      <c r="G243" s="200" t="s">
        <v>459</v>
      </c>
      <c r="H243" s="201">
        <v>217.71</v>
      </c>
      <c r="I243" s="202"/>
      <c r="J243" s="203">
        <f>ROUND(I243*H243,2)</f>
        <v>0</v>
      </c>
      <c r="K243" s="199" t="s">
        <v>392</v>
      </c>
      <c r="L243" s="204"/>
      <c r="M243" s="205" t="s">
        <v>5915</v>
      </c>
      <c r="N243" s="206" t="s">
        <v>5954</v>
      </c>
      <c r="O243" s="36"/>
      <c r="P243" s="176">
        <f>O243*H243</f>
        <v>0</v>
      </c>
      <c r="Q243" s="176">
        <v>8.0000000000000004E-4</v>
      </c>
      <c r="R243" s="176">
        <f>Q243*H243</f>
        <v>0.17416800000000002</v>
      </c>
      <c r="S243" s="176">
        <v>0</v>
      </c>
      <c r="T243" s="177">
        <f>S243*H243</f>
        <v>0</v>
      </c>
      <c r="AR243" s="18" t="s">
        <v>526</v>
      </c>
      <c r="AT243" s="18" t="s">
        <v>447</v>
      </c>
      <c r="AU243" s="18" t="s">
        <v>5990</v>
      </c>
      <c r="AY243" s="18" t="s">
        <v>4012</v>
      </c>
      <c r="BE243" s="178">
        <f>IF(N243="základní",J243,0)</f>
        <v>0</v>
      </c>
      <c r="BF243" s="178">
        <f>IF(N243="snížená",J243,0)</f>
        <v>0</v>
      </c>
      <c r="BG243" s="178">
        <f>IF(N243="zákl. přenesená",J243,0)</f>
        <v>0</v>
      </c>
      <c r="BH243" s="178">
        <f>IF(N243="sníž. přenesená",J243,0)</f>
        <v>0</v>
      </c>
      <c r="BI243" s="178">
        <f>IF(N243="nulová",J243,0)</f>
        <v>0</v>
      </c>
      <c r="BJ243" s="18" t="s">
        <v>5934</v>
      </c>
      <c r="BK243" s="178">
        <f>ROUND(I243*H243,2)</f>
        <v>0</v>
      </c>
      <c r="BL243" s="18" t="s">
        <v>3964</v>
      </c>
      <c r="BM243" s="18" t="s">
        <v>3486</v>
      </c>
    </row>
    <row r="244" spans="2:65" s="12" customFormat="1">
      <c r="B244" s="186"/>
      <c r="D244" s="179" t="s">
        <v>402</v>
      </c>
      <c r="F244" s="188" t="s">
        <v>3487</v>
      </c>
      <c r="H244" s="189">
        <v>217.71</v>
      </c>
      <c r="I244" s="190"/>
      <c r="L244" s="186"/>
      <c r="M244" s="191"/>
      <c r="N244" s="192"/>
      <c r="O244" s="192"/>
      <c r="P244" s="192"/>
      <c r="Q244" s="192"/>
      <c r="R244" s="192"/>
      <c r="S244" s="192"/>
      <c r="T244" s="193"/>
      <c r="AT244" s="194" t="s">
        <v>402</v>
      </c>
      <c r="AU244" s="194" t="s">
        <v>5990</v>
      </c>
      <c r="AV244" s="12" t="s">
        <v>5990</v>
      </c>
      <c r="AW244" s="12" t="s">
        <v>5916</v>
      </c>
      <c r="AX244" s="12" t="s">
        <v>5934</v>
      </c>
      <c r="AY244" s="194" t="s">
        <v>4012</v>
      </c>
    </row>
    <row r="245" spans="2:65" s="1" customFormat="1" ht="22.5" customHeight="1">
      <c r="B245" s="166"/>
      <c r="C245" s="167" t="s">
        <v>692</v>
      </c>
      <c r="D245" s="167" t="s">
        <v>4015</v>
      </c>
      <c r="E245" s="168" t="s">
        <v>3488</v>
      </c>
      <c r="F245" s="169" t="s">
        <v>3489</v>
      </c>
      <c r="G245" s="170" t="s">
        <v>426</v>
      </c>
      <c r="H245" s="171">
        <v>165.1</v>
      </c>
      <c r="I245" s="172"/>
      <c r="J245" s="173">
        <f>ROUND(I245*H245,2)</f>
        <v>0</v>
      </c>
      <c r="K245" s="169" t="s">
        <v>5915</v>
      </c>
      <c r="L245" s="35"/>
      <c r="M245" s="174" t="s">
        <v>5915</v>
      </c>
      <c r="N245" s="175" t="s">
        <v>5954</v>
      </c>
      <c r="O245" s="36"/>
      <c r="P245" s="176">
        <f>O245*H245</f>
        <v>0</v>
      </c>
      <c r="Q245" s="176">
        <v>4.0000000000000002E-4</v>
      </c>
      <c r="R245" s="176">
        <f>Q245*H245</f>
        <v>6.6040000000000001E-2</v>
      </c>
      <c r="S245" s="176">
        <v>0</v>
      </c>
      <c r="T245" s="177">
        <f>S245*H245</f>
        <v>0</v>
      </c>
      <c r="AR245" s="18" t="s">
        <v>3964</v>
      </c>
      <c r="AT245" s="18" t="s">
        <v>4015</v>
      </c>
      <c r="AU245" s="18" t="s">
        <v>5990</v>
      </c>
      <c r="AY245" s="18" t="s">
        <v>4012</v>
      </c>
      <c r="BE245" s="178">
        <f>IF(N245="základní",J245,0)</f>
        <v>0</v>
      </c>
      <c r="BF245" s="178">
        <f>IF(N245="snížená",J245,0)</f>
        <v>0</v>
      </c>
      <c r="BG245" s="178">
        <f>IF(N245="zákl. přenesená",J245,0)</f>
        <v>0</v>
      </c>
      <c r="BH245" s="178">
        <f>IF(N245="sníž. přenesená",J245,0)</f>
        <v>0</v>
      </c>
      <c r="BI245" s="178">
        <f>IF(N245="nulová",J245,0)</f>
        <v>0</v>
      </c>
      <c r="BJ245" s="18" t="s">
        <v>5934</v>
      </c>
      <c r="BK245" s="178">
        <f>ROUND(I245*H245,2)</f>
        <v>0</v>
      </c>
      <c r="BL245" s="18" t="s">
        <v>3964</v>
      </c>
      <c r="BM245" s="18" t="s">
        <v>3490</v>
      </c>
    </row>
    <row r="246" spans="2:65" s="12" customFormat="1">
      <c r="B246" s="186"/>
      <c r="D246" s="179" t="s">
        <v>402</v>
      </c>
      <c r="E246" s="187" t="s">
        <v>5915</v>
      </c>
      <c r="F246" s="188" t="s">
        <v>3491</v>
      </c>
      <c r="H246" s="189">
        <v>165.1</v>
      </c>
      <c r="I246" s="190"/>
      <c r="L246" s="186"/>
      <c r="M246" s="191"/>
      <c r="N246" s="192"/>
      <c r="O246" s="192"/>
      <c r="P246" s="192"/>
      <c r="Q246" s="192"/>
      <c r="R246" s="192"/>
      <c r="S246" s="192"/>
      <c r="T246" s="193"/>
      <c r="AT246" s="194" t="s">
        <v>402</v>
      </c>
      <c r="AU246" s="194" t="s">
        <v>5990</v>
      </c>
      <c r="AV246" s="12" t="s">
        <v>5990</v>
      </c>
      <c r="AW246" s="12" t="s">
        <v>5947</v>
      </c>
      <c r="AX246" s="12" t="s">
        <v>5934</v>
      </c>
      <c r="AY246" s="194" t="s">
        <v>4012</v>
      </c>
    </row>
    <row r="247" spans="2:65" s="1" customFormat="1" ht="22.5" customHeight="1">
      <c r="B247" s="166"/>
      <c r="C247" s="167" t="s">
        <v>696</v>
      </c>
      <c r="D247" s="167" t="s">
        <v>4015</v>
      </c>
      <c r="E247" s="168" t="s">
        <v>3492</v>
      </c>
      <c r="F247" s="169" t="s">
        <v>3493</v>
      </c>
      <c r="G247" s="170" t="s">
        <v>426</v>
      </c>
      <c r="H247" s="171">
        <v>76.8</v>
      </c>
      <c r="I247" s="172"/>
      <c r="J247" s="173">
        <f>ROUND(I247*H247,2)</f>
        <v>0</v>
      </c>
      <c r="K247" s="169" t="s">
        <v>5915</v>
      </c>
      <c r="L247" s="35"/>
      <c r="M247" s="174" t="s">
        <v>5915</v>
      </c>
      <c r="N247" s="175" t="s">
        <v>5954</v>
      </c>
      <c r="O247" s="36"/>
      <c r="P247" s="176">
        <f>O247*H247</f>
        <v>0</v>
      </c>
      <c r="Q247" s="176">
        <v>4.0000000000000002E-4</v>
      </c>
      <c r="R247" s="176">
        <f>Q247*H247</f>
        <v>3.0720000000000001E-2</v>
      </c>
      <c r="S247" s="176">
        <v>0</v>
      </c>
      <c r="T247" s="177">
        <f>S247*H247</f>
        <v>0</v>
      </c>
      <c r="AR247" s="18" t="s">
        <v>3964</v>
      </c>
      <c r="AT247" s="18" t="s">
        <v>4015</v>
      </c>
      <c r="AU247" s="18" t="s">
        <v>5990</v>
      </c>
      <c r="AY247" s="18" t="s">
        <v>4012</v>
      </c>
      <c r="BE247" s="178">
        <f>IF(N247="základní",J247,0)</f>
        <v>0</v>
      </c>
      <c r="BF247" s="178">
        <f>IF(N247="snížená",J247,0)</f>
        <v>0</v>
      </c>
      <c r="BG247" s="178">
        <f>IF(N247="zákl. přenesená",J247,0)</f>
        <v>0</v>
      </c>
      <c r="BH247" s="178">
        <f>IF(N247="sníž. přenesená",J247,0)</f>
        <v>0</v>
      </c>
      <c r="BI247" s="178">
        <f>IF(N247="nulová",J247,0)</f>
        <v>0</v>
      </c>
      <c r="BJ247" s="18" t="s">
        <v>5934</v>
      </c>
      <c r="BK247" s="178">
        <f>ROUND(I247*H247,2)</f>
        <v>0</v>
      </c>
      <c r="BL247" s="18" t="s">
        <v>3964</v>
      </c>
      <c r="BM247" s="18" t="s">
        <v>3494</v>
      </c>
    </row>
    <row r="248" spans="2:65" s="12" customFormat="1">
      <c r="B248" s="186"/>
      <c r="D248" s="179" t="s">
        <v>402</v>
      </c>
      <c r="E248" s="187" t="s">
        <v>5915</v>
      </c>
      <c r="F248" s="188" t="s">
        <v>3495</v>
      </c>
      <c r="H248" s="189">
        <v>76.8</v>
      </c>
      <c r="I248" s="190"/>
      <c r="L248" s="186"/>
      <c r="M248" s="191"/>
      <c r="N248" s="192"/>
      <c r="O248" s="192"/>
      <c r="P248" s="192"/>
      <c r="Q248" s="192"/>
      <c r="R248" s="192"/>
      <c r="S248" s="192"/>
      <c r="T248" s="193"/>
      <c r="AT248" s="194" t="s">
        <v>402</v>
      </c>
      <c r="AU248" s="194" t="s">
        <v>5990</v>
      </c>
      <c r="AV248" s="12" t="s">
        <v>5990</v>
      </c>
      <c r="AW248" s="12" t="s">
        <v>5947</v>
      </c>
      <c r="AX248" s="12" t="s">
        <v>5934</v>
      </c>
      <c r="AY248" s="194" t="s">
        <v>4012</v>
      </c>
    </row>
    <row r="249" spans="2:65" s="1" customFormat="1" ht="22.5" customHeight="1">
      <c r="B249" s="166"/>
      <c r="C249" s="197" t="s">
        <v>701</v>
      </c>
      <c r="D249" s="197" t="s">
        <v>447</v>
      </c>
      <c r="E249" s="198" t="s">
        <v>3496</v>
      </c>
      <c r="F249" s="199" t="s">
        <v>3497</v>
      </c>
      <c r="G249" s="200" t="s">
        <v>426</v>
      </c>
      <c r="H249" s="201">
        <v>278.185</v>
      </c>
      <c r="I249" s="202"/>
      <c r="J249" s="203">
        <f>ROUND(I249*H249,2)</f>
        <v>0</v>
      </c>
      <c r="K249" s="199" t="s">
        <v>392</v>
      </c>
      <c r="L249" s="204"/>
      <c r="M249" s="205" t="s">
        <v>5915</v>
      </c>
      <c r="N249" s="206" t="s">
        <v>5954</v>
      </c>
      <c r="O249" s="36"/>
      <c r="P249" s="176">
        <f>O249*H249</f>
        <v>0</v>
      </c>
      <c r="Q249" s="176">
        <v>2.5400000000000002E-3</v>
      </c>
      <c r="R249" s="176">
        <f>Q249*H249</f>
        <v>0.7065899000000001</v>
      </c>
      <c r="S249" s="176">
        <v>0</v>
      </c>
      <c r="T249" s="177">
        <f>S249*H249</f>
        <v>0</v>
      </c>
      <c r="AR249" s="18" t="s">
        <v>526</v>
      </c>
      <c r="AT249" s="18" t="s">
        <v>447</v>
      </c>
      <c r="AU249" s="18" t="s">
        <v>5990</v>
      </c>
      <c r="AY249" s="18" t="s">
        <v>4012</v>
      </c>
      <c r="BE249" s="178">
        <f>IF(N249="základní",J249,0)</f>
        <v>0</v>
      </c>
      <c r="BF249" s="178">
        <f>IF(N249="snížená",J249,0)</f>
        <v>0</v>
      </c>
      <c r="BG249" s="178">
        <f>IF(N249="zákl. přenesená",J249,0)</f>
        <v>0</v>
      </c>
      <c r="BH249" s="178">
        <f>IF(N249="sníž. přenesená",J249,0)</f>
        <v>0</v>
      </c>
      <c r="BI249" s="178">
        <f>IF(N249="nulová",J249,0)</f>
        <v>0</v>
      </c>
      <c r="BJ249" s="18" t="s">
        <v>5934</v>
      </c>
      <c r="BK249" s="178">
        <f>ROUND(I249*H249,2)</f>
        <v>0</v>
      </c>
      <c r="BL249" s="18" t="s">
        <v>3964</v>
      </c>
      <c r="BM249" s="18" t="s">
        <v>3498</v>
      </c>
    </row>
    <row r="250" spans="2:65" s="12" customFormat="1">
      <c r="B250" s="186"/>
      <c r="D250" s="179" t="s">
        <v>402</v>
      </c>
      <c r="F250" s="188" t="s">
        <v>3499</v>
      </c>
      <c r="H250" s="189">
        <v>278.185</v>
      </c>
      <c r="I250" s="190"/>
      <c r="L250" s="186"/>
      <c r="M250" s="191"/>
      <c r="N250" s="192"/>
      <c r="O250" s="192"/>
      <c r="P250" s="192"/>
      <c r="Q250" s="192"/>
      <c r="R250" s="192"/>
      <c r="S250" s="192"/>
      <c r="T250" s="193"/>
      <c r="AT250" s="194" t="s">
        <v>402</v>
      </c>
      <c r="AU250" s="194" t="s">
        <v>5990</v>
      </c>
      <c r="AV250" s="12" t="s">
        <v>5990</v>
      </c>
      <c r="AW250" s="12" t="s">
        <v>5916</v>
      </c>
      <c r="AX250" s="12" t="s">
        <v>5934</v>
      </c>
      <c r="AY250" s="194" t="s">
        <v>4012</v>
      </c>
    </row>
    <row r="251" spans="2:65" s="1" customFormat="1" ht="22.5" customHeight="1">
      <c r="B251" s="166"/>
      <c r="C251" s="167" t="s">
        <v>707</v>
      </c>
      <c r="D251" s="167" t="s">
        <v>4015</v>
      </c>
      <c r="E251" s="168" t="s">
        <v>3500</v>
      </c>
      <c r="F251" s="169" t="s">
        <v>3501</v>
      </c>
      <c r="G251" s="170" t="s">
        <v>459</v>
      </c>
      <c r="H251" s="171">
        <v>90</v>
      </c>
      <c r="I251" s="172"/>
      <c r="J251" s="173">
        <f>ROUND(I251*H251,2)</f>
        <v>0</v>
      </c>
      <c r="K251" s="169" t="s">
        <v>392</v>
      </c>
      <c r="L251" s="35"/>
      <c r="M251" s="174" t="s">
        <v>5915</v>
      </c>
      <c r="N251" s="175" t="s">
        <v>5954</v>
      </c>
      <c r="O251" s="36"/>
      <c r="P251" s="176">
        <f>O251*H251</f>
        <v>0</v>
      </c>
      <c r="Q251" s="176">
        <v>2.0000000000000002E-5</v>
      </c>
      <c r="R251" s="176">
        <f>Q251*H251</f>
        <v>1.8000000000000002E-3</v>
      </c>
      <c r="S251" s="176">
        <v>0</v>
      </c>
      <c r="T251" s="177">
        <f>S251*H251</f>
        <v>0</v>
      </c>
      <c r="AR251" s="18" t="s">
        <v>3964</v>
      </c>
      <c r="AT251" s="18" t="s">
        <v>4015</v>
      </c>
      <c r="AU251" s="18" t="s">
        <v>5990</v>
      </c>
      <c r="AY251" s="18" t="s">
        <v>4012</v>
      </c>
      <c r="BE251" s="178">
        <f>IF(N251="základní",J251,0)</f>
        <v>0</v>
      </c>
      <c r="BF251" s="178">
        <f>IF(N251="snížená",J251,0)</f>
        <v>0</v>
      </c>
      <c r="BG251" s="178">
        <f>IF(N251="zákl. přenesená",J251,0)</f>
        <v>0</v>
      </c>
      <c r="BH251" s="178">
        <f>IF(N251="sníž. přenesená",J251,0)</f>
        <v>0</v>
      </c>
      <c r="BI251" s="178">
        <f>IF(N251="nulová",J251,0)</f>
        <v>0</v>
      </c>
      <c r="BJ251" s="18" t="s">
        <v>5934</v>
      </c>
      <c r="BK251" s="178">
        <f>ROUND(I251*H251,2)</f>
        <v>0</v>
      </c>
      <c r="BL251" s="18" t="s">
        <v>3964</v>
      </c>
      <c r="BM251" s="18" t="s">
        <v>3502</v>
      </c>
    </row>
    <row r="252" spans="2:65" s="12" customFormat="1">
      <c r="B252" s="186"/>
      <c r="D252" s="195" t="s">
        <v>402</v>
      </c>
      <c r="E252" s="194" t="s">
        <v>5915</v>
      </c>
      <c r="F252" s="207" t="s">
        <v>3464</v>
      </c>
      <c r="H252" s="208">
        <v>76.8</v>
      </c>
      <c r="I252" s="190"/>
      <c r="L252" s="186"/>
      <c r="M252" s="191"/>
      <c r="N252" s="192"/>
      <c r="O252" s="192"/>
      <c r="P252" s="192"/>
      <c r="Q252" s="192"/>
      <c r="R252" s="192"/>
      <c r="S252" s="192"/>
      <c r="T252" s="193"/>
      <c r="AT252" s="194" t="s">
        <v>402</v>
      </c>
      <c r="AU252" s="194" t="s">
        <v>5990</v>
      </c>
      <c r="AV252" s="12" t="s">
        <v>5990</v>
      </c>
      <c r="AW252" s="12" t="s">
        <v>5947</v>
      </c>
      <c r="AX252" s="12" t="s">
        <v>5983</v>
      </c>
      <c r="AY252" s="194" t="s">
        <v>4012</v>
      </c>
    </row>
    <row r="253" spans="2:65" s="12" customFormat="1">
      <c r="B253" s="186"/>
      <c r="D253" s="195" t="s">
        <v>402</v>
      </c>
      <c r="E253" s="194" t="s">
        <v>5915</v>
      </c>
      <c r="F253" s="207" t="s">
        <v>3465</v>
      </c>
      <c r="H253" s="208">
        <v>13.2</v>
      </c>
      <c r="I253" s="190"/>
      <c r="L253" s="186"/>
      <c r="M253" s="191"/>
      <c r="N253" s="192"/>
      <c r="O253" s="192"/>
      <c r="P253" s="192"/>
      <c r="Q253" s="192"/>
      <c r="R253" s="192"/>
      <c r="S253" s="192"/>
      <c r="T253" s="193"/>
      <c r="AT253" s="194" t="s">
        <v>402</v>
      </c>
      <c r="AU253" s="194" t="s">
        <v>5990</v>
      </c>
      <c r="AV253" s="12" t="s">
        <v>5990</v>
      </c>
      <c r="AW253" s="12" t="s">
        <v>5947</v>
      </c>
      <c r="AX253" s="12" t="s">
        <v>5983</v>
      </c>
      <c r="AY253" s="194" t="s">
        <v>4012</v>
      </c>
    </row>
    <row r="254" spans="2:65" s="13" customFormat="1">
      <c r="B254" s="209"/>
      <c r="D254" s="179" t="s">
        <v>402</v>
      </c>
      <c r="E254" s="210" t="s">
        <v>5915</v>
      </c>
      <c r="F254" s="211" t="s">
        <v>476</v>
      </c>
      <c r="H254" s="212">
        <v>90</v>
      </c>
      <c r="I254" s="213"/>
      <c r="L254" s="209"/>
      <c r="M254" s="214"/>
      <c r="N254" s="215"/>
      <c r="O254" s="215"/>
      <c r="P254" s="215"/>
      <c r="Q254" s="215"/>
      <c r="R254" s="215"/>
      <c r="S254" s="215"/>
      <c r="T254" s="216"/>
      <c r="AT254" s="217" t="s">
        <v>402</v>
      </c>
      <c r="AU254" s="217" t="s">
        <v>5990</v>
      </c>
      <c r="AV254" s="13" t="s">
        <v>6003</v>
      </c>
      <c r="AW254" s="13" t="s">
        <v>5947</v>
      </c>
      <c r="AX254" s="13" t="s">
        <v>5934</v>
      </c>
      <c r="AY254" s="217" t="s">
        <v>4012</v>
      </c>
    </row>
    <row r="255" spans="2:65" s="1" customFormat="1" ht="22.5" customHeight="1">
      <c r="B255" s="166"/>
      <c r="C255" s="197" t="s">
        <v>712</v>
      </c>
      <c r="D255" s="197" t="s">
        <v>447</v>
      </c>
      <c r="E255" s="198" t="s">
        <v>3503</v>
      </c>
      <c r="F255" s="199" t="s">
        <v>3504</v>
      </c>
      <c r="G255" s="200" t="s">
        <v>450</v>
      </c>
      <c r="H255" s="201">
        <v>7.0000000000000007E-2</v>
      </c>
      <c r="I255" s="202"/>
      <c r="J255" s="203">
        <f>ROUND(I255*H255,2)</f>
        <v>0</v>
      </c>
      <c r="K255" s="199" t="s">
        <v>392</v>
      </c>
      <c r="L255" s="204"/>
      <c r="M255" s="205" t="s">
        <v>5915</v>
      </c>
      <c r="N255" s="206" t="s">
        <v>5954</v>
      </c>
      <c r="O255" s="36"/>
      <c r="P255" s="176">
        <f>O255*H255</f>
        <v>0</v>
      </c>
      <c r="Q255" s="176">
        <v>1</v>
      </c>
      <c r="R255" s="176">
        <f>Q255*H255</f>
        <v>7.0000000000000007E-2</v>
      </c>
      <c r="S255" s="176">
        <v>0</v>
      </c>
      <c r="T255" s="177">
        <f>S255*H255</f>
        <v>0</v>
      </c>
      <c r="AR255" s="18" t="s">
        <v>526</v>
      </c>
      <c r="AT255" s="18" t="s">
        <v>447</v>
      </c>
      <c r="AU255" s="18" t="s">
        <v>5990</v>
      </c>
      <c r="AY255" s="18" t="s">
        <v>4012</v>
      </c>
      <c r="BE255" s="178">
        <f>IF(N255="základní",J255,0)</f>
        <v>0</v>
      </c>
      <c r="BF255" s="178">
        <f>IF(N255="snížená",J255,0)</f>
        <v>0</v>
      </c>
      <c r="BG255" s="178">
        <f>IF(N255="zákl. přenesená",J255,0)</f>
        <v>0</v>
      </c>
      <c r="BH255" s="178">
        <f>IF(N255="sníž. přenesená",J255,0)</f>
        <v>0</v>
      </c>
      <c r="BI255" s="178">
        <f>IF(N255="nulová",J255,0)</f>
        <v>0</v>
      </c>
      <c r="BJ255" s="18" t="s">
        <v>5934</v>
      </c>
      <c r="BK255" s="178">
        <f>ROUND(I255*H255,2)</f>
        <v>0</v>
      </c>
      <c r="BL255" s="18" t="s">
        <v>3964</v>
      </c>
      <c r="BM255" s="18" t="s">
        <v>3505</v>
      </c>
    </row>
    <row r="256" spans="2:65" s="12" customFormat="1">
      <c r="B256" s="186"/>
      <c r="D256" s="179" t="s">
        <v>402</v>
      </c>
      <c r="F256" s="188" t="s">
        <v>3506</v>
      </c>
      <c r="H256" s="189">
        <v>7.0000000000000007E-2</v>
      </c>
      <c r="I256" s="190"/>
      <c r="L256" s="186"/>
      <c r="M256" s="191"/>
      <c r="N256" s="192"/>
      <c r="O256" s="192"/>
      <c r="P256" s="192"/>
      <c r="Q256" s="192"/>
      <c r="R256" s="192"/>
      <c r="S256" s="192"/>
      <c r="T256" s="193"/>
      <c r="AT256" s="194" t="s">
        <v>402</v>
      </c>
      <c r="AU256" s="194" t="s">
        <v>5990</v>
      </c>
      <c r="AV256" s="12" t="s">
        <v>5990</v>
      </c>
      <c r="AW256" s="12" t="s">
        <v>5916</v>
      </c>
      <c r="AX256" s="12" t="s">
        <v>5934</v>
      </c>
      <c r="AY256" s="194" t="s">
        <v>4012</v>
      </c>
    </row>
    <row r="257" spans="2:65" s="1" customFormat="1" ht="22.5" customHeight="1">
      <c r="B257" s="166"/>
      <c r="C257" s="167" t="s">
        <v>717</v>
      </c>
      <c r="D257" s="167" t="s">
        <v>4015</v>
      </c>
      <c r="E257" s="168" t="s">
        <v>794</v>
      </c>
      <c r="F257" s="169" t="s">
        <v>795</v>
      </c>
      <c r="G257" s="170" t="s">
        <v>450</v>
      </c>
      <c r="H257" s="171">
        <v>1.1579999999999999</v>
      </c>
      <c r="I257" s="172"/>
      <c r="J257" s="173">
        <f>ROUND(I257*H257,2)</f>
        <v>0</v>
      </c>
      <c r="K257" s="169" t="s">
        <v>392</v>
      </c>
      <c r="L257" s="35"/>
      <c r="M257" s="174" t="s">
        <v>5915</v>
      </c>
      <c r="N257" s="175" t="s">
        <v>5954</v>
      </c>
      <c r="O257" s="36"/>
      <c r="P257" s="176">
        <f>O257*H257</f>
        <v>0</v>
      </c>
      <c r="Q257" s="176">
        <v>0</v>
      </c>
      <c r="R257" s="176">
        <f>Q257*H257</f>
        <v>0</v>
      </c>
      <c r="S257" s="176">
        <v>0</v>
      </c>
      <c r="T257" s="177">
        <f>S257*H257</f>
        <v>0</v>
      </c>
      <c r="AR257" s="18" t="s">
        <v>3964</v>
      </c>
      <c r="AT257" s="18" t="s">
        <v>4015</v>
      </c>
      <c r="AU257" s="18" t="s">
        <v>5990</v>
      </c>
      <c r="AY257" s="18" t="s">
        <v>4012</v>
      </c>
      <c r="BE257" s="178">
        <f>IF(N257="základní",J257,0)</f>
        <v>0</v>
      </c>
      <c r="BF257" s="178">
        <f>IF(N257="snížená",J257,0)</f>
        <v>0</v>
      </c>
      <c r="BG257" s="178">
        <f>IF(N257="zákl. přenesená",J257,0)</f>
        <v>0</v>
      </c>
      <c r="BH257" s="178">
        <f>IF(N257="sníž. přenesená",J257,0)</f>
        <v>0</v>
      </c>
      <c r="BI257" s="178">
        <f>IF(N257="nulová",J257,0)</f>
        <v>0</v>
      </c>
      <c r="BJ257" s="18" t="s">
        <v>5934</v>
      </c>
      <c r="BK257" s="178">
        <f>ROUND(I257*H257,2)</f>
        <v>0</v>
      </c>
      <c r="BL257" s="18" t="s">
        <v>3964</v>
      </c>
      <c r="BM257" s="18" t="s">
        <v>3507</v>
      </c>
    </row>
    <row r="258" spans="2:65" s="11" customFormat="1" ht="29.85" customHeight="1">
      <c r="B258" s="152"/>
      <c r="D258" s="163" t="s">
        <v>5982</v>
      </c>
      <c r="E258" s="164" t="s">
        <v>797</v>
      </c>
      <c r="F258" s="164" t="s">
        <v>798</v>
      </c>
      <c r="I258" s="155"/>
      <c r="J258" s="165">
        <f>BK258</f>
        <v>0</v>
      </c>
      <c r="L258" s="152"/>
      <c r="M258" s="157"/>
      <c r="N258" s="158"/>
      <c r="O258" s="158"/>
      <c r="P258" s="159">
        <f>SUM(P259:P261)</f>
        <v>0</v>
      </c>
      <c r="Q258" s="158"/>
      <c r="R258" s="159">
        <f>SUM(R259:R261)</f>
        <v>0</v>
      </c>
      <c r="S258" s="158"/>
      <c r="T258" s="160">
        <f>SUM(T259:T261)</f>
        <v>0.98219999999999996</v>
      </c>
      <c r="AR258" s="153" t="s">
        <v>5990</v>
      </c>
      <c r="AT258" s="161" t="s">
        <v>5982</v>
      </c>
      <c r="AU258" s="161" t="s">
        <v>5934</v>
      </c>
      <c r="AY258" s="153" t="s">
        <v>4012</v>
      </c>
      <c r="BK258" s="162">
        <f>SUM(BK259:BK261)</f>
        <v>0</v>
      </c>
    </row>
    <row r="259" spans="2:65" s="1" customFormat="1" ht="22.5" customHeight="1">
      <c r="B259" s="166"/>
      <c r="C259" s="167" t="s">
        <v>721</v>
      </c>
      <c r="D259" s="167" t="s">
        <v>4015</v>
      </c>
      <c r="E259" s="168" t="s">
        <v>3295</v>
      </c>
      <c r="F259" s="169" t="s">
        <v>3296</v>
      </c>
      <c r="G259" s="170" t="s">
        <v>426</v>
      </c>
      <c r="H259" s="171">
        <v>98.22</v>
      </c>
      <c r="I259" s="172"/>
      <c r="J259" s="173">
        <f>ROUND(I259*H259,2)</f>
        <v>0</v>
      </c>
      <c r="K259" s="169" t="s">
        <v>392</v>
      </c>
      <c r="L259" s="35"/>
      <c r="M259" s="174" t="s">
        <v>5915</v>
      </c>
      <c r="N259" s="175" t="s">
        <v>5954</v>
      </c>
      <c r="O259" s="36"/>
      <c r="P259" s="176">
        <f>O259*H259</f>
        <v>0</v>
      </c>
      <c r="Q259" s="176">
        <v>0</v>
      </c>
      <c r="R259" s="176">
        <f>Q259*H259</f>
        <v>0</v>
      </c>
      <c r="S259" s="176">
        <v>0.01</v>
      </c>
      <c r="T259" s="177">
        <f>S259*H259</f>
        <v>0.98219999999999996</v>
      </c>
      <c r="AR259" s="18" t="s">
        <v>3964</v>
      </c>
      <c r="AT259" s="18" t="s">
        <v>4015</v>
      </c>
      <c r="AU259" s="18" t="s">
        <v>5990</v>
      </c>
      <c r="AY259" s="18" t="s">
        <v>4012</v>
      </c>
      <c r="BE259" s="178">
        <f>IF(N259="základní",J259,0)</f>
        <v>0</v>
      </c>
      <c r="BF259" s="178">
        <f>IF(N259="snížená",J259,0)</f>
        <v>0</v>
      </c>
      <c r="BG259" s="178">
        <f>IF(N259="zákl. přenesená",J259,0)</f>
        <v>0</v>
      </c>
      <c r="BH259" s="178">
        <f>IF(N259="sníž. přenesená",J259,0)</f>
        <v>0</v>
      </c>
      <c r="BI259" s="178">
        <f>IF(N259="nulová",J259,0)</f>
        <v>0</v>
      </c>
      <c r="BJ259" s="18" t="s">
        <v>5934</v>
      </c>
      <c r="BK259" s="178">
        <f>ROUND(I259*H259,2)</f>
        <v>0</v>
      </c>
      <c r="BL259" s="18" t="s">
        <v>3964</v>
      </c>
      <c r="BM259" s="18" t="s">
        <v>3297</v>
      </c>
    </row>
    <row r="260" spans="2:65" s="12" customFormat="1">
      <c r="B260" s="186"/>
      <c r="D260" s="179" t="s">
        <v>402</v>
      </c>
      <c r="E260" s="187" t="s">
        <v>5915</v>
      </c>
      <c r="F260" s="188" t="s">
        <v>3508</v>
      </c>
      <c r="H260" s="189">
        <v>98.22</v>
      </c>
      <c r="I260" s="190"/>
      <c r="L260" s="186"/>
      <c r="M260" s="191"/>
      <c r="N260" s="192"/>
      <c r="O260" s="192"/>
      <c r="P260" s="192"/>
      <c r="Q260" s="192"/>
      <c r="R260" s="192"/>
      <c r="S260" s="192"/>
      <c r="T260" s="193"/>
      <c r="AT260" s="194" t="s">
        <v>402</v>
      </c>
      <c r="AU260" s="194" t="s">
        <v>5990</v>
      </c>
      <c r="AV260" s="12" t="s">
        <v>5990</v>
      </c>
      <c r="AW260" s="12" t="s">
        <v>5947</v>
      </c>
      <c r="AX260" s="12" t="s">
        <v>5934</v>
      </c>
      <c r="AY260" s="194" t="s">
        <v>4012</v>
      </c>
    </row>
    <row r="261" spans="2:65" s="1" customFormat="1" ht="22.5" customHeight="1">
      <c r="B261" s="166"/>
      <c r="C261" s="167" t="s">
        <v>725</v>
      </c>
      <c r="D261" s="167" t="s">
        <v>4015</v>
      </c>
      <c r="E261" s="168" t="s">
        <v>3509</v>
      </c>
      <c r="F261" s="169" t="s">
        <v>3510</v>
      </c>
      <c r="G261" s="170" t="s">
        <v>5780</v>
      </c>
      <c r="H261" s="222"/>
      <c r="I261" s="172"/>
      <c r="J261" s="173">
        <f>ROUND(I261*H261,2)</f>
        <v>0</v>
      </c>
      <c r="K261" s="169" t="s">
        <v>392</v>
      </c>
      <c r="L261" s="35"/>
      <c r="M261" s="174" t="s">
        <v>5915</v>
      </c>
      <c r="N261" s="175" t="s">
        <v>5954</v>
      </c>
      <c r="O261" s="36"/>
      <c r="P261" s="176">
        <f>O261*H261</f>
        <v>0</v>
      </c>
      <c r="Q261" s="176">
        <v>0</v>
      </c>
      <c r="R261" s="176">
        <f>Q261*H261</f>
        <v>0</v>
      </c>
      <c r="S261" s="176">
        <v>0</v>
      </c>
      <c r="T261" s="177">
        <f>S261*H261</f>
        <v>0</v>
      </c>
      <c r="AR261" s="18" t="s">
        <v>3964</v>
      </c>
      <c r="AT261" s="18" t="s">
        <v>4015</v>
      </c>
      <c r="AU261" s="18" t="s">
        <v>5990</v>
      </c>
      <c r="AY261" s="18" t="s">
        <v>4012</v>
      </c>
      <c r="BE261" s="178">
        <f>IF(N261="základní",J261,0)</f>
        <v>0</v>
      </c>
      <c r="BF261" s="178">
        <f>IF(N261="snížená",J261,0)</f>
        <v>0</v>
      </c>
      <c r="BG261" s="178">
        <f>IF(N261="zákl. přenesená",J261,0)</f>
        <v>0</v>
      </c>
      <c r="BH261" s="178">
        <f>IF(N261="sníž. přenesená",J261,0)</f>
        <v>0</v>
      </c>
      <c r="BI261" s="178">
        <f>IF(N261="nulová",J261,0)</f>
        <v>0</v>
      </c>
      <c r="BJ261" s="18" t="s">
        <v>5934</v>
      </c>
      <c r="BK261" s="178">
        <f>ROUND(I261*H261,2)</f>
        <v>0</v>
      </c>
      <c r="BL261" s="18" t="s">
        <v>3964</v>
      </c>
      <c r="BM261" s="18" t="s">
        <v>3511</v>
      </c>
    </row>
    <row r="262" spans="2:65" s="11" customFormat="1" ht="29.85" customHeight="1">
      <c r="B262" s="152"/>
      <c r="D262" s="163" t="s">
        <v>5982</v>
      </c>
      <c r="E262" s="164" t="s">
        <v>822</v>
      </c>
      <c r="F262" s="164" t="s">
        <v>823</v>
      </c>
      <c r="I262" s="155"/>
      <c r="J262" s="165">
        <f>BK262</f>
        <v>0</v>
      </c>
      <c r="L262" s="152"/>
      <c r="M262" s="157"/>
      <c r="N262" s="158"/>
      <c r="O262" s="158"/>
      <c r="P262" s="159">
        <f>SUM(P263:P270)</f>
        <v>0</v>
      </c>
      <c r="Q262" s="158"/>
      <c r="R262" s="159">
        <f>SUM(R263:R270)</f>
        <v>0.33680399999999999</v>
      </c>
      <c r="S262" s="158"/>
      <c r="T262" s="160">
        <f>SUM(T263:T270)</f>
        <v>3.4671E-2</v>
      </c>
      <c r="AR262" s="153" t="s">
        <v>5990</v>
      </c>
      <c r="AT262" s="161" t="s">
        <v>5982</v>
      </c>
      <c r="AU262" s="161" t="s">
        <v>5934</v>
      </c>
      <c r="AY262" s="153" t="s">
        <v>4012</v>
      </c>
      <c r="BK262" s="162">
        <f>SUM(BK263:BK270)</f>
        <v>0</v>
      </c>
    </row>
    <row r="263" spans="2:65" s="1" customFormat="1" ht="22.5" customHeight="1">
      <c r="B263" s="166"/>
      <c r="C263" s="167" t="s">
        <v>729</v>
      </c>
      <c r="D263" s="167" t="s">
        <v>4015</v>
      </c>
      <c r="E263" s="168" t="s">
        <v>3512</v>
      </c>
      <c r="F263" s="169" t="s">
        <v>3513</v>
      </c>
      <c r="G263" s="170" t="s">
        <v>426</v>
      </c>
      <c r="H263" s="171">
        <v>82.55</v>
      </c>
      <c r="I263" s="172"/>
      <c r="J263" s="173">
        <f>ROUND(I263*H263,2)</f>
        <v>0</v>
      </c>
      <c r="K263" s="169" t="s">
        <v>392</v>
      </c>
      <c r="L263" s="35"/>
      <c r="M263" s="174" t="s">
        <v>5915</v>
      </c>
      <c r="N263" s="175" t="s">
        <v>5954</v>
      </c>
      <c r="O263" s="36"/>
      <c r="P263" s="176">
        <f>O263*H263</f>
        <v>0</v>
      </c>
      <c r="Q263" s="176">
        <v>0</v>
      </c>
      <c r="R263" s="176">
        <f>Q263*H263</f>
        <v>0</v>
      </c>
      <c r="S263" s="176">
        <v>4.2000000000000002E-4</v>
      </c>
      <c r="T263" s="177">
        <f>S263*H263</f>
        <v>3.4671E-2</v>
      </c>
      <c r="AR263" s="18" t="s">
        <v>3964</v>
      </c>
      <c r="AT263" s="18" t="s">
        <v>4015</v>
      </c>
      <c r="AU263" s="18" t="s">
        <v>5990</v>
      </c>
      <c r="AY263" s="18" t="s">
        <v>4012</v>
      </c>
      <c r="BE263" s="178">
        <f>IF(N263="základní",J263,0)</f>
        <v>0</v>
      </c>
      <c r="BF263" s="178">
        <f>IF(N263="snížená",J263,0)</f>
        <v>0</v>
      </c>
      <c r="BG263" s="178">
        <f>IF(N263="zákl. přenesená",J263,0)</f>
        <v>0</v>
      </c>
      <c r="BH263" s="178">
        <f>IF(N263="sníž. přenesená",J263,0)</f>
        <v>0</v>
      </c>
      <c r="BI263" s="178">
        <f>IF(N263="nulová",J263,0)</f>
        <v>0</v>
      </c>
      <c r="BJ263" s="18" t="s">
        <v>5934</v>
      </c>
      <c r="BK263" s="178">
        <f>ROUND(I263*H263,2)</f>
        <v>0</v>
      </c>
      <c r="BL263" s="18" t="s">
        <v>3964</v>
      </c>
      <c r="BM263" s="18" t="s">
        <v>3514</v>
      </c>
    </row>
    <row r="264" spans="2:65" s="12" customFormat="1">
      <c r="B264" s="186"/>
      <c r="D264" s="179" t="s">
        <v>402</v>
      </c>
      <c r="E264" s="187" t="s">
        <v>5915</v>
      </c>
      <c r="F264" s="188" t="s">
        <v>3515</v>
      </c>
      <c r="H264" s="189">
        <v>82.55</v>
      </c>
      <c r="I264" s="190"/>
      <c r="L264" s="186"/>
      <c r="M264" s="191"/>
      <c r="N264" s="192"/>
      <c r="O264" s="192"/>
      <c r="P264" s="192"/>
      <c r="Q264" s="192"/>
      <c r="R264" s="192"/>
      <c r="S264" s="192"/>
      <c r="T264" s="193"/>
      <c r="AT264" s="194" t="s">
        <v>402</v>
      </c>
      <c r="AU264" s="194" t="s">
        <v>5990</v>
      </c>
      <c r="AV264" s="12" t="s">
        <v>5990</v>
      </c>
      <c r="AW264" s="12" t="s">
        <v>5947</v>
      </c>
      <c r="AX264" s="12" t="s">
        <v>5934</v>
      </c>
      <c r="AY264" s="194" t="s">
        <v>4012</v>
      </c>
    </row>
    <row r="265" spans="2:65" s="1" customFormat="1" ht="22.5" customHeight="1">
      <c r="B265" s="166"/>
      <c r="C265" s="167" t="s">
        <v>733</v>
      </c>
      <c r="D265" s="167" t="s">
        <v>4015</v>
      </c>
      <c r="E265" s="168" t="s">
        <v>5435</v>
      </c>
      <c r="F265" s="169" t="s">
        <v>5436</v>
      </c>
      <c r="G265" s="170" t="s">
        <v>426</v>
      </c>
      <c r="H265" s="171">
        <v>82.55</v>
      </c>
      <c r="I265" s="172"/>
      <c r="J265" s="173">
        <f>ROUND(I265*H265,2)</f>
        <v>0</v>
      </c>
      <c r="K265" s="169" t="s">
        <v>392</v>
      </c>
      <c r="L265" s="35"/>
      <c r="M265" s="174" t="s">
        <v>5915</v>
      </c>
      <c r="N265" s="175" t="s">
        <v>5954</v>
      </c>
      <c r="O265" s="36"/>
      <c r="P265" s="176">
        <f>O265*H265</f>
        <v>0</v>
      </c>
      <c r="Q265" s="176">
        <v>0</v>
      </c>
      <c r="R265" s="176">
        <f>Q265*H265</f>
        <v>0</v>
      </c>
      <c r="S265" s="176">
        <v>0</v>
      </c>
      <c r="T265" s="177">
        <f>S265*H265</f>
        <v>0</v>
      </c>
      <c r="AR265" s="18" t="s">
        <v>3964</v>
      </c>
      <c r="AT265" s="18" t="s">
        <v>4015</v>
      </c>
      <c r="AU265" s="18" t="s">
        <v>5990</v>
      </c>
      <c r="AY265" s="18" t="s">
        <v>4012</v>
      </c>
      <c r="BE265" s="178">
        <f>IF(N265="základní",J265,0)</f>
        <v>0</v>
      </c>
      <c r="BF265" s="178">
        <f>IF(N265="snížená",J265,0)</f>
        <v>0</v>
      </c>
      <c r="BG265" s="178">
        <f>IF(N265="zákl. přenesená",J265,0)</f>
        <v>0</v>
      </c>
      <c r="BH265" s="178">
        <f>IF(N265="sníž. přenesená",J265,0)</f>
        <v>0</v>
      </c>
      <c r="BI265" s="178">
        <f>IF(N265="nulová",J265,0)</f>
        <v>0</v>
      </c>
      <c r="BJ265" s="18" t="s">
        <v>5934</v>
      </c>
      <c r="BK265" s="178">
        <f>ROUND(I265*H265,2)</f>
        <v>0</v>
      </c>
      <c r="BL265" s="18" t="s">
        <v>3964</v>
      </c>
      <c r="BM265" s="18" t="s">
        <v>3516</v>
      </c>
    </row>
    <row r="266" spans="2:65" s="12" customFormat="1">
      <c r="B266" s="186"/>
      <c r="D266" s="179" t="s">
        <v>402</v>
      </c>
      <c r="E266" s="187" t="s">
        <v>5915</v>
      </c>
      <c r="F266" s="188" t="s">
        <v>3515</v>
      </c>
      <c r="H266" s="189">
        <v>82.55</v>
      </c>
      <c r="I266" s="190"/>
      <c r="L266" s="186"/>
      <c r="M266" s="191"/>
      <c r="N266" s="192"/>
      <c r="O266" s="192"/>
      <c r="P266" s="192"/>
      <c r="Q266" s="192"/>
      <c r="R266" s="192"/>
      <c r="S266" s="192"/>
      <c r="T266" s="193"/>
      <c r="AT266" s="194" t="s">
        <v>402</v>
      </c>
      <c r="AU266" s="194" t="s">
        <v>5990</v>
      </c>
      <c r="AV266" s="12" t="s">
        <v>5990</v>
      </c>
      <c r="AW266" s="12" t="s">
        <v>5947</v>
      </c>
      <c r="AX266" s="12" t="s">
        <v>5934</v>
      </c>
      <c r="AY266" s="194" t="s">
        <v>4012</v>
      </c>
    </row>
    <row r="267" spans="2:65" s="1" customFormat="1" ht="22.5" customHeight="1">
      <c r="B267" s="166"/>
      <c r="C267" s="197" t="s">
        <v>739</v>
      </c>
      <c r="D267" s="197" t="s">
        <v>447</v>
      </c>
      <c r="E267" s="198" t="s">
        <v>3517</v>
      </c>
      <c r="F267" s="199" t="s">
        <v>3518</v>
      </c>
      <c r="G267" s="200" t="s">
        <v>426</v>
      </c>
      <c r="H267" s="201">
        <v>168.40199999999999</v>
      </c>
      <c r="I267" s="202"/>
      <c r="J267" s="203">
        <f>ROUND(I267*H267,2)</f>
        <v>0</v>
      </c>
      <c r="K267" s="199" t="s">
        <v>392</v>
      </c>
      <c r="L267" s="204"/>
      <c r="M267" s="205" t="s">
        <v>5915</v>
      </c>
      <c r="N267" s="206" t="s">
        <v>5954</v>
      </c>
      <c r="O267" s="36"/>
      <c r="P267" s="176">
        <f>O267*H267</f>
        <v>0</v>
      </c>
      <c r="Q267" s="176">
        <v>2E-3</v>
      </c>
      <c r="R267" s="176">
        <f>Q267*H267</f>
        <v>0.33680399999999999</v>
      </c>
      <c r="S267" s="176">
        <v>0</v>
      </c>
      <c r="T267" s="177">
        <f>S267*H267</f>
        <v>0</v>
      </c>
      <c r="AR267" s="18" t="s">
        <v>526</v>
      </c>
      <c r="AT267" s="18" t="s">
        <v>447</v>
      </c>
      <c r="AU267" s="18" t="s">
        <v>5990</v>
      </c>
      <c r="AY267" s="18" t="s">
        <v>4012</v>
      </c>
      <c r="BE267" s="178">
        <f>IF(N267="základní",J267,0)</f>
        <v>0</v>
      </c>
      <c r="BF267" s="178">
        <f>IF(N267="snížená",J267,0)</f>
        <v>0</v>
      </c>
      <c r="BG267" s="178">
        <f>IF(N267="zákl. přenesená",J267,0)</f>
        <v>0</v>
      </c>
      <c r="BH267" s="178">
        <f>IF(N267="sníž. přenesená",J267,0)</f>
        <v>0</v>
      </c>
      <c r="BI267" s="178">
        <f>IF(N267="nulová",J267,0)</f>
        <v>0</v>
      </c>
      <c r="BJ267" s="18" t="s">
        <v>5934</v>
      </c>
      <c r="BK267" s="178">
        <f>ROUND(I267*H267,2)</f>
        <v>0</v>
      </c>
      <c r="BL267" s="18" t="s">
        <v>3964</v>
      </c>
      <c r="BM267" s="18" t="s">
        <v>3519</v>
      </c>
    </row>
    <row r="268" spans="2:65" s="1" customFormat="1" ht="27">
      <c r="B268" s="35"/>
      <c r="D268" s="195" t="s">
        <v>4021</v>
      </c>
      <c r="F268" s="196" t="s">
        <v>3520</v>
      </c>
      <c r="I268" s="181"/>
      <c r="L268" s="35"/>
      <c r="M268" s="64"/>
      <c r="N268" s="36"/>
      <c r="O268" s="36"/>
      <c r="P268" s="36"/>
      <c r="Q268" s="36"/>
      <c r="R268" s="36"/>
      <c r="S268" s="36"/>
      <c r="T268" s="65"/>
      <c r="AT268" s="18" t="s">
        <v>4021</v>
      </c>
      <c r="AU268" s="18" t="s">
        <v>5990</v>
      </c>
    </row>
    <row r="269" spans="2:65" s="12" customFormat="1">
      <c r="B269" s="186"/>
      <c r="D269" s="179" t="s">
        <v>402</v>
      </c>
      <c r="F269" s="188" t="s">
        <v>3521</v>
      </c>
      <c r="H269" s="189">
        <v>168.40199999999999</v>
      </c>
      <c r="I269" s="190"/>
      <c r="L269" s="186"/>
      <c r="M269" s="191"/>
      <c r="N269" s="192"/>
      <c r="O269" s="192"/>
      <c r="P269" s="192"/>
      <c r="Q269" s="192"/>
      <c r="R269" s="192"/>
      <c r="S269" s="192"/>
      <c r="T269" s="193"/>
      <c r="AT269" s="194" t="s">
        <v>402</v>
      </c>
      <c r="AU269" s="194" t="s">
        <v>5990</v>
      </c>
      <c r="AV269" s="12" t="s">
        <v>5990</v>
      </c>
      <c r="AW269" s="12" t="s">
        <v>5916</v>
      </c>
      <c r="AX269" s="12" t="s">
        <v>5934</v>
      </c>
      <c r="AY269" s="194" t="s">
        <v>4012</v>
      </c>
    </row>
    <row r="270" spans="2:65" s="1" customFormat="1" ht="22.5" customHeight="1">
      <c r="B270" s="166"/>
      <c r="C270" s="167" t="s">
        <v>747</v>
      </c>
      <c r="D270" s="167" t="s">
        <v>4015</v>
      </c>
      <c r="E270" s="168" t="s">
        <v>3522</v>
      </c>
      <c r="F270" s="169" t="s">
        <v>3523</v>
      </c>
      <c r="G270" s="170" t="s">
        <v>5780</v>
      </c>
      <c r="H270" s="222"/>
      <c r="I270" s="172"/>
      <c r="J270" s="173">
        <f>ROUND(I270*H270,2)</f>
        <v>0</v>
      </c>
      <c r="K270" s="169" t="s">
        <v>392</v>
      </c>
      <c r="L270" s="35"/>
      <c r="M270" s="174" t="s">
        <v>5915</v>
      </c>
      <c r="N270" s="175" t="s">
        <v>5954</v>
      </c>
      <c r="O270" s="36"/>
      <c r="P270" s="176">
        <f>O270*H270</f>
        <v>0</v>
      </c>
      <c r="Q270" s="176">
        <v>0</v>
      </c>
      <c r="R270" s="176">
        <f>Q270*H270</f>
        <v>0</v>
      </c>
      <c r="S270" s="176">
        <v>0</v>
      </c>
      <c r="T270" s="177">
        <f>S270*H270</f>
        <v>0</v>
      </c>
      <c r="AR270" s="18" t="s">
        <v>3964</v>
      </c>
      <c r="AT270" s="18" t="s">
        <v>4015</v>
      </c>
      <c r="AU270" s="18" t="s">
        <v>5990</v>
      </c>
      <c r="AY270" s="18" t="s">
        <v>4012</v>
      </c>
      <c r="BE270" s="178">
        <f>IF(N270="základní",J270,0)</f>
        <v>0</v>
      </c>
      <c r="BF270" s="178">
        <f>IF(N270="snížená",J270,0)</f>
        <v>0</v>
      </c>
      <c r="BG270" s="178">
        <f>IF(N270="zákl. přenesená",J270,0)</f>
        <v>0</v>
      </c>
      <c r="BH270" s="178">
        <f>IF(N270="sníž. přenesená",J270,0)</f>
        <v>0</v>
      </c>
      <c r="BI270" s="178">
        <f>IF(N270="nulová",J270,0)</f>
        <v>0</v>
      </c>
      <c r="BJ270" s="18" t="s">
        <v>5934</v>
      </c>
      <c r="BK270" s="178">
        <f>ROUND(I270*H270,2)</f>
        <v>0</v>
      </c>
      <c r="BL270" s="18" t="s">
        <v>3964</v>
      </c>
      <c r="BM270" s="18" t="s">
        <v>3524</v>
      </c>
    </row>
    <row r="271" spans="2:65" s="11" customFormat="1" ht="29.85" customHeight="1">
      <c r="B271" s="152"/>
      <c r="D271" s="163" t="s">
        <v>5982</v>
      </c>
      <c r="E271" s="164" t="s">
        <v>5314</v>
      </c>
      <c r="F271" s="164" t="s">
        <v>5315</v>
      </c>
      <c r="I271" s="155"/>
      <c r="J271" s="165">
        <f>BK271</f>
        <v>0</v>
      </c>
      <c r="L271" s="152"/>
      <c r="M271" s="157"/>
      <c r="N271" s="158"/>
      <c r="O271" s="158"/>
      <c r="P271" s="159">
        <f>SUM(P272:P275)</f>
        <v>0</v>
      </c>
      <c r="Q271" s="158"/>
      <c r="R271" s="159">
        <f>SUM(R272:R275)</f>
        <v>1.6000000000000001E-3</v>
      </c>
      <c r="S271" s="158"/>
      <c r="T271" s="160">
        <f>SUM(T272:T275)</f>
        <v>0</v>
      </c>
      <c r="AR271" s="153" t="s">
        <v>5990</v>
      </c>
      <c r="AT271" s="161" t="s">
        <v>5982</v>
      </c>
      <c r="AU271" s="161" t="s">
        <v>5934</v>
      </c>
      <c r="AY271" s="153" t="s">
        <v>4012</v>
      </c>
      <c r="BK271" s="162">
        <f>SUM(BK272:BK275)</f>
        <v>0</v>
      </c>
    </row>
    <row r="272" spans="2:65" s="1" customFormat="1" ht="22.5" customHeight="1">
      <c r="B272" s="166"/>
      <c r="C272" s="167" t="s">
        <v>753</v>
      </c>
      <c r="D272" s="167" t="s">
        <v>4015</v>
      </c>
      <c r="E272" s="168" t="s">
        <v>3525</v>
      </c>
      <c r="F272" s="169" t="s">
        <v>3526</v>
      </c>
      <c r="G272" s="170" t="s">
        <v>568</v>
      </c>
      <c r="H272" s="171">
        <v>7</v>
      </c>
      <c r="I272" s="172"/>
      <c r="J272" s="173">
        <f>ROUND(I272*H272,2)</f>
        <v>0</v>
      </c>
      <c r="K272" s="169" t="s">
        <v>392</v>
      </c>
      <c r="L272" s="35"/>
      <c r="M272" s="174" t="s">
        <v>5915</v>
      </c>
      <c r="N272" s="175" t="s">
        <v>5954</v>
      </c>
      <c r="O272" s="36"/>
      <c r="P272" s="176">
        <f>O272*H272</f>
        <v>0</v>
      </c>
      <c r="Q272" s="176">
        <v>0</v>
      </c>
      <c r="R272" s="176">
        <f>Q272*H272</f>
        <v>0</v>
      </c>
      <c r="S272" s="176">
        <v>0</v>
      </c>
      <c r="T272" s="177">
        <f>S272*H272</f>
        <v>0</v>
      </c>
      <c r="AR272" s="18" t="s">
        <v>3964</v>
      </c>
      <c r="AT272" s="18" t="s">
        <v>4015</v>
      </c>
      <c r="AU272" s="18" t="s">
        <v>5990</v>
      </c>
      <c r="AY272" s="18" t="s">
        <v>4012</v>
      </c>
      <c r="BE272" s="178">
        <f>IF(N272="základní",J272,0)</f>
        <v>0</v>
      </c>
      <c r="BF272" s="178">
        <f>IF(N272="snížená",J272,0)</f>
        <v>0</v>
      </c>
      <c r="BG272" s="178">
        <f>IF(N272="zákl. přenesená",J272,0)</f>
        <v>0</v>
      </c>
      <c r="BH272" s="178">
        <f>IF(N272="sníž. přenesená",J272,0)</f>
        <v>0</v>
      </c>
      <c r="BI272" s="178">
        <f>IF(N272="nulová",J272,0)</f>
        <v>0</v>
      </c>
      <c r="BJ272" s="18" t="s">
        <v>5934</v>
      </c>
      <c r="BK272" s="178">
        <f>ROUND(I272*H272,2)</f>
        <v>0</v>
      </c>
      <c r="BL272" s="18" t="s">
        <v>3964</v>
      </c>
      <c r="BM272" s="18" t="s">
        <v>3527</v>
      </c>
    </row>
    <row r="273" spans="2:65" s="1" customFormat="1" ht="22.5" customHeight="1">
      <c r="B273" s="166"/>
      <c r="C273" s="197" t="s">
        <v>759</v>
      </c>
      <c r="D273" s="197" t="s">
        <v>447</v>
      </c>
      <c r="E273" s="198" t="s">
        <v>3528</v>
      </c>
      <c r="F273" s="199" t="s">
        <v>3529</v>
      </c>
      <c r="G273" s="200" t="s">
        <v>568</v>
      </c>
      <c r="H273" s="201">
        <v>7</v>
      </c>
      <c r="I273" s="202"/>
      <c r="J273" s="203">
        <f>ROUND(I273*H273,2)</f>
        <v>0</v>
      </c>
      <c r="K273" s="199" t="s">
        <v>5915</v>
      </c>
      <c r="L273" s="204"/>
      <c r="M273" s="205" t="s">
        <v>5915</v>
      </c>
      <c r="N273" s="206" t="s">
        <v>5954</v>
      </c>
      <c r="O273" s="36"/>
      <c r="P273" s="176">
        <f>O273*H273</f>
        <v>0</v>
      </c>
      <c r="Q273" s="176">
        <v>2.0000000000000001E-4</v>
      </c>
      <c r="R273" s="176">
        <f>Q273*H273</f>
        <v>1.4E-3</v>
      </c>
      <c r="S273" s="176">
        <v>0</v>
      </c>
      <c r="T273" s="177">
        <f>S273*H273</f>
        <v>0</v>
      </c>
      <c r="AR273" s="18" t="s">
        <v>526</v>
      </c>
      <c r="AT273" s="18" t="s">
        <v>447</v>
      </c>
      <c r="AU273" s="18" t="s">
        <v>5990</v>
      </c>
      <c r="AY273" s="18" t="s">
        <v>4012</v>
      </c>
      <c r="BE273" s="178">
        <f>IF(N273="základní",J273,0)</f>
        <v>0</v>
      </c>
      <c r="BF273" s="178">
        <f>IF(N273="snížená",J273,0)</f>
        <v>0</v>
      </c>
      <c r="BG273" s="178">
        <f>IF(N273="zákl. přenesená",J273,0)</f>
        <v>0</v>
      </c>
      <c r="BH273" s="178">
        <f>IF(N273="sníž. přenesená",J273,0)</f>
        <v>0</v>
      </c>
      <c r="BI273" s="178">
        <f>IF(N273="nulová",J273,0)</f>
        <v>0</v>
      </c>
      <c r="BJ273" s="18" t="s">
        <v>5934</v>
      </c>
      <c r="BK273" s="178">
        <f>ROUND(I273*H273,2)</f>
        <v>0</v>
      </c>
      <c r="BL273" s="18" t="s">
        <v>3964</v>
      </c>
      <c r="BM273" s="18" t="s">
        <v>3530</v>
      </c>
    </row>
    <row r="274" spans="2:65" s="1" customFormat="1" ht="22.5" customHeight="1">
      <c r="B274" s="166"/>
      <c r="C274" s="197" t="s">
        <v>765</v>
      </c>
      <c r="D274" s="197" t="s">
        <v>447</v>
      </c>
      <c r="E274" s="198" t="s">
        <v>3531</v>
      </c>
      <c r="F274" s="199" t="s">
        <v>3532</v>
      </c>
      <c r="G274" s="200" t="s">
        <v>568</v>
      </c>
      <c r="H274" s="201">
        <v>1</v>
      </c>
      <c r="I274" s="202"/>
      <c r="J274" s="203">
        <f>ROUND(I274*H274,2)</f>
        <v>0</v>
      </c>
      <c r="K274" s="199" t="s">
        <v>5915</v>
      </c>
      <c r="L274" s="204"/>
      <c r="M274" s="205" t="s">
        <v>5915</v>
      </c>
      <c r="N274" s="206" t="s">
        <v>5954</v>
      </c>
      <c r="O274" s="36"/>
      <c r="P274" s="176">
        <f>O274*H274</f>
        <v>0</v>
      </c>
      <c r="Q274" s="176">
        <v>2.0000000000000001E-4</v>
      </c>
      <c r="R274" s="176">
        <f>Q274*H274</f>
        <v>2.0000000000000001E-4</v>
      </c>
      <c r="S274" s="176">
        <v>0</v>
      </c>
      <c r="T274" s="177">
        <f>S274*H274</f>
        <v>0</v>
      </c>
      <c r="AR274" s="18" t="s">
        <v>526</v>
      </c>
      <c r="AT274" s="18" t="s">
        <v>447</v>
      </c>
      <c r="AU274" s="18" t="s">
        <v>5990</v>
      </c>
      <c r="AY274" s="18" t="s">
        <v>4012</v>
      </c>
      <c r="BE274" s="178">
        <f>IF(N274="základní",J274,0)</f>
        <v>0</v>
      </c>
      <c r="BF274" s="178">
        <f>IF(N274="snížená",J274,0)</f>
        <v>0</v>
      </c>
      <c r="BG274" s="178">
        <f>IF(N274="zákl. přenesená",J274,0)</f>
        <v>0</v>
      </c>
      <c r="BH274" s="178">
        <f>IF(N274="sníž. přenesená",J274,0)</f>
        <v>0</v>
      </c>
      <c r="BI274" s="178">
        <f>IF(N274="nulová",J274,0)</f>
        <v>0</v>
      </c>
      <c r="BJ274" s="18" t="s">
        <v>5934</v>
      </c>
      <c r="BK274" s="178">
        <f>ROUND(I274*H274,2)</f>
        <v>0</v>
      </c>
      <c r="BL274" s="18" t="s">
        <v>3964</v>
      </c>
      <c r="BM274" s="18" t="s">
        <v>3533</v>
      </c>
    </row>
    <row r="275" spans="2:65" s="1" customFormat="1" ht="22.5" customHeight="1">
      <c r="B275" s="166"/>
      <c r="C275" s="167" t="s">
        <v>770</v>
      </c>
      <c r="D275" s="167" t="s">
        <v>4015</v>
      </c>
      <c r="E275" s="168" t="s">
        <v>5334</v>
      </c>
      <c r="F275" s="169" t="s">
        <v>5335</v>
      </c>
      <c r="G275" s="170" t="s">
        <v>450</v>
      </c>
      <c r="H275" s="171">
        <v>2E-3</v>
      </c>
      <c r="I275" s="172"/>
      <c r="J275" s="173">
        <f>ROUND(I275*H275,2)</f>
        <v>0</v>
      </c>
      <c r="K275" s="169" t="s">
        <v>392</v>
      </c>
      <c r="L275" s="35"/>
      <c r="M275" s="174" t="s">
        <v>5915</v>
      </c>
      <c r="N275" s="175" t="s">
        <v>5954</v>
      </c>
      <c r="O275" s="36"/>
      <c r="P275" s="176">
        <f>O275*H275</f>
        <v>0</v>
      </c>
      <c r="Q275" s="176">
        <v>0</v>
      </c>
      <c r="R275" s="176">
        <f>Q275*H275</f>
        <v>0</v>
      </c>
      <c r="S275" s="176">
        <v>0</v>
      </c>
      <c r="T275" s="177">
        <f>S275*H275</f>
        <v>0</v>
      </c>
      <c r="AR275" s="18" t="s">
        <v>3964</v>
      </c>
      <c r="AT275" s="18" t="s">
        <v>4015</v>
      </c>
      <c r="AU275" s="18" t="s">
        <v>5990</v>
      </c>
      <c r="AY275" s="18" t="s">
        <v>4012</v>
      </c>
      <c r="BE275" s="178">
        <f>IF(N275="základní",J275,0)</f>
        <v>0</v>
      </c>
      <c r="BF275" s="178">
        <f>IF(N275="snížená",J275,0)</f>
        <v>0</v>
      </c>
      <c r="BG275" s="178">
        <f>IF(N275="zákl. přenesená",J275,0)</f>
        <v>0</v>
      </c>
      <c r="BH275" s="178">
        <f>IF(N275="sníž. přenesená",J275,0)</f>
        <v>0</v>
      </c>
      <c r="BI275" s="178">
        <f>IF(N275="nulová",J275,0)</f>
        <v>0</v>
      </c>
      <c r="BJ275" s="18" t="s">
        <v>5934</v>
      </c>
      <c r="BK275" s="178">
        <f>ROUND(I275*H275,2)</f>
        <v>0</v>
      </c>
      <c r="BL275" s="18" t="s">
        <v>3964</v>
      </c>
      <c r="BM275" s="18" t="s">
        <v>3534</v>
      </c>
    </row>
    <row r="276" spans="2:65" s="11" customFormat="1" ht="29.85" customHeight="1">
      <c r="B276" s="152"/>
      <c r="D276" s="163" t="s">
        <v>5982</v>
      </c>
      <c r="E276" s="164" t="s">
        <v>2781</v>
      </c>
      <c r="F276" s="164" t="s">
        <v>2782</v>
      </c>
      <c r="I276" s="155"/>
      <c r="J276" s="165">
        <f>BK276</f>
        <v>0</v>
      </c>
      <c r="L276" s="152"/>
      <c r="M276" s="157"/>
      <c r="N276" s="158"/>
      <c r="O276" s="158"/>
      <c r="P276" s="159">
        <f>SUM(P277:P298)</f>
        <v>0</v>
      </c>
      <c r="Q276" s="158"/>
      <c r="R276" s="159">
        <f>SUM(R277:R298)</f>
        <v>0.97548720000000011</v>
      </c>
      <c r="S276" s="158"/>
      <c r="T276" s="160">
        <f>SUM(T277:T298)</f>
        <v>0.16372999999999999</v>
      </c>
      <c r="AR276" s="153" t="s">
        <v>5990</v>
      </c>
      <c r="AT276" s="161" t="s">
        <v>5982</v>
      </c>
      <c r="AU276" s="161" t="s">
        <v>5934</v>
      </c>
      <c r="AY276" s="153" t="s">
        <v>4012</v>
      </c>
      <c r="BK276" s="162">
        <f>SUM(BK277:BK298)</f>
        <v>0</v>
      </c>
    </row>
    <row r="277" spans="2:65" s="1" customFormat="1" ht="22.5" customHeight="1">
      <c r="B277" s="166"/>
      <c r="C277" s="167" t="s">
        <v>774</v>
      </c>
      <c r="D277" s="167" t="s">
        <v>4015</v>
      </c>
      <c r="E277" s="168" t="s">
        <v>3716</v>
      </c>
      <c r="F277" s="169" t="s">
        <v>3717</v>
      </c>
      <c r="G277" s="170" t="s">
        <v>459</v>
      </c>
      <c r="H277" s="171">
        <v>25.2</v>
      </c>
      <c r="I277" s="172"/>
      <c r="J277" s="173">
        <f>ROUND(I277*H277,2)</f>
        <v>0</v>
      </c>
      <c r="K277" s="169" t="s">
        <v>392</v>
      </c>
      <c r="L277" s="35"/>
      <c r="M277" s="174" t="s">
        <v>5915</v>
      </c>
      <c r="N277" s="175" t="s">
        <v>5954</v>
      </c>
      <c r="O277" s="36"/>
      <c r="P277" s="176">
        <f>O277*H277</f>
        <v>0</v>
      </c>
      <c r="Q277" s="176">
        <v>0</v>
      </c>
      <c r="R277" s="176">
        <f>Q277*H277</f>
        <v>0</v>
      </c>
      <c r="S277" s="176">
        <v>1.6999999999999999E-3</v>
      </c>
      <c r="T277" s="177">
        <f>S277*H277</f>
        <v>4.2839999999999996E-2</v>
      </c>
      <c r="AR277" s="18" t="s">
        <v>3964</v>
      </c>
      <c r="AT277" s="18" t="s">
        <v>4015</v>
      </c>
      <c r="AU277" s="18" t="s">
        <v>5990</v>
      </c>
      <c r="AY277" s="18" t="s">
        <v>4012</v>
      </c>
      <c r="BE277" s="178">
        <f>IF(N277="základní",J277,0)</f>
        <v>0</v>
      </c>
      <c r="BF277" s="178">
        <f>IF(N277="snížená",J277,0)</f>
        <v>0</v>
      </c>
      <c r="BG277" s="178">
        <f>IF(N277="zákl. přenesená",J277,0)</f>
        <v>0</v>
      </c>
      <c r="BH277" s="178">
        <f>IF(N277="sníž. přenesená",J277,0)</f>
        <v>0</v>
      </c>
      <c r="BI277" s="178">
        <f>IF(N277="nulová",J277,0)</f>
        <v>0</v>
      </c>
      <c r="BJ277" s="18" t="s">
        <v>5934</v>
      </c>
      <c r="BK277" s="178">
        <f>ROUND(I277*H277,2)</f>
        <v>0</v>
      </c>
      <c r="BL277" s="18" t="s">
        <v>3964</v>
      </c>
      <c r="BM277" s="18" t="s">
        <v>2611</v>
      </c>
    </row>
    <row r="278" spans="2:65" s="12" customFormat="1">
      <c r="B278" s="186"/>
      <c r="D278" s="179" t="s">
        <v>402</v>
      </c>
      <c r="E278" s="187" t="s">
        <v>5915</v>
      </c>
      <c r="F278" s="188" t="s">
        <v>3535</v>
      </c>
      <c r="H278" s="189">
        <v>25.2</v>
      </c>
      <c r="I278" s="190"/>
      <c r="L278" s="186"/>
      <c r="M278" s="191"/>
      <c r="N278" s="192"/>
      <c r="O278" s="192"/>
      <c r="P278" s="192"/>
      <c r="Q278" s="192"/>
      <c r="R278" s="192"/>
      <c r="S278" s="192"/>
      <c r="T278" s="193"/>
      <c r="AT278" s="194" t="s">
        <v>402</v>
      </c>
      <c r="AU278" s="194" t="s">
        <v>5990</v>
      </c>
      <c r="AV278" s="12" t="s">
        <v>5990</v>
      </c>
      <c r="AW278" s="12" t="s">
        <v>5947</v>
      </c>
      <c r="AX278" s="12" t="s">
        <v>5934</v>
      </c>
      <c r="AY278" s="194" t="s">
        <v>4012</v>
      </c>
    </row>
    <row r="279" spans="2:65" s="1" customFormat="1" ht="22.5" customHeight="1">
      <c r="B279" s="166"/>
      <c r="C279" s="167" t="s">
        <v>780</v>
      </c>
      <c r="D279" s="167" t="s">
        <v>4015</v>
      </c>
      <c r="E279" s="168" t="s">
        <v>2474</v>
      </c>
      <c r="F279" s="169" t="s">
        <v>2475</v>
      </c>
      <c r="G279" s="170" t="s">
        <v>459</v>
      </c>
      <c r="H279" s="171">
        <v>4.8</v>
      </c>
      <c r="I279" s="172"/>
      <c r="J279" s="173">
        <f>ROUND(I279*H279,2)</f>
        <v>0</v>
      </c>
      <c r="K279" s="169" t="s">
        <v>392</v>
      </c>
      <c r="L279" s="35"/>
      <c r="M279" s="174" t="s">
        <v>5915</v>
      </c>
      <c r="N279" s="175" t="s">
        <v>5954</v>
      </c>
      <c r="O279" s="36"/>
      <c r="P279" s="176">
        <f>O279*H279</f>
        <v>0</v>
      </c>
      <c r="Q279" s="176">
        <v>0</v>
      </c>
      <c r="R279" s="176">
        <f>Q279*H279</f>
        <v>0</v>
      </c>
      <c r="S279" s="176">
        <v>2.2300000000000002E-3</v>
      </c>
      <c r="T279" s="177">
        <f>S279*H279</f>
        <v>1.0704E-2</v>
      </c>
      <c r="AR279" s="18" t="s">
        <v>3964</v>
      </c>
      <c r="AT279" s="18" t="s">
        <v>4015</v>
      </c>
      <c r="AU279" s="18" t="s">
        <v>5990</v>
      </c>
      <c r="AY279" s="18" t="s">
        <v>4012</v>
      </c>
      <c r="BE279" s="178">
        <f>IF(N279="základní",J279,0)</f>
        <v>0</v>
      </c>
      <c r="BF279" s="178">
        <f>IF(N279="snížená",J279,0)</f>
        <v>0</v>
      </c>
      <c r="BG279" s="178">
        <f>IF(N279="zákl. přenesená",J279,0)</f>
        <v>0</v>
      </c>
      <c r="BH279" s="178">
        <f>IF(N279="sníž. přenesená",J279,0)</f>
        <v>0</v>
      </c>
      <c r="BI279" s="178">
        <f>IF(N279="nulová",J279,0)</f>
        <v>0</v>
      </c>
      <c r="BJ279" s="18" t="s">
        <v>5934</v>
      </c>
      <c r="BK279" s="178">
        <f>ROUND(I279*H279,2)</f>
        <v>0</v>
      </c>
      <c r="BL279" s="18" t="s">
        <v>3964</v>
      </c>
      <c r="BM279" s="18" t="s">
        <v>2476</v>
      </c>
    </row>
    <row r="280" spans="2:65" s="12" customFormat="1">
      <c r="B280" s="186"/>
      <c r="D280" s="179" t="s">
        <v>402</v>
      </c>
      <c r="E280" s="187" t="s">
        <v>5915</v>
      </c>
      <c r="F280" s="188" t="s">
        <v>3536</v>
      </c>
      <c r="H280" s="189">
        <v>4.8</v>
      </c>
      <c r="I280" s="190"/>
      <c r="L280" s="186"/>
      <c r="M280" s="191"/>
      <c r="N280" s="192"/>
      <c r="O280" s="192"/>
      <c r="P280" s="192"/>
      <c r="Q280" s="192"/>
      <c r="R280" s="192"/>
      <c r="S280" s="192"/>
      <c r="T280" s="193"/>
      <c r="AT280" s="194" t="s">
        <v>402</v>
      </c>
      <c r="AU280" s="194" t="s">
        <v>5990</v>
      </c>
      <c r="AV280" s="12" t="s">
        <v>5990</v>
      </c>
      <c r="AW280" s="12" t="s">
        <v>5947</v>
      </c>
      <c r="AX280" s="12" t="s">
        <v>5934</v>
      </c>
      <c r="AY280" s="194" t="s">
        <v>4012</v>
      </c>
    </row>
    <row r="281" spans="2:65" s="1" customFormat="1" ht="22.5" customHeight="1">
      <c r="B281" s="166"/>
      <c r="C281" s="167" t="s">
        <v>784</v>
      </c>
      <c r="D281" s="167" t="s">
        <v>4015</v>
      </c>
      <c r="E281" s="168" t="s">
        <v>5594</v>
      </c>
      <c r="F281" s="169" t="s">
        <v>5595</v>
      </c>
      <c r="G281" s="170" t="s">
        <v>459</v>
      </c>
      <c r="H281" s="171">
        <v>4.2</v>
      </c>
      <c r="I281" s="172"/>
      <c r="J281" s="173">
        <f>ROUND(I281*H281,2)</f>
        <v>0</v>
      </c>
      <c r="K281" s="169" t="s">
        <v>392</v>
      </c>
      <c r="L281" s="35"/>
      <c r="M281" s="174" t="s">
        <v>5915</v>
      </c>
      <c r="N281" s="175" t="s">
        <v>5954</v>
      </c>
      <c r="O281" s="36"/>
      <c r="P281" s="176">
        <f>O281*H281</f>
        <v>0</v>
      </c>
      <c r="Q281" s="176">
        <v>0</v>
      </c>
      <c r="R281" s="176">
        <f>Q281*H281</f>
        <v>0</v>
      </c>
      <c r="S281" s="176">
        <v>1.67E-3</v>
      </c>
      <c r="T281" s="177">
        <f>S281*H281</f>
        <v>7.0140000000000003E-3</v>
      </c>
      <c r="AR281" s="18" t="s">
        <v>3964</v>
      </c>
      <c r="AT281" s="18" t="s">
        <v>4015</v>
      </c>
      <c r="AU281" s="18" t="s">
        <v>5990</v>
      </c>
      <c r="AY281" s="18" t="s">
        <v>4012</v>
      </c>
      <c r="BE281" s="178">
        <f>IF(N281="základní",J281,0)</f>
        <v>0</v>
      </c>
      <c r="BF281" s="178">
        <f>IF(N281="snížená",J281,0)</f>
        <v>0</v>
      </c>
      <c r="BG281" s="178">
        <f>IF(N281="zákl. přenesená",J281,0)</f>
        <v>0</v>
      </c>
      <c r="BH281" s="178">
        <f>IF(N281="sníž. přenesená",J281,0)</f>
        <v>0</v>
      </c>
      <c r="BI281" s="178">
        <f>IF(N281="nulová",J281,0)</f>
        <v>0</v>
      </c>
      <c r="BJ281" s="18" t="s">
        <v>5934</v>
      </c>
      <c r="BK281" s="178">
        <f>ROUND(I281*H281,2)</f>
        <v>0</v>
      </c>
      <c r="BL281" s="18" t="s">
        <v>3964</v>
      </c>
      <c r="BM281" s="18" t="s">
        <v>2477</v>
      </c>
    </row>
    <row r="282" spans="2:65" s="12" customFormat="1">
      <c r="B282" s="186"/>
      <c r="D282" s="179" t="s">
        <v>402</v>
      </c>
      <c r="E282" s="187" t="s">
        <v>5915</v>
      </c>
      <c r="F282" s="188" t="s">
        <v>3537</v>
      </c>
      <c r="H282" s="189">
        <v>4.2</v>
      </c>
      <c r="I282" s="190"/>
      <c r="L282" s="186"/>
      <c r="M282" s="191"/>
      <c r="N282" s="192"/>
      <c r="O282" s="192"/>
      <c r="P282" s="192"/>
      <c r="Q282" s="192"/>
      <c r="R282" s="192"/>
      <c r="S282" s="192"/>
      <c r="T282" s="193"/>
      <c r="AT282" s="194" t="s">
        <v>402</v>
      </c>
      <c r="AU282" s="194" t="s">
        <v>5990</v>
      </c>
      <c r="AV282" s="12" t="s">
        <v>5990</v>
      </c>
      <c r="AW282" s="12" t="s">
        <v>5947</v>
      </c>
      <c r="AX282" s="12" t="s">
        <v>5934</v>
      </c>
      <c r="AY282" s="194" t="s">
        <v>4012</v>
      </c>
    </row>
    <row r="283" spans="2:65" s="1" customFormat="1" ht="22.5" customHeight="1">
      <c r="B283" s="166"/>
      <c r="C283" s="167" t="s">
        <v>788</v>
      </c>
      <c r="D283" s="167" t="s">
        <v>4015</v>
      </c>
      <c r="E283" s="168" t="s">
        <v>5602</v>
      </c>
      <c r="F283" s="169" t="s">
        <v>5603</v>
      </c>
      <c r="G283" s="170" t="s">
        <v>459</v>
      </c>
      <c r="H283" s="171">
        <v>21.8</v>
      </c>
      <c r="I283" s="172"/>
      <c r="J283" s="173">
        <f>ROUND(I283*H283,2)</f>
        <v>0</v>
      </c>
      <c r="K283" s="169" t="s">
        <v>392</v>
      </c>
      <c r="L283" s="35"/>
      <c r="M283" s="174" t="s">
        <v>5915</v>
      </c>
      <c r="N283" s="175" t="s">
        <v>5954</v>
      </c>
      <c r="O283" s="36"/>
      <c r="P283" s="176">
        <f>O283*H283</f>
        <v>0</v>
      </c>
      <c r="Q283" s="176">
        <v>0</v>
      </c>
      <c r="R283" s="176">
        <f>Q283*H283</f>
        <v>0</v>
      </c>
      <c r="S283" s="176">
        <v>2.5999999999999999E-3</v>
      </c>
      <c r="T283" s="177">
        <f>S283*H283</f>
        <v>5.6680000000000001E-2</v>
      </c>
      <c r="AR283" s="18" t="s">
        <v>3964</v>
      </c>
      <c r="AT283" s="18" t="s">
        <v>4015</v>
      </c>
      <c r="AU283" s="18" t="s">
        <v>5990</v>
      </c>
      <c r="AY283" s="18" t="s">
        <v>4012</v>
      </c>
      <c r="BE283" s="178">
        <f>IF(N283="základní",J283,0)</f>
        <v>0</v>
      </c>
      <c r="BF283" s="178">
        <f>IF(N283="snížená",J283,0)</f>
        <v>0</v>
      </c>
      <c r="BG283" s="178">
        <f>IF(N283="zákl. přenesená",J283,0)</f>
        <v>0</v>
      </c>
      <c r="BH283" s="178">
        <f>IF(N283="sníž. přenesená",J283,0)</f>
        <v>0</v>
      </c>
      <c r="BI283" s="178">
        <f>IF(N283="nulová",J283,0)</f>
        <v>0</v>
      </c>
      <c r="BJ283" s="18" t="s">
        <v>5934</v>
      </c>
      <c r="BK283" s="178">
        <f>ROUND(I283*H283,2)</f>
        <v>0</v>
      </c>
      <c r="BL283" s="18" t="s">
        <v>3964</v>
      </c>
      <c r="BM283" s="18" t="s">
        <v>2479</v>
      </c>
    </row>
    <row r="284" spans="2:65" s="12" customFormat="1">
      <c r="B284" s="186"/>
      <c r="D284" s="179" t="s">
        <v>402</v>
      </c>
      <c r="E284" s="187" t="s">
        <v>5915</v>
      </c>
      <c r="F284" s="188" t="s">
        <v>3538</v>
      </c>
      <c r="H284" s="189">
        <v>21.8</v>
      </c>
      <c r="I284" s="190"/>
      <c r="L284" s="186"/>
      <c r="M284" s="191"/>
      <c r="N284" s="192"/>
      <c r="O284" s="192"/>
      <c r="P284" s="192"/>
      <c r="Q284" s="192"/>
      <c r="R284" s="192"/>
      <c r="S284" s="192"/>
      <c r="T284" s="193"/>
      <c r="AT284" s="194" t="s">
        <v>402</v>
      </c>
      <c r="AU284" s="194" t="s">
        <v>5990</v>
      </c>
      <c r="AV284" s="12" t="s">
        <v>5990</v>
      </c>
      <c r="AW284" s="12" t="s">
        <v>5947</v>
      </c>
      <c r="AX284" s="12" t="s">
        <v>5934</v>
      </c>
      <c r="AY284" s="194" t="s">
        <v>4012</v>
      </c>
    </row>
    <row r="285" spans="2:65" s="1" customFormat="1" ht="22.5" customHeight="1">
      <c r="B285" s="166"/>
      <c r="C285" s="167" t="s">
        <v>793</v>
      </c>
      <c r="D285" s="167" t="s">
        <v>4015</v>
      </c>
      <c r="E285" s="168" t="s">
        <v>5607</v>
      </c>
      <c r="F285" s="169" t="s">
        <v>5608</v>
      </c>
      <c r="G285" s="170" t="s">
        <v>459</v>
      </c>
      <c r="H285" s="171">
        <v>11.8</v>
      </c>
      <c r="I285" s="172"/>
      <c r="J285" s="173">
        <f>ROUND(I285*H285,2)</f>
        <v>0</v>
      </c>
      <c r="K285" s="169" t="s">
        <v>392</v>
      </c>
      <c r="L285" s="35"/>
      <c r="M285" s="174" t="s">
        <v>5915</v>
      </c>
      <c r="N285" s="175" t="s">
        <v>5954</v>
      </c>
      <c r="O285" s="36"/>
      <c r="P285" s="176">
        <f>O285*H285</f>
        <v>0</v>
      </c>
      <c r="Q285" s="176">
        <v>0</v>
      </c>
      <c r="R285" s="176">
        <f>Q285*H285</f>
        <v>0</v>
      </c>
      <c r="S285" s="176">
        <v>3.9399999999999999E-3</v>
      </c>
      <c r="T285" s="177">
        <f>S285*H285</f>
        <v>4.6491999999999999E-2</v>
      </c>
      <c r="AR285" s="18" t="s">
        <v>3964</v>
      </c>
      <c r="AT285" s="18" t="s">
        <v>4015</v>
      </c>
      <c r="AU285" s="18" t="s">
        <v>5990</v>
      </c>
      <c r="AY285" s="18" t="s">
        <v>4012</v>
      </c>
      <c r="BE285" s="178">
        <f>IF(N285="základní",J285,0)</f>
        <v>0</v>
      </c>
      <c r="BF285" s="178">
        <f>IF(N285="snížená",J285,0)</f>
        <v>0</v>
      </c>
      <c r="BG285" s="178">
        <f>IF(N285="zákl. přenesená",J285,0)</f>
        <v>0</v>
      </c>
      <c r="BH285" s="178">
        <f>IF(N285="sníž. přenesená",J285,0)</f>
        <v>0</v>
      </c>
      <c r="BI285" s="178">
        <f>IF(N285="nulová",J285,0)</f>
        <v>0</v>
      </c>
      <c r="BJ285" s="18" t="s">
        <v>5934</v>
      </c>
      <c r="BK285" s="178">
        <f>ROUND(I285*H285,2)</f>
        <v>0</v>
      </c>
      <c r="BL285" s="18" t="s">
        <v>3964</v>
      </c>
      <c r="BM285" s="18" t="s">
        <v>2480</v>
      </c>
    </row>
    <row r="286" spans="2:65" s="12" customFormat="1">
      <c r="B286" s="186"/>
      <c r="D286" s="179" t="s">
        <v>402</v>
      </c>
      <c r="E286" s="187" t="s">
        <v>5915</v>
      </c>
      <c r="F286" s="188" t="s">
        <v>3539</v>
      </c>
      <c r="H286" s="189">
        <v>11.8</v>
      </c>
      <c r="I286" s="190"/>
      <c r="L286" s="186"/>
      <c r="M286" s="191"/>
      <c r="N286" s="192"/>
      <c r="O286" s="192"/>
      <c r="P286" s="192"/>
      <c r="Q286" s="192"/>
      <c r="R286" s="192"/>
      <c r="S286" s="192"/>
      <c r="T286" s="193"/>
      <c r="AT286" s="194" t="s">
        <v>402</v>
      </c>
      <c r="AU286" s="194" t="s">
        <v>5990</v>
      </c>
      <c r="AV286" s="12" t="s">
        <v>5990</v>
      </c>
      <c r="AW286" s="12" t="s">
        <v>5947</v>
      </c>
      <c r="AX286" s="12" t="s">
        <v>5934</v>
      </c>
      <c r="AY286" s="194" t="s">
        <v>4012</v>
      </c>
    </row>
    <row r="287" spans="2:65" s="1" customFormat="1" ht="31.5" customHeight="1">
      <c r="B287" s="166"/>
      <c r="C287" s="167" t="s">
        <v>799</v>
      </c>
      <c r="D287" s="167" t="s">
        <v>4015</v>
      </c>
      <c r="E287" s="168" t="s">
        <v>2481</v>
      </c>
      <c r="F287" s="169" t="s">
        <v>2482</v>
      </c>
      <c r="G287" s="170" t="s">
        <v>426</v>
      </c>
      <c r="H287" s="171">
        <v>108.042</v>
      </c>
      <c r="I287" s="172"/>
      <c r="J287" s="173">
        <f>ROUND(I287*H287,2)</f>
        <v>0</v>
      </c>
      <c r="K287" s="169" t="s">
        <v>392</v>
      </c>
      <c r="L287" s="35"/>
      <c r="M287" s="174" t="s">
        <v>5915</v>
      </c>
      <c r="N287" s="175" t="s">
        <v>5954</v>
      </c>
      <c r="O287" s="36"/>
      <c r="P287" s="176">
        <f>O287*H287</f>
        <v>0</v>
      </c>
      <c r="Q287" s="176">
        <v>7.6E-3</v>
      </c>
      <c r="R287" s="176">
        <f>Q287*H287</f>
        <v>0.82111920000000005</v>
      </c>
      <c r="S287" s="176">
        <v>0</v>
      </c>
      <c r="T287" s="177">
        <f>S287*H287</f>
        <v>0</v>
      </c>
      <c r="AR287" s="18" t="s">
        <v>3964</v>
      </c>
      <c r="AT287" s="18" t="s">
        <v>4015</v>
      </c>
      <c r="AU287" s="18" t="s">
        <v>5990</v>
      </c>
      <c r="AY287" s="18" t="s">
        <v>4012</v>
      </c>
      <c r="BE287" s="178">
        <f>IF(N287="základní",J287,0)</f>
        <v>0</v>
      </c>
      <c r="BF287" s="178">
        <f>IF(N287="snížená",J287,0)</f>
        <v>0</v>
      </c>
      <c r="BG287" s="178">
        <f>IF(N287="zákl. přenesená",J287,0)</f>
        <v>0</v>
      </c>
      <c r="BH287" s="178">
        <f>IF(N287="sníž. přenesená",J287,0)</f>
        <v>0</v>
      </c>
      <c r="BI287" s="178">
        <f>IF(N287="nulová",J287,0)</f>
        <v>0</v>
      </c>
      <c r="BJ287" s="18" t="s">
        <v>5934</v>
      </c>
      <c r="BK287" s="178">
        <f>ROUND(I287*H287,2)</f>
        <v>0</v>
      </c>
      <c r="BL287" s="18" t="s">
        <v>3964</v>
      </c>
      <c r="BM287" s="18" t="s">
        <v>2483</v>
      </c>
    </row>
    <row r="288" spans="2:65" s="12" customFormat="1">
      <c r="B288" s="186"/>
      <c r="D288" s="195" t="s">
        <v>402</v>
      </c>
      <c r="E288" s="194" t="s">
        <v>5915</v>
      </c>
      <c r="F288" s="207" t="s">
        <v>3508</v>
      </c>
      <c r="H288" s="208">
        <v>98.22</v>
      </c>
      <c r="I288" s="190"/>
      <c r="L288" s="186"/>
      <c r="M288" s="191"/>
      <c r="N288" s="192"/>
      <c r="O288" s="192"/>
      <c r="P288" s="192"/>
      <c r="Q288" s="192"/>
      <c r="R288" s="192"/>
      <c r="S288" s="192"/>
      <c r="T288" s="193"/>
      <c r="AT288" s="194" t="s">
        <v>402</v>
      </c>
      <c r="AU288" s="194" t="s">
        <v>5990</v>
      </c>
      <c r="AV288" s="12" t="s">
        <v>5990</v>
      </c>
      <c r="AW288" s="12" t="s">
        <v>5947</v>
      </c>
      <c r="AX288" s="12" t="s">
        <v>5934</v>
      </c>
      <c r="AY288" s="194" t="s">
        <v>4012</v>
      </c>
    </row>
    <row r="289" spans="2:65" s="12" customFormat="1">
      <c r="B289" s="186"/>
      <c r="D289" s="179" t="s">
        <v>402</v>
      </c>
      <c r="F289" s="188" t="s">
        <v>3540</v>
      </c>
      <c r="H289" s="189">
        <v>108.042</v>
      </c>
      <c r="I289" s="190"/>
      <c r="L289" s="186"/>
      <c r="M289" s="191"/>
      <c r="N289" s="192"/>
      <c r="O289" s="192"/>
      <c r="P289" s="192"/>
      <c r="Q289" s="192"/>
      <c r="R289" s="192"/>
      <c r="S289" s="192"/>
      <c r="T289" s="193"/>
      <c r="AT289" s="194" t="s">
        <v>402</v>
      </c>
      <c r="AU289" s="194" t="s">
        <v>5990</v>
      </c>
      <c r="AV289" s="12" t="s">
        <v>5990</v>
      </c>
      <c r="AW289" s="12" t="s">
        <v>5916</v>
      </c>
      <c r="AX289" s="12" t="s">
        <v>5934</v>
      </c>
      <c r="AY289" s="194" t="s">
        <v>4012</v>
      </c>
    </row>
    <row r="290" spans="2:65" s="1" customFormat="1" ht="22.5" customHeight="1">
      <c r="B290" s="166"/>
      <c r="C290" s="167" t="s">
        <v>804</v>
      </c>
      <c r="D290" s="167" t="s">
        <v>4015</v>
      </c>
      <c r="E290" s="168" t="s">
        <v>5614</v>
      </c>
      <c r="F290" s="169" t="s">
        <v>5615</v>
      </c>
      <c r="G290" s="170" t="s">
        <v>459</v>
      </c>
      <c r="H290" s="171">
        <v>30</v>
      </c>
      <c r="I290" s="172"/>
      <c r="J290" s="173">
        <f>ROUND(I290*H290,2)</f>
        <v>0</v>
      </c>
      <c r="K290" s="169" t="s">
        <v>392</v>
      </c>
      <c r="L290" s="35"/>
      <c r="M290" s="174" t="s">
        <v>5915</v>
      </c>
      <c r="N290" s="175" t="s">
        <v>5954</v>
      </c>
      <c r="O290" s="36"/>
      <c r="P290" s="176">
        <f>O290*H290</f>
        <v>0</v>
      </c>
      <c r="Q290" s="176">
        <v>2.8700000000000002E-3</v>
      </c>
      <c r="R290" s="176">
        <f>Q290*H290</f>
        <v>8.610000000000001E-2</v>
      </c>
      <c r="S290" s="176">
        <v>0</v>
      </c>
      <c r="T290" s="177">
        <f>S290*H290</f>
        <v>0</v>
      </c>
      <c r="AR290" s="18" t="s">
        <v>3964</v>
      </c>
      <c r="AT290" s="18" t="s">
        <v>4015</v>
      </c>
      <c r="AU290" s="18" t="s">
        <v>5990</v>
      </c>
      <c r="AY290" s="18" t="s">
        <v>4012</v>
      </c>
      <c r="BE290" s="178">
        <f>IF(N290="základní",J290,0)</f>
        <v>0</v>
      </c>
      <c r="BF290" s="178">
        <f>IF(N290="snížená",J290,0)</f>
        <v>0</v>
      </c>
      <c r="BG290" s="178">
        <f>IF(N290="zákl. přenesená",J290,0)</f>
        <v>0</v>
      </c>
      <c r="BH290" s="178">
        <f>IF(N290="sníž. přenesená",J290,0)</f>
        <v>0</v>
      </c>
      <c r="BI290" s="178">
        <f>IF(N290="nulová",J290,0)</f>
        <v>0</v>
      </c>
      <c r="BJ290" s="18" t="s">
        <v>5934</v>
      </c>
      <c r="BK290" s="178">
        <f>ROUND(I290*H290,2)</f>
        <v>0</v>
      </c>
      <c r="BL290" s="18" t="s">
        <v>3964</v>
      </c>
      <c r="BM290" s="18" t="s">
        <v>2487</v>
      </c>
    </row>
    <row r="291" spans="2:65" s="12" customFormat="1">
      <c r="B291" s="186"/>
      <c r="D291" s="179" t="s">
        <v>402</v>
      </c>
      <c r="E291" s="187" t="s">
        <v>5915</v>
      </c>
      <c r="F291" s="188" t="s">
        <v>3541</v>
      </c>
      <c r="H291" s="189">
        <v>30</v>
      </c>
      <c r="I291" s="190"/>
      <c r="L291" s="186"/>
      <c r="M291" s="191"/>
      <c r="N291" s="192"/>
      <c r="O291" s="192"/>
      <c r="P291" s="192"/>
      <c r="Q291" s="192"/>
      <c r="R291" s="192"/>
      <c r="S291" s="192"/>
      <c r="T291" s="193"/>
      <c r="AT291" s="194" t="s">
        <v>402</v>
      </c>
      <c r="AU291" s="194" t="s">
        <v>5990</v>
      </c>
      <c r="AV291" s="12" t="s">
        <v>5990</v>
      </c>
      <c r="AW291" s="12" t="s">
        <v>5947</v>
      </c>
      <c r="AX291" s="12" t="s">
        <v>5934</v>
      </c>
      <c r="AY291" s="194" t="s">
        <v>4012</v>
      </c>
    </row>
    <row r="292" spans="2:65" s="1" customFormat="1" ht="31.5" customHeight="1">
      <c r="B292" s="166"/>
      <c r="C292" s="167" t="s">
        <v>809</v>
      </c>
      <c r="D292" s="167" t="s">
        <v>4015</v>
      </c>
      <c r="E292" s="168" t="s">
        <v>2615</v>
      </c>
      <c r="F292" s="169" t="s">
        <v>2616</v>
      </c>
      <c r="G292" s="170" t="s">
        <v>459</v>
      </c>
      <c r="H292" s="171">
        <v>4.5999999999999996</v>
      </c>
      <c r="I292" s="172"/>
      <c r="J292" s="173">
        <f>ROUND(I292*H292,2)</f>
        <v>0</v>
      </c>
      <c r="K292" s="169" t="s">
        <v>392</v>
      </c>
      <c r="L292" s="35"/>
      <c r="M292" s="174" t="s">
        <v>5915</v>
      </c>
      <c r="N292" s="175" t="s">
        <v>5954</v>
      </c>
      <c r="O292" s="36"/>
      <c r="P292" s="176">
        <f>O292*H292</f>
        <v>0</v>
      </c>
      <c r="Q292" s="176">
        <v>2.9099999999999998E-3</v>
      </c>
      <c r="R292" s="176">
        <f>Q292*H292</f>
        <v>1.3385999999999999E-2</v>
      </c>
      <c r="S292" s="176">
        <v>0</v>
      </c>
      <c r="T292" s="177">
        <f>S292*H292</f>
        <v>0</v>
      </c>
      <c r="AR292" s="18" t="s">
        <v>3964</v>
      </c>
      <c r="AT292" s="18" t="s">
        <v>4015</v>
      </c>
      <c r="AU292" s="18" t="s">
        <v>5990</v>
      </c>
      <c r="AY292" s="18" t="s">
        <v>4012</v>
      </c>
      <c r="BE292" s="178">
        <f>IF(N292="základní",J292,0)</f>
        <v>0</v>
      </c>
      <c r="BF292" s="178">
        <f>IF(N292="snížená",J292,0)</f>
        <v>0</v>
      </c>
      <c r="BG292" s="178">
        <f>IF(N292="zákl. přenesená",J292,0)</f>
        <v>0</v>
      </c>
      <c r="BH292" s="178">
        <f>IF(N292="sníž. přenesená",J292,0)</f>
        <v>0</v>
      </c>
      <c r="BI292" s="178">
        <f>IF(N292="nulová",J292,0)</f>
        <v>0</v>
      </c>
      <c r="BJ292" s="18" t="s">
        <v>5934</v>
      </c>
      <c r="BK292" s="178">
        <f>ROUND(I292*H292,2)</f>
        <v>0</v>
      </c>
      <c r="BL292" s="18" t="s">
        <v>3964</v>
      </c>
      <c r="BM292" s="18" t="s">
        <v>3542</v>
      </c>
    </row>
    <row r="293" spans="2:65" s="12" customFormat="1">
      <c r="B293" s="186"/>
      <c r="D293" s="179" t="s">
        <v>402</v>
      </c>
      <c r="E293" s="187" t="s">
        <v>5915</v>
      </c>
      <c r="F293" s="188" t="s">
        <v>3543</v>
      </c>
      <c r="H293" s="189">
        <v>4.5999999999999996</v>
      </c>
      <c r="I293" s="190"/>
      <c r="L293" s="186"/>
      <c r="M293" s="191"/>
      <c r="N293" s="192"/>
      <c r="O293" s="192"/>
      <c r="P293" s="192"/>
      <c r="Q293" s="192"/>
      <c r="R293" s="192"/>
      <c r="S293" s="192"/>
      <c r="T293" s="193"/>
      <c r="AT293" s="194" t="s">
        <v>402</v>
      </c>
      <c r="AU293" s="194" t="s">
        <v>5990</v>
      </c>
      <c r="AV293" s="12" t="s">
        <v>5990</v>
      </c>
      <c r="AW293" s="12" t="s">
        <v>5947</v>
      </c>
      <c r="AX293" s="12" t="s">
        <v>5934</v>
      </c>
      <c r="AY293" s="194" t="s">
        <v>4012</v>
      </c>
    </row>
    <row r="294" spans="2:65" s="1" customFormat="1" ht="22.5" customHeight="1">
      <c r="B294" s="166"/>
      <c r="C294" s="167" t="s">
        <v>813</v>
      </c>
      <c r="D294" s="167" t="s">
        <v>4015</v>
      </c>
      <c r="E294" s="168" t="s">
        <v>5626</v>
      </c>
      <c r="F294" s="169" t="s">
        <v>5627</v>
      </c>
      <c r="G294" s="170" t="s">
        <v>459</v>
      </c>
      <c r="H294" s="171">
        <v>21.8</v>
      </c>
      <c r="I294" s="172"/>
      <c r="J294" s="173">
        <f>ROUND(I294*H294,2)</f>
        <v>0</v>
      </c>
      <c r="K294" s="169" t="s">
        <v>392</v>
      </c>
      <c r="L294" s="35"/>
      <c r="M294" s="174" t="s">
        <v>5915</v>
      </c>
      <c r="N294" s="175" t="s">
        <v>5954</v>
      </c>
      <c r="O294" s="36"/>
      <c r="P294" s="176">
        <f>O294*H294</f>
        <v>0</v>
      </c>
      <c r="Q294" s="176">
        <v>1.3699999999999999E-3</v>
      </c>
      <c r="R294" s="176">
        <f>Q294*H294</f>
        <v>2.9866E-2</v>
      </c>
      <c r="S294" s="176">
        <v>0</v>
      </c>
      <c r="T294" s="177">
        <f>S294*H294</f>
        <v>0</v>
      </c>
      <c r="AR294" s="18" t="s">
        <v>3964</v>
      </c>
      <c r="AT294" s="18" t="s">
        <v>4015</v>
      </c>
      <c r="AU294" s="18" t="s">
        <v>5990</v>
      </c>
      <c r="AY294" s="18" t="s">
        <v>4012</v>
      </c>
      <c r="BE294" s="178">
        <f>IF(N294="základní",J294,0)</f>
        <v>0</v>
      </c>
      <c r="BF294" s="178">
        <f>IF(N294="snížená",J294,0)</f>
        <v>0</v>
      </c>
      <c r="BG294" s="178">
        <f>IF(N294="zákl. přenesená",J294,0)</f>
        <v>0</v>
      </c>
      <c r="BH294" s="178">
        <f>IF(N294="sníž. přenesená",J294,0)</f>
        <v>0</v>
      </c>
      <c r="BI294" s="178">
        <f>IF(N294="nulová",J294,0)</f>
        <v>0</v>
      </c>
      <c r="BJ294" s="18" t="s">
        <v>5934</v>
      </c>
      <c r="BK294" s="178">
        <f>ROUND(I294*H294,2)</f>
        <v>0</v>
      </c>
      <c r="BL294" s="18" t="s">
        <v>3964</v>
      </c>
      <c r="BM294" s="18" t="s">
        <v>2490</v>
      </c>
    </row>
    <row r="295" spans="2:65" s="12" customFormat="1">
      <c r="B295" s="186"/>
      <c r="D295" s="179" t="s">
        <v>402</v>
      </c>
      <c r="E295" s="187" t="s">
        <v>5915</v>
      </c>
      <c r="F295" s="188" t="s">
        <v>3538</v>
      </c>
      <c r="H295" s="189">
        <v>21.8</v>
      </c>
      <c r="I295" s="190"/>
      <c r="L295" s="186"/>
      <c r="M295" s="191"/>
      <c r="N295" s="192"/>
      <c r="O295" s="192"/>
      <c r="P295" s="192"/>
      <c r="Q295" s="192"/>
      <c r="R295" s="192"/>
      <c r="S295" s="192"/>
      <c r="T295" s="193"/>
      <c r="AT295" s="194" t="s">
        <v>402</v>
      </c>
      <c r="AU295" s="194" t="s">
        <v>5990</v>
      </c>
      <c r="AV295" s="12" t="s">
        <v>5990</v>
      </c>
      <c r="AW295" s="12" t="s">
        <v>5947</v>
      </c>
      <c r="AX295" s="12" t="s">
        <v>5934</v>
      </c>
      <c r="AY295" s="194" t="s">
        <v>4012</v>
      </c>
    </row>
    <row r="296" spans="2:65" s="1" customFormat="1" ht="31.5" customHeight="1">
      <c r="B296" s="166"/>
      <c r="C296" s="167" t="s">
        <v>818</v>
      </c>
      <c r="D296" s="167" t="s">
        <v>4015</v>
      </c>
      <c r="E296" s="168" t="s">
        <v>2788</v>
      </c>
      <c r="F296" s="169" t="s">
        <v>2789</v>
      </c>
      <c r="G296" s="170" t="s">
        <v>459</v>
      </c>
      <c r="H296" s="171">
        <v>11.8</v>
      </c>
      <c r="I296" s="172"/>
      <c r="J296" s="173">
        <f>ROUND(I296*H296,2)</f>
        <v>0</v>
      </c>
      <c r="K296" s="169" t="s">
        <v>392</v>
      </c>
      <c r="L296" s="35"/>
      <c r="M296" s="174" t="s">
        <v>5915</v>
      </c>
      <c r="N296" s="175" t="s">
        <v>5954</v>
      </c>
      <c r="O296" s="36"/>
      <c r="P296" s="176">
        <f>O296*H296</f>
        <v>0</v>
      </c>
      <c r="Q296" s="176">
        <v>2.1199999999999999E-3</v>
      </c>
      <c r="R296" s="176">
        <f>Q296*H296</f>
        <v>2.5016E-2</v>
      </c>
      <c r="S296" s="176">
        <v>0</v>
      </c>
      <c r="T296" s="177">
        <f>S296*H296</f>
        <v>0</v>
      </c>
      <c r="AR296" s="18" t="s">
        <v>3964</v>
      </c>
      <c r="AT296" s="18" t="s">
        <v>4015</v>
      </c>
      <c r="AU296" s="18" t="s">
        <v>5990</v>
      </c>
      <c r="AY296" s="18" t="s">
        <v>4012</v>
      </c>
      <c r="BE296" s="178">
        <f>IF(N296="základní",J296,0)</f>
        <v>0</v>
      </c>
      <c r="BF296" s="178">
        <f>IF(N296="snížená",J296,0)</f>
        <v>0</v>
      </c>
      <c r="BG296" s="178">
        <f>IF(N296="zákl. přenesená",J296,0)</f>
        <v>0</v>
      </c>
      <c r="BH296" s="178">
        <f>IF(N296="sníž. přenesená",J296,0)</f>
        <v>0</v>
      </c>
      <c r="BI296" s="178">
        <f>IF(N296="nulová",J296,0)</f>
        <v>0</v>
      </c>
      <c r="BJ296" s="18" t="s">
        <v>5934</v>
      </c>
      <c r="BK296" s="178">
        <f>ROUND(I296*H296,2)</f>
        <v>0</v>
      </c>
      <c r="BL296" s="18" t="s">
        <v>3964</v>
      </c>
      <c r="BM296" s="18" t="s">
        <v>2491</v>
      </c>
    </row>
    <row r="297" spans="2:65" s="12" customFormat="1">
      <c r="B297" s="186"/>
      <c r="D297" s="179" t="s">
        <v>402</v>
      </c>
      <c r="E297" s="187" t="s">
        <v>5915</v>
      </c>
      <c r="F297" s="188" t="s">
        <v>3544</v>
      </c>
      <c r="H297" s="189">
        <v>11.8</v>
      </c>
      <c r="I297" s="190"/>
      <c r="L297" s="186"/>
      <c r="M297" s="191"/>
      <c r="N297" s="192"/>
      <c r="O297" s="192"/>
      <c r="P297" s="192"/>
      <c r="Q297" s="192"/>
      <c r="R297" s="192"/>
      <c r="S297" s="192"/>
      <c r="T297" s="193"/>
      <c r="AT297" s="194" t="s">
        <v>402</v>
      </c>
      <c r="AU297" s="194" t="s">
        <v>5990</v>
      </c>
      <c r="AV297" s="12" t="s">
        <v>5990</v>
      </c>
      <c r="AW297" s="12" t="s">
        <v>5947</v>
      </c>
      <c r="AX297" s="12" t="s">
        <v>5934</v>
      </c>
      <c r="AY297" s="194" t="s">
        <v>4012</v>
      </c>
    </row>
    <row r="298" spans="2:65" s="1" customFormat="1" ht="22.5" customHeight="1">
      <c r="B298" s="166"/>
      <c r="C298" s="167" t="s">
        <v>824</v>
      </c>
      <c r="D298" s="167" t="s">
        <v>4015</v>
      </c>
      <c r="E298" s="168" t="s">
        <v>2492</v>
      </c>
      <c r="F298" s="169" t="s">
        <v>2493</v>
      </c>
      <c r="G298" s="170" t="s">
        <v>450</v>
      </c>
      <c r="H298" s="171">
        <v>0.97499999999999998</v>
      </c>
      <c r="I298" s="172"/>
      <c r="J298" s="173">
        <f>ROUND(I298*H298,2)</f>
        <v>0</v>
      </c>
      <c r="K298" s="169" t="s">
        <v>392</v>
      </c>
      <c r="L298" s="35"/>
      <c r="M298" s="174" t="s">
        <v>5915</v>
      </c>
      <c r="N298" s="175" t="s">
        <v>5954</v>
      </c>
      <c r="O298" s="36"/>
      <c r="P298" s="176">
        <f>O298*H298</f>
        <v>0</v>
      </c>
      <c r="Q298" s="176">
        <v>0</v>
      </c>
      <c r="R298" s="176">
        <f>Q298*H298</f>
        <v>0</v>
      </c>
      <c r="S298" s="176">
        <v>0</v>
      </c>
      <c r="T298" s="177">
        <f>S298*H298</f>
        <v>0</v>
      </c>
      <c r="AR298" s="18" t="s">
        <v>3964</v>
      </c>
      <c r="AT298" s="18" t="s">
        <v>4015</v>
      </c>
      <c r="AU298" s="18" t="s">
        <v>5990</v>
      </c>
      <c r="AY298" s="18" t="s">
        <v>4012</v>
      </c>
      <c r="BE298" s="178">
        <f>IF(N298="základní",J298,0)</f>
        <v>0</v>
      </c>
      <c r="BF298" s="178">
        <f>IF(N298="snížená",J298,0)</f>
        <v>0</v>
      </c>
      <c r="BG298" s="178">
        <f>IF(N298="zákl. přenesená",J298,0)</f>
        <v>0</v>
      </c>
      <c r="BH298" s="178">
        <f>IF(N298="sníž. přenesená",J298,0)</f>
        <v>0</v>
      </c>
      <c r="BI298" s="178">
        <f>IF(N298="nulová",J298,0)</f>
        <v>0</v>
      </c>
      <c r="BJ298" s="18" t="s">
        <v>5934</v>
      </c>
      <c r="BK298" s="178">
        <f>ROUND(I298*H298,2)</f>
        <v>0</v>
      </c>
      <c r="BL298" s="18" t="s">
        <v>3964</v>
      </c>
      <c r="BM298" s="18" t="s">
        <v>2494</v>
      </c>
    </row>
    <row r="299" spans="2:65" s="11" customFormat="1" ht="29.85" customHeight="1">
      <c r="B299" s="152"/>
      <c r="D299" s="163" t="s">
        <v>5982</v>
      </c>
      <c r="E299" s="164" t="s">
        <v>5633</v>
      </c>
      <c r="F299" s="164" t="s">
        <v>5634</v>
      </c>
      <c r="I299" s="155"/>
      <c r="J299" s="165">
        <f>BK299</f>
        <v>0</v>
      </c>
      <c r="L299" s="152"/>
      <c r="M299" s="157"/>
      <c r="N299" s="158"/>
      <c r="O299" s="158"/>
      <c r="P299" s="159">
        <f>SUM(P300:P310)</f>
        <v>0</v>
      </c>
      <c r="Q299" s="158"/>
      <c r="R299" s="159">
        <f>SUM(R300:R310)</f>
        <v>0.1071245</v>
      </c>
      <c r="S299" s="158"/>
      <c r="T299" s="160">
        <f>SUM(T300:T310)</f>
        <v>0.14299999999999999</v>
      </c>
      <c r="AR299" s="153" t="s">
        <v>5990</v>
      </c>
      <c r="AT299" s="161" t="s">
        <v>5982</v>
      </c>
      <c r="AU299" s="161" t="s">
        <v>5934</v>
      </c>
      <c r="AY299" s="153" t="s">
        <v>4012</v>
      </c>
      <c r="BK299" s="162">
        <f>SUM(BK300:BK310)</f>
        <v>0</v>
      </c>
    </row>
    <row r="300" spans="2:65" s="1" customFormat="1" ht="22.5" customHeight="1">
      <c r="B300" s="166"/>
      <c r="C300" s="167" t="s">
        <v>830</v>
      </c>
      <c r="D300" s="167" t="s">
        <v>4015</v>
      </c>
      <c r="E300" s="168" t="s">
        <v>2495</v>
      </c>
      <c r="F300" s="169" t="s">
        <v>2496</v>
      </c>
      <c r="G300" s="170" t="s">
        <v>426</v>
      </c>
      <c r="H300" s="171">
        <v>4.8979999999999997</v>
      </c>
      <c r="I300" s="172"/>
      <c r="J300" s="173">
        <f>ROUND(I300*H300,2)</f>
        <v>0</v>
      </c>
      <c r="K300" s="169" t="s">
        <v>392</v>
      </c>
      <c r="L300" s="35"/>
      <c r="M300" s="174" t="s">
        <v>5915</v>
      </c>
      <c r="N300" s="175" t="s">
        <v>5954</v>
      </c>
      <c r="O300" s="36"/>
      <c r="P300" s="176">
        <f>O300*H300</f>
        <v>0</v>
      </c>
      <c r="Q300" s="176">
        <v>2.5000000000000001E-4</v>
      </c>
      <c r="R300" s="176">
        <f>Q300*H300</f>
        <v>1.2244999999999999E-3</v>
      </c>
      <c r="S300" s="176">
        <v>0</v>
      </c>
      <c r="T300" s="177">
        <f>S300*H300</f>
        <v>0</v>
      </c>
      <c r="AR300" s="18" t="s">
        <v>3964</v>
      </c>
      <c r="AT300" s="18" t="s">
        <v>4015</v>
      </c>
      <c r="AU300" s="18" t="s">
        <v>5990</v>
      </c>
      <c r="AY300" s="18" t="s">
        <v>4012</v>
      </c>
      <c r="BE300" s="178">
        <f>IF(N300="základní",J300,0)</f>
        <v>0</v>
      </c>
      <c r="BF300" s="178">
        <f>IF(N300="snížená",J300,0)</f>
        <v>0</v>
      </c>
      <c r="BG300" s="178">
        <f>IF(N300="zákl. přenesená",J300,0)</f>
        <v>0</v>
      </c>
      <c r="BH300" s="178">
        <f>IF(N300="sníž. přenesená",J300,0)</f>
        <v>0</v>
      </c>
      <c r="BI300" s="178">
        <f>IF(N300="nulová",J300,0)</f>
        <v>0</v>
      </c>
      <c r="BJ300" s="18" t="s">
        <v>5934</v>
      </c>
      <c r="BK300" s="178">
        <f>ROUND(I300*H300,2)</f>
        <v>0</v>
      </c>
      <c r="BL300" s="18" t="s">
        <v>3964</v>
      </c>
      <c r="BM300" s="18" t="s">
        <v>2497</v>
      </c>
    </row>
    <row r="301" spans="2:65" s="12" customFormat="1">
      <c r="B301" s="186"/>
      <c r="D301" s="179" t="s">
        <v>402</v>
      </c>
      <c r="E301" s="187" t="s">
        <v>5915</v>
      </c>
      <c r="F301" s="188" t="s">
        <v>3545</v>
      </c>
      <c r="H301" s="189">
        <v>4.8979999999999997</v>
      </c>
      <c r="I301" s="190"/>
      <c r="L301" s="186"/>
      <c r="M301" s="191"/>
      <c r="N301" s="192"/>
      <c r="O301" s="192"/>
      <c r="P301" s="192"/>
      <c r="Q301" s="192"/>
      <c r="R301" s="192"/>
      <c r="S301" s="192"/>
      <c r="T301" s="193"/>
      <c r="AT301" s="194" t="s">
        <v>402</v>
      </c>
      <c r="AU301" s="194" t="s">
        <v>5990</v>
      </c>
      <c r="AV301" s="12" t="s">
        <v>5990</v>
      </c>
      <c r="AW301" s="12" t="s">
        <v>5947</v>
      </c>
      <c r="AX301" s="12" t="s">
        <v>5934</v>
      </c>
      <c r="AY301" s="194" t="s">
        <v>4012</v>
      </c>
    </row>
    <row r="302" spans="2:65" s="1" customFormat="1" ht="22.5" customHeight="1">
      <c r="B302" s="166"/>
      <c r="C302" s="197" t="s">
        <v>836</v>
      </c>
      <c r="D302" s="197" t="s">
        <v>447</v>
      </c>
      <c r="E302" s="198" t="s">
        <v>3546</v>
      </c>
      <c r="F302" s="199" t="s">
        <v>3547</v>
      </c>
      <c r="G302" s="200" t="s">
        <v>568</v>
      </c>
      <c r="H302" s="201">
        <v>3</v>
      </c>
      <c r="I302" s="202"/>
      <c r="J302" s="203">
        <f>ROUND(I302*H302,2)</f>
        <v>0</v>
      </c>
      <c r="K302" s="199" t="s">
        <v>5915</v>
      </c>
      <c r="L302" s="204"/>
      <c r="M302" s="205" t="s">
        <v>5915</v>
      </c>
      <c r="N302" s="206" t="s">
        <v>5954</v>
      </c>
      <c r="O302" s="36"/>
      <c r="P302" s="176">
        <f>O302*H302</f>
        <v>0</v>
      </c>
      <c r="Q302" s="176">
        <v>1.8700000000000001E-2</v>
      </c>
      <c r="R302" s="176">
        <f>Q302*H302</f>
        <v>5.6100000000000004E-2</v>
      </c>
      <c r="S302" s="176">
        <v>0</v>
      </c>
      <c r="T302" s="177">
        <f>S302*H302</f>
        <v>0</v>
      </c>
      <c r="AR302" s="18" t="s">
        <v>526</v>
      </c>
      <c r="AT302" s="18" t="s">
        <v>447</v>
      </c>
      <c r="AU302" s="18" t="s">
        <v>5990</v>
      </c>
      <c r="AY302" s="18" t="s">
        <v>4012</v>
      </c>
      <c r="BE302" s="178">
        <f>IF(N302="základní",J302,0)</f>
        <v>0</v>
      </c>
      <c r="BF302" s="178">
        <f>IF(N302="snížená",J302,0)</f>
        <v>0</v>
      </c>
      <c r="BG302" s="178">
        <f>IF(N302="zákl. přenesená",J302,0)</f>
        <v>0</v>
      </c>
      <c r="BH302" s="178">
        <f>IF(N302="sníž. přenesená",J302,0)</f>
        <v>0</v>
      </c>
      <c r="BI302" s="178">
        <f>IF(N302="nulová",J302,0)</f>
        <v>0</v>
      </c>
      <c r="BJ302" s="18" t="s">
        <v>5934</v>
      </c>
      <c r="BK302" s="178">
        <f>ROUND(I302*H302,2)</f>
        <v>0</v>
      </c>
      <c r="BL302" s="18" t="s">
        <v>3964</v>
      </c>
      <c r="BM302" s="18" t="s">
        <v>3548</v>
      </c>
    </row>
    <row r="303" spans="2:65" s="1" customFormat="1" ht="27">
      <c r="B303" s="35"/>
      <c r="D303" s="179" t="s">
        <v>4021</v>
      </c>
      <c r="F303" s="180" t="s">
        <v>3334</v>
      </c>
      <c r="I303" s="181"/>
      <c r="L303" s="35"/>
      <c r="M303" s="64"/>
      <c r="N303" s="36"/>
      <c r="O303" s="36"/>
      <c r="P303" s="36"/>
      <c r="Q303" s="36"/>
      <c r="R303" s="36"/>
      <c r="S303" s="36"/>
      <c r="T303" s="65"/>
      <c r="AT303" s="18" t="s">
        <v>4021</v>
      </c>
      <c r="AU303" s="18" t="s">
        <v>5990</v>
      </c>
    </row>
    <row r="304" spans="2:65" s="1" customFormat="1" ht="22.5" customHeight="1">
      <c r="B304" s="166"/>
      <c r="C304" s="197" t="s">
        <v>2770</v>
      </c>
      <c r="D304" s="197" t="s">
        <v>447</v>
      </c>
      <c r="E304" s="198" t="s">
        <v>3549</v>
      </c>
      <c r="F304" s="199" t="s">
        <v>3550</v>
      </c>
      <c r="G304" s="200" t="s">
        <v>568</v>
      </c>
      <c r="H304" s="201">
        <v>2</v>
      </c>
      <c r="I304" s="202"/>
      <c r="J304" s="203">
        <f>ROUND(I304*H304,2)</f>
        <v>0</v>
      </c>
      <c r="K304" s="199" t="s">
        <v>5915</v>
      </c>
      <c r="L304" s="204"/>
      <c r="M304" s="205" t="s">
        <v>5915</v>
      </c>
      <c r="N304" s="206" t="s">
        <v>5954</v>
      </c>
      <c r="O304" s="36"/>
      <c r="P304" s="176">
        <f>O304*H304</f>
        <v>0</v>
      </c>
      <c r="Q304" s="176">
        <v>2.4899999999999999E-2</v>
      </c>
      <c r="R304" s="176">
        <f>Q304*H304</f>
        <v>4.9799999999999997E-2</v>
      </c>
      <c r="S304" s="176">
        <v>0</v>
      </c>
      <c r="T304" s="177">
        <f>S304*H304</f>
        <v>0</v>
      </c>
      <c r="AR304" s="18" t="s">
        <v>526</v>
      </c>
      <c r="AT304" s="18" t="s">
        <v>447</v>
      </c>
      <c r="AU304" s="18" t="s">
        <v>5990</v>
      </c>
      <c r="AY304" s="18" t="s">
        <v>4012</v>
      </c>
      <c r="BE304" s="178">
        <f>IF(N304="základní",J304,0)</f>
        <v>0</v>
      </c>
      <c r="BF304" s="178">
        <f>IF(N304="snížená",J304,0)</f>
        <v>0</v>
      </c>
      <c r="BG304" s="178">
        <f>IF(N304="zákl. přenesená",J304,0)</f>
        <v>0</v>
      </c>
      <c r="BH304" s="178">
        <f>IF(N304="sníž. přenesená",J304,0)</f>
        <v>0</v>
      </c>
      <c r="BI304" s="178">
        <f>IF(N304="nulová",J304,0)</f>
        <v>0</v>
      </c>
      <c r="BJ304" s="18" t="s">
        <v>5934</v>
      </c>
      <c r="BK304" s="178">
        <f>ROUND(I304*H304,2)</f>
        <v>0</v>
      </c>
      <c r="BL304" s="18" t="s">
        <v>3964</v>
      </c>
      <c r="BM304" s="18" t="s">
        <v>3551</v>
      </c>
    </row>
    <row r="305" spans="2:65" s="1" customFormat="1" ht="27">
      <c r="B305" s="35"/>
      <c r="D305" s="179" t="s">
        <v>4021</v>
      </c>
      <c r="F305" s="180" t="s">
        <v>3334</v>
      </c>
      <c r="I305" s="181"/>
      <c r="L305" s="35"/>
      <c r="M305" s="64"/>
      <c r="N305" s="36"/>
      <c r="O305" s="36"/>
      <c r="P305" s="36"/>
      <c r="Q305" s="36"/>
      <c r="R305" s="36"/>
      <c r="S305" s="36"/>
      <c r="T305" s="65"/>
      <c r="AT305" s="18" t="s">
        <v>4021</v>
      </c>
      <c r="AU305" s="18" t="s">
        <v>5990</v>
      </c>
    </row>
    <row r="306" spans="2:65" s="1" customFormat="1" ht="22.5" customHeight="1">
      <c r="B306" s="166"/>
      <c r="C306" s="167" t="s">
        <v>2776</v>
      </c>
      <c r="D306" s="167" t="s">
        <v>4015</v>
      </c>
      <c r="E306" s="168" t="s">
        <v>5704</v>
      </c>
      <c r="F306" s="169" t="s">
        <v>5705</v>
      </c>
      <c r="G306" s="170" t="s">
        <v>568</v>
      </c>
      <c r="H306" s="171">
        <v>3</v>
      </c>
      <c r="I306" s="172"/>
      <c r="J306" s="173">
        <f>ROUND(I306*H306,2)</f>
        <v>0</v>
      </c>
      <c r="K306" s="169" t="s">
        <v>392</v>
      </c>
      <c r="L306" s="35"/>
      <c r="M306" s="174" t="s">
        <v>5915</v>
      </c>
      <c r="N306" s="175" t="s">
        <v>5954</v>
      </c>
      <c r="O306" s="36"/>
      <c r="P306" s="176">
        <f>O306*H306</f>
        <v>0</v>
      </c>
      <c r="Q306" s="176">
        <v>0</v>
      </c>
      <c r="R306" s="176">
        <f>Q306*H306</f>
        <v>0</v>
      </c>
      <c r="S306" s="176">
        <v>1.4999999999999999E-2</v>
      </c>
      <c r="T306" s="177">
        <f>S306*H306</f>
        <v>4.4999999999999998E-2</v>
      </c>
      <c r="AR306" s="18" t="s">
        <v>3964</v>
      </c>
      <c r="AT306" s="18" t="s">
        <v>4015</v>
      </c>
      <c r="AU306" s="18" t="s">
        <v>5990</v>
      </c>
      <c r="AY306" s="18" t="s">
        <v>4012</v>
      </c>
      <c r="BE306" s="178">
        <f>IF(N306="základní",J306,0)</f>
        <v>0</v>
      </c>
      <c r="BF306" s="178">
        <f>IF(N306="snížená",J306,0)</f>
        <v>0</v>
      </c>
      <c r="BG306" s="178">
        <f>IF(N306="zákl. přenesená",J306,0)</f>
        <v>0</v>
      </c>
      <c r="BH306" s="178">
        <f>IF(N306="sníž. přenesená",J306,0)</f>
        <v>0</v>
      </c>
      <c r="BI306" s="178">
        <f>IF(N306="nulová",J306,0)</f>
        <v>0</v>
      </c>
      <c r="BJ306" s="18" t="s">
        <v>5934</v>
      </c>
      <c r="BK306" s="178">
        <f>ROUND(I306*H306,2)</f>
        <v>0</v>
      </c>
      <c r="BL306" s="18" t="s">
        <v>3964</v>
      </c>
      <c r="BM306" s="18" t="s">
        <v>2502</v>
      </c>
    </row>
    <row r="307" spans="2:65" s="1" customFormat="1" ht="22.5" customHeight="1">
      <c r="B307" s="166"/>
      <c r="C307" s="167" t="s">
        <v>2783</v>
      </c>
      <c r="D307" s="167" t="s">
        <v>4015</v>
      </c>
      <c r="E307" s="168" t="s">
        <v>5708</v>
      </c>
      <c r="F307" s="169" t="s">
        <v>5709</v>
      </c>
      <c r="G307" s="170" t="s">
        <v>568</v>
      </c>
      <c r="H307" s="171">
        <v>2</v>
      </c>
      <c r="I307" s="172"/>
      <c r="J307" s="173">
        <f>ROUND(I307*H307,2)</f>
        <v>0</v>
      </c>
      <c r="K307" s="169" t="s">
        <v>392</v>
      </c>
      <c r="L307" s="35"/>
      <c r="M307" s="174" t="s">
        <v>5915</v>
      </c>
      <c r="N307" s="175" t="s">
        <v>5954</v>
      </c>
      <c r="O307" s="36"/>
      <c r="P307" s="176">
        <f>O307*H307</f>
        <v>0</v>
      </c>
      <c r="Q307" s="176">
        <v>0</v>
      </c>
      <c r="R307" s="176">
        <f>Q307*H307</f>
        <v>0</v>
      </c>
      <c r="S307" s="176">
        <v>2.1000000000000001E-2</v>
      </c>
      <c r="T307" s="177">
        <f>S307*H307</f>
        <v>4.2000000000000003E-2</v>
      </c>
      <c r="AR307" s="18" t="s">
        <v>3964</v>
      </c>
      <c r="AT307" s="18" t="s">
        <v>4015</v>
      </c>
      <c r="AU307" s="18" t="s">
        <v>5990</v>
      </c>
      <c r="AY307" s="18" t="s">
        <v>4012</v>
      </c>
      <c r="BE307" s="178">
        <f>IF(N307="základní",J307,0)</f>
        <v>0</v>
      </c>
      <c r="BF307" s="178">
        <f>IF(N307="snížená",J307,0)</f>
        <v>0</v>
      </c>
      <c r="BG307" s="178">
        <f>IF(N307="zákl. přenesená",J307,0)</f>
        <v>0</v>
      </c>
      <c r="BH307" s="178">
        <f>IF(N307="sníž. přenesená",J307,0)</f>
        <v>0</v>
      </c>
      <c r="BI307" s="178">
        <f>IF(N307="nulová",J307,0)</f>
        <v>0</v>
      </c>
      <c r="BJ307" s="18" t="s">
        <v>5934</v>
      </c>
      <c r="BK307" s="178">
        <f>ROUND(I307*H307,2)</f>
        <v>0</v>
      </c>
      <c r="BL307" s="18" t="s">
        <v>3964</v>
      </c>
      <c r="BM307" s="18" t="s">
        <v>2623</v>
      </c>
    </row>
    <row r="308" spans="2:65" s="1" customFormat="1" ht="22.5" customHeight="1">
      <c r="B308" s="166"/>
      <c r="C308" s="167" t="s">
        <v>2787</v>
      </c>
      <c r="D308" s="167" t="s">
        <v>4015</v>
      </c>
      <c r="E308" s="168" t="s">
        <v>5712</v>
      </c>
      <c r="F308" s="169" t="s">
        <v>5713</v>
      </c>
      <c r="G308" s="170" t="s">
        <v>568</v>
      </c>
      <c r="H308" s="171">
        <v>1</v>
      </c>
      <c r="I308" s="172"/>
      <c r="J308" s="173">
        <f>ROUND(I308*H308,2)</f>
        <v>0</v>
      </c>
      <c r="K308" s="169" t="s">
        <v>392</v>
      </c>
      <c r="L308" s="35"/>
      <c r="M308" s="174" t="s">
        <v>5915</v>
      </c>
      <c r="N308" s="175" t="s">
        <v>5954</v>
      </c>
      <c r="O308" s="36"/>
      <c r="P308" s="176">
        <f>O308*H308</f>
        <v>0</v>
      </c>
      <c r="Q308" s="176">
        <v>0</v>
      </c>
      <c r="R308" s="176">
        <f>Q308*H308</f>
        <v>0</v>
      </c>
      <c r="S308" s="176">
        <v>2.5999999999999999E-2</v>
      </c>
      <c r="T308" s="177">
        <f>S308*H308</f>
        <v>2.5999999999999999E-2</v>
      </c>
      <c r="AR308" s="18" t="s">
        <v>3964</v>
      </c>
      <c r="AT308" s="18" t="s">
        <v>4015</v>
      </c>
      <c r="AU308" s="18" t="s">
        <v>5990</v>
      </c>
      <c r="AY308" s="18" t="s">
        <v>4012</v>
      </c>
      <c r="BE308" s="178">
        <f>IF(N308="základní",J308,0)</f>
        <v>0</v>
      </c>
      <c r="BF308" s="178">
        <f>IF(N308="snížená",J308,0)</f>
        <v>0</v>
      </c>
      <c r="BG308" s="178">
        <f>IF(N308="zákl. přenesená",J308,0)</f>
        <v>0</v>
      </c>
      <c r="BH308" s="178">
        <f>IF(N308="sníž. přenesená",J308,0)</f>
        <v>0</v>
      </c>
      <c r="BI308" s="178">
        <f>IF(N308="nulová",J308,0)</f>
        <v>0</v>
      </c>
      <c r="BJ308" s="18" t="s">
        <v>5934</v>
      </c>
      <c r="BK308" s="178">
        <f>ROUND(I308*H308,2)</f>
        <v>0</v>
      </c>
      <c r="BL308" s="18" t="s">
        <v>3964</v>
      </c>
      <c r="BM308" s="18" t="s">
        <v>2624</v>
      </c>
    </row>
    <row r="309" spans="2:65" s="1" customFormat="1" ht="22.5" customHeight="1">
      <c r="B309" s="166"/>
      <c r="C309" s="167" t="s">
        <v>2793</v>
      </c>
      <c r="D309" s="167" t="s">
        <v>4015</v>
      </c>
      <c r="E309" s="168" t="s">
        <v>2743</v>
      </c>
      <c r="F309" s="169" t="s">
        <v>2744</v>
      </c>
      <c r="G309" s="170" t="s">
        <v>568</v>
      </c>
      <c r="H309" s="171">
        <v>1</v>
      </c>
      <c r="I309" s="172"/>
      <c r="J309" s="173">
        <f>ROUND(I309*H309,2)</f>
        <v>0</v>
      </c>
      <c r="K309" s="169" t="s">
        <v>392</v>
      </c>
      <c r="L309" s="35"/>
      <c r="M309" s="174" t="s">
        <v>5915</v>
      </c>
      <c r="N309" s="175" t="s">
        <v>5954</v>
      </c>
      <c r="O309" s="36"/>
      <c r="P309" s="176">
        <f>O309*H309</f>
        <v>0</v>
      </c>
      <c r="Q309" s="176">
        <v>0</v>
      </c>
      <c r="R309" s="176">
        <f>Q309*H309</f>
        <v>0</v>
      </c>
      <c r="S309" s="176">
        <v>0.03</v>
      </c>
      <c r="T309" s="177">
        <f>S309*H309</f>
        <v>0.03</v>
      </c>
      <c r="AR309" s="18" t="s">
        <v>3964</v>
      </c>
      <c r="AT309" s="18" t="s">
        <v>4015</v>
      </c>
      <c r="AU309" s="18" t="s">
        <v>5990</v>
      </c>
      <c r="AY309" s="18" t="s">
        <v>4012</v>
      </c>
      <c r="BE309" s="178">
        <f>IF(N309="základní",J309,0)</f>
        <v>0</v>
      </c>
      <c r="BF309" s="178">
        <f>IF(N309="snížená",J309,0)</f>
        <v>0</v>
      </c>
      <c r="BG309" s="178">
        <f>IF(N309="zákl. přenesená",J309,0)</f>
        <v>0</v>
      </c>
      <c r="BH309" s="178">
        <f>IF(N309="sníž. přenesená",J309,0)</f>
        <v>0</v>
      </c>
      <c r="BI309" s="178">
        <f>IF(N309="nulová",J309,0)</f>
        <v>0</v>
      </c>
      <c r="BJ309" s="18" t="s">
        <v>5934</v>
      </c>
      <c r="BK309" s="178">
        <f>ROUND(I309*H309,2)</f>
        <v>0</v>
      </c>
      <c r="BL309" s="18" t="s">
        <v>3964</v>
      </c>
      <c r="BM309" s="18" t="s">
        <v>3338</v>
      </c>
    </row>
    <row r="310" spans="2:65" s="1" customFormat="1" ht="22.5" customHeight="1">
      <c r="B310" s="166"/>
      <c r="C310" s="167" t="s">
        <v>2799</v>
      </c>
      <c r="D310" s="167" t="s">
        <v>4015</v>
      </c>
      <c r="E310" s="168" t="s">
        <v>2503</v>
      </c>
      <c r="F310" s="169" t="s">
        <v>2504</v>
      </c>
      <c r="G310" s="170" t="s">
        <v>450</v>
      </c>
      <c r="H310" s="171">
        <v>0.107</v>
      </c>
      <c r="I310" s="172"/>
      <c r="J310" s="173">
        <f>ROUND(I310*H310,2)</f>
        <v>0</v>
      </c>
      <c r="K310" s="169" t="s">
        <v>392</v>
      </c>
      <c r="L310" s="35"/>
      <c r="M310" s="174" t="s">
        <v>5915</v>
      </c>
      <c r="N310" s="175" t="s">
        <v>5954</v>
      </c>
      <c r="O310" s="36"/>
      <c r="P310" s="176">
        <f>O310*H310</f>
        <v>0</v>
      </c>
      <c r="Q310" s="176">
        <v>0</v>
      </c>
      <c r="R310" s="176">
        <f>Q310*H310</f>
        <v>0</v>
      </c>
      <c r="S310" s="176">
        <v>0</v>
      </c>
      <c r="T310" s="177">
        <f>S310*H310</f>
        <v>0</v>
      </c>
      <c r="AR310" s="18" t="s">
        <v>3964</v>
      </c>
      <c r="AT310" s="18" t="s">
        <v>4015</v>
      </c>
      <c r="AU310" s="18" t="s">
        <v>5990</v>
      </c>
      <c r="AY310" s="18" t="s">
        <v>4012</v>
      </c>
      <c r="BE310" s="178">
        <f>IF(N310="základní",J310,0)</f>
        <v>0</v>
      </c>
      <c r="BF310" s="178">
        <f>IF(N310="snížená",J310,0)</f>
        <v>0</v>
      </c>
      <c r="BG310" s="178">
        <f>IF(N310="zákl. přenesená",J310,0)</f>
        <v>0</v>
      </c>
      <c r="BH310" s="178">
        <f>IF(N310="sníž. přenesená",J310,0)</f>
        <v>0</v>
      </c>
      <c r="BI310" s="178">
        <f>IF(N310="nulová",J310,0)</f>
        <v>0</v>
      </c>
      <c r="BJ310" s="18" t="s">
        <v>5934</v>
      </c>
      <c r="BK310" s="178">
        <f>ROUND(I310*H310,2)</f>
        <v>0</v>
      </c>
      <c r="BL310" s="18" t="s">
        <v>3964</v>
      </c>
      <c r="BM310" s="18" t="s">
        <v>3552</v>
      </c>
    </row>
    <row r="311" spans="2:65" s="11" customFormat="1" ht="29.85" customHeight="1">
      <c r="B311" s="152"/>
      <c r="D311" s="163" t="s">
        <v>5982</v>
      </c>
      <c r="E311" s="164" t="s">
        <v>2791</v>
      </c>
      <c r="F311" s="164" t="s">
        <v>2792</v>
      </c>
      <c r="I311" s="155"/>
      <c r="J311" s="165">
        <f>BK311</f>
        <v>0</v>
      </c>
      <c r="L311" s="152"/>
      <c r="M311" s="157"/>
      <c r="N311" s="158"/>
      <c r="O311" s="158"/>
      <c r="P311" s="159">
        <f>SUM(P312:P329)</f>
        <v>0</v>
      </c>
      <c r="Q311" s="158"/>
      <c r="R311" s="159">
        <f>SUM(R312:R329)</f>
        <v>2.5647299999999998E-2</v>
      </c>
      <c r="S311" s="158"/>
      <c r="T311" s="160">
        <f>SUM(T312:T329)</f>
        <v>6.7000000000000004E-2</v>
      </c>
      <c r="AR311" s="153" t="s">
        <v>5990</v>
      </c>
      <c r="AT311" s="161" t="s">
        <v>5982</v>
      </c>
      <c r="AU311" s="161" t="s">
        <v>5934</v>
      </c>
      <c r="AY311" s="153" t="s">
        <v>4012</v>
      </c>
      <c r="BK311" s="162">
        <f>SUM(BK312:BK329)</f>
        <v>0</v>
      </c>
    </row>
    <row r="312" spans="2:65" s="1" customFormat="1" ht="22.5" customHeight="1">
      <c r="B312" s="166"/>
      <c r="C312" s="167" t="s">
        <v>2804</v>
      </c>
      <c r="D312" s="167" t="s">
        <v>4015</v>
      </c>
      <c r="E312" s="168" t="s">
        <v>2626</v>
      </c>
      <c r="F312" s="169" t="s">
        <v>2627</v>
      </c>
      <c r="G312" s="170" t="s">
        <v>568</v>
      </c>
      <c r="H312" s="171">
        <v>4</v>
      </c>
      <c r="I312" s="172"/>
      <c r="J312" s="173">
        <f>ROUND(I312*H312,2)</f>
        <v>0</v>
      </c>
      <c r="K312" s="169" t="s">
        <v>392</v>
      </c>
      <c r="L312" s="35"/>
      <c r="M312" s="174" t="s">
        <v>5915</v>
      </c>
      <c r="N312" s="175" t="s">
        <v>5954</v>
      </c>
      <c r="O312" s="36"/>
      <c r="P312" s="176">
        <f>O312*H312</f>
        <v>0</v>
      </c>
      <c r="Q312" s="176">
        <v>0</v>
      </c>
      <c r="R312" s="176">
        <f>Q312*H312</f>
        <v>0</v>
      </c>
      <c r="S312" s="176">
        <v>1.2999999999999999E-2</v>
      </c>
      <c r="T312" s="177">
        <f>S312*H312</f>
        <v>5.1999999999999998E-2</v>
      </c>
      <c r="AR312" s="18" t="s">
        <v>3964</v>
      </c>
      <c r="AT312" s="18" t="s">
        <v>4015</v>
      </c>
      <c r="AU312" s="18" t="s">
        <v>5990</v>
      </c>
      <c r="AY312" s="18" t="s">
        <v>4012</v>
      </c>
      <c r="BE312" s="178">
        <f>IF(N312="základní",J312,0)</f>
        <v>0</v>
      </c>
      <c r="BF312" s="178">
        <f>IF(N312="snížená",J312,0)</f>
        <v>0</v>
      </c>
      <c r="BG312" s="178">
        <f>IF(N312="zákl. přenesená",J312,0)</f>
        <v>0</v>
      </c>
      <c r="BH312" s="178">
        <f>IF(N312="sníž. přenesená",J312,0)</f>
        <v>0</v>
      </c>
      <c r="BI312" s="178">
        <f>IF(N312="nulová",J312,0)</f>
        <v>0</v>
      </c>
      <c r="BJ312" s="18" t="s">
        <v>5934</v>
      </c>
      <c r="BK312" s="178">
        <f>ROUND(I312*H312,2)</f>
        <v>0</v>
      </c>
      <c r="BL312" s="18" t="s">
        <v>3964</v>
      </c>
      <c r="BM312" s="18" t="s">
        <v>2628</v>
      </c>
    </row>
    <row r="313" spans="2:65" s="1" customFormat="1" ht="22.5" customHeight="1">
      <c r="B313" s="166"/>
      <c r="C313" s="167" t="s">
        <v>2808</v>
      </c>
      <c r="D313" s="167" t="s">
        <v>4015</v>
      </c>
      <c r="E313" s="168" t="s">
        <v>3340</v>
      </c>
      <c r="F313" s="169" t="s">
        <v>3341</v>
      </c>
      <c r="G313" s="170" t="s">
        <v>568</v>
      </c>
      <c r="H313" s="171">
        <v>1</v>
      </c>
      <c r="I313" s="172"/>
      <c r="J313" s="173">
        <f>ROUND(I313*H313,2)</f>
        <v>0</v>
      </c>
      <c r="K313" s="169" t="s">
        <v>392</v>
      </c>
      <c r="L313" s="35"/>
      <c r="M313" s="174" t="s">
        <v>5915</v>
      </c>
      <c r="N313" s="175" t="s">
        <v>5954</v>
      </c>
      <c r="O313" s="36"/>
      <c r="P313" s="176">
        <f>O313*H313</f>
        <v>0</v>
      </c>
      <c r="Q313" s="176">
        <v>0</v>
      </c>
      <c r="R313" s="176">
        <f>Q313*H313</f>
        <v>0</v>
      </c>
      <c r="S313" s="176">
        <v>1.4999999999999999E-2</v>
      </c>
      <c r="T313" s="177">
        <f>S313*H313</f>
        <v>1.4999999999999999E-2</v>
      </c>
      <c r="AR313" s="18" t="s">
        <v>3964</v>
      </c>
      <c r="AT313" s="18" t="s">
        <v>4015</v>
      </c>
      <c r="AU313" s="18" t="s">
        <v>5990</v>
      </c>
      <c r="AY313" s="18" t="s">
        <v>4012</v>
      </c>
      <c r="BE313" s="178">
        <f>IF(N313="základní",J313,0)</f>
        <v>0</v>
      </c>
      <c r="BF313" s="178">
        <f>IF(N313="snížená",J313,0)</f>
        <v>0</v>
      </c>
      <c r="BG313" s="178">
        <f>IF(N313="zákl. přenesená",J313,0)</f>
        <v>0</v>
      </c>
      <c r="BH313" s="178">
        <f>IF(N313="sníž. přenesená",J313,0)</f>
        <v>0</v>
      </c>
      <c r="BI313" s="178">
        <f>IF(N313="nulová",J313,0)</f>
        <v>0</v>
      </c>
      <c r="BJ313" s="18" t="s">
        <v>5934</v>
      </c>
      <c r="BK313" s="178">
        <f>ROUND(I313*H313,2)</f>
        <v>0</v>
      </c>
      <c r="BL313" s="18" t="s">
        <v>3964</v>
      </c>
      <c r="BM313" s="18" t="s">
        <v>3342</v>
      </c>
    </row>
    <row r="314" spans="2:65" s="1" customFormat="1" ht="22.5" customHeight="1">
      <c r="B314" s="166"/>
      <c r="C314" s="167" t="s">
        <v>737</v>
      </c>
      <c r="D314" s="167" t="s">
        <v>4015</v>
      </c>
      <c r="E314" s="168" t="s">
        <v>2629</v>
      </c>
      <c r="F314" s="169" t="s">
        <v>2630</v>
      </c>
      <c r="G314" s="170" t="s">
        <v>426</v>
      </c>
      <c r="H314" s="171">
        <v>9.73</v>
      </c>
      <c r="I314" s="172"/>
      <c r="J314" s="173">
        <f>ROUND(I314*H314,2)</f>
        <v>0</v>
      </c>
      <c r="K314" s="169" t="s">
        <v>392</v>
      </c>
      <c r="L314" s="35"/>
      <c r="M314" s="174" t="s">
        <v>5915</v>
      </c>
      <c r="N314" s="175" t="s">
        <v>5954</v>
      </c>
      <c r="O314" s="36"/>
      <c r="P314" s="176">
        <f>O314*H314</f>
        <v>0</v>
      </c>
      <c r="Q314" s="176">
        <v>1.0000000000000001E-5</v>
      </c>
      <c r="R314" s="176">
        <f>Q314*H314</f>
        <v>9.7300000000000007E-5</v>
      </c>
      <c r="S314" s="176">
        <v>0</v>
      </c>
      <c r="T314" s="177">
        <f>S314*H314</f>
        <v>0</v>
      </c>
      <c r="AR314" s="18" t="s">
        <v>3964</v>
      </c>
      <c r="AT314" s="18" t="s">
        <v>4015</v>
      </c>
      <c r="AU314" s="18" t="s">
        <v>5990</v>
      </c>
      <c r="AY314" s="18" t="s">
        <v>4012</v>
      </c>
      <c r="BE314" s="178">
        <f>IF(N314="základní",J314,0)</f>
        <v>0</v>
      </c>
      <c r="BF314" s="178">
        <f>IF(N314="snížená",J314,0)</f>
        <v>0</v>
      </c>
      <c r="BG314" s="178">
        <f>IF(N314="zákl. přenesená",J314,0)</f>
        <v>0</v>
      </c>
      <c r="BH314" s="178">
        <f>IF(N314="sníž. přenesená",J314,0)</f>
        <v>0</v>
      </c>
      <c r="BI314" s="178">
        <f>IF(N314="nulová",J314,0)</f>
        <v>0</v>
      </c>
      <c r="BJ314" s="18" t="s">
        <v>5934</v>
      </c>
      <c r="BK314" s="178">
        <f>ROUND(I314*H314,2)</f>
        <v>0</v>
      </c>
      <c r="BL314" s="18" t="s">
        <v>3964</v>
      </c>
      <c r="BM314" s="18" t="s">
        <v>2631</v>
      </c>
    </row>
    <row r="315" spans="2:65" s="1" customFormat="1" ht="27">
      <c r="B315" s="35"/>
      <c r="D315" s="195" t="s">
        <v>4021</v>
      </c>
      <c r="F315" s="196" t="s">
        <v>2632</v>
      </c>
      <c r="I315" s="181"/>
      <c r="L315" s="35"/>
      <c r="M315" s="64"/>
      <c r="N315" s="36"/>
      <c r="O315" s="36"/>
      <c r="P315" s="36"/>
      <c r="Q315" s="36"/>
      <c r="R315" s="36"/>
      <c r="S315" s="36"/>
      <c r="T315" s="65"/>
      <c r="AT315" s="18" t="s">
        <v>4021</v>
      </c>
      <c r="AU315" s="18" t="s">
        <v>5990</v>
      </c>
    </row>
    <row r="316" spans="2:65" s="12" customFormat="1">
      <c r="B316" s="186"/>
      <c r="D316" s="179" t="s">
        <v>402</v>
      </c>
      <c r="E316" s="187" t="s">
        <v>5915</v>
      </c>
      <c r="F316" s="188" t="s">
        <v>3553</v>
      </c>
      <c r="H316" s="189">
        <v>9.73</v>
      </c>
      <c r="I316" s="190"/>
      <c r="L316" s="186"/>
      <c r="M316" s="191"/>
      <c r="N316" s="192"/>
      <c r="O316" s="192"/>
      <c r="P316" s="192"/>
      <c r="Q316" s="192"/>
      <c r="R316" s="192"/>
      <c r="S316" s="192"/>
      <c r="T316" s="193"/>
      <c r="AT316" s="194" t="s">
        <v>402</v>
      </c>
      <c r="AU316" s="194" t="s">
        <v>5990</v>
      </c>
      <c r="AV316" s="12" t="s">
        <v>5990</v>
      </c>
      <c r="AW316" s="12" t="s">
        <v>5947</v>
      </c>
      <c r="AX316" s="12" t="s">
        <v>5934</v>
      </c>
      <c r="AY316" s="194" t="s">
        <v>4012</v>
      </c>
    </row>
    <row r="317" spans="2:65" s="1" customFormat="1" ht="22.5" customHeight="1">
      <c r="B317" s="166"/>
      <c r="C317" s="197" t="s">
        <v>5940</v>
      </c>
      <c r="D317" s="197" t="s">
        <v>447</v>
      </c>
      <c r="E317" s="198" t="s">
        <v>3554</v>
      </c>
      <c r="F317" s="199" t="s">
        <v>3555</v>
      </c>
      <c r="G317" s="200" t="s">
        <v>568</v>
      </c>
      <c r="H317" s="201">
        <v>3</v>
      </c>
      <c r="I317" s="202"/>
      <c r="J317" s="203">
        <f>ROUND(I317*H317,2)</f>
        <v>0</v>
      </c>
      <c r="K317" s="199" t="s">
        <v>5915</v>
      </c>
      <c r="L317" s="204"/>
      <c r="M317" s="205" t="s">
        <v>5915</v>
      </c>
      <c r="N317" s="206" t="s">
        <v>5954</v>
      </c>
      <c r="O317" s="36"/>
      <c r="P317" s="176">
        <f>O317*H317</f>
        <v>0</v>
      </c>
      <c r="Q317" s="176">
        <v>0</v>
      </c>
      <c r="R317" s="176">
        <f>Q317*H317</f>
        <v>0</v>
      </c>
      <c r="S317" s="176">
        <v>0</v>
      </c>
      <c r="T317" s="177">
        <f>S317*H317</f>
        <v>0</v>
      </c>
      <c r="AR317" s="18" t="s">
        <v>526</v>
      </c>
      <c r="AT317" s="18" t="s">
        <v>447</v>
      </c>
      <c r="AU317" s="18" t="s">
        <v>5990</v>
      </c>
      <c r="AY317" s="18" t="s">
        <v>4012</v>
      </c>
      <c r="BE317" s="178">
        <f>IF(N317="základní",J317,0)</f>
        <v>0</v>
      </c>
      <c r="BF317" s="178">
        <f>IF(N317="snížená",J317,0)</f>
        <v>0</v>
      </c>
      <c r="BG317" s="178">
        <f>IF(N317="zákl. přenesená",J317,0)</f>
        <v>0</v>
      </c>
      <c r="BH317" s="178">
        <f>IF(N317="sníž. přenesená",J317,0)</f>
        <v>0</v>
      </c>
      <c r="BI317" s="178">
        <f>IF(N317="nulová",J317,0)</f>
        <v>0</v>
      </c>
      <c r="BJ317" s="18" t="s">
        <v>5934</v>
      </c>
      <c r="BK317" s="178">
        <f>ROUND(I317*H317,2)</f>
        <v>0</v>
      </c>
      <c r="BL317" s="18" t="s">
        <v>3964</v>
      </c>
      <c r="BM317" s="18" t="s">
        <v>3556</v>
      </c>
    </row>
    <row r="318" spans="2:65" s="1" customFormat="1" ht="22.5" customHeight="1">
      <c r="B318" s="166"/>
      <c r="C318" s="197" t="s">
        <v>2819</v>
      </c>
      <c r="D318" s="197" t="s">
        <v>447</v>
      </c>
      <c r="E318" s="198" t="s">
        <v>3557</v>
      </c>
      <c r="F318" s="199" t="s">
        <v>3558</v>
      </c>
      <c r="G318" s="200" t="s">
        <v>568</v>
      </c>
      <c r="H318" s="201">
        <v>2</v>
      </c>
      <c r="I318" s="202"/>
      <c r="J318" s="203">
        <f>ROUND(I318*H318,2)</f>
        <v>0</v>
      </c>
      <c r="K318" s="199" t="s">
        <v>5915</v>
      </c>
      <c r="L318" s="204"/>
      <c r="M318" s="205" t="s">
        <v>5915</v>
      </c>
      <c r="N318" s="206" t="s">
        <v>5954</v>
      </c>
      <c r="O318" s="36"/>
      <c r="P318" s="176">
        <f>O318*H318</f>
        <v>0</v>
      </c>
      <c r="Q318" s="176">
        <v>0</v>
      </c>
      <c r="R318" s="176">
        <f>Q318*H318</f>
        <v>0</v>
      </c>
      <c r="S318" s="176">
        <v>0</v>
      </c>
      <c r="T318" s="177">
        <f>S318*H318</f>
        <v>0</v>
      </c>
      <c r="AR318" s="18" t="s">
        <v>526</v>
      </c>
      <c r="AT318" s="18" t="s">
        <v>447</v>
      </c>
      <c r="AU318" s="18" t="s">
        <v>5990</v>
      </c>
      <c r="AY318" s="18" t="s">
        <v>4012</v>
      </c>
      <c r="BE318" s="178">
        <f>IF(N318="základní",J318,0)</f>
        <v>0</v>
      </c>
      <c r="BF318" s="178">
        <f>IF(N318="snížená",J318,0)</f>
        <v>0</v>
      </c>
      <c r="BG318" s="178">
        <f>IF(N318="zákl. přenesená",J318,0)</f>
        <v>0</v>
      </c>
      <c r="BH318" s="178">
        <f>IF(N318="sníž. přenesená",J318,0)</f>
        <v>0</v>
      </c>
      <c r="BI318" s="178">
        <f>IF(N318="nulová",J318,0)</f>
        <v>0</v>
      </c>
      <c r="BJ318" s="18" t="s">
        <v>5934</v>
      </c>
      <c r="BK318" s="178">
        <f>ROUND(I318*H318,2)</f>
        <v>0</v>
      </c>
      <c r="BL318" s="18" t="s">
        <v>3964</v>
      </c>
      <c r="BM318" s="18" t="s">
        <v>3559</v>
      </c>
    </row>
    <row r="319" spans="2:65" s="1" customFormat="1" ht="22.5" customHeight="1">
      <c r="B319" s="166"/>
      <c r="C319" s="167" t="s">
        <v>5655</v>
      </c>
      <c r="D319" s="167" t="s">
        <v>4015</v>
      </c>
      <c r="E319" s="168" t="s">
        <v>2506</v>
      </c>
      <c r="F319" s="169" t="s">
        <v>2507</v>
      </c>
      <c r="G319" s="170" t="s">
        <v>777</v>
      </c>
      <c r="H319" s="171">
        <v>365</v>
      </c>
      <c r="I319" s="172"/>
      <c r="J319" s="173">
        <f>ROUND(I319*H319,2)</f>
        <v>0</v>
      </c>
      <c r="K319" s="169" t="s">
        <v>392</v>
      </c>
      <c r="L319" s="35"/>
      <c r="M319" s="174" t="s">
        <v>5915</v>
      </c>
      <c r="N319" s="175" t="s">
        <v>5954</v>
      </c>
      <c r="O319" s="36"/>
      <c r="P319" s="176">
        <f>O319*H319</f>
        <v>0</v>
      </c>
      <c r="Q319" s="176">
        <v>6.9999999999999994E-5</v>
      </c>
      <c r="R319" s="176">
        <f>Q319*H319</f>
        <v>2.5549999999999996E-2</v>
      </c>
      <c r="S319" s="176">
        <v>0</v>
      </c>
      <c r="T319" s="177">
        <f>S319*H319</f>
        <v>0</v>
      </c>
      <c r="AR319" s="18" t="s">
        <v>3964</v>
      </c>
      <c r="AT319" s="18" t="s">
        <v>4015</v>
      </c>
      <c r="AU319" s="18" t="s">
        <v>5990</v>
      </c>
      <c r="AY319" s="18" t="s">
        <v>4012</v>
      </c>
      <c r="BE319" s="178">
        <f>IF(N319="základní",J319,0)</f>
        <v>0</v>
      </c>
      <c r="BF319" s="178">
        <f>IF(N319="snížená",J319,0)</f>
        <v>0</v>
      </c>
      <c r="BG319" s="178">
        <f>IF(N319="zákl. přenesená",J319,0)</f>
        <v>0</v>
      </c>
      <c r="BH319" s="178">
        <f>IF(N319="sníž. přenesená",J319,0)</f>
        <v>0</v>
      </c>
      <c r="BI319" s="178">
        <f>IF(N319="nulová",J319,0)</f>
        <v>0</v>
      </c>
      <c r="BJ319" s="18" t="s">
        <v>5934</v>
      </c>
      <c r="BK319" s="178">
        <f>ROUND(I319*H319,2)</f>
        <v>0</v>
      </c>
      <c r="BL319" s="18" t="s">
        <v>3964</v>
      </c>
      <c r="BM319" s="18" t="s">
        <v>2508</v>
      </c>
    </row>
    <row r="320" spans="2:65" s="12" customFormat="1">
      <c r="B320" s="186"/>
      <c r="D320" s="179" t="s">
        <v>402</v>
      </c>
      <c r="E320" s="187" t="s">
        <v>5915</v>
      </c>
      <c r="F320" s="188" t="s">
        <v>2509</v>
      </c>
      <c r="H320" s="189">
        <v>365</v>
      </c>
      <c r="I320" s="190"/>
      <c r="L320" s="186"/>
      <c r="M320" s="191"/>
      <c r="N320" s="192"/>
      <c r="O320" s="192"/>
      <c r="P320" s="192"/>
      <c r="Q320" s="192"/>
      <c r="R320" s="192"/>
      <c r="S320" s="192"/>
      <c r="T320" s="193"/>
      <c r="AT320" s="194" t="s">
        <v>402</v>
      </c>
      <c r="AU320" s="194" t="s">
        <v>5990</v>
      </c>
      <c r="AV320" s="12" t="s">
        <v>5990</v>
      </c>
      <c r="AW320" s="12" t="s">
        <v>5947</v>
      </c>
      <c r="AX320" s="12" t="s">
        <v>5934</v>
      </c>
      <c r="AY320" s="194" t="s">
        <v>4012</v>
      </c>
    </row>
    <row r="321" spans="2:65" s="1" customFormat="1" ht="22.5" customHeight="1">
      <c r="B321" s="166"/>
      <c r="C321" s="197" t="s">
        <v>5662</v>
      </c>
      <c r="D321" s="197" t="s">
        <v>447</v>
      </c>
      <c r="E321" s="198" t="s">
        <v>3560</v>
      </c>
      <c r="F321" s="199" t="s">
        <v>2511</v>
      </c>
      <c r="G321" s="200" t="s">
        <v>568</v>
      </c>
      <c r="H321" s="201">
        <v>2</v>
      </c>
      <c r="I321" s="202"/>
      <c r="J321" s="203">
        <f>ROUND(I321*H321,2)</f>
        <v>0</v>
      </c>
      <c r="K321" s="199" t="s">
        <v>5915</v>
      </c>
      <c r="L321" s="204"/>
      <c r="M321" s="205" t="s">
        <v>5915</v>
      </c>
      <c r="N321" s="206" t="s">
        <v>5954</v>
      </c>
      <c r="O321" s="36"/>
      <c r="P321" s="176">
        <f>O321*H321</f>
        <v>0</v>
      </c>
      <c r="Q321" s="176">
        <v>0</v>
      </c>
      <c r="R321" s="176">
        <f>Q321*H321</f>
        <v>0</v>
      </c>
      <c r="S321" s="176">
        <v>0</v>
      </c>
      <c r="T321" s="177">
        <f>S321*H321</f>
        <v>0</v>
      </c>
      <c r="AR321" s="18" t="s">
        <v>526</v>
      </c>
      <c r="AT321" s="18" t="s">
        <v>447</v>
      </c>
      <c r="AU321" s="18" t="s">
        <v>5990</v>
      </c>
      <c r="AY321" s="18" t="s">
        <v>4012</v>
      </c>
      <c r="BE321" s="178">
        <f>IF(N321="základní",J321,0)</f>
        <v>0</v>
      </c>
      <c r="BF321" s="178">
        <f>IF(N321="snížená",J321,0)</f>
        <v>0</v>
      </c>
      <c r="BG321" s="178">
        <f>IF(N321="zákl. přenesená",J321,0)</f>
        <v>0</v>
      </c>
      <c r="BH321" s="178">
        <f>IF(N321="sníž. přenesená",J321,0)</f>
        <v>0</v>
      </c>
      <c r="BI321" s="178">
        <f>IF(N321="nulová",J321,0)</f>
        <v>0</v>
      </c>
      <c r="BJ321" s="18" t="s">
        <v>5934</v>
      </c>
      <c r="BK321" s="178">
        <f>ROUND(I321*H321,2)</f>
        <v>0</v>
      </c>
      <c r="BL321" s="18" t="s">
        <v>3964</v>
      </c>
      <c r="BM321" s="18" t="s">
        <v>3561</v>
      </c>
    </row>
    <row r="322" spans="2:65" s="1" customFormat="1" ht="27">
      <c r="B322" s="35"/>
      <c r="D322" s="179" t="s">
        <v>4021</v>
      </c>
      <c r="F322" s="180" t="s">
        <v>2513</v>
      </c>
      <c r="I322" s="181"/>
      <c r="L322" s="35"/>
      <c r="M322" s="64"/>
      <c r="N322" s="36"/>
      <c r="O322" s="36"/>
      <c r="P322" s="36"/>
      <c r="Q322" s="36"/>
      <c r="R322" s="36"/>
      <c r="S322" s="36"/>
      <c r="T322" s="65"/>
      <c r="AT322" s="18" t="s">
        <v>4021</v>
      </c>
      <c r="AU322" s="18" t="s">
        <v>5990</v>
      </c>
    </row>
    <row r="323" spans="2:65" s="1" customFormat="1" ht="22.5" customHeight="1">
      <c r="B323" s="166"/>
      <c r="C323" s="167" t="s">
        <v>5666</v>
      </c>
      <c r="D323" s="167" t="s">
        <v>4015</v>
      </c>
      <c r="E323" s="168" t="s">
        <v>3562</v>
      </c>
      <c r="F323" s="169" t="s">
        <v>3563</v>
      </c>
      <c r="G323" s="170" t="s">
        <v>4018</v>
      </c>
      <c r="H323" s="171">
        <v>1</v>
      </c>
      <c r="I323" s="172"/>
      <c r="J323" s="173">
        <f>ROUND(I323*H323,2)</f>
        <v>0</v>
      </c>
      <c r="K323" s="169" t="s">
        <v>5915</v>
      </c>
      <c r="L323" s="35"/>
      <c r="M323" s="174" t="s">
        <v>5915</v>
      </c>
      <c r="N323" s="175" t="s">
        <v>5954</v>
      </c>
      <c r="O323" s="36"/>
      <c r="P323" s="176">
        <f>O323*H323</f>
        <v>0</v>
      </c>
      <c r="Q323" s="176">
        <v>0</v>
      </c>
      <c r="R323" s="176">
        <f>Q323*H323</f>
        <v>0</v>
      </c>
      <c r="S323" s="176">
        <v>0</v>
      </c>
      <c r="T323" s="177">
        <f>S323*H323</f>
        <v>0</v>
      </c>
      <c r="AR323" s="18" t="s">
        <v>3964</v>
      </c>
      <c r="AT323" s="18" t="s">
        <v>4015</v>
      </c>
      <c r="AU323" s="18" t="s">
        <v>5990</v>
      </c>
      <c r="AY323" s="18" t="s">
        <v>4012</v>
      </c>
      <c r="BE323" s="178">
        <f>IF(N323="základní",J323,0)</f>
        <v>0</v>
      </c>
      <c r="BF323" s="178">
        <f>IF(N323="snížená",J323,0)</f>
        <v>0</v>
      </c>
      <c r="BG323" s="178">
        <f>IF(N323="zákl. přenesená",J323,0)</f>
        <v>0</v>
      </c>
      <c r="BH323" s="178">
        <f>IF(N323="sníž. přenesená",J323,0)</f>
        <v>0</v>
      </c>
      <c r="BI323" s="178">
        <f>IF(N323="nulová",J323,0)</f>
        <v>0</v>
      </c>
      <c r="BJ323" s="18" t="s">
        <v>5934</v>
      </c>
      <c r="BK323" s="178">
        <f>ROUND(I323*H323,2)</f>
        <v>0</v>
      </c>
      <c r="BL323" s="18" t="s">
        <v>3964</v>
      </c>
      <c r="BM323" s="18" t="s">
        <v>3564</v>
      </c>
    </row>
    <row r="324" spans="2:65" s="1" customFormat="1" ht="22.5" customHeight="1">
      <c r="B324" s="166"/>
      <c r="C324" s="167" t="s">
        <v>5670</v>
      </c>
      <c r="D324" s="167" t="s">
        <v>4015</v>
      </c>
      <c r="E324" s="168" t="s">
        <v>3565</v>
      </c>
      <c r="F324" s="169" t="s">
        <v>3566</v>
      </c>
      <c r="G324" s="170" t="s">
        <v>4018</v>
      </c>
      <c r="H324" s="171">
        <v>1</v>
      </c>
      <c r="I324" s="172"/>
      <c r="J324" s="173">
        <f>ROUND(I324*H324,2)</f>
        <v>0</v>
      </c>
      <c r="K324" s="169" t="s">
        <v>5915</v>
      </c>
      <c r="L324" s="35"/>
      <c r="M324" s="174" t="s">
        <v>5915</v>
      </c>
      <c r="N324" s="175" t="s">
        <v>5954</v>
      </c>
      <c r="O324" s="36"/>
      <c r="P324" s="176">
        <f>O324*H324</f>
        <v>0</v>
      </c>
      <c r="Q324" s="176">
        <v>0</v>
      </c>
      <c r="R324" s="176">
        <f>Q324*H324</f>
        <v>0</v>
      </c>
      <c r="S324" s="176">
        <v>0</v>
      </c>
      <c r="T324" s="177">
        <f>S324*H324</f>
        <v>0</v>
      </c>
      <c r="AR324" s="18" t="s">
        <v>3964</v>
      </c>
      <c r="AT324" s="18" t="s">
        <v>4015</v>
      </c>
      <c r="AU324" s="18" t="s">
        <v>5990</v>
      </c>
      <c r="AY324" s="18" t="s">
        <v>4012</v>
      </c>
      <c r="BE324" s="178">
        <f>IF(N324="základní",J324,0)</f>
        <v>0</v>
      </c>
      <c r="BF324" s="178">
        <f>IF(N324="snížená",J324,0)</f>
        <v>0</v>
      </c>
      <c r="BG324" s="178">
        <f>IF(N324="zákl. přenesená",J324,0)</f>
        <v>0</v>
      </c>
      <c r="BH324" s="178">
        <f>IF(N324="sníž. přenesená",J324,0)</f>
        <v>0</v>
      </c>
      <c r="BI324" s="178">
        <f>IF(N324="nulová",J324,0)</f>
        <v>0</v>
      </c>
      <c r="BJ324" s="18" t="s">
        <v>5934</v>
      </c>
      <c r="BK324" s="178">
        <f>ROUND(I324*H324,2)</f>
        <v>0</v>
      </c>
      <c r="BL324" s="18" t="s">
        <v>3964</v>
      </c>
      <c r="BM324" s="18" t="s">
        <v>3567</v>
      </c>
    </row>
    <row r="325" spans="2:65" s="1" customFormat="1" ht="27">
      <c r="B325" s="35"/>
      <c r="D325" s="179" t="s">
        <v>4021</v>
      </c>
      <c r="F325" s="180" t="s">
        <v>5124</v>
      </c>
      <c r="I325" s="181"/>
      <c r="L325" s="35"/>
      <c r="M325" s="64"/>
      <c r="N325" s="36"/>
      <c r="O325" s="36"/>
      <c r="P325" s="36"/>
      <c r="Q325" s="36"/>
      <c r="R325" s="36"/>
      <c r="S325" s="36"/>
      <c r="T325" s="65"/>
      <c r="AT325" s="18" t="s">
        <v>4021</v>
      </c>
      <c r="AU325" s="18" t="s">
        <v>5990</v>
      </c>
    </row>
    <row r="326" spans="2:65" s="1" customFormat="1" ht="31.5" customHeight="1">
      <c r="B326" s="166"/>
      <c r="C326" s="167" t="s">
        <v>5675</v>
      </c>
      <c r="D326" s="167" t="s">
        <v>4015</v>
      </c>
      <c r="E326" s="168" t="s">
        <v>3568</v>
      </c>
      <c r="F326" s="169" t="s">
        <v>3569</v>
      </c>
      <c r="G326" s="170" t="s">
        <v>4018</v>
      </c>
      <c r="H326" s="171">
        <v>1</v>
      </c>
      <c r="I326" s="172"/>
      <c r="J326" s="173">
        <f>ROUND(I326*H326,2)</f>
        <v>0</v>
      </c>
      <c r="K326" s="169" t="s">
        <v>5915</v>
      </c>
      <c r="L326" s="35"/>
      <c r="M326" s="174" t="s">
        <v>5915</v>
      </c>
      <c r="N326" s="175" t="s">
        <v>5954</v>
      </c>
      <c r="O326" s="36"/>
      <c r="P326" s="176">
        <f>O326*H326</f>
        <v>0</v>
      </c>
      <c r="Q326" s="176">
        <v>0</v>
      </c>
      <c r="R326" s="176">
        <f>Q326*H326</f>
        <v>0</v>
      </c>
      <c r="S326" s="176">
        <v>0</v>
      </c>
      <c r="T326" s="177">
        <f>S326*H326</f>
        <v>0</v>
      </c>
      <c r="AR326" s="18" t="s">
        <v>3964</v>
      </c>
      <c r="AT326" s="18" t="s">
        <v>4015</v>
      </c>
      <c r="AU326" s="18" t="s">
        <v>5990</v>
      </c>
      <c r="AY326" s="18" t="s">
        <v>4012</v>
      </c>
      <c r="BE326" s="178">
        <f>IF(N326="základní",J326,0)</f>
        <v>0</v>
      </c>
      <c r="BF326" s="178">
        <f>IF(N326="snížená",J326,0)</f>
        <v>0</v>
      </c>
      <c r="BG326" s="178">
        <f>IF(N326="zákl. přenesená",J326,0)</f>
        <v>0</v>
      </c>
      <c r="BH326" s="178">
        <f>IF(N326="sníž. přenesená",J326,0)</f>
        <v>0</v>
      </c>
      <c r="BI326" s="178">
        <f>IF(N326="nulová",J326,0)</f>
        <v>0</v>
      </c>
      <c r="BJ326" s="18" t="s">
        <v>5934</v>
      </c>
      <c r="BK326" s="178">
        <f>ROUND(I326*H326,2)</f>
        <v>0</v>
      </c>
      <c r="BL326" s="18" t="s">
        <v>3964</v>
      </c>
      <c r="BM326" s="18" t="s">
        <v>3570</v>
      </c>
    </row>
    <row r="327" spans="2:65" s="1" customFormat="1" ht="31.5" customHeight="1">
      <c r="B327" s="166"/>
      <c r="C327" s="167" t="s">
        <v>5679</v>
      </c>
      <c r="D327" s="167" t="s">
        <v>4015</v>
      </c>
      <c r="E327" s="168" t="s">
        <v>3571</v>
      </c>
      <c r="F327" s="169" t="s">
        <v>3572</v>
      </c>
      <c r="G327" s="170" t="s">
        <v>4018</v>
      </c>
      <c r="H327" s="171">
        <v>1</v>
      </c>
      <c r="I327" s="172"/>
      <c r="J327" s="173">
        <f>ROUND(I327*H327,2)</f>
        <v>0</v>
      </c>
      <c r="K327" s="169" t="s">
        <v>5915</v>
      </c>
      <c r="L327" s="35"/>
      <c r="M327" s="174" t="s">
        <v>5915</v>
      </c>
      <c r="N327" s="175" t="s">
        <v>5954</v>
      </c>
      <c r="O327" s="36"/>
      <c r="P327" s="176">
        <f>O327*H327</f>
        <v>0</v>
      </c>
      <c r="Q327" s="176">
        <v>0</v>
      </c>
      <c r="R327" s="176">
        <f>Q327*H327</f>
        <v>0</v>
      </c>
      <c r="S327" s="176">
        <v>0</v>
      </c>
      <c r="T327" s="177">
        <f>S327*H327</f>
        <v>0</v>
      </c>
      <c r="AR327" s="18" t="s">
        <v>3964</v>
      </c>
      <c r="AT327" s="18" t="s">
        <v>4015</v>
      </c>
      <c r="AU327" s="18" t="s">
        <v>5990</v>
      </c>
      <c r="AY327" s="18" t="s">
        <v>4012</v>
      </c>
      <c r="BE327" s="178">
        <f>IF(N327="základní",J327,0)</f>
        <v>0</v>
      </c>
      <c r="BF327" s="178">
        <f>IF(N327="snížená",J327,0)</f>
        <v>0</v>
      </c>
      <c r="BG327" s="178">
        <f>IF(N327="zákl. přenesená",J327,0)</f>
        <v>0</v>
      </c>
      <c r="BH327" s="178">
        <f>IF(N327="sníž. přenesená",J327,0)</f>
        <v>0</v>
      </c>
      <c r="BI327" s="178">
        <f>IF(N327="nulová",J327,0)</f>
        <v>0</v>
      </c>
      <c r="BJ327" s="18" t="s">
        <v>5934</v>
      </c>
      <c r="BK327" s="178">
        <f>ROUND(I327*H327,2)</f>
        <v>0</v>
      </c>
      <c r="BL327" s="18" t="s">
        <v>3964</v>
      </c>
      <c r="BM327" s="18" t="s">
        <v>3573</v>
      </c>
    </row>
    <row r="328" spans="2:65" s="1" customFormat="1" ht="27">
      <c r="B328" s="35"/>
      <c r="D328" s="179" t="s">
        <v>4021</v>
      </c>
      <c r="F328" s="180" t="s">
        <v>3574</v>
      </c>
      <c r="I328" s="181"/>
      <c r="L328" s="35"/>
      <c r="M328" s="64"/>
      <c r="N328" s="36"/>
      <c r="O328" s="36"/>
      <c r="P328" s="36"/>
      <c r="Q328" s="36"/>
      <c r="R328" s="36"/>
      <c r="S328" s="36"/>
      <c r="T328" s="65"/>
      <c r="AT328" s="18" t="s">
        <v>4021</v>
      </c>
      <c r="AU328" s="18" t="s">
        <v>5990</v>
      </c>
    </row>
    <row r="329" spans="2:65" s="1" customFormat="1" ht="22.5" customHeight="1">
      <c r="B329" s="166"/>
      <c r="C329" s="167" t="s">
        <v>5683</v>
      </c>
      <c r="D329" s="167" t="s">
        <v>4015</v>
      </c>
      <c r="E329" s="168" t="s">
        <v>2641</v>
      </c>
      <c r="F329" s="169" t="s">
        <v>2642</v>
      </c>
      <c r="G329" s="170" t="s">
        <v>5780</v>
      </c>
      <c r="H329" s="222"/>
      <c r="I329" s="172"/>
      <c r="J329" s="173">
        <f>ROUND(I329*H329,2)</f>
        <v>0</v>
      </c>
      <c r="K329" s="169" t="s">
        <v>392</v>
      </c>
      <c r="L329" s="35"/>
      <c r="M329" s="174" t="s">
        <v>5915</v>
      </c>
      <c r="N329" s="175" t="s">
        <v>5954</v>
      </c>
      <c r="O329" s="36"/>
      <c r="P329" s="176">
        <f>O329*H329</f>
        <v>0</v>
      </c>
      <c r="Q329" s="176">
        <v>0</v>
      </c>
      <c r="R329" s="176">
        <f>Q329*H329</f>
        <v>0</v>
      </c>
      <c r="S329" s="176">
        <v>0</v>
      </c>
      <c r="T329" s="177">
        <f>S329*H329</f>
        <v>0</v>
      </c>
      <c r="AR329" s="18" t="s">
        <v>3964</v>
      </c>
      <c r="AT329" s="18" t="s">
        <v>4015</v>
      </c>
      <c r="AU329" s="18" t="s">
        <v>5990</v>
      </c>
      <c r="AY329" s="18" t="s">
        <v>4012</v>
      </c>
      <c r="BE329" s="178">
        <f>IF(N329="základní",J329,0)</f>
        <v>0</v>
      </c>
      <c r="BF329" s="178">
        <f>IF(N329="snížená",J329,0)</f>
        <v>0</v>
      </c>
      <c r="BG329" s="178">
        <f>IF(N329="zákl. přenesená",J329,0)</f>
        <v>0</v>
      </c>
      <c r="BH329" s="178">
        <f>IF(N329="sníž. přenesená",J329,0)</f>
        <v>0</v>
      </c>
      <c r="BI329" s="178">
        <f>IF(N329="nulová",J329,0)</f>
        <v>0</v>
      </c>
      <c r="BJ329" s="18" t="s">
        <v>5934</v>
      </c>
      <c r="BK329" s="178">
        <f>ROUND(I329*H329,2)</f>
        <v>0</v>
      </c>
      <c r="BL329" s="18" t="s">
        <v>3964</v>
      </c>
      <c r="BM329" s="18" t="s">
        <v>2643</v>
      </c>
    </row>
    <row r="330" spans="2:65" s="11" customFormat="1" ht="29.85" customHeight="1">
      <c r="B330" s="152"/>
      <c r="D330" s="163" t="s">
        <v>5982</v>
      </c>
      <c r="E330" s="164" t="s">
        <v>6033</v>
      </c>
      <c r="F330" s="164" t="s">
        <v>6034</v>
      </c>
      <c r="I330" s="155"/>
      <c r="J330" s="165">
        <f>BK330</f>
        <v>0</v>
      </c>
      <c r="L330" s="152"/>
      <c r="M330" s="157"/>
      <c r="N330" s="158"/>
      <c r="O330" s="158"/>
      <c r="P330" s="159">
        <f>SUM(P331:P337)</f>
        <v>0</v>
      </c>
      <c r="Q330" s="158"/>
      <c r="R330" s="159">
        <f>SUM(R331:R337)</f>
        <v>6.3553789999999999E-2</v>
      </c>
      <c r="S330" s="158"/>
      <c r="T330" s="160">
        <f>SUM(T331:T337)</f>
        <v>0</v>
      </c>
      <c r="AR330" s="153" t="s">
        <v>5990</v>
      </c>
      <c r="AT330" s="161" t="s">
        <v>5982</v>
      </c>
      <c r="AU330" s="161" t="s">
        <v>5934</v>
      </c>
      <c r="AY330" s="153" t="s">
        <v>4012</v>
      </c>
      <c r="BK330" s="162">
        <f>SUM(BK331:BK337)</f>
        <v>0</v>
      </c>
    </row>
    <row r="331" spans="2:65" s="1" customFormat="1" ht="31.5" customHeight="1">
      <c r="B331" s="166"/>
      <c r="C331" s="167" t="s">
        <v>5687</v>
      </c>
      <c r="D331" s="167" t="s">
        <v>4015</v>
      </c>
      <c r="E331" s="168" t="s">
        <v>6040</v>
      </c>
      <c r="F331" s="169" t="s">
        <v>6041</v>
      </c>
      <c r="G331" s="170" t="s">
        <v>426</v>
      </c>
      <c r="H331" s="171">
        <v>219.15100000000001</v>
      </c>
      <c r="I331" s="172"/>
      <c r="J331" s="173">
        <f>ROUND(I331*H331,2)</f>
        <v>0</v>
      </c>
      <c r="K331" s="169" t="s">
        <v>392</v>
      </c>
      <c r="L331" s="35"/>
      <c r="M331" s="174" t="s">
        <v>5915</v>
      </c>
      <c r="N331" s="175" t="s">
        <v>5954</v>
      </c>
      <c r="O331" s="36"/>
      <c r="P331" s="176">
        <f>O331*H331</f>
        <v>0</v>
      </c>
      <c r="Q331" s="176">
        <v>2.9E-4</v>
      </c>
      <c r="R331" s="176">
        <f>Q331*H331</f>
        <v>6.3553789999999999E-2</v>
      </c>
      <c r="S331" s="176">
        <v>0</v>
      </c>
      <c r="T331" s="177">
        <f>S331*H331</f>
        <v>0</v>
      </c>
      <c r="AR331" s="18" t="s">
        <v>3964</v>
      </c>
      <c r="AT331" s="18" t="s">
        <v>4015</v>
      </c>
      <c r="AU331" s="18" t="s">
        <v>5990</v>
      </c>
      <c r="AY331" s="18" t="s">
        <v>4012</v>
      </c>
      <c r="BE331" s="178">
        <f>IF(N331="základní",J331,0)</f>
        <v>0</v>
      </c>
      <c r="BF331" s="178">
        <f>IF(N331="snížená",J331,0)</f>
        <v>0</v>
      </c>
      <c r="BG331" s="178">
        <f>IF(N331="zákl. přenesená",J331,0)</f>
        <v>0</v>
      </c>
      <c r="BH331" s="178">
        <f>IF(N331="sníž. přenesená",J331,0)</f>
        <v>0</v>
      </c>
      <c r="BI331" s="178">
        <f>IF(N331="nulová",J331,0)</f>
        <v>0</v>
      </c>
      <c r="BJ331" s="18" t="s">
        <v>5934</v>
      </c>
      <c r="BK331" s="178">
        <f>ROUND(I331*H331,2)</f>
        <v>0</v>
      </c>
      <c r="BL331" s="18" t="s">
        <v>3964</v>
      </c>
      <c r="BM331" s="18" t="s">
        <v>2659</v>
      </c>
    </row>
    <row r="332" spans="2:65" s="12" customFormat="1">
      <c r="B332" s="186"/>
      <c r="D332" s="195" t="s">
        <v>402</v>
      </c>
      <c r="E332" s="194" t="s">
        <v>5915</v>
      </c>
      <c r="F332" s="207" t="s">
        <v>3575</v>
      </c>
      <c r="H332" s="208">
        <v>18.986000000000001</v>
      </c>
      <c r="I332" s="190"/>
      <c r="L332" s="186"/>
      <c r="M332" s="191"/>
      <c r="N332" s="192"/>
      <c r="O332" s="192"/>
      <c r="P332" s="192"/>
      <c r="Q332" s="192"/>
      <c r="R332" s="192"/>
      <c r="S332" s="192"/>
      <c r="T332" s="193"/>
      <c r="AT332" s="194" t="s">
        <v>402</v>
      </c>
      <c r="AU332" s="194" t="s">
        <v>5990</v>
      </c>
      <c r="AV332" s="12" t="s">
        <v>5990</v>
      </c>
      <c r="AW332" s="12" t="s">
        <v>5947</v>
      </c>
      <c r="AX332" s="12" t="s">
        <v>5983</v>
      </c>
      <c r="AY332" s="194" t="s">
        <v>4012</v>
      </c>
    </row>
    <row r="333" spans="2:65" s="12" customFormat="1">
      <c r="B333" s="186"/>
      <c r="D333" s="195" t="s">
        <v>402</v>
      </c>
      <c r="E333" s="194" t="s">
        <v>5915</v>
      </c>
      <c r="F333" s="207" t="s">
        <v>3576</v>
      </c>
      <c r="H333" s="208">
        <v>18.686</v>
      </c>
      <c r="I333" s="190"/>
      <c r="L333" s="186"/>
      <c r="M333" s="191"/>
      <c r="N333" s="192"/>
      <c r="O333" s="192"/>
      <c r="P333" s="192"/>
      <c r="Q333" s="192"/>
      <c r="R333" s="192"/>
      <c r="S333" s="192"/>
      <c r="T333" s="193"/>
      <c r="AT333" s="194" t="s">
        <v>402</v>
      </c>
      <c r="AU333" s="194" t="s">
        <v>5990</v>
      </c>
      <c r="AV333" s="12" t="s">
        <v>5990</v>
      </c>
      <c r="AW333" s="12" t="s">
        <v>5947</v>
      </c>
      <c r="AX333" s="12" t="s">
        <v>5983</v>
      </c>
      <c r="AY333" s="194" t="s">
        <v>4012</v>
      </c>
    </row>
    <row r="334" spans="2:65" s="12" customFormat="1">
      <c r="B334" s="186"/>
      <c r="D334" s="195" t="s">
        <v>402</v>
      </c>
      <c r="E334" s="194" t="s">
        <v>5915</v>
      </c>
      <c r="F334" s="207" t="s">
        <v>3577</v>
      </c>
      <c r="H334" s="208">
        <v>8.8919999999999995</v>
      </c>
      <c r="I334" s="190"/>
      <c r="L334" s="186"/>
      <c r="M334" s="191"/>
      <c r="N334" s="192"/>
      <c r="O334" s="192"/>
      <c r="P334" s="192"/>
      <c r="Q334" s="192"/>
      <c r="R334" s="192"/>
      <c r="S334" s="192"/>
      <c r="T334" s="193"/>
      <c r="AT334" s="194" t="s">
        <v>402</v>
      </c>
      <c r="AU334" s="194" t="s">
        <v>5990</v>
      </c>
      <c r="AV334" s="12" t="s">
        <v>5990</v>
      </c>
      <c r="AW334" s="12" t="s">
        <v>5947</v>
      </c>
      <c r="AX334" s="12" t="s">
        <v>5983</v>
      </c>
      <c r="AY334" s="194" t="s">
        <v>4012</v>
      </c>
    </row>
    <row r="335" spans="2:65" s="12" customFormat="1">
      <c r="B335" s="186"/>
      <c r="D335" s="195" t="s">
        <v>402</v>
      </c>
      <c r="E335" s="194" t="s">
        <v>5915</v>
      </c>
      <c r="F335" s="207" t="s">
        <v>3578</v>
      </c>
      <c r="H335" s="208">
        <v>34.863999999999997</v>
      </c>
      <c r="I335" s="190"/>
      <c r="L335" s="186"/>
      <c r="M335" s="191"/>
      <c r="N335" s="192"/>
      <c r="O335" s="192"/>
      <c r="P335" s="192"/>
      <c r="Q335" s="192"/>
      <c r="R335" s="192"/>
      <c r="S335" s="192"/>
      <c r="T335" s="193"/>
      <c r="AT335" s="194" t="s">
        <v>402</v>
      </c>
      <c r="AU335" s="194" t="s">
        <v>5990</v>
      </c>
      <c r="AV335" s="12" t="s">
        <v>5990</v>
      </c>
      <c r="AW335" s="12" t="s">
        <v>5947</v>
      </c>
      <c r="AX335" s="12" t="s">
        <v>5983</v>
      </c>
      <c r="AY335" s="194" t="s">
        <v>4012</v>
      </c>
    </row>
    <row r="336" spans="2:65" s="12" customFormat="1">
      <c r="B336" s="186"/>
      <c r="D336" s="195" t="s">
        <v>402</v>
      </c>
      <c r="E336" s="194" t="s">
        <v>5915</v>
      </c>
      <c r="F336" s="207" t="s">
        <v>3579</v>
      </c>
      <c r="H336" s="208">
        <v>112.473</v>
      </c>
      <c r="I336" s="190"/>
      <c r="L336" s="186"/>
      <c r="M336" s="191"/>
      <c r="N336" s="192"/>
      <c r="O336" s="192"/>
      <c r="P336" s="192"/>
      <c r="Q336" s="192"/>
      <c r="R336" s="192"/>
      <c r="S336" s="192"/>
      <c r="T336" s="193"/>
      <c r="AT336" s="194" t="s">
        <v>402</v>
      </c>
      <c r="AU336" s="194" t="s">
        <v>5990</v>
      </c>
      <c r="AV336" s="12" t="s">
        <v>5990</v>
      </c>
      <c r="AW336" s="12" t="s">
        <v>5947</v>
      </c>
      <c r="AX336" s="12" t="s">
        <v>5983</v>
      </c>
      <c r="AY336" s="194" t="s">
        <v>4012</v>
      </c>
    </row>
    <row r="337" spans="2:65" s="12" customFormat="1">
      <c r="B337" s="186"/>
      <c r="D337" s="195" t="s">
        <v>402</v>
      </c>
      <c r="E337" s="194" t="s">
        <v>5915</v>
      </c>
      <c r="F337" s="207" t="s">
        <v>3580</v>
      </c>
      <c r="H337" s="208">
        <v>25.25</v>
      </c>
      <c r="I337" s="190"/>
      <c r="L337" s="186"/>
      <c r="M337" s="191"/>
      <c r="N337" s="192"/>
      <c r="O337" s="192"/>
      <c r="P337" s="192"/>
      <c r="Q337" s="192"/>
      <c r="R337" s="192"/>
      <c r="S337" s="192"/>
      <c r="T337" s="193"/>
      <c r="AT337" s="194" t="s">
        <v>402</v>
      </c>
      <c r="AU337" s="194" t="s">
        <v>5990</v>
      </c>
      <c r="AV337" s="12" t="s">
        <v>5990</v>
      </c>
      <c r="AW337" s="12" t="s">
        <v>5947</v>
      </c>
      <c r="AX337" s="12" t="s">
        <v>5983</v>
      </c>
      <c r="AY337" s="194" t="s">
        <v>4012</v>
      </c>
    </row>
    <row r="338" spans="2:65" s="11" customFormat="1" ht="29.85" customHeight="1">
      <c r="B338" s="152"/>
      <c r="D338" s="163" t="s">
        <v>5982</v>
      </c>
      <c r="E338" s="164" t="s">
        <v>6043</v>
      </c>
      <c r="F338" s="164" t="s">
        <v>6044</v>
      </c>
      <c r="I338" s="155"/>
      <c r="J338" s="165">
        <f>BK338</f>
        <v>0</v>
      </c>
      <c r="L338" s="152"/>
      <c r="M338" s="157"/>
      <c r="N338" s="158"/>
      <c r="O338" s="158"/>
      <c r="P338" s="159">
        <f>SUM(P339:P345)</f>
        <v>0</v>
      </c>
      <c r="Q338" s="158"/>
      <c r="R338" s="159">
        <f>SUM(R339:R345)</f>
        <v>0</v>
      </c>
      <c r="S338" s="158"/>
      <c r="T338" s="160">
        <f>SUM(T339:T345)</f>
        <v>0</v>
      </c>
      <c r="AR338" s="153" t="s">
        <v>5990</v>
      </c>
      <c r="AT338" s="161" t="s">
        <v>5982</v>
      </c>
      <c r="AU338" s="161" t="s">
        <v>5934</v>
      </c>
      <c r="AY338" s="153" t="s">
        <v>4012</v>
      </c>
      <c r="BK338" s="162">
        <f>SUM(BK339:BK345)</f>
        <v>0</v>
      </c>
    </row>
    <row r="339" spans="2:65" s="1" customFormat="1" ht="22.5" customHeight="1">
      <c r="B339" s="166"/>
      <c r="C339" s="167" t="s">
        <v>5691</v>
      </c>
      <c r="D339" s="167" t="s">
        <v>4015</v>
      </c>
      <c r="E339" s="168" t="s">
        <v>6046</v>
      </c>
      <c r="F339" s="169" t="s">
        <v>6047</v>
      </c>
      <c r="G339" s="170" t="s">
        <v>426</v>
      </c>
      <c r="H339" s="171">
        <v>4.8979999999999997</v>
      </c>
      <c r="I339" s="172"/>
      <c r="J339" s="173">
        <f>ROUND(I339*H339,2)</f>
        <v>0</v>
      </c>
      <c r="K339" s="169" t="s">
        <v>5915</v>
      </c>
      <c r="L339" s="35"/>
      <c r="M339" s="174" t="s">
        <v>5915</v>
      </c>
      <c r="N339" s="175" t="s">
        <v>5954</v>
      </c>
      <c r="O339" s="36"/>
      <c r="P339" s="176">
        <f>O339*H339</f>
        <v>0</v>
      </c>
      <c r="Q339" s="176">
        <v>0</v>
      </c>
      <c r="R339" s="176">
        <f>Q339*H339</f>
        <v>0</v>
      </c>
      <c r="S339" s="176">
        <v>0</v>
      </c>
      <c r="T339" s="177">
        <f>S339*H339</f>
        <v>0</v>
      </c>
      <c r="AR339" s="18" t="s">
        <v>3964</v>
      </c>
      <c r="AT339" s="18" t="s">
        <v>4015</v>
      </c>
      <c r="AU339" s="18" t="s">
        <v>5990</v>
      </c>
      <c r="AY339" s="18" t="s">
        <v>4012</v>
      </c>
      <c r="BE339" s="178">
        <f>IF(N339="základní",J339,0)</f>
        <v>0</v>
      </c>
      <c r="BF339" s="178">
        <f>IF(N339="snížená",J339,0)</f>
        <v>0</v>
      </c>
      <c r="BG339" s="178">
        <f>IF(N339="zákl. přenesená",J339,0)</f>
        <v>0</v>
      </c>
      <c r="BH339" s="178">
        <f>IF(N339="sníž. přenesená",J339,0)</f>
        <v>0</v>
      </c>
      <c r="BI339" s="178">
        <f>IF(N339="nulová",J339,0)</f>
        <v>0</v>
      </c>
      <c r="BJ339" s="18" t="s">
        <v>5934</v>
      </c>
      <c r="BK339" s="178">
        <f>ROUND(I339*H339,2)</f>
        <v>0</v>
      </c>
      <c r="BL339" s="18" t="s">
        <v>3964</v>
      </c>
      <c r="BM339" s="18" t="s">
        <v>2661</v>
      </c>
    </row>
    <row r="340" spans="2:65" s="12" customFormat="1">
      <c r="B340" s="186"/>
      <c r="D340" s="195" t="s">
        <v>402</v>
      </c>
      <c r="E340" s="194" t="s">
        <v>5915</v>
      </c>
      <c r="F340" s="207" t="s">
        <v>3581</v>
      </c>
      <c r="H340" s="208">
        <v>2.16</v>
      </c>
      <c r="I340" s="190"/>
      <c r="L340" s="186"/>
      <c r="M340" s="191"/>
      <c r="N340" s="192"/>
      <c r="O340" s="192"/>
      <c r="P340" s="192"/>
      <c r="Q340" s="192"/>
      <c r="R340" s="192"/>
      <c r="S340" s="192"/>
      <c r="T340" s="193"/>
      <c r="AT340" s="194" t="s">
        <v>402</v>
      </c>
      <c r="AU340" s="194" t="s">
        <v>5990</v>
      </c>
      <c r="AV340" s="12" t="s">
        <v>5990</v>
      </c>
      <c r="AW340" s="12" t="s">
        <v>5947</v>
      </c>
      <c r="AX340" s="12" t="s">
        <v>5983</v>
      </c>
      <c r="AY340" s="194" t="s">
        <v>4012</v>
      </c>
    </row>
    <row r="341" spans="2:65" s="12" customFormat="1">
      <c r="B341" s="186"/>
      <c r="D341" s="195" t="s">
        <v>402</v>
      </c>
      <c r="E341" s="194" t="s">
        <v>5915</v>
      </c>
      <c r="F341" s="207" t="s">
        <v>3582</v>
      </c>
      <c r="H341" s="208">
        <v>2.738</v>
      </c>
      <c r="I341" s="190"/>
      <c r="L341" s="186"/>
      <c r="M341" s="191"/>
      <c r="N341" s="192"/>
      <c r="O341" s="192"/>
      <c r="P341" s="192"/>
      <c r="Q341" s="192"/>
      <c r="R341" s="192"/>
      <c r="S341" s="192"/>
      <c r="T341" s="193"/>
      <c r="AT341" s="194" t="s">
        <v>402</v>
      </c>
      <c r="AU341" s="194" t="s">
        <v>5990</v>
      </c>
      <c r="AV341" s="12" t="s">
        <v>5990</v>
      </c>
      <c r="AW341" s="12" t="s">
        <v>5947</v>
      </c>
      <c r="AX341" s="12" t="s">
        <v>5983</v>
      </c>
      <c r="AY341" s="194" t="s">
        <v>4012</v>
      </c>
    </row>
    <row r="342" spans="2:65" s="13" customFormat="1">
      <c r="B342" s="209"/>
      <c r="D342" s="179" t="s">
        <v>402</v>
      </c>
      <c r="E342" s="210" t="s">
        <v>5915</v>
      </c>
      <c r="F342" s="211" t="s">
        <v>476</v>
      </c>
      <c r="H342" s="212">
        <v>4.8979999999999997</v>
      </c>
      <c r="I342" s="213"/>
      <c r="L342" s="209"/>
      <c r="M342" s="214"/>
      <c r="N342" s="215"/>
      <c r="O342" s="215"/>
      <c r="P342" s="215"/>
      <c r="Q342" s="215"/>
      <c r="R342" s="215"/>
      <c r="S342" s="215"/>
      <c r="T342" s="216"/>
      <c r="AT342" s="217" t="s">
        <v>402</v>
      </c>
      <c r="AU342" s="217" t="s">
        <v>5990</v>
      </c>
      <c r="AV342" s="13" t="s">
        <v>6003</v>
      </c>
      <c r="AW342" s="13" t="s">
        <v>5947</v>
      </c>
      <c r="AX342" s="13" t="s">
        <v>5934</v>
      </c>
      <c r="AY342" s="217" t="s">
        <v>4012</v>
      </c>
    </row>
    <row r="343" spans="2:65" s="1" customFormat="1" ht="31.5" customHeight="1">
      <c r="B343" s="166"/>
      <c r="C343" s="197" t="s">
        <v>5695</v>
      </c>
      <c r="D343" s="197" t="s">
        <v>447</v>
      </c>
      <c r="E343" s="198" t="s">
        <v>3583</v>
      </c>
      <c r="F343" s="199" t="s">
        <v>3584</v>
      </c>
      <c r="G343" s="200" t="s">
        <v>568</v>
      </c>
      <c r="H343" s="201">
        <v>3</v>
      </c>
      <c r="I343" s="202"/>
      <c r="J343" s="203">
        <f>ROUND(I343*H343,2)</f>
        <v>0</v>
      </c>
      <c r="K343" s="199" t="s">
        <v>5915</v>
      </c>
      <c r="L343" s="204"/>
      <c r="M343" s="205" t="s">
        <v>5915</v>
      </c>
      <c r="N343" s="206" t="s">
        <v>5954</v>
      </c>
      <c r="O343" s="36"/>
      <c r="P343" s="176">
        <f>O343*H343</f>
        <v>0</v>
      </c>
      <c r="Q343" s="176">
        <v>0</v>
      </c>
      <c r="R343" s="176">
        <f>Q343*H343</f>
        <v>0</v>
      </c>
      <c r="S343" s="176">
        <v>0</v>
      </c>
      <c r="T343" s="177">
        <f>S343*H343</f>
        <v>0</v>
      </c>
      <c r="AR343" s="18" t="s">
        <v>526</v>
      </c>
      <c r="AT343" s="18" t="s">
        <v>447</v>
      </c>
      <c r="AU343" s="18" t="s">
        <v>5990</v>
      </c>
      <c r="AY343" s="18" t="s">
        <v>4012</v>
      </c>
      <c r="BE343" s="178">
        <f>IF(N343="základní",J343,0)</f>
        <v>0</v>
      </c>
      <c r="BF343" s="178">
        <f>IF(N343="snížená",J343,0)</f>
        <v>0</v>
      </c>
      <c r="BG343" s="178">
        <f>IF(N343="zákl. přenesená",J343,0)</f>
        <v>0</v>
      </c>
      <c r="BH343" s="178">
        <f>IF(N343="sníž. přenesená",J343,0)</f>
        <v>0</v>
      </c>
      <c r="BI343" s="178">
        <f>IF(N343="nulová",J343,0)</f>
        <v>0</v>
      </c>
      <c r="BJ343" s="18" t="s">
        <v>5934</v>
      </c>
      <c r="BK343" s="178">
        <f>ROUND(I343*H343,2)</f>
        <v>0</v>
      </c>
      <c r="BL343" s="18" t="s">
        <v>3964</v>
      </c>
      <c r="BM343" s="18" t="s">
        <v>3585</v>
      </c>
    </row>
    <row r="344" spans="2:65" s="1" customFormat="1" ht="31.5" customHeight="1">
      <c r="B344" s="166"/>
      <c r="C344" s="197" t="s">
        <v>5699</v>
      </c>
      <c r="D344" s="197" t="s">
        <v>447</v>
      </c>
      <c r="E344" s="198" t="s">
        <v>3586</v>
      </c>
      <c r="F344" s="199" t="s">
        <v>3587</v>
      </c>
      <c r="G344" s="200" t="s">
        <v>568</v>
      </c>
      <c r="H344" s="201">
        <v>2</v>
      </c>
      <c r="I344" s="202"/>
      <c r="J344" s="203">
        <f>ROUND(I344*H344,2)</f>
        <v>0</v>
      </c>
      <c r="K344" s="199" t="s">
        <v>5915</v>
      </c>
      <c r="L344" s="204"/>
      <c r="M344" s="205" t="s">
        <v>5915</v>
      </c>
      <c r="N344" s="206" t="s">
        <v>5954</v>
      </c>
      <c r="O344" s="36"/>
      <c r="P344" s="176">
        <f>O344*H344</f>
        <v>0</v>
      </c>
      <c r="Q344" s="176">
        <v>0</v>
      </c>
      <c r="R344" s="176">
        <f>Q344*H344</f>
        <v>0</v>
      </c>
      <c r="S344" s="176">
        <v>0</v>
      </c>
      <c r="T344" s="177">
        <f>S344*H344</f>
        <v>0</v>
      </c>
      <c r="AR344" s="18" t="s">
        <v>526</v>
      </c>
      <c r="AT344" s="18" t="s">
        <v>447</v>
      </c>
      <c r="AU344" s="18" t="s">
        <v>5990</v>
      </c>
      <c r="AY344" s="18" t="s">
        <v>4012</v>
      </c>
      <c r="BE344" s="178">
        <f>IF(N344="základní",J344,0)</f>
        <v>0</v>
      </c>
      <c r="BF344" s="178">
        <f>IF(N344="snížená",J344,0)</f>
        <v>0</v>
      </c>
      <c r="BG344" s="178">
        <f>IF(N344="zákl. přenesená",J344,0)</f>
        <v>0</v>
      </c>
      <c r="BH344" s="178">
        <f>IF(N344="sníž. přenesená",J344,0)</f>
        <v>0</v>
      </c>
      <c r="BI344" s="178">
        <f>IF(N344="nulová",J344,0)</f>
        <v>0</v>
      </c>
      <c r="BJ344" s="18" t="s">
        <v>5934</v>
      </c>
      <c r="BK344" s="178">
        <f>ROUND(I344*H344,2)</f>
        <v>0</v>
      </c>
      <c r="BL344" s="18" t="s">
        <v>3964</v>
      </c>
      <c r="BM344" s="18" t="s">
        <v>3588</v>
      </c>
    </row>
    <row r="345" spans="2:65" s="1" customFormat="1" ht="22.5" customHeight="1">
      <c r="B345" s="166"/>
      <c r="C345" s="167" t="s">
        <v>5703</v>
      </c>
      <c r="D345" s="167" t="s">
        <v>4015</v>
      </c>
      <c r="E345" s="168" t="s">
        <v>5576</v>
      </c>
      <c r="F345" s="169" t="s">
        <v>5577</v>
      </c>
      <c r="G345" s="170" t="s">
        <v>5780</v>
      </c>
      <c r="H345" s="222"/>
      <c r="I345" s="172"/>
      <c r="J345" s="173">
        <f>ROUND(I345*H345,2)</f>
        <v>0</v>
      </c>
      <c r="K345" s="169" t="s">
        <v>392</v>
      </c>
      <c r="L345" s="35"/>
      <c r="M345" s="174" t="s">
        <v>5915</v>
      </c>
      <c r="N345" s="175" t="s">
        <v>5954</v>
      </c>
      <c r="O345" s="36"/>
      <c r="P345" s="176">
        <f>O345*H345</f>
        <v>0</v>
      </c>
      <c r="Q345" s="176">
        <v>0</v>
      </c>
      <c r="R345" s="176">
        <f>Q345*H345</f>
        <v>0</v>
      </c>
      <c r="S345" s="176">
        <v>0</v>
      </c>
      <c r="T345" s="177">
        <f>S345*H345</f>
        <v>0</v>
      </c>
      <c r="AR345" s="18" t="s">
        <v>3964</v>
      </c>
      <c r="AT345" s="18" t="s">
        <v>4015</v>
      </c>
      <c r="AU345" s="18" t="s">
        <v>5990</v>
      </c>
      <c r="AY345" s="18" t="s">
        <v>4012</v>
      </c>
      <c r="BE345" s="178">
        <f>IF(N345="základní",J345,0)</f>
        <v>0</v>
      </c>
      <c r="BF345" s="178">
        <f>IF(N345="snížená",J345,0)</f>
        <v>0</v>
      </c>
      <c r="BG345" s="178">
        <f>IF(N345="zákl. přenesená",J345,0)</f>
        <v>0</v>
      </c>
      <c r="BH345" s="178">
        <f>IF(N345="sníž. přenesená",J345,0)</f>
        <v>0</v>
      </c>
      <c r="BI345" s="178">
        <f>IF(N345="nulová",J345,0)</f>
        <v>0</v>
      </c>
      <c r="BJ345" s="18" t="s">
        <v>5934</v>
      </c>
      <c r="BK345" s="178">
        <f>ROUND(I345*H345,2)</f>
        <v>0</v>
      </c>
      <c r="BL345" s="18" t="s">
        <v>3964</v>
      </c>
      <c r="BM345" s="18" t="s">
        <v>3589</v>
      </c>
    </row>
    <row r="346" spans="2:65" s="11" customFormat="1" ht="29.85" customHeight="1">
      <c r="B346" s="152"/>
      <c r="D346" s="163" t="s">
        <v>5982</v>
      </c>
      <c r="E346" s="164" t="s">
        <v>6058</v>
      </c>
      <c r="F346" s="164" t="s">
        <v>6059</v>
      </c>
      <c r="I346" s="155"/>
      <c r="J346" s="165">
        <f>BK346</f>
        <v>0</v>
      </c>
      <c r="L346" s="152"/>
      <c r="M346" s="157"/>
      <c r="N346" s="158"/>
      <c r="O346" s="158"/>
      <c r="P346" s="159">
        <f>SUM(P347:P356)</f>
        <v>0</v>
      </c>
      <c r="Q346" s="158"/>
      <c r="R346" s="159">
        <f>SUM(R347:R356)</f>
        <v>4.6100000000000004E-3</v>
      </c>
      <c r="S346" s="158"/>
      <c r="T346" s="160">
        <f>SUM(T347:T356)</f>
        <v>0</v>
      </c>
      <c r="AR346" s="153" t="s">
        <v>5990</v>
      </c>
      <c r="AT346" s="161" t="s">
        <v>5982</v>
      </c>
      <c r="AU346" s="161" t="s">
        <v>5934</v>
      </c>
      <c r="AY346" s="153" t="s">
        <v>4012</v>
      </c>
      <c r="BK346" s="162">
        <f>SUM(BK347:BK356)</f>
        <v>0</v>
      </c>
    </row>
    <row r="347" spans="2:65" s="1" customFormat="1" ht="22.5" customHeight="1">
      <c r="B347" s="166"/>
      <c r="C347" s="167" t="s">
        <v>5707</v>
      </c>
      <c r="D347" s="167" t="s">
        <v>4015</v>
      </c>
      <c r="E347" s="168" t="s">
        <v>6061</v>
      </c>
      <c r="F347" s="169" t="s">
        <v>6062</v>
      </c>
      <c r="G347" s="170" t="s">
        <v>426</v>
      </c>
      <c r="H347" s="171">
        <v>9.2210000000000001</v>
      </c>
      <c r="I347" s="172"/>
      <c r="J347" s="173">
        <f>ROUND(I347*H347,2)</f>
        <v>0</v>
      </c>
      <c r="K347" s="169" t="s">
        <v>593</v>
      </c>
      <c r="L347" s="35"/>
      <c r="M347" s="174" t="s">
        <v>5915</v>
      </c>
      <c r="N347" s="175" t="s">
        <v>5954</v>
      </c>
      <c r="O347" s="36"/>
      <c r="P347" s="176">
        <f>O347*H347</f>
        <v>0</v>
      </c>
      <c r="Q347" s="176">
        <v>0</v>
      </c>
      <c r="R347" s="176">
        <f>Q347*H347</f>
        <v>0</v>
      </c>
      <c r="S347" s="176">
        <v>0</v>
      </c>
      <c r="T347" s="177">
        <f>S347*H347</f>
        <v>0</v>
      </c>
      <c r="AR347" s="18" t="s">
        <v>3964</v>
      </c>
      <c r="AT347" s="18" t="s">
        <v>4015</v>
      </c>
      <c r="AU347" s="18" t="s">
        <v>5990</v>
      </c>
      <c r="AY347" s="18" t="s">
        <v>4012</v>
      </c>
      <c r="BE347" s="178">
        <f>IF(N347="základní",J347,0)</f>
        <v>0</v>
      </c>
      <c r="BF347" s="178">
        <f>IF(N347="snížená",J347,0)</f>
        <v>0</v>
      </c>
      <c r="BG347" s="178">
        <f>IF(N347="zákl. přenesená",J347,0)</f>
        <v>0</v>
      </c>
      <c r="BH347" s="178">
        <f>IF(N347="sníž. přenesená",J347,0)</f>
        <v>0</v>
      </c>
      <c r="BI347" s="178">
        <f>IF(N347="nulová",J347,0)</f>
        <v>0</v>
      </c>
      <c r="BJ347" s="18" t="s">
        <v>5934</v>
      </c>
      <c r="BK347" s="178">
        <f>ROUND(I347*H347,2)</f>
        <v>0</v>
      </c>
      <c r="BL347" s="18" t="s">
        <v>3964</v>
      </c>
      <c r="BM347" s="18" t="s">
        <v>2665</v>
      </c>
    </row>
    <row r="348" spans="2:65" s="12" customFormat="1">
      <c r="B348" s="186"/>
      <c r="D348" s="195" t="s">
        <v>402</v>
      </c>
      <c r="E348" s="194" t="s">
        <v>5915</v>
      </c>
      <c r="F348" s="207" t="s">
        <v>3590</v>
      </c>
      <c r="H348" s="208">
        <v>7.6840000000000002</v>
      </c>
      <c r="I348" s="190"/>
      <c r="L348" s="186"/>
      <c r="M348" s="191"/>
      <c r="N348" s="192"/>
      <c r="O348" s="192"/>
      <c r="P348" s="192"/>
      <c r="Q348" s="192"/>
      <c r="R348" s="192"/>
      <c r="S348" s="192"/>
      <c r="T348" s="193"/>
      <c r="AT348" s="194" t="s">
        <v>402</v>
      </c>
      <c r="AU348" s="194" t="s">
        <v>5990</v>
      </c>
      <c r="AV348" s="12" t="s">
        <v>5990</v>
      </c>
      <c r="AW348" s="12" t="s">
        <v>5947</v>
      </c>
      <c r="AX348" s="12" t="s">
        <v>5934</v>
      </c>
      <c r="AY348" s="194" t="s">
        <v>4012</v>
      </c>
    </row>
    <row r="349" spans="2:65" s="12" customFormat="1">
      <c r="B349" s="186"/>
      <c r="D349" s="179" t="s">
        <v>402</v>
      </c>
      <c r="F349" s="188" t="s">
        <v>3591</v>
      </c>
      <c r="H349" s="189">
        <v>9.2210000000000001</v>
      </c>
      <c r="I349" s="190"/>
      <c r="L349" s="186"/>
      <c r="M349" s="191"/>
      <c r="N349" s="192"/>
      <c r="O349" s="192"/>
      <c r="P349" s="192"/>
      <c r="Q349" s="192"/>
      <c r="R349" s="192"/>
      <c r="S349" s="192"/>
      <c r="T349" s="193"/>
      <c r="AT349" s="194" t="s">
        <v>402</v>
      </c>
      <c r="AU349" s="194" t="s">
        <v>5990</v>
      </c>
      <c r="AV349" s="12" t="s">
        <v>5990</v>
      </c>
      <c r="AW349" s="12" t="s">
        <v>5916</v>
      </c>
      <c r="AX349" s="12" t="s">
        <v>5934</v>
      </c>
      <c r="AY349" s="194" t="s">
        <v>4012</v>
      </c>
    </row>
    <row r="350" spans="2:65" s="1" customFormat="1" ht="31.5" customHeight="1">
      <c r="B350" s="166"/>
      <c r="C350" s="167" t="s">
        <v>5711</v>
      </c>
      <c r="D350" s="167" t="s">
        <v>4015</v>
      </c>
      <c r="E350" s="168" t="s">
        <v>6066</v>
      </c>
      <c r="F350" s="169" t="s">
        <v>6067</v>
      </c>
      <c r="G350" s="170" t="s">
        <v>426</v>
      </c>
      <c r="H350" s="171">
        <v>9.2200000000000006</v>
      </c>
      <c r="I350" s="172"/>
      <c r="J350" s="173">
        <f>ROUND(I350*H350,2)</f>
        <v>0</v>
      </c>
      <c r="K350" s="169" t="s">
        <v>593</v>
      </c>
      <c r="L350" s="35"/>
      <c r="M350" s="174" t="s">
        <v>5915</v>
      </c>
      <c r="N350" s="175" t="s">
        <v>5954</v>
      </c>
      <c r="O350" s="36"/>
      <c r="P350" s="176">
        <f>O350*H350</f>
        <v>0</v>
      </c>
      <c r="Q350" s="176">
        <v>0</v>
      </c>
      <c r="R350" s="176">
        <f>Q350*H350</f>
        <v>0</v>
      </c>
      <c r="S350" s="176">
        <v>0</v>
      </c>
      <c r="T350" s="177">
        <f>S350*H350</f>
        <v>0</v>
      </c>
      <c r="AR350" s="18" t="s">
        <v>3964</v>
      </c>
      <c r="AT350" s="18" t="s">
        <v>4015</v>
      </c>
      <c r="AU350" s="18" t="s">
        <v>5990</v>
      </c>
      <c r="AY350" s="18" t="s">
        <v>4012</v>
      </c>
      <c r="BE350" s="178">
        <f>IF(N350="základní",J350,0)</f>
        <v>0</v>
      </c>
      <c r="BF350" s="178">
        <f>IF(N350="snížená",J350,0)</f>
        <v>0</v>
      </c>
      <c r="BG350" s="178">
        <f>IF(N350="zákl. přenesená",J350,0)</f>
        <v>0</v>
      </c>
      <c r="BH350" s="178">
        <f>IF(N350="sníž. přenesená",J350,0)</f>
        <v>0</v>
      </c>
      <c r="BI350" s="178">
        <f>IF(N350="nulová",J350,0)</f>
        <v>0</v>
      </c>
      <c r="BJ350" s="18" t="s">
        <v>5934</v>
      </c>
      <c r="BK350" s="178">
        <f>ROUND(I350*H350,2)</f>
        <v>0</v>
      </c>
      <c r="BL350" s="18" t="s">
        <v>3964</v>
      </c>
      <c r="BM350" s="18" t="s">
        <v>2671</v>
      </c>
    </row>
    <row r="351" spans="2:65" s="1" customFormat="1" ht="22.5" customHeight="1">
      <c r="B351" s="166"/>
      <c r="C351" s="197" t="s">
        <v>5715</v>
      </c>
      <c r="D351" s="197" t="s">
        <v>447</v>
      </c>
      <c r="E351" s="198" t="s">
        <v>6070</v>
      </c>
      <c r="F351" s="199" t="s">
        <v>6071</v>
      </c>
      <c r="G351" s="200" t="s">
        <v>777</v>
      </c>
      <c r="H351" s="201">
        <v>1.8440000000000001</v>
      </c>
      <c r="I351" s="202"/>
      <c r="J351" s="203">
        <f>ROUND(I351*H351,2)</f>
        <v>0</v>
      </c>
      <c r="K351" s="199" t="s">
        <v>593</v>
      </c>
      <c r="L351" s="204"/>
      <c r="M351" s="205" t="s">
        <v>5915</v>
      </c>
      <c r="N351" s="206" t="s">
        <v>5954</v>
      </c>
      <c r="O351" s="36"/>
      <c r="P351" s="176">
        <f>O351*H351</f>
        <v>0</v>
      </c>
      <c r="Q351" s="176">
        <v>1E-3</v>
      </c>
      <c r="R351" s="176">
        <f>Q351*H351</f>
        <v>1.8440000000000002E-3</v>
      </c>
      <c r="S351" s="176">
        <v>0</v>
      </c>
      <c r="T351" s="177">
        <f>S351*H351</f>
        <v>0</v>
      </c>
      <c r="AR351" s="18" t="s">
        <v>526</v>
      </c>
      <c r="AT351" s="18" t="s">
        <v>447</v>
      </c>
      <c r="AU351" s="18" t="s">
        <v>5990</v>
      </c>
      <c r="AY351" s="18" t="s">
        <v>4012</v>
      </c>
      <c r="BE351" s="178">
        <f>IF(N351="základní",J351,0)</f>
        <v>0</v>
      </c>
      <c r="BF351" s="178">
        <f>IF(N351="snížená",J351,0)</f>
        <v>0</v>
      </c>
      <c r="BG351" s="178">
        <f>IF(N351="zákl. přenesená",J351,0)</f>
        <v>0</v>
      </c>
      <c r="BH351" s="178">
        <f>IF(N351="sníž. přenesená",J351,0)</f>
        <v>0</v>
      </c>
      <c r="BI351" s="178">
        <f>IF(N351="nulová",J351,0)</f>
        <v>0</v>
      </c>
      <c r="BJ351" s="18" t="s">
        <v>5934</v>
      </c>
      <c r="BK351" s="178">
        <f>ROUND(I351*H351,2)</f>
        <v>0</v>
      </c>
      <c r="BL351" s="18" t="s">
        <v>3964</v>
      </c>
      <c r="BM351" s="18" t="s">
        <v>2672</v>
      </c>
    </row>
    <row r="352" spans="2:65" s="12" customFormat="1">
      <c r="B352" s="186"/>
      <c r="D352" s="179" t="s">
        <v>402</v>
      </c>
      <c r="E352" s="187" t="s">
        <v>5915</v>
      </c>
      <c r="F352" s="188" t="s">
        <v>3592</v>
      </c>
      <c r="H352" s="189">
        <v>1.8440000000000001</v>
      </c>
      <c r="I352" s="190"/>
      <c r="L352" s="186"/>
      <c r="M352" s="191"/>
      <c r="N352" s="192"/>
      <c r="O352" s="192"/>
      <c r="P352" s="192"/>
      <c r="Q352" s="192"/>
      <c r="R352" s="192"/>
      <c r="S352" s="192"/>
      <c r="T352" s="193"/>
      <c r="AT352" s="194" t="s">
        <v>402</v>
      </c>
      <c r="AU352" s="194" t="s">
        <v>5990</v>
      </c>
      <c r="AV352" s="12" t="s">
        <v>5990</v>
      </c>
      <c r="AW352" s="12" t="s">
        <v>5947</v>
      </c>
      <c r="AX352" s="12" t="s">
        <v>5934</v>
      </c>
      <c r="AY352" s="194" t="s">
        <v>4012</v>
      </c>
    </row>
    <row r="353" spans="2:65" s="1" customFormat="1" ht="22.5" customHeight="1">
      <c r="B353" s="166"/>
      <c r="C353" s="167" t="s">
        <v>5719</v>
      </c>
      <c r="D353" s="167" t="s">
        <v>4015</v>
      </c>
      <c r="E353" s="168" t="s">
        <v>6075</v>
      </c>
      <c r="F353" s="169" t="s">
        <v>6076</v>
      </c>
      <c r="G353" s="170" t="s">
        <v>426</v>
      </c>
      <c r="H353" s="171">
        <v>9.2200000000000006</v>
      </c>
      <c r="I353" s="172"/>
      <c r="J353" s="173">
        <f>ROUND(I353*H353,2)</f>
        <v>0</v>
      </c>
      <c r="K353" s="169" t="s">
        <v>392</v>
      </c>
      <c r="L353" s="35"/>
      <c r="M353" s="174" t="s">
        <v>5915</v>
      </c>
      <c r="N353" s="175" t="s">
        <v>5954</v>
      </c>
      <c r="O353" s="36"/>
      <c r="P353" s="176">
        <f>O353*H353</f>
        <v>0</v>
      </c>
      <c r="Q353" s="176">
        <v>0</v>
      </c>
      <c r="R353" s="176">
        <f>Q353*H353</f>
        <v>0</v>
      </c>
      <c r="S353" s="176">
        <v>0</v>
      </c>
      <c r="T353" s="177">
        <f>S353*H353</f>
        <v>0</v>
      </c>
      <c r="AR353" s="18" t="s">
        <v>3964</v>
      </c>
      <c r="AT353" s="18" t="s">
        <v>4015</v>
      </c>
      <c r="AU353" s="18" t="s">
        <v>5990</v>
      </c>
      <c r="AY353" s="18" t="s">
        <v>4012</v>
      </c>
      <c r="BE353" s="178">
        <f>IF(N353="základní",J353,0)</f>
        <v>0</v>
      </c>
      <c r="BF353" s="178">
        <f>IF(N353="snížená",J353,0)</f>
        <v>0</v>
      </c>
      <c r="BG353" s="178">
        <f>IF(N353="zákl. přenesená",J353,0)</f>
        <v>0</v>
      </c>
      <c r="BH353" s="178">
        <f>IF(N353="sníž. přenesená",J353,0)</f>
        <v>0</v>
      </c>
      <c r="BI353" s="178">
        <f>IF(N353="nulová",J353,0)</f>
        <v>0</v>
      </c>
      <c r="BJ353" s="18" t="s">
        <v>5934</v>
      </c>
      <c r="BK353" s="178">
        <f>ROUND(I353*H353,2)</f>
        <v>0</v>
      </c>
      <c r="BL353" s="18" t="s">
        <v>3964</v>
      </c>
      <c r="BM353" s="18" t="s">
        <v>2674</v>
      </c>
    </row>
    <row r="354" spans="2:65" s="12" customFormat="1">
      <c r="B354" s="186"/>
      <c r="D354" s="179" t="s">
        <v>402</v>
      </c>
      <c r="F354" s="188" t="s">
        <v>3593</v>
      </c>
      <c r="H354" s="189">
        <v>9.2200000000000006</v>
      </c>
      <c r="I354" s="190"/>
      <c r="L354" s="186"/>
      <c r="M354" s="191"/>
      <c r="N354" s="192"/>
      <c r="O354" s="192"/>
      <c r="P354" s="192"/>
      <c r="Q354" s="192"/>
      <c r="R354" s="192"/>
      <c r="S354" s="192"/>
      <c r="T354" s="193"/>
      <c r="AT354" s="194" t="s">
        <v>402</v>
      </c>
      <c r="AU354" s="194" t="s">
        <v>5990</v>
      </c>
      <c r="AV354" s="12" t="s">
        <v>5990</v>
      </c>
      <c r="AW354" s="12" t="s">
        <v>5916</v>
      </c>
      <c r="AX354" s="12" t="s">
        <v>5934</v>
      </c>
      <c r="AY354" s="194" t="s">
        <v>4012</v>
      </c>
    </row>
    <row r="355" spans="2:65" s="1" customFormat="1" ht="22.5" customHeight="1">
      <c r="B355" s="166"/>
      <c r="C355" s="197" t="s">
        <v>5724</v>
      </c>
      <c r="D355" s="197" t="s">
        <v>447</v>
      </c>
      <c r="E355" s="198" t="s">
        <v>6080</v>
      </c>
      <c r="F355" s="199" t="s">
        <v>6081</v>
      </c>
      <c r="G355" s="200" t="s">
        <v>777</v>
      </c>
      <c r="H355" s="201">
        <v>2.766</v>
      </c>
      <c r="I355" s="202"/>
      <c r="J355" s="203">
        <f>ROUND(I355*H355,2)</f>
        <v>0</v>
      </c>
      <c r="K355" s="199" t="s">
        <v>5915</v>
      </c>
      <c r="L355" s="204"/>
      <c r="M355" s="205" t="s">
        <v>5915</v>
      </c>
      <c r="N355" s="206" t="s">
        <v>5954</v>
      </c>
      <c r="O355" s="36"/>
      <c r="P355" s="176">
        <f>O355*H355</f>
        <v>0</v>
      </c>
      <c r="Q355" s="176">
        <v>1E-3</v>
      </c>
      <c r="R355" s="176">
        <f>Q355*H355</f>
        <v>2.7660000000000002E-3</v>
      </c>
      <c r="S355" s="176">
        <v>0</v>
      </c>
      <c r="T355" s="177">
        <f>S355*H355</f>
        <v>0</v>
      </c>
      <c r="AR355" s="18" t="s">
        <v>526</v>
      </c>
      <c r="AT355" s="18" t="s">
        <v>447</v>
      </c>
      <c r="AU355" s="18" t="s">
        <v>5990</v>
      </c>
      <c r="AY355" s="18" t="s">
        <v>4012</v>
      </c>
      <c r="BE355" s="178">
        <f>IF(N355="základní",J355,0)</f>
        <v>0</v>
      </c>
      <c r="BF355" s="178">
        <f>IF(N355="snížená",J355,0)</f>
        <v>0</v>
      </c>
      <c r="BG355" s="178">
        <f>IF(N355="zákl. přenesená",J355,0)</f>
        <v>0</v>
      </c>
      <c r="BH355" s="178">
        <f>IF(N355="sníž. přenesená",J355,0)</f>
        <v>0</v>
      </c>
      <c r="BI355" s="178">
        <f>IF(N355="nulová",J355,0)</f>
        <v>0</v>
      </c>
      <c r="BJ355" s="18" t="s">
        <v>5934</v>
      </c>
      <c r="BK355" s="178">
        <f>ROUND(I355*H355,2)</f>
        <v>0</v>
      </c>
      <c r="BL355" s="18" t="s">
        <v>3964</v>
      </c>
      <c r="BM355" s="18" t="s">
        <v>2676</v>
      </c>
    </row>
    <row r="356" spans="2:65" s="12" customFormat="1">
      <c r="B356" s="186"/>
      <c r="D356" s="195" t="s">
        <v>402</v>
      </c>
      <c r="E356" s="194" t="s">
        <v>5915</v>
      </c>
      <c r="F356" s="207" t="s">
        <v>3594</v>
      </c>
      <c r="H356" s="208">
        <v>2.766</v>
      </c>
      <c r="I356" s="190"/>
      <c r="L356" s="186"/>
      <c r="M356" s="191"/>
      <c r="N356" s="192"/>
      <c r="O356" s="192"/>
      <c r="P356" s="192"/>
      <c r="Q356" s="192"/>
      <c r="R356" s="192"/>
      <c r="S356" s="192"/>
      <c r="T356" s="193"/>
      <c r="AT356" s="194" t="s">
        <v>402</v>
      </c>
      <c r="AU356" s="194" t="s">
        <v>5990</v>
      </c>
      <c r="AV356" s="12" t="s">
        <v>5990</v>
      </c>
      <c r="AW356" s="12" t="s">
        <v>5947</v>
      </c>
      <c r="AX356" s="12" t="s">
        <v>5934</v>
      </c>
      <c r="AY356" s="194" t="s">
        <v>4012</v>
      </c>
    </row>
    <row r="357" spans="2:65" s="11" customFormat="1" ht="37.35" customHeight="1">
      <c r="B357" s="152"/>
      <c r="D357" s="153" t="s">
        <v>5982</v>
      </c>
      <c r="E357" s="154" t="s">
        <v>447</v>
      </c>
      <c r="F357" s="154" t="s">
        <v>1430</v>
      </c>
      <c r="I357" s="155"/>
      <c r="J357" s="156">
        <f>BK357</f>
        <v>0</v>
      </c>
      <c r="L357" s="152"/>
      <c r="M357" s="157"/>
      <c r="N357" s="158"/>
      <c r="O357" s="158"/>
      <c r="P357" s="159">
        <f>P358+P362</f>
        <v>0</v>
      </c>
      <c r="Q357" s="158"/>
      <c r="R357" s="159">
        <f>R358+R362</f>
        <v>0</v>
      </c>
      <c r="S357" s="158"/>
      <c r="T357" s="160">
        <f>T358+T362</f>
        <v>0</v>
      </c>
      <c r="AR357" s="153" t="s">
        <v>6000</v>
      </c>
      <c r="AT357" s="161" t="s">
        <v>5982</v>
      </c>
      <c r="AU357" s="161" t="s">
        <v>5983</v>
      </c>
      <c r="AY357" s="153" t="s">
        <v>4012</v>
      </c>
      <c r="BK357" s="162">
        <f>BK358+BK362</f>
        <v>0</v>
      </c>
    </row>
    <row r="358" spans="2:65" s="11" customFormat="1" ht="19.899999999999999" customHeight="1">
      <c r="B358" s="152"/>
      <c r="D358" s="163" t="s">
        <v>5982</v>
      </c>
      <c r="E358" s="164" t="s">
        <v>4471</v>
      </c>
      <c r="F358" s="164" t="s">
        <v>4472</v>
      </c>
      <c r="I358" s="155"/>
      <c r="J358" s="165">
        <f>BK358</f>
        <v>0</v>
      </c>
      <c r="L358" s="152"/>
      <c r="M358" s="157"/>
      <c r="N358" s="158"/>
      <c r="O358" s="158"/>
      <c r="P358" s="159">
        <f>SUM(P359:P361)</f>
        <v>0</v>
      </c>
      <c r="Q358" s="158"/>
      <c r="R358" s="159">
        <f>SUM(R359:R361)</f>
        <v>0</v>
      </c>
      <c r="S358" s="158"/>
      <c r="T358" s="160">
        <f>SUM(T359:T361)</f>
        <v>0</v>
      </c>
      <c r="AR358" s="153" t="s">
        <v>6000</v>
      </c>
      <c r="AT358" s="161" t="s">
        <v>5982</v>
      </c>
      <c r="AU358" s="161" t="s">
        <v>5934</v>
      </c>
      <c r="AY358" s="153" t="s">
        <v>4012</v>
      </c>
      <c r="BK358" s="162">
        <f>SUM(BK359:BK361)</f>
        <v>0</v>
      </c>
    </row>
    <row r="359" spans="2:65" s="1" customFormat="1" ht="22.5" customHeight="1">
      <c r="B359" s="166"/>
      <c r="C359" s="167" t="s">
        <v>5728</v>
      </c>
      <c r="D359" s="167" t="s">
        <v>4015</v>
      </c>
      <c r="E359" s="168" t="s">
        <v>4473</v>
      </c>
      <c r="F359" s="169" t="s">
        <v>4474</v>
      </c>
      <c r="G359" s="170" t="s">
        <v>426</v>
      </c>
      <c r="H359" s="171">
        <v>4.34</v>
      </c>
      <c r="I359" s="172"/>
      <c r="J359" s="173">
        <f>ROUND(I359*H359,2)</f>
        <v>0</v>
      </c>
      <c r="K359" s="169" t="s">
        <v>392</v>
      </c>
      <c r="L359" s="35"/>
      <c r="M359" s="174" t="s">
        <v>5915</v>
      </c>
      <c r="N359" s="175" t="s">
        <v>5954</v>
      </c>
      <c r="O359" s="36"/>
      <c r="P359" s="176">
        <f>O359*H359</f>
        <v>0</v>
      </c>
      <c r="Q359" s="176">
        <v>0</v>
      </c>
      <c r="R359" s="176">
        <f>Q359*H359</f>
        <v>0</v>
      </c>
      <c r="S359" s="176">
        <v>0</v>
      </c>
      <c r="T359" s="177">
        <f>S359*H359</f>
        <v>0</v>
      </c>
      <c r="AR359" s="18" t="s">
        <v>701</v>
      </c>
      <c r="AT359" s="18" t="s">
        <v>4015</v>
      </c>
      <c r="AU359" s="18" t="s">
        <v>5990</v>
      </c>
      <c r="AY359" s="18" t="s">
        <v>4012</v>
      </c>
      <c r="BE359" s="178">
        <f>IF(N359="základní",J359,0)</f>
        <v>0</v>
      </c>
      <c r="BF359" s="178">
        <f>IF(N359="snížená",J359,0)</f>
        <v>0</v>
      </c>
      <c r="BG359" s="178">
        <f>IF(N359="zákl. přenesená",J359,0)</f>
        <v>0</v>
      </c>
      <c r="BH359" s="178">
        <f>IF(N359="sníž. přenesená",J359,0)</f>
        <v>0</v>
      </c>
      <c r="BI359" s="178">
        <f>IF(N359="nulová",J359,0)</f>
        <v>0</v>
      </c>
      <c r="BJ359" s="18" t="s">
        <v>5934</v>
      </c>
      <c r="BK359" s="178">
        <f>ROUND(I359*H359,2)</f>
        <v>0</v>
      </c>
      <c r="BL359" s="18" t="s">
        <v>701</v>
      </c>
      <c r="BM359" s="18" t="s">
        <v>5581</v>
      </c>
    </row>
    <row r="360" spans="2:65" s="12" customFormat="1">
      <c r="B360" s="186"/>
      <c r="D360" s="179" t="s">
        <v>402</v>
      </c>
      <c r="E360" s="187" t="s">
        <v>5915</v>
      </c>
      <c r="F360" s="188" t="s">
        <v>3595</v>
      </c>
      <c r="H360" s="189">
        <v>4.34</v>
      </c>
      <c r="I360" s="190"/>
      <c r="L360" s="186"/>
      <c r="M360" s="191"/>
      <c r="N360" s="192"/>
      <c r="O360" s="192"/>
      <c r="P360" s="192"/>
      <c r="Q360" s="192"/>
      <c r="R360" s="192"/>
      <c r="S360" s="192"/>
      <c r="T360" s="193"/>
      <c r="AT360" s="194" t="s">
        <v>402</v>
      </c>
      <c r="AU360" s="194" t="s">
        <v>5990</v>
      </c>
      <c r="AV360" s="12" t="s">
        <v>5990</v>
      </c>
      <c r="AW360" s="12" t="s">
        <v>5947</v>
      </c>
      <c r="AX360" s="12" t="s">
        <v>5934</v>
      </c>
      <c r="AY360" s="194" t="s">
        <v>4012</v>
      </c>
    </row>
    <row r="361" spans="2:65" s="1" customFormat="1" ht="22.5" customHeight="1">
      <c r="B361" s="166"/>
      <c r="C361" s="197" t="s">
        <v>5733</v>
      </c>
      <c r="D361" s="197" t="s">
        <v>447</v>
      </c>
      <c r="E361" s="198" t="s">
        <v>4476</v>
      </c>
      <c r="F361" s="199" t="s">
        <v>4477</v>
      </c>
      <c r="G361" s="200" t="s">
        <v>426</v>
      </c>
      <c r="H361" s="201">
        <v>4.34</v>
      </c>
      <c r="I361" s="202"/>
      <c r="J361" s="203">
        <f>ROUND(I361*H361,2)</f>
        <v>0</v>
      </c>
      <c r="K361" s="199" t="s">
        <v>5915</v>
      </c>
      <c r="L361" s="204"/>
      <c r="M361" s="205" t="s">
        <v>5915</v>
      </c>
      <c r="N361" s="206" t="s">
        <v>5954</v>
      </c>
      <c r="O361" s="36"/>
      <c r="P361" s="176">
        <f>O361*H361</f>
        <v>0</v>
      </c>
      <c r="Q361" s="176">
        <v>0</v>
      </c>
      <c r="R361" s="176">
        <f>Q361*H361</f>
        <v>0</v>
      </c>
      <c r="S361" s="176">
        <v>0</v>
      </c>
      <c r="T361" s="177">
        <f>S361*H361</f>
        <v>0</v>
      </c>
      <c r="AR361" s="18" t="s">
        <v>4478</v>
      </c>
      <c r="AT361" s="18" t="s">
        <v>447</v>
      </c>
      <c r="AU361" s="18" t="s">
        <v>5990</v>
      </c>
      <c r="AY361" s="18" t="s">
        <v>4012</v>
      </c>
      <c r="BE361" s="178">
        <f>IF(N361="základní",J361,0)</f>
        <v>0</v>
      </c>
      <c r="BF361" s="178">
        <f>IF(N361="snížená",J361,0)</f>
        <v>0</v>
      </c>
      <c r="BG361" s="178">
        <f>IF(N361="zákl. přenesená",J361,0)</f>
        <v>0</v>
      </c>
      <c r="BH361" s="178">
        <f>IF(N361="sníž. přenesená",J361,0)</f>
        <v>0</v>
      </c>
      <c r="BI361" s="178">
        <f>IF(N361="nulová",J361,0)</f>
        <v>0</v>
      </c>
      <c r="BJ361" s="18" t="s">
        <v>5934</v>
      </c>
      <c r="BK361" s="178">
        <f>ROUND(I361*H361,2)</f>
        <v>0</v>
      </c>
      <c r="BL361" s="18" t="s">
        <v>701</v>
      </c>
      <c r="BM361" s="18" t="s">
        <v>5582</v>
      </c>
    </row>
    <row r="362" spans="2:65" s="11" customFormat="1" ht="29.85" customHeight="1">
      <c r="B362" s="152"/>
      <c r="D362" s="163" t="s">
        <v>5982</v>
      </c>
      <c r="E362" s="164" t="s">
        <v>2678</v>
      </c>
      <c r="F362" s="164" t="s">
        <v>2679</v>
      </c>
      <c r="I362" s="155"/>
      <c r="J362" s="165">
        <f>BK362</f>
        <v>0</v>
      </c>
      <c r="L362" s="152"/>
      <c r="M362" s="157"/>
      <c r="N362" s="158"/>
      <c r="O362" s="158"/>
      <c r="P362" s="159">
        <f>SUM(P363:P364)</f>
        <v>0</v>
      </c>
      <c r="Q362" s="158"/>
      <c r="R362" s="159">
        <f>SUM(R363:R364)</f>
        <v>0</v>
      </c>
      <c r="S362" s="158"/>
      <c r="T362" s="160">
        <f>SUM(T363:T364)</f>
        <v>0</v>
      </c>
      <c r="AR362" s="153" t="s">
        <v>6000</v>
      </c>
      <c r="AT362" s="161" t="s">
        <v>5982</v>
      </c>
      <c r="AU362" s="161" t="s">
        <v>5934</v>
      </c>
      <c r="AY362" s="153" t="s">
        <v>4012</v>
      </c>
      <c r="BK362" s="162">
        <f>SUM(BK363:BK364)</f>
        <v>0</v>
      </c>
    </row>
    <row r="363" spans="2:65" s="1" customFormat="1" ht="22.5" customHeight="1">
      <c r="B363" s="166"/>
      <c r="C363" s="167" t="s">
        <v>5737</v>
      </c>
      <c r="D363" s="167" t="s">
        <v>4015</v>
      </c>
      <c r="E363" s="168" t="s">
        <v>2680</v>
      </c>
      <c r="F363" s="169" t="s">
        <v>2681</v>
      </c>
      <c r="G363" s="170" t="s">
        <v>426</v>
      </c>
      <c r="H363" s="171">
        <v>82.55</v>
      </c>
      <c r="I363" s="172"/>
      <c r="J363" s="173">
        <f>ROUND(I363*H363,2)</f>
        <v>0</v>
      </c>
      <c r="K363" s="169" t="s">
        <v>392</v>
      </c>
      <c r="L363" s="35"/>
      <c r="M363" s="174" t="s">
        <v>5915</v>
      </c>
      <c r="N363" s="175" t="s">
        <v>5954</v>
      </c>
      <c r="O363" s="36"/>
      <c r="P363" s="176">
        <f>O363*H363</f>
        <v>0</v>
      </c>
      <c r="Q363" s="176">
        <v>0</v>
      </c>
      <c r="R363" s="176">
        <f>Q363*H363</f>
        <v>0</v>
      </c>
      <c r="S363" s="176">
        <v>0</v>
      </c>
      <c r="T363" s="177">
        <f>S363*H363</f>
        <v>0</v>
      </c>
      <c r="AR363" s="18" t="s">
        <v>701</v>
      </c>
      <c r="AT363" s="18" t="s">
        <v>4015</v>
      </c>
      <c r="AU363" s="18" t="s">
        <v>5990</v>
      </c>
      <c r="AY363" s="18" t="s">
        <v>4012</v>
      </c>
      <c r="BE363" s="178">
        <f>IF(N363="základní",J363,0)</f>
        <v>0</v>
      </c>
      <c r="BF363" s="178">
        <f>IF(N363="snížená",J363,0)</f>
        <v>0</v>
      </c>
      <c r="BG363" s="178">
        <f>IF(N363="zákl. přenesená",J363,0)</f>
        <v>0</v>
      </c>
      <c r="BH363" s="178">
        <f>IF(N363="sníž. přenesená",J363,0)</f>
        <v>0</v>
      </c>
      <c r="BI363" s="178">
        <f>IF(N363="nulová",J363,0)</f>
        <v>0</v>
      </c>
      <c r="BJ363" s="18" t="s">
        <v>5934</v>
      </c>
      <c r="BK363" s="178">
        <f>ROUND(I363*H363,2)</f>
        <v>0</v>
      </c>
      <c r="BL363" s="18" t="s">
        <v>701</v>
      </c>
      <c r="BM363" s="18" t="s">
        <v>2682</v>
      </c>
    </row>
    <row r="364" spans="2:65" s="12" customFormat="1">
      <c r="B364" s="186"/>
      <c r="D364" s="195" t="s">
        <v>402</v>
      </c>
      <c r="E364" s="194" t="s">
        <v>5915</v>
      </c>
      <c r="F364" s="207" t="s">
        <v>3515</v>
      </c>
      <c r="H364" s="208">
        <v>82.55</v>
      </c>
      <c r="I364" s="190"/>
      <c r="L364" s="186"/>
      <c r="M364" s="231"/>
      <c r="N364" s="232"/>
      <c r="O364" s="232"/>
      <c r="P364" s="232"/>
      <c r="Q364" s="232"/>
      <c r="R364" s="232"/>
      <c r="S364" s="232"/>
      <c r="T364" s="233"/>
      <c r="AT364" s="194" t="s">
        <v>402</v>
      </c>
      <c r="AU364" s="194" t="s">
        <v>5990</v>
      </c>
      <c r="AV364" s="12" t="s">
        <v>5990</v>
      </c>
      <c r="AW364" s="12" t="s">
        <v>5947</v>
      </c>
      <c r="AX364" s="12" t="s">
        <v>5934</v>
      </c>
      <c r="AY364" s="194" t="s">
        <v>4012</v>
      </c>
    </row>
    <row r="365" spans="2:65" s="1" customFormat="1" ht="6.95" customHeight="1">
      <c r="B365" s="50"/>
      <c r="C365" s="51"/>
      <c r="D365" s="51"/>
      <c r="E365" s="51"/>
      <c r="F365" s="51"/>
      <c r="G365" s="51"/>
      <c r="H365" s="51"/>
      <c r="I365" s="120"/>
      <c r="J365" s="51"/>
      <c r="K365" s="51"/>
      <c r="L365" s="35"/>
    </row>
  </sheetData>
  <autoFilter ref="C95:K95"/>
  <mergeCells count="9">
    <mergeCell ref="E86:H86"/>
    <mergeCell ref="E88:H88"/>
    <mergeCell ref="G1:H1"/>
    <mergeCell ref="L2:V2"/>
    <mergeCell ref="E7:H7"/>
    <mergeCell ref="E9:H9"/>
    <mergeCell ref="E24:H24"/>
    <mergeCell ref="E45:H45"/>
    <mergeCell ref="E47:H47"/>
  </mergeCells>
  <phoneticPr fontId="39" type="noConversion"/>
  <hyperlinks>
    <hyperlink ref="F1:G1" location="C2" tooltip="Krycí list soupisu" display="1) Krycí list soupisu"/>
    <hyperlink ref="G1:H1" location="C54" tooltip="Rekapitulace" display="2) Rekapitulace"/>
    <hyperlink ref="J1" location="C9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sheetPr>
    <pageSetUpPr fitToPage="1"/>
  </sheetPr>
  <dimension ref="A1:BR175"/>
  <sheetViews>
    <sheetView showGridLines="0" workbookViewId="0">
      <pane ySplit="1" topLeftCell="A64" activePane="bottomLeft" state="frozen"/>
      <selection pane="bottomLeft" activeCell="I94" sqref="I94"/>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3982</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3596</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3597</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ROUND(J91,2)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ROUND(SUM(BE91:BE174), 2)</f>
        <v>0</v>
      </c>
      <c r="G32" s="36"/>
      <c r="H32" s="36"/>
      <c r="I32" s="115">
        <v>0.21</v>
      </c>
      <c r="J32" s="114">
        <f>ROUND(ROUND((SUM(BE91:BE174)), 2)*I32, 2)</f>
        <v>0</v>
      </c>
      <c r="K32" s="39"/>
    </row>
    <row r="33" spans="2:11" s="1" customFormat="1" ht="14.45" customHeight="1">
      <c r="B33" s="35"/>
      <c r="C33" s="36"/>
      <c r="D33" s="36"/>
      <c r="E33" s="43" t="s">
        <v>5955</v>
      </c>
      <c r="F33" s="114">
        <f>ROUND(SUM(BF91:BF174), 2)</f>
        <v>0</v>
      </c>
      <c r="G33" s="36"/>
      <c r="H33" s="36"/>
      <c r="I33" s="115">
        <v>0.15</v>
      </c>
      <c r="J33" s="114">
        <f>ROUND(ROUND((SUM(BF91:BF174)), 2)*I33, 2)</f>
        <v>0</v>
      </c>
      <c r="K33" s="39"/>
    </row>
    <row r="34" spans="2:11" s="1" customFormat="1" ht="14.45" hidden="1" customHeight="1">
      <c r="B34" s="35"/>
      <c r="C34" s="36"/>
      <c r="D34" s="36"/>
      <c r="E34" s="43" t="s">
        <v>5956</v>
      </c>
      <c r="F34" s="114">
        <f>ROUND(SUM(BG91:BG174), 2)</f>
        <v>0</v>
      </c>
      <c r="G34" s="36"/>
      <c r="H34" s="36"/>
      <c r="I34" s="115">
        <v>0.21</v>
      </c>
      <c r="J34" s="114">
        <v>0</v>
      </c>
      <c r="K34" s="39"/>
    </row>
    <row r="35" spans="2:11" s="1" customFormat="1" ht="14.45" hidden="1" customHeight="1">
      <c r="B35" s="35"/>
      <c r="C35" s="36"/>
      <c r="D35" s="36"/>
      <c r="E35" s="43" t="s">
        <v>5957</v>
      </c>
      <c r="F35" s="114">
        <f>ROUND(SUM(BH91:BH174), 2)</f>
        <v>0</v>
      </c>
      <c r="G35" s="36"/>
      <c r="H35" s="36"/>
      <c r="I35" s="115">
        <v>0.15</v>
      </c>
      <c r="J35" s="114">
        <v>0</v>
      </c>
      <c r="K35" s="39"/>
    </row>
    <row r="36" spans="2:11" s="1" customFormat="1" ht="14.45" hidden="1" customHeight="1">
      <c r="B36" s="35"/>
      <c r="C36" s="36"/>
      <c r="D36" s="36"/>
      <c r="E36" s="43" t="s">
        <v>5958</v>
      </c>
      <c r="F36" s="114">
        <f>ROUND(SUM(BI91:BI174),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3596</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1 - SO_11.1 Přístřešek</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J91</f>
        <v>0</v>
      </c>
      <c r="K60" s="39"/>
      <c r="AU60" s="18" t="s">
        <v>3993</v>
      </c>
    </row>
    <row r="61" spans="2:47" s="8" customFormat="1" ht="24.95" customHeight="1">
      <c r="B61" s="127"/>
      <c r="C61" s="128"/>
      <c r="D61" s="129" t="s">
        <v>2364</v>
      </c>
      <c r="E61" s="130"/>
      <c r="F61" s="130"/>
      <c r="G61" s="130"/>
      <c r="H61" s="130"/>
      <c r="I61" s="131"/>
      <c r="J61" s="132">
        <f>J92</f>
        <v>0</v>
      </c>
      <c r="K61" s="133"/>
    </row>
    <row r="62" spans="2:47" s="9" customFormat="1" ht="19.899999999999999" customHeight="1">
      <c r="B62" s="134"/>
      <c r="C62" s="135"/>
      <c r="D62" s="136" t="s">
        <v>2365</v>
      </c>
      <c r="E62" s="137"/>
      <c r="F62" s="137"/>
      <c r="G62" s="137"/>
      <c r="H62" s="137"/>
      <c r="I62" s="138"/>
      <c r="J62" s="139">
        <f>J93</f>
        <v>0</v>
      </c>
      <c r="K62" s="140"/>
    </row>
    <row r="63" spans="2:47" s="9" customFormat="1" ht="19.899999999999999" customHeight="1">
      <c r="B63" s="134"/>
      <c r="C63" s="135"/>
      <c r="D63" s="136" t="s">
        <v>2366</v>
      </c>
      <c r="E63" s="137"/>
      <c r="F63" s="137"/>
      <c r="G63" s="137"/>
      <c r="H63" s="137"/>
      <c r="I63" s="138"/>
      <c r="J63" s="139">
        <f>J125</f>
        <v>0</v>
      </c>
      <c r="K63" s="140"/>
    </row>
    <row r="64" spans="2:47" s="9" customFormat="1" ht="19.899999999999999" customHeight="1">
      <c r="B64" s="134"/>
      <c r="C64" s="135"/>
      <c r="D64" s="136" t="s">
        <v>2369</v>
      </c>
      <c r="E64" s="137"/>
      <c r="F64" s="137"/>
      <c r="G64" s="137"/>
      <c r="H64" s="137"/>
      <c r="I64" s="138"/>
      <c r="J64" s="139">
        <f>J132</f>
        <v>0</v>
      </c>
      <c r="K64" s="140"/>
    </row>
    <row r="65" spans="2:12" s="9" customFormat="1" ht="19.899999999999999" customHeight="1">
      <c r="B65" s="134"/>
      <c r="C65" s="135"/>
      <c r="D65" s="136" t="s">
        <v>3598</v>
      </c>
      <c r="E65" s="137"/>
      <c r="F65" s="137"/>
      <c r="G65" s="137"/>
      <c r="H65" s="137"/>
      <c r="I65" s="138"/>
      <c r="J65" s="139">
        <f>J138</f>
        <v>0</v>
      </c>
      <c r="K65" s="140"/>
    </row>
    <row r="66" spans="2:12" s="8" customFormat="1" ht="24.95" customHeight="1">
      <c r="B66" s="127"/>
      <c r="C66" s="128"/>
      <c r="D66" s="129" t="s">
        <v>2373</v>
      </c>
      <c r="E66" s="130"/>
      <c r="F66" s="130"/>
      <c r="G66" s="130"/>
      <c r="H66" s="130"/>
      <c r="I66" s="131"/>
      <c r="J66" s="132">
        <f>J144</f>
        <v>0</v>
      </c>
      <c r="K66" s="133"/>
    </row>
    <row r="67" spans="2:12" s="9" customFormat="1" ht="19.899999999999999" customHeight="1">
      <c r="B67" s="134"/>
      <c r="C67" s="135"/>
      <c r="D67" s="136" t="s">
        <v>1445</v>
      </c>
      <c r="E67" s="137"/>
      <c r="F67" s="137"/>
      <c r="G67" s="137"/>
      <c r="H67" s="137"/>
      <c r="I67" s="138"/>
      <c r="J67" s="139">
        <f>J145</f>
        <v>0</v>
      </c>
      <c r="K67" s="140"/>
    </row>
    <row r="68" spans="2:12" s="9" customFormat="1" ht="19.899999999999999" customHeight="1">
      <c r="B68" s="134"/>
      <c r="C68" s="135"/>
      <c r="D68" s="136" t="s">
        <v>2377</v>
      </c>
      <c r="E68" s="137"/>
      <c r="F68" s="137"/>
      <c r="G68" s="137"/>
      <c r="H68" s="137"/>
      <c r="I68" s="138"/>
      <c r="J68" s="139">
        <f>J167</f>
        <v>0</v>
      </c>
      <c r="K68" s="140"/>
    </row>
    <row r="69" spans="2:12" s="9" customFormat="1" ht="19.899999999999999" customHeight="1">
      <c r="B69" s="134"/>
      <c r="C69" s="135"/>
      <c r="D69" s="136" t="s">
        <v>3599</v>
      </c>
      <c r="E69" s="137"/>
      <c r="F69" s="137"/>
      <c r="G69" s="137"/>
      <c r="H69" s="137"/>
      <c r="I69" s="138"/>
      <c r="J69" s="139">
        <f>J172</f>
        <v>0</v>
      </c>
      <c r="K69" s="140"/>
    </row>
    <row r="70" spans="2:12" s="1" customFormat="1" ht="21.75" customHeight="1">
      <c r="B70" s="35"/>
      <c r="C70" s="36"/>
      <c r="D70" s="36"/>
      <c r="E70" s="36"/>
      <c r="F70" s="36"/>
      <c r="G70" s="36"/>
      <c r="H70" s="36"/>
      <c r="I70" s="102"/>
      <c r="J70" s="36"/>
      <c r="K70" s="39"/>
    </row>
    <row r="71" spans="2:12" s="1" customFormat="1" ht="6.95" customHeight="1">
      <c r="B71" s="50"/>
      <c r="C71" s="51"/>
      <c r="D71" s="51"/>
      <c r="E71" s="51"/>
      <c r="F71" s="51"/>
      <c r="G71" s="51"/>
      <c r="H71" s="51"/>
      <c r="I71" s="120"/>
      <c r="J71" s="51"/>
      <c r="K71" s="52"/>
    </row>
    <row r="75" spans="2:12" s="1" customFormat="1" ht="6.95" customHeight="1">
      <c r="B75" s="53"/>
      <c r="C75" s="54"/>
      <c r="D75" s="54"/>
      <c r="E75" s="54"/>
      <c r="F75" s="54"/>
      <c r="G75" s="54"/>
      <c r="H75" s="54"/>
      <c r="I75" s="121"/>
      <c r="J75" s="54"/>
      <c r="K75" s="54"/>
      <c r="L75" s="35"/>
    </row>
    <row r="76" spans="2:12" s="1" customFormat="1" ht="36.950000000000003" customHeight="1">
      <c r="B76" s="35"/>
      <c r="C76" s="55" t="s">
        <v>3996</v>
      </c>
      <c r="L76" s="35"/>
    </row>
    <row r="77" spans="2:12" s="1" customFormat="1" ht="6.95" customHeight="1">
      <c r="B77" s="35"/>
      <c r="L77" s="35"/>
    </row>
    <row r="78" spans="2:12" s="1" customFormat="1" ht="14.45" customHeight="1">
      <c r="B78" s="35"/>
      <c r="C78" s="57" t="s">
        <v>5929</v>
      </c>
      <c r="L78" s="35"/>
    </row>
    <row r="79" spans="2:12" s="1" customFormat="1" ht="22.5" customHeight="1">
      <c r="B79" s="35"/>
      <c r="E79" s="1611" t="str">
        <f>E7</f>
        <v>Zajištění kvality vody pro skupinový vodovod Přelouč</v>
      </c>
      <c r="F79" s="1576"/>
      <c r="G79" s="1576"/>
      <c r="H79" s="1576"/>
      <c r="L79" s="35"/>
    </row>
    <row r="80" spans="2:12" ht="15">
      <c r="B80" s="22"/>
      <c r="C80" s="57" t="s">
        <v>3987</v>
      </c>
      <c r="L80" s="22"/>
    </row>
    <row r="81" spans="2:65" s="1" customFormat="1" ht="22.5" customHeight="1">
      <c r="B81" s="35"/>
      <c r="E81" s="1611" t="s">
        <v>3596</v>
      </c>
      <c r="F81" s="1576"/>
      <c r="G81" s="1576"/>
      <c r="H81" s="1576"/>
      <c r="L81" s="35"/>
    </row>
    <row r="82" spans="2:65" s="1" customFormat="1" ht="14.45" customHeight="1">
      <c r="B82" s="35"/>
      <c r="C82" s="57" t="s">
        <v>2362</v>
      </c>
      <c r="L82" s="35"/>
    </row>
    <row r="83" spans="2:65" s="1" customFormat="1" ht="23.25" customHeight="1">
      <c r="B83" s="35"/>
      <c r="E83" s="1595" t="str">
        <f>E11</f>
        <v>1 - SO_11.1 Přístřešek</v>
      </c>
      <c r="F83" s="1576"/>
      <c r="G83" s="1576"/>
      <c r="H83" s="1576"/>
      <c r="L83" s="35"/>
    </row>
    <row r="84" spans="2:65" s="1" customFormat="1" ht="6.95" customHeight="1">
      <c r="B84" s="35"/>
      <c r="L84" s="35"/>
    </row>
    <row r="85" spans="2:65" s="1" customFormat="1" ht="18" customHeight="1">
      <c r="B85" s="35"/>
      <c r="C85" s="57" t="s">
        <v>5935</v>
      </c>
      <c r="F85" s="141" t="str">
        <f>F14</f>
        <v xml:space="preserve"> </v>
      </c>
      <c r="I85" s="142" t="s">
        <v>5937</v>
      </c>
      <c r="J85" s="61" t="str">
        <f>IF(J14="","",J14)</f>
        <v>27.10.2015</v>
      </c>
      <c r="L85" s="35"/>
    </row>
    <row r="86" spans="2:65" s="1" customFormat="1" ht="6.95" customHeight="1">
      <c r="B86" s="35"/>
      <c r="L86" s="35"/>
    </row>
    <row r="87" spans="2:65" s="1" customFormat="1" ht="15">
      <c r="B87" s="35"/>
      <c r="C87" s="57" t="s">
        <v>5941</v>
      </c>
      <c r="F87" s="141" t="str">
        <f>E17</f>
        <v xml:space="preserve"> </v>
      </c>
      <c r="I87" s="142" t="s">
        <v>5946</v>
      </c>
      <c r="J87" s="141" t="str">
        <f>E23</f>
        <v xml:space="preserve"> </v>
      </c>
      <c r="L87" s="35"/>
    </row>
    <row r="88" spans="2:65" s="1" customFormat="1" ht="14.45" customHeight="1">
      <c r="B88" s="35"/>
      <c r="C88" s="57" t="s">
        <v>5944</v>
      </c>
      <c r="F88" s="141" t="str">
        <f>IF(E20="","",E20)</f>
        <v/>
      </c>
      <c r="L88" s="35"/>
    </row>
    <row r="89" spans="2:65" s="1" customFormat="1" ht="10.35" customHeight="1">
      <c r="B89" s="35"/>
      <c r="L89" s="35"/>
    </row>
    <row r="90" spans="2:65" s="10" customFormat="1" ht="29.25" customHeight="1">
      <c r="B90" s="143"/>
      <c r="C90" s="144" t="s">
        <v>3997</v>
      </c>
      <c r="D90" s="145" t="s">
        <v>5968</v>
      </c>
      <c r="E90" s="145" t="s">
        <v>5964</v>
      </c>
      <c r="F90" s="145" t="s">
        <v>3998</v>
      </c>
      <c r="G90" s="145" t="s">
        <v>3999</v>
      </c>
      <c r="H90" s="145" t="s">
        <v>4000</v>
      </c>
      <c r="I90" s="146" t="s">
        <v>4001</v>
      </c>
      <c r="J90" s="145" t="s">
        <v>3991</v>
      </c>
      <c r="K90" s="147" t="s">
        <v>4002</v>
      </c>
      <c r="L90" s="143"/>
      <c r="M90" s="67" t="s">
        <v>4003</v>
      </c>
      <c r="N90" s="68" t="s">
        <v>5953</v>
      </c>
      <c r="O90" s="68" t="s">
        <v>4004</v>
      </c>
      <c r="P90" s="68" t="s">
        <v>4005</v>
      </c>
      <c r="Q90" s="68" t="s">
        <v>4006</v>
      </c>
      <c r="R90" s="68" t="s">
        <v>4007</v>
      </c>
      <c r="S90" s="68" t="s">
        <v>4008</v>
      </c>
      <c r="T90" s="69" t="s">
        <v>4009</v>
      </c>
    </row>
    <row r="91" spans="2:65" s="1" customFormat="1" ht="29.25" customHeight="1">
      <c r="B91" s="35"/>
      <c r="C91" s="71" t="s">
        <v>3992</v>
      </c>
      <c r="J91" s="148">
        <f>BK91</f>
        <v>0</v>
      </c>
      <c r="L91" s="35"/>
      <c r="M91" s="70"/>
      <c r="N91" s="62"/>
      <c r="O91" s="62"/>
      <c r="P91" s="149">
        <f>P92+P144</f>
        <v>0</v>
      </c>
      <c r="Q91" s="62"/>
      <c r="R91" s="149">
        <f>R92+R144</f>
        <v>44.201005819999992</v>
      </c>
      <c r="S91" s="62"/>
      <c r="T91" s="150">
        <f>T92+T144</f>
        <v>0</v>
      </c>
      <c r="AT91" s="18" t="s">
        <v>5982</v>
      </c>
      <c r="AU91" s="18" t="s">
        <v>3993</v>
      </c>
      <c r="BK91" s="151">
        <f>BK92+BK144</f>
        <v>0</v>
      </c>
    </row>
    <row r="92" spans="2:65" s="11" customFormat="1" ht="37.35" customHeight="1">
      <c r="B92" s="152"/>
      <c r="D92" s="153" t="s">
        <v>5982</v>
      </c>
      <c r="E92" s="154" t="s">
        <v>2379</v>
      </c>
      <c r="F92" s="154" t="s">
        <v>2380</v>
      </c>
      <c r="I92" s="155"/>
      <c r="J92" s="156">
        <f>BK92</f>
        <v>0</v>
      </c>
      <c r="L92" s="152"/>
      <c r="M92" s="157"/>
      <c r="N92" s="158"/>
      <c r="O92" s="158"/>
      <c r="P92" s="159">
        <f>P93+P125+P132+P138</f>
        <v>0</v>
      </c>
      <c r="Q92" s="158"/>
      <c r="R92" s="159">
        <f>R93+R125+R132+R138</f>
        <v>42.634481439999995</v>
      </c>
      <c r="S92" s="158"/>
      <c r="T92" s="160">
        <f>T93+T125+T132+T138</f>
        <v>0</v>
      </c>
      <c r="AR92" s="153" t="s">
        <v>5934</v>
      </c>
      <c r="AT92" s="161" t="s">
        <v>5982</v>
      </c>
      <c r="AU92" s="161" t="s">
        <v>5983</v>
      </c>
      <c r="AY92" s="153" t="s">
        <v>4012</v>
      </c>
      <c r="BK92" s="162">
        <f>BK93+BK125+BK132+BK138</f>
        <v>0</v>
      </c>
    </row>
    <row r="93" spans="2:65" s="11" customFormat="1" ht="19.899999999999999" customHeight="1">
      <c r="B93" s="152"/>
      <c r="D93" s="163" t="s">
        <v>5982</v>
      </c>
      <c r="E93" s="164" t="s">
        <v>5934</v>
      </c>
      <c r="F93" s="164" t="s">
        <v>2381</v>
      </c>
      <c r="I93" s="155"/>
      <c r="J93" s="165">
        <f>BK93</f>
        <v>0</v>
      </c>
      <c r="L93" s="152"/>
      <c r="M93" s="157"/>
      <c r="N93" s="158"/>
      <c r="O93" s="158"/>
      <c r="P93" s="159">
        <f>SUM(P94:P124)</f>
        <v>0</v>
      </c>
      <c r="Q93" s="158"/>
      <c r="R93" s="159">
        <f>SUM(R94:R124)</f>
        <v>0.80767800000000001</v>
      </c>
      <c r="S93" s="158"/>
      <c r="T93" s="160">
        <f>SUM(T94:T124)</f>
        <v>0</v>
      </c>
      <c r="AR93" s="153" t="s">
        <v>5934</v>
      </c>
      <c r="AT93" s="161" t="s">
        <v>5982</v>
      </c>
      <c r="AU93" s="161" t="s">
        <v>5934</v>
      </c>
      <c r="AY93" s="153" t="s">
        <v>4012</v>
      </c>
      <c r="BK93" s="162">
        <f>SUM(BK94:BK124)</f>
        <v>0</v>
      </c>
    </row>
    <row r="94" spans="2:65" s="1" customFormat="1" ht="22.5" customHeight="1">
      <c r="B94" s="166"/>
      <c r="C94" s="167" t="s">
        <v>5934</v>
      </c>
      <c r="D94" s="167" t="s">
        <v>4015</v>
      </c>
      <c r="E94" s="168" t="s">
        <v>3600</v>
      </c>
      <c r="F94" s="169" t="s">
        <v>3601</v>
      </c>
      <c r="G94" s="170" t="s">
        <v>568</v>
      </c>
      <c r="H94" s="171">
        <v>8</v>
      </c>
      <c r="I94" s="172"/>
      <c r="J94" s="173">
        <f>ROUND(I94*H94,2)</f>
        <v>0</v>
      </c>
      <c r="K94" s="169" t="s">
        <v>392</v>
      </c>
      <c r="L94" s="35"/>
      <c r="M94" s="174" t="s">
        <v>5915</v>
      </c>
      <c r="N94" s="175" t="s">
        <v>5954</v>
      </c>
      <c r="O94" s="36"/>
      <c r="P94" s="176">
        <f>O94*H94</f>
        <v>0</v>
      </c>
      <c r="Q94" s="176">
        <v>0</v>
      </c>
      <c r="R94" s="176">
        <f>Q94*H94</f>
        <v>0</v>
      </c>
      <c r="S94" s="176">
        <v>0</v>
      </c>
      <c r="T94" s="177">
        <f>S94*H94</f>
        <v>0</v>
      </c>
      <c r="AR94" s="18" t="s">
        <v>6003</v>
      </c>
      <c r="AT94" s="18" t="s">
        <v>4015</v>
      </c>
      <c r="AU94" s="18" t="s">
        <v>5990</v>
      </c>
      <c r="AY94" s="18" t="s">
        <v>4012</v>
      </c>
      <c r="BE94" s="178">
        <f>IF(N94="základní",J94,0)</f>
        <v>0</v>
      </c>
      <c r="BF94" s="178">
        <f>IF(N94="snížená",J94,0)</f>
        <v>0</v>
      </c>
      <c r="BG94" s="178">
        <f>IF(N94="zákl. přenesená",J94,0)</f>
        <v>0</v>
      </c>
      <c r="BH94" s="178">
        <f>IF(N94="sníž. přenesená",J94,0)</f>
        <v>0</v>
      </c>
      <c r="BI94" s="178">
        <f>IF(N94="nulová",J94,0)</f>
        <v>0</v>
      </c>
      <c r="BJ94" s="18" t="s">
        <v>5934</v>
      </c>
      <c r="BK94" s="178">
        <f>ROUND(I94*H94,2)</f>
        <v>0</v>
      </c>
      <c r="BL94" s="18" t="s">
        <v>6003</v>
      </c>
      <c r="BM94" s="18" t="s">
        <v>3602</v>
      </c>
    </row>
    <row r="95" spans="2:65" s="1" customFormat="1" ht="22.5" customHeight="1">
      <c r="B95" s="166"/>
      <c r="C95" s="167" t="s">
        <v>5990</v>
      </c>
      <c r="D95" s="167" t="s">
        <v>4015</v>
      </c>
      <c r="E95" s="168" t="s">
        <v>3603</v>
      </c>
      <c r="F95" s="169" t="s">
        <v>3604</v>
      </c>
      <c r="G95" s="170" t="s">
        <v>568</v>
      </c>
      <c r="H95" s="171">
        <v>8</v>
      </c>
      <c r="I95" s="172"/>
      <c r="J95" s="173">
        <f>ROUND(I95*H95,2)</f>
        <v>0</v>
      </c>
      <c r="K95" s="169" t="s">
        <v>392</v>
      </c>
      <c r="L95" s="35"/>
      <c r="M95" s="174" t="s">
        <v>5915</v>
      </c>
      <c r="N95" s="175" t="s">
        <v>5954</v>
      </c>
      <c r="O95" s="36"/>
      <c r="P95" s="176">
        <f>O95*H95</f>
        <v>0</v>
      </c>
      <c r="Q95" s="176">
        <v>8.0000000000000007E-5</v>
      </c>
      <c r="R95" s="176">
        <f>Q95*H95</f>
        <v>6.4000000000000005E-4</v>
      </c>
      <c r="S95" s="176">
        <v>0</v>
      </c>
      <c r="T95" s="177">
        <f>S95*H95</f>
        <v>0</v>
      </c>
      <c r="AR95" s="18" t="s">
        <v>6003</v>
      </c>
      <c r="AT95" s="18" t="s">
        <v>4015</v>
      </c>
      <c r="AU95" s="18" t="s">
        <v>5990</v>
      </c>
      <c r="AY95" s="18" t="s">
        <v>4012</v>
      </c>
      <c r="BE95" s="178">
        <f>IF(N95="základní",J95,0)</f>
        <v>0</v>
      </c>
      <c r="BF95" s="178">
        <f>IF(N95="snížená",J95,0)</f>
        <v>0</v>
      </c>
      <c r="BG95" s="178">
        <f>IF(N95="zákl. přenesená",J95,0)</f>
        <v>0</v>
      </c>
      <c r="BH95" s="178">
        <f>IF(N95="sníž. přenesená",J95,0)</f>
        <v>0</v>
      </c>
      <c r="BI95" s="178">
        <f>IF(N95="nulová",J95,0)</f>
        <v>0</v>
      </c>
      <c r="BJ95" s="18" t="s">
        <v>5934</v>
      </c>
      <c r="BK95" s="178">
        <f>ROUND(I95*H95,2)</f>
        <v>0</v>
      </c>
      <c r="BL95" s="18" t="s">
        <v>6003</v>
      </c>
      <c r="BM95" s="18" t="s">
        <v>3605</v>
      </c>
    </row>
    <row r="96" spans="2:65" s="1" customFormat="1" ht="22.5" customHeight="1">
      <c r="B96" s="166"/>
      <c r="C96" s="167" t="s">
        <v>6000</v>
      </c>
      <c r="D96" s="167" t="s">
        <v>4015</v>
      </c>
      <c r="E96" s="168" t="s">
        <v>4675</v>
      </c>
      <c r="F96" s="169" t="s">
        <v>4676</v>
      </c>
      <c r="G96" s="170" t="s">
        <v>400</v>
      </c>
      <c r="H96" s="171">
        <v>15.75</v>
      </c>
      <c r="I96" s="172"/>
      <c r="J96" s="173">
        <f>ROUND(I96*H96,2)</f>
        <v>0</v>
      </c>
      <c r="K96" s="169" t="s">
        <v>392</v>
      </c>
      <c r="L96" s="35"/>
      <c r="M96" s="174" t="s">
        <v>5915</v>
      </c>
      <c r="N96" s="175" t="s">
        <v>5954</v>
      </c>
      <c r="O96" s="36"/>
      <c r="P96" s="176">
        <f>O96*H96</f>
        <v>0</v>
      </c>
      <c r="Q96" s="176">
        <v>0</v>
      </c>
      <c r="R96" s="176">
        <f>Q96*H96</f>
        <v>0</v>
      </c>
      <c r="S96" s="176">
        <v>0</v>
      </c>
      <c r="T96" s="177">
        <f>S96*H96</f>
        <v>0</v>
      </c>
      <c r="AR96" s="18" t="s">
        <v>6003</v>
      </c>
      <c r="AT96" s="18" t="s">
        <v>4015</v>
      </c>
      <c r="AU96" s="18" t="s">
        <v>5990</v>
      </c>
      <c r="AY96" s="18" t="s">
        <v>4012</v>
      </c>
      <c r="BE96" s="178">
        <f>IF(N96="základní",J96,0)</f>
        <v>0</v>
      </c>
      <c r="BF96" s="178">
        <f>IF(N96="snížená",J96,0)</f>
        <v>0</v>
      </c>
      <c r="BG96" s="178">
        <f>IF(N96="zákl. přenesená",J96,0)</f>
        <v>0</v>
      </c>
      <c r="BH96" s="178">
        <f>IF(N96="sníž. přenesená",J96,0)</f>
        <v>0</v>
      </c>
      <c r="BI96" s="178">
        <f>IF(N96="nulová",J96,0)</f>
        <v>0</v>
      </c>
      <c r="BJ96" s="18" t="s">
        <v>5934</v>
      </c>
      <c r="BK96" s="178">
        <f>ROUND(I96*H96,2)</f>
        <v>0</v>
      </c>
      <c r="BL96" s="18" t="s">
        <v>6003</v>
      </c>
      <c r="BM96" s="18" t="s">
        <v>3606</v>
      </c>
    </row>
    <row r="97" spans="2:65" s="12" customFormat="1">
      <c r="B97" s="186"/>
      <c r="D97" s="179" t="s">
        <v>402</v>
      </c>
      <c r="E97" s="187" t="s">
        <v>5915</v>
      </c>
      <c r="F97" s="188" t="s">
        <v>3607</v>
      </c>
      <c r="H97" s="189">
        <v>15.75</v>
      </c>
      <c r="I97" s="190"/>
      <c r="L97" s="186"/>
      <c r="M97" s="191"/>
      <c r="N97" s="192"/>
      <c r="O97" s="192"/>
      <c r="P97" s="192"/>
      <c r="Q97" s="192"/>
      <c r="R97" s="192"/>
      <c r="S97" s="192"/>
      <c r="T97" s="193"/>
      <c r="AT97" s="194" t="s">
        <v>402</v>
      </c>
      <c r="AU97" s="194" t="s">
        <v>5990</v>
      </c>
      <c r="AV97" s="12" t="s">
        <v>5990</v>
      </c>
      <c r="AW97" s="12" t="s">
        <v>5947</v>
      </c>
      <c r="AX97" s="12" t="s">
        <v>5934</v>
      </c>
      <c r="AY97" s="194" t="s">
        <v>4012</v>
      </c>
    </row>
    <row r="98" spans="2:65" s="1" customFormat="1" ht="22.5" customHeight="1">
      <c r="B98" s="166"/>
      <c r="C98" s="167" t="s">
        <v>6003</v>
      </c>
      <c r="D98" s="167" t="s">
        <v>4015</v>
      </c>
      <c r="E98" s="168" t="s">
        <v>3608</v>
      </c>
      <c r="F98" s="169" t="s">
        <v>3609</v>
      </c>
      <c r="G98" s="170" t="s">
        <v>400</v>
      </c>
      <c r="H98" s="171">
        <v>0.57599999999999996</v>
      </c>
      <c r="I98" s="172"/>
      <c r="J98" s="173">
        <f>ROUND(I98*H98,2)</f>
        <v>0</v>
      </c>
      <c r="K98" s="169" t="s">
        <v>392</v>
      </c>
      <c r="L98" s="35"/>
      <c r="M98" s="174" t="s">
        <v>5915</v>
      </c>
      <c r="N98" s="175" t="s">
        <v>5954</v>
      </c>
      <c r="O98" s="36"/>
      <c r="P98" s="176">
        <f>O98*H98</f>
        <v>0</v>
      </c>
      <c r="Q98" s="176">
        <v>0</v>
      </c>
      <c r="R98" s="176">
        <f>Q98*H98</f>
        <v>0</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3610</v>
      </c>
    </row>
    <row r="99" spans="2:65" s="12" customFormat="1">
      <c r="B99" s="186"/>
      <c r="D99" s="179" t="s">
        <v>402</v>
      </c>
      <c r="E99" s="187" t="s">
        <v>5915</v>
      </c>
      <c r="F99" s="188" t="s">
        <v>3611</v>
      </c>
      <c r="H99" s="189">
        <v>0.57599999999999996</v>
      </c>
      <c r="I99" s="190"/>
      <c r="L99" s="186"/>
      <c r="M99" s="191"/>
      <c r="N99" s="192"/>
      <c r="O99" s="192"/>
      <c r="P99" s="192"/>
      <c r="Q99" s="192"/>
      <c r="R99" s="192"/>
      <c r="S99" s="192"/>
      <c r="T99" s="193"/>
      <c r="AT99" s="194" t="s">
        <v>402</v>
      </c>
      <c r="AU99" s="194" t="s">
        <v>5990</v>
      </c>
      <c r="AV99" s="12" t="s">
        <v>5990</v>
      </c>
      <c r="AW99" s="12" t="s">
        <v>5947</v>
      </c>
      <c r="AX99" s="12" t="s">
        <v>5934</v>
      </c>
      <c r="AY99" s="194" t="s">
        <v>4012</v>
      </c>
    </row>
    <row r="100" spans="2:65" s="1" customFormat="1" ht="22.5" customHeight="1">
      <c r="B100" s="166"/>
      <c r="C100" s="167" t="s">
        <v>6006</v>
      </c>
      <c r="D100" s="167" t="s">
        <v>4015</v>
      </c>
      <c r="E100" s="168" t="s">
        <v>3612</v>
      </c>
      <c r="F100" s="169" t="s">
        <v>3613</v>
      </c>
      <c r="G100" s="170" t="s">
        <v>400</v>
      </c>
      <c r="H100" s="171">
        <v>0.57599999999999996</v>
      </c>
      <c r="I100" s="172"/>
      <c r="J100" s="173">
        <f>ROUND(I100*H100,2)</f>
        <v>0</v>
      </c>
      <c r="K100" s="169" t="s">
        <v>392</v>
      </c>
      <c r="L100" s="35"/>
      <c r="M100" s="174" t="s">
        <v>5915</v>
      </c>
      <c r="N100" s="175" t="s">
        <v>5954</v>
      </c>
      <c r="O100" s="36"/>
      <c r="P100" s="176">
        <f>O100*H100</f>
        <v>0</v>
      </c>
      <c r="Q100" s="176">
        <v>0</v>
      </c>
      <c r="R100" s="176">
        <f>Q100*H100</f>
        <v>0</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3614</v>
      </c>
    </row>
    <row r="101" spans="2:65" s="12" customFormat="1">
      <c r="B101" s="186"/>
      <c r="D101" s="179" t="s">
        <v>402</v>
      </c>
      <c r="E101" s="187" t="s">
        <v>5915</v>
      </c>
      <c r="F101" s="188" t="s">
        <v>3615</v>
      </c>
      <c r="H101" s="189">
        <v>0.57599999999999996</v>
      </c>
      <c r="I101" s="190"/>
      <c r="L101" s="186"/>
      <c r="M101" s="191"/>
      <c r="N101" s="192"/>
      <c r="O101" s="192"/>
      <c r="P101" s="192"/>
      <c r="Q101" s="192"/>
      <c r="R101" s="192"/>
      <c r="S101" s="192"/>
      <c r="T101" s="193"/>
      <c r="AT101" s="194" t="s">
        <v>402</v>
      </c>
      <c r="AU101" s="194" t="s">
        <v>5990</v>
      </c>
      <c r="AV101" s="12" t="s">
        <v>5990</v>
      </c>
      <c r="AW101" s="12" t="s">
        <v>5947</v>
      </c>
      <c r="AX101" s="12" t="s">
        <v>5934</v>
      </c>
      <c r="AY101" s="194" t="s">
        <v>4012</v>
      </c>
    </row>
    <row r="102" spans="2:65" s="1" customFormat="1" ht="22.5" customHeight="1">
      <c r="B102" s="166"/>
      <c r="C102" s="167" t="s">
        <v>6009</v>
      </c>
      <c r="D102" s="167" t="s">
        <v>4015</v>
      </c>
      <c r="E102" s="168" t="s">
        <v>408</v>
      </c>
      <c r="F102" s="169" t="s">
        <v>409</v>
      </c>
      <c r="G102" s="170" t="s">
        <v>400</v>
      </c>
      <c r="H102" s="171">
        <v>0.17299999999999999</v>
      </c>
      <c r="I102" s="172"/>
      <c r="J102" s="173">
        <f>ROUND(I102*H102,2)</f>
        <v>0</v>
      </c>
      <c r="K102" s="169" t="s">
        <v>392</v>
      </c>
      <c r="L102" s="35"/>
      <c r="M102" s="174" t="s">
        <v>5915</v>
      </c>
      <c r="N102" s="175" t="s">
        <v>5954</v>
      </c>
      <c r="O102" s="36"/>
      <c r="P102" s="176">
        <f>O102*H102</f>
        <v>0</v>
      </c>
      <c r="Q102" s="176">
        <v>0</v>
      </c>
      <c r="R102" s="176">
        <f>Q102*H102</f>
        <v>0</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3616</v>
      </c>
    </row>
    <row r="103" spans="2:65" s="12" customFormat="1">
      <c r="B103" s="186"/>
      <c r="D103" s="179" t="s">
        <v>402</v>
      </c>
      <c r="E103" s="187" t="s">
        <v>5915</v>
      </c>
      <c r="F103" s="188" t="s">
        <v>3617</v>
      </c>
      <c r="H103" s="189">
        <v>0.17299999999999999</v>
      </c>
      <c r="I103" s="190"/>
      <c r="L103" s="186"/>
      <c r="M103" s="191"/>
      <c r="N103" s="192"/>
      <c r="O103" s="192"/>
      <c r="P103" s="192"/>
      <c r="Q103" s="192"/>
      <c r="R103" s="192"/>
      <c r="S103" s="192"/>
      <c r="T103" s="193"/>
      <c r="AT103" s="194" t="s">
        <v>402</v>
      </c>
      <c r="AU103" s="194" t="s">
        <v>5990</v>
      </c>
      <c r="AV103" s="12" t="s">
        <v>5990</v>
      </c>
      <c r="AW103" s="12" t="s">
        <v>5947</v>
      </c>
      <c r="AX103" s="12" t="s">
        <v>5934</v>
      </c>
      <c r="AY103" s="194" t="s">
        <v>4012</v>
      </c>
    </row>
    <row r="104" spans="2:65" s="1" customFormat="1" ht="22.5" customHeight="1">
      <c r="B104" s="166"/>
      <c r="C104" s="167" t="s">
        <v>6012</v>
      </c>
      <c r="D104" s="167" t="s">
        <v>4015</v>
      </c>
      <c r="E104" s="168" t="s">
        <v>463</v>
      </c>
      <c r="F104" s="169" t="s">
        <v>464</v>
      </c>
      <c r="G104" s="170" t="s">
        <v>400</v>
      </c>
      <c r="H104" s="171">
        <v>0.57599999999999996</v>
      </c>
      <c r="I104" s="172"/>
      <c r="J104" s="173">
        <f>ROUND(I104*H104,2)</f>
        <v>0</v>
      </c>
      <c r="K104" s="169" t="s">
        <v>392</v>
      </c>
      <c r="L104" s="35"/>
      <c r="M104" s="174" t="s">
        <v>5915</v>
      </c>
      <c r="N104" s="175" t="s">
        <v>5954</v>
      </c>
      <c r="O104" s="36"/>
      <c r="P104" s="176">
        <f>O104*H104</f>
        <v>0</v>
      </c>
      <c r="Q104" s="176">
        <v>0</v>
      </c>
      <c r="R104" s="176">
        <f>Q104*H104</f>
        <v>0</v>
      </c>
      <c r="S104" s="176">
        <v>0</v>
      </c>
      <c r="T104" s="177">
        <f>S104*H104</f>
        <v>0</v>
      </c>
      <c r="AR104" s="18" t="s">
        <v>6003</v>
      </c>
      <c r="AT104" s="18" t="s">
        <v>4015</v>
      </c>
      <c r="AU104" s="18" t="s">
        <v>5990</v>
      </c>
      <c r="AY104" s="18" t="s">
        <v>4012</v>
      </c>
      <c r="BE104" s="178">
        <f>IF(N104="základní",J104,0)</f>
        <v>0</v>
      </c>
      <c r="BF104" s="178">
        <f>IF(N104="snížená",J104,0)</f>
        <v>0</v>
      </c>
      <c r="BG104" s="178">
        <f>IF(N104="zákl. přenesená",J104,0)</f>
        <v>0</v>
      </c>
      <c r="BH104" s="178">
        <f>IF(N104="sníž. přenesená",J104,0)</f>
        <v>0</v>
      </c>
      <c r="BI104" s="178">
        <f>IF(N104="nulová",J104,0)</f>
        <v>0</v>
      </c>
      <c r="BJ104" s="18" t="s">
        <v>5934</v>
      </c>
      <c r="BK104" s="178">
        <f>ROUND(I104*H104,2)</f>
        <v>0</v>
      </c>
      <c r="BL104" s="18" t="s">
        <v>6003</v>
      </c>
      <c r="BM104" s="18" t="s">
        <v>3618</v>
      </c>
    </row>
    <row r="105" spans="2:65" s="12" customFormat="1">
      <c r="B105" s="186"/>
      <c r="D105" s="179" t="s">
        <v>402</v>
      </c>
      <c r="F105" s="188" t="s">
        <v>3619</v>
      </c>
      <c r="H105" s="189">
        <v>0.57599999999999996</v>
      </c>
      <c r="I105" s="190"/>
      <c r="L105" s="186"/>
      <c r="M105" s="191"/>
      <c r="N105" s="192"/>
      <c r="O105" s="192"/>
      <c r="P105" s="192"/>
      <c r="Q105" s="192"/>
      <c r="R105" s="192"/>
      <c r="S105" s="192"/>
      <c r="T105" s="193"/>
      <c r="AT105" s="194" t="s">
        <v>402</v>
      </c>
      <c r="AU105" s="194" t="s">
        <v>5990</v>
      </c>
      <c r="AV105" s="12" t="s">
        <v>5990</v>
      </c>
      <c r="AW105" s="12" t="s">
        <v>5916</v>
      </c>
      <c r="AX105" s="12" t="s">
        <v>5934</v>
      </c>
      <c r="AY105" s="194" t="s">
        <v>4012</v>
      </c>
    </row>
    <row r="106" spans="2:65" s="1" customFormat="1" ht="22.5" customHeight="1">
      <c r="B106" s="166"/>
      <c r="C106" s="167" t="s">
        <v>6015</v>
      </c>
      <c r="D106" s="167" t="s">
        <v>4015</v>
      </c>
      <c r="E106" s="168" t="s">
        <v>3620</v>
      </c>
      <c r="F106" s="169" t="s">
        <v>3621</v>
      </c>
      <c r="G106" s="170" t="s">
        <v>568</v>
      </c>
      <c r="H106" s="171">
        <v>8</v>
      </c>
      <c r="I106" s="172"/>
      <c r="J106" s="173">
        <f>ROUND(I106*H106,2)</f>
        <v>0</v>
      </c>
      <c r="K106" s="169" t="s">
        <v>392</v>
      </c>
      <c r="L106" s="35"/>
      <c r="M106" s="174" t="s">
        <v>5915</v>
      </c>
      <c r="N106" s="175" t="s">
        <v>5954</v>
      </c>
      <c r="O106" s="36"/>
      <c r="P106" s="176">
        <f>O106*H106</f>
        <v>0</v>
      </c>
      <c r="Q106" s="176">
        <v>0</v>
      </c>
      <c r="R106" s="176">
        <f>Q106*H106</f>
        <v>0</v>
      </c>
      <c r="S106" s="176">
        <v>0</v>
      </c>
      <c r="T106" s="177">
        <f>S106*H106</f>
        <v>0</v>
      </c>
      <c r="AR106" s="18" t="s">
        <v>6003</v>
      </c>
      <c r="AT106" s="18" t="s">
        <v>4015</v>
      </c>
      <c r="AU106" s="18" t="s">
        <v>5990</v>
      </c>
      <c r="AY106" s="18" t="s">
        <v>4012</v>
      </c>
      <c r="BE106" s="178">
        <f>IF(N106="základní",J106,0)</f>
        <v>0</v>
      </c>
      <c r="BF106" s="178">
        <f>IF(N106="snížená",J106,0)</f>
        <v>0</v>
      </c>
      <c r="BG106" s="178">
        <f>IF(N106="zákl. přenesená",J106,0)</f>
        <v>0</v>
      </c>
      <c r="BH106" s="178">
        <f>IF(N106="sníž. přenesená",J106,0)</f>
        <v>0</v>
      </c>
      <c r="BI106" s="178">
        <f>IF(N106="nulová",J106,0)</f>
        <v>0</v>
      </c>
      <c r="BJ106" s="18" t="s">
        <v>5934</v>
      </c>
      <c r="BK106" s="178">
        <f>ROUND(I106*H106,2)</f>
        <v>0</v>
      </c>
      <c r="BL106" s="18" t="s">
        <v>6003</v>
      </c>
      <c r="BM106" s="18" t="s">
        <v>3622</v>
      </c>
    </row>
    <row r="107" spans="2:65" s="1" customFormat="1" ht="22.5" customHeight="1">
      <c r="B107" s="166"/>
      <c r="C107" s="167" t="s">
        <v>3973</v>
      </c>
      <c r="D107" s="167" t="s">
        <v>4015</v>
      </c>
      <c r="E107" s="168" t="s">
        <v>3623</v>
      </c>
      <c r="F107" s="169" t="s">
        <v>3624</v>
      </c>
      <c r="G107" s="170" t="s">
        <v>568</v>
      </c>
      <c r="H107" s="171">
        <v>8</v>
      </c>
      <c r="I107" s="172"/>
      <c r="J107" s="173">
        <f>ROUND(I107*H107,2)</f>
        <v>0</v>
      </c>
      <c r="K107" s="169" t="s">
        <v>392</v>
      </c>
      <c r="L107" s="35"/>
      <c r="M107" s="174" t="s">
        <v>5915</v>
      </c>
      <c r="N107" s="175" t="s">
        <v>5954</v>
      </c>
      <c r="O107" s="36"/>
      <c r="P107" s="176">
        <f>O107*H107</f>
        <v>0</v>
      </c>
      <c r="Q107" s="176">
        <v>0</v>
      </c>
      <c r="R107" s="176">
        <f>Q107*H107</f>
        <v>0</v>
      </c>
      <c r="S107" s="176">
        <v>0</v>
      </c>
      <c r="T107" s="177">
        <f>S107*H107</f>
        <v>0</v>
      </c>
      <c r="AR107" s="18" t="s">
        <v>6003</v>
      </c>
      <c r="AT107" s="18" t="s">
        <v>4015</v>
      </c>
      <c r="AU107" s="18" t="s">
        <v>5990</v>
      </c>
      <c r="AY107" s="18" t="s">
        <v>4012</v>
      </c>
      <c r="BE107" s="178">
        <f>IF(N107="základní",J107,0)</f>
        <v>0</v>
      </c>
      <c r="BF107" s="178">
        <f>IF(N107="snížená",J107,0)</f>
        <v>0</v>
      </c>
      <c r="BG107" s="178">
        <f>IF(N107="zákl. přenesená",J107,0)</f>
        <v>0</v>
      </c>
      <c r="BH107" s="178">
        <f>IF(N107="sníž. přenesená",J107,0)</f>
        <v>0</v>
      </c>
      <c r="BI107" s="178">
        <f>IF(N107="nulová",J107,0)</f>
        <v>0</v>
      </c>
      <c r="BJ107" s="18" t="s">
        <v>5934</v>
      </c>
      <c r="BK107" s="178">
        <f>ROUND(I107*H107,2)</f>
        <v>0</v>
      </c>
      <c r="BL107" s="18" t="s">
        <v>6003</v>
      </c>
      <c r="BM107" s="18" t="s">
        <v>3625</v>
      </c>
    </row>
    <row r="108" spans="2:65" s="1" customFormat="1" ht="22.5" customHeight="1">
      <c r="B108" s="166"/>
      <c r="C108" s="167" t="s">
        <v>5939</v>
      </c>
      <c r="D108" s="167" t="s">
        <v>4015</v>
      </c>
      <c r="E108" s="168" t="s">
        <v>3626</v>
      </c>
      <c r="F108" s="169" t="s">
        <v>3627</v>
      </c>
      <c r="G108" s="170" t="s">
        <v>568</v>
      </c>
      <c r="H108" s="171">
        <v>8</v>
      </c>
      <c r="I108" s="172"/>
      <c r="J108" s="173">
        <f>ROUND(I108*H108,2)</f>
        <v>0</v>
      </c>
      <c r="K108" s="169" t="s">
        <v>392</v>
      </c>
      <c r="L108" s="35"/>
      <c r="M108" s="174" t="s">
        <v>5915</v>
      </c>
      <c r="N108" s="175" t="s">
        <v>5954</v>
      </c>
      <c r="O108" s="36"/>
      <c r="P108" s="176">
        <f>O108*H108</f>
        <v>0</v>
      </c>
      <c r="Q108" s="176">
        <v>0</v>
      </c>
      <c r="R108" s="176">
        <f>Q108*H108</f>
        <v>0</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3628</v>
      </c>
    </row>
    <row r="109" spans="2:65" s="1" customFormat="1" ht="22.5" customHeight="1">
      <c r="B109" s="166"/>
      <c r="C109" s="167" t="s">
        <v>3978</v>
      </c>
      <c r="D109" s="167" t="s">
        <v>4015</v>
      </c>
      <c r="E109" s="168" t="s">
        <v>471</v>
      </c>
      <c r="F109" s="169" t="s">
        <v>472</v>
      </c>
      <c r="G109" s="170" t="s">
        <v>400</v>
      </c>
      <c r="H109" s="171">
        <v>1.1519999999999999</v>
      </c>
      <c r="I109" s="172"/>
      <c r="J109" s="173">
        <f>ROUND(I109*H109,2)</f>
        <v>0</v>
      </c>
      <c r="K109" s="169" t="s">
        <v>392</v>
      </c>
      <c r="L109" s="35"/>
      <c r="M109" s="174" t="s">
        <v>5915</v>
      </c>
      <c r="N109" s="175" t="s">
        <v>5954</v>
      </c>
      <c r="O109" s="36"/>
      <c r="P109" s="176">
        <f>O109*H109</f>
        <v>0</v>
      </c>
      <c r="Q109" s="176">
        <v>0</v>
      </c>
      <c r="R109" s="176">
        <f>Q109*H109</f>
        <v>0</v>
      </c>
      <c r="S109" s="176">
        <v>0</v>
      </c>
      <c r="T109" s="177">
        <f>S109*H109</f>
        <v>0</v>
      </c>
      <c r="AR109" s="18" t="s">
        <v>6003</v>
      </c>
      <c r="AT109" s="18" t="s">
        <v>4015</v>
      </c>
      <c r="AU109" s="18" t="s">
        <v>5990</v>
      </c>
      <c r="AY109" s="18" t="s">
        <v>4012</v>
      </c>
      <c r="BE109" s="178">
        <f>IF(N109="základní",J109,0)</f>
        <v>0</v>
      </c>
      <c r="BF109" s="178">
        <f>IF(N109="snížená",J109,0)</f>
        <v>0</v>
      </c>
      <c r="BG109" s="178">
        <f>IF(N109="zákl. přenesená",J109,0)</f>
        <v>0</v>
      </c>
      <c r="BH109" s="178">
        <f>IF(N109="sníž. přenesená",J109,0)</f>
        <v>0</v>
      </c>
      <c r="BI109" s="178">
        <f>IF(N109="nulová",J109,0)</f>
        <v>0</v>
      </c>
      <c r="BJ109" s="18" t="s">
        <v>5934</v>
      </c>
      <c r="BK109" s="178">
        <f>ROUND(I109*H109,2)</f>
        <v>0</v>
      </c>
      <c r="BL109" s="18" t="s">
        <v>6003</v>
      </c>
      <c r="BM109" s="18" t="s">
        <v>3629</v>
      </c>
    </row>
    <row r="110" spans="2:65" s="12" customFormat="1">
      <c r="B110" s="186"/>
      <c r="D110" s="179" t="s">
        <v>402</v>
      </c>
      <c r="E110" s="187" t="s">
        <v>5915</v>
      </c>
      <c r="F110" s="188" t="s">
        <v>6088</v>
      </c>
      <c r="H110" s="189">
        <v>1.1519999999999999</v>
      </c>
      <c r="I110" s="190"/>
      <c r="L110" s="186"/>
      <c r="M110" s="191"/>
      <c r="N110" s="192"/>
      <c r="O110" s="192"/>
      <c r="P110" s="192"/>
      <c r="Q110" s="192"/>
      <c r="R110" s="192"/>
      <c r="S110" s="192"/>
      <c r="T110" s="193"/>
      <c r="AT110" s="194" t="s">
        <v>402</v>
      </c>
      <c r="AU110" s="194" t="s">
        <v>5990</v>
      </c>
      <c r="AV110" s="12" t="s">
        <v>5990</v>
      </c>
      <c r="AW110" s="12" t="s">
        <v>5947</v>
      </c>
      <c r="AX110" s="12" t="s">
        <v>5934</v>
      </c>
      <c r="AY110" s="194" t="s">
        <v>4012</v>
      </c>
    </row>
    <row r="111" spans="2:65" s="1" customFormat="1" ht="31.5" customHeight="1">
      <c r="B111" s="166"/>
      <c r="C111" s="167" t="s">
        <v>2327</v>
      </c>
      <c r="D111" s="167" t="s">
        <v>4015</v>
      </c>
      <c r="E111" s="168" t="s">
        <v>477</v>
      </c>
      <c r="F111" s="169" t="s">
        <v>478</v>
      </c>
      <c r="G111" s="170" t="s">
        <v>400</v>
      </c>
      <c r="H111" s="171">
        <v>17.28</v>
      </c>
      <c r="I111" s="172"/>
      <c r="J111" s="173">
        <f>ROUND(I111*H111,2)</f>
        <v>0</v>
      </c>
      <c r="K111" s="169" t="s">
        <v>392</v>
      </c>
      <c r="L111" s="35"/>
      <c r="M111" s="174" t="s">
        <v>5915</v>
      </c>
      <c r="N111" s="175" t="s">
        <v>5954</v>
      </c>
      <c r="O111" s="36"/>
      <c r="P111" s="176">
        <f>O111*H111</f>
        <v>0</v>
      </c>
      <c r="Q111" s="176">
        <v>0</v>
      </c>
      <c r="R111" s="176">
        <f>Q111*H111</f>
        <v>0</v>
      </c>
      <c r="S111" s="176">
        <v>0</v>
      </c>
      <c r="T111" s="177">
        <f>S111*H111</f>
        <v>0</v>
      </c>
      <c r="AR111" s="18" t="s">
        <v>6003</v>
      </c>
      <c r="AT111" s="18" t="s">
        <v>4015</v>
      </c>
      <c r="AU111" s="18" t="s">
        <v>5990</v>
      </c>
      <c r="AY111" s="18" t="s">
        <v>4012</v>
      </c>
      <c r="BE111" s="178">
        <f>IF(N111="základní",J111,0)</f>
        <v>0</v>
      </c>
      <c r="BF111" s="178">
        <f>IF(N111="snížená",J111,0)</f>
        <v>0</v>
      </c>
      <c r="BG111" s="178">
        <f>IF(N111="zákl. přenesená",J111,0)</f>
        <v>0</v>
      </c>
      <c r="BH111" s="178">
        <f>IF(N111="sníž. přenesená",J111,0)</f>
        <v>0</v>
      </c>
      <c r="BI111" s="178">
        <f>IF(N111="nulová",J111,0)</f>
        <v>0</v>
      </c>
      <c r="BJ111" s="18" t="s">
        <v>5934</v>
      </c>
      <c r="BK111" s="178">
        <f>ROUND(I111*H111,2)</f>
        <v>0</v>
      </c>
      <c r="BL111" s="18" t="s">
        <v>6003</v>
      </c>
      <c r="BM111" s="18" t="s">
        <v>6089</v>
      </c>
    </row>
    <row r="112" spans="2:65" s="12" customFormat="1">
      <c r="B112" s="186"/>
      <c r="D112" s="179" t="s">
        <v>402</v>
      </c>
      <c r="F112" s="188" t="s">
        <v>6090</v>
      </c>
      <c r="H112" s="189">
        <v>17.28</v>
      </c>
      <c r="I112" s="190"/>
      <c r="L112" s="186"/>
      <c r="M112" s="191"/>
      <c r="N112" s="192"/>
      <c r="O112" s="192"/>
      <c r="P112" s="192"/>
      <c r="Q112" s="192"/>
      <c r="R112" s="192"/>
      <c r="S112" s="192"/>
      <c r="T112" s="193"/>
      <c r="AT112" s="194" t="s">
        <v>402</v>
      </c>
      <c r="AU112" s="194" t="s">
        <v>5990</v>
      </c>
      <c r="AV112" s="12" t="s">
        <v>5990</v>
      </c>
      <c r="AW112" s="12" t="s">
        <v>5916</v>
      </c>
      <c r="AX112" s="12" t="s">
        <v>5934</v>
      </c>
      <c r="AY112" s="194" t="s">
        <v>4012</v>
      </c>
    </row>
    <row r="113" spans="2:65" s="1" customFormat="1" ht="22.5" customHeight="1">
      <c r="B113" s="166"/>
      <c r="C113" s="167" t="s">
        <v>2329</v>
      </c>
      <c r="D113" s="167" t="s">
        <v>4015</v>
      </c>
      <c r="E113" s="168" t="s">
        <v>492</v>
      </c>
      <c r="F113" s="169" t="s">
        <v>493</v>
      </c>
      <c r="G113" s="170" t="s">
        <v>400</v>
      </c>
      <c r="H113" s="171">
        <v>1.1519999999999999</v>
      </c>
      <c r="I113" s="172"/>
      <c r="J113" s="173">
        <f>ROUND(I113*H113,2)</f>
        <v>0</v>
      </c>
      <c r="K113" s="169" t="s">
        <v>392</v>
      </c>
      <c r="L113" s="35"/>
      <c r="M113" s="174" t="s">
        <v>5915</v>
      </c>
      <c r="N113" s="175" t="s">
        <v>5954</v>
      </c>
      <c r="O113" s="36"/>
      <c r="P113" s="176">
        <f>O113*H113</f>
        <v>0</v>
      </c>
      <c r="Q113" s="176">
        <v>0</v>
      </c>
      <c r="R113" s="176">
        <f>Q113*H113</f>
        <v>0</v>
      </c>
      <c r="S113" s="176">
        <v>0</v>
      </c>
      <c r="T113" s="177">
        <f>S113*H113</f>
        <v>0</v>
      </c>
      <c r="AR113" s="18" t="s">
        <v>6003</v>
      </c>
      <c r="AT113" s="18" t="s">
        <v>4015</v>
      </c>
      <c r="AU113" s="18" t="s">
        <v>5990</v>
      </c>
      <c r="AY113" s="18" t="s">
        <v>4012</v>
      </c>
      <c r="BE113" s="178">
        <f>IF(N113="základní",J113,0)</f>
        <v>0</v>
      </c>
      <c r="BF113" s="178">
        <f>IF(N113="snížená",J113,0)</f>
        <v>0</v>
      </c>
      <c r="BG113" s="178">
        <f>IF(N113="zákl. přenesená",J113,0)</f>
        <v>0</v>
      </c>
      <c r="BH113" s="178">
        <f>IF(N113="sníž. přenesená",J113,0)</f>
        <v>0</v>
      </c>
      <c r="BI113" s="178">
        <f>IF(N113="nulová",J113,0)</f>
        <v>0</v>
      </c>
      <c r="BJ113" s="18" t="s">
        <v>5934</v>
      </c>
      <c r="BK113" s="178">
        <f>ROUND(I113*H113,2)</f>
        <v>0</v>
      </c>
      <c r="BL113" s="18" t="s">
        <v>6003</v>
      </c>
      <c r="BM113" s="18" t="s">
        <v>6091</v>
      </c>
    </row>
    <row r="114" spans="2:65" s="1" customFormat="1" ht="22.5" customHeight="1">
      <c r="B114" s="166"/>
      <c r="C114" s="167" t="s">
        <v>3959</v>
      </c>
      <c r="D114" s="167" t="s">
        <v>4015</v>
      </c>
      <c r="E114" s="168" t="s">
        <v>501</v>
      </c>
      <c r="F114" s="169" t="s">
        <v>502</v>
      </c>
      <c r="G114" s="170" t="s">
        <v>450</v>
      </c>
      <c r="H114" s="171">
        <v>2.3039999999999998</v>
      </c>
      <c r="I114" s="172"/>
      <c r="J114" s="173">
        <f>ROUND(I114*H114,2)</f>
        <v>0</v>
      </c>
      <c r="K114" s="169" t="s">
        <v>392</v>
      </c>
      <c r="L114" s="35"/>
      <c r="M114" s="174" t="s">
        <v>5915</v>
      </c>
      <c r="N114" s="175" t="s">
        <v>5954</v>
      </c>
      <c r="O114" s="36"/>
      <c r="P114" s="176">
        <f>O114*H114</f>
        <v>0</v>
      </c>
      <c r="Q114" s="176">
        <v>0</v>
      </c>
      <c r="R114" s="176">
        <f>Q114*H114</f>
        <v>0</v>
      </c>
      <c r="S114" s="176">
        <v>0</v>
      </c>
      <c r="T114" s="177">
        <f>S114*H114</f>
        <v>0</v>
      </c>
      <c r="AR114" s="18" t="s">
        <v>6003</v>
      </c>
      <c r="AT114" s="18" t="s">
        <v>4015</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6092</v>
      </c>
    </row>
    <row r="115" spans="2:65" s="12" customFormat="1">
      <c r="B115" s="186"/>
      <c r="D115" s="179" t="s">
        <v>402</v>
      </c>
      <c r="F115" s="188" t="s">
        <v>6093</v>
      </c>
      <c r="H115" s="189">
        <v>2.3039999999999998</v>
      </c>
      <c r="I115" s="190"/>
      <c r="L115" s="186"/>
      <c r="M115" s="191"/>
      <c r="N115" s="192"/>
      <c r="O115" s="192"/>
      <c r="P115" s="192"/>
      <c r="Q115" s="192"/>
      <c r="R115" s="192"/>
      <c r="S115" s="192"/>
      <c r="T115" s="193"/>
      <c r="AT115" s="194" t="s">
        <v>402</v>
      </c>
      <c r="AU115" s="194" t="s">
        <v>5990</v>
      </c>
      <c r="AV115" s="12" t="s">
        <v>5990</v>
      </c>
      <c r="AW115" s="12" t="s">
        <v>5916</v>
      </c>
      <c r="AX115" s="12" t="s">
        <v>5934</v>
      </c>
      <c r="AY115" s="194" t="s">
        <v>4012</v>
      </c>
    </row>
    <row r="116" spans="2:65" s="1" customFormat="1" ht="22.5" customHeight="1">
      <c r="B116" s="166"/>
      <c r="C116" s="167" t="s">
        <v>5921</v>
      </c>
      <c r="D116" s="167" t="s">
        <v>4015</v>
      </c>
      <c r="E116" s="168" t="s">
        <v>4729</v>
      </c>
      <c r="F116" s="169" t="s">
        <v>4730</v>
      </c>
      <c r="G116" s="170" t="s">
        <v>426</v>
      </c>
      <c r="H116" s="171">
        <v>52.5</v>
      </c>
      <c r="I116" s="172"/>
      <c r="J116" s="173">
        <f>ROUND(I116*H116,2)</f>
        <v>0</v>
      </c>
      <c r="K116" s="169" t="s">
        <v>392</v>
      </c>
      <c r="L116" s="35"/>
      <c r="M116" s="174" t="s">
        <v>5915</v>
      </c>
      <c r="N116" s="175" t="s">
        <v>5954</v>
      </c>
      <c r="O116" s="36"/>
      <c r="P116" s="176">
        <f>O116*H116</f>
        <v>0</v>
      </c>
      <c r="Q116" s="176">
        <v>0</v>
      </c>
      <c r="R116" s="176">
        <f>Q116*H116</f>
        <v>0</v>
      </c>
      <c r="S116" s="176">
        <v>0</v>
      </c>
      <c r="T116" s="177">
        <f>S116*H116</f>
        <v>0</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6094</v>
      </c>
    </row>
    <row r="117" spans="2:65" s="12" customFormat="1">
      <c r="B117" s="186"/>
      <c r="D117" s="179" t="s">
        <v>402</v>
      </c>
      <c r="E117" s="187" t="s">
        <v>5915</v>
      </c>
      <c r="F117" s="188" t="s">
        <v>6095</v>
      </c>
      <c r="H117" s="189">
        <v>52.5</v>
      </c>
      <c r="I117" s="190"/>
      <c r="L117" s="186"/>
      <c r="M117" s="191"/>
      <c r="N117" s="192"/>
      <c r="O117" s="192"/>
      <c r="P117" s="192"/>
      <c r="Q117" s="192"/>
      <c r="R117" s="192"/>
      <c r="S117" s="192"/>
      <c r="T117" s="193"/>
      <c r="AT117" s="194" t="s">
        <v>402</v>
      </c>
      <c r="AU117" s="194" t="s">
        <v>5990</v>
      </c>
      <c r="AV117" s="12" t="s">
        <v>5990</v>
      </c>
      <c r="AW117" s="12" t="s">
        <v>5947</v>
      </c>
      <c r="AX117" s="12" t="s">
        <v>5934</v>
      </c>
      <c r="AY117" s="194" t="s">
        <v>4012</v>
      </c>
    </row>
    <row r="118" spans="2:65" s="1" customFormat="1" ht="22.5" customHeight="1">
      <c r="B118" s="166"/>
      <c r="C118" s="167" t="s">
        <v>3964</v>
      </c>
      <c r="D118" s="167" t="s">
        <v>4015</v>
      </c>
      <c r="E118" s="168" t="s">
        <v>6096</v>
      </c>
      <c r="F118" s="169" t="s">
        <v>6097</v>
      </c>
      <c r="G118" s="170" t="s">
        <v>426</v>
      </c>
      <c r="H118" s="171">
        <v>52.5</v>
      </c>
      <c r="I118" s="172"/>
      <c r="J118" s="173">
        <f>ROUND(I118*H118,2)</f>
        <v>0</v>
      </c>
      <c r="K118" s="169" t="s">
        <v>392</v>
      </c>
      <c r="L118" s="35"/>
      <c r="M118" s="174" t="s">
        <v>5915</v>
      </c>
      <c r="N118" s="175" t="s">
        <v>5954</v>
      </c>
      <c r="O118" s="36"/>
      <c r="P118" s="176">
        <f>O118*H118</f>
        <v>0</v>
      </c>
      <c r="Q118" s="176">
        <v>0</v>
      </c>
      <c r="R118" s="176">
        <f>Q118*H118</f>
        <v>0</v>
      </c>
      <c r="S118" s="176">
        <v>0</v>
      </c>
      <c r="T118" s="177">
        <f>S118*H118</f>
        <v>0</v>
      </c>
      <c r="AR118" s="18" t="s">
        <v>6003</v>
      </c>
      <c r="AT118" s="18" t="s">
        <v>4015</v>
      </c>
      <c r="AU118" s="18" t="s">
        <v>5990</v>
      </c>
      <c r="AY118" s="18" t="s">
        <v>4012</v>
      </c>
      <c r="BE118" s="178">
        <f>IF(N118="základní",J118,0)</f>
        <v>0</v>
      </c>
      <c r="BF118" s="178">
        <f>IF(N118="snížená",J118,0)</f>
        <v>0</v>
      </c>
      <c r="BG118" s="178">
        <f>IF(N118="zákl. přenesená",J118,0)</f>
        <v>0</v>
      </c>
      <c r="BH118" s="178">
        <f>IF(N118="sníž. přenesená",J118,0)</f>
        <v>0</v>
      </c>
      <c r="BI118" s="178">
        <f>IF(N118="nulová",J118,0)</f>
        <v>0</v>
      </c>
      <c r="BJ118" s="18" t="s">
        <v>5934</v>
      </c>
      <c r="BK118" s="178">
        <f>ROUND(I118*H118,2)</f>
        <v>0</v>
      </c>
      <c r="BL118" s="18" t="s">
        <v>6003</v>
      </c>
      <c r="BM118" s="18" t="s">
        <v>6098</v>
      </c>
    </row>
    <row r="119" spans="2:65" s="12" customFormat="1">
      <c r="B119" s="186"/>
      <c r="D119" s="179" t="s">
        <v>402</v>
      </c>
      <c r="E119" s="187" t="s">
        <v>5915</v>
      </c>
      <c r="F119" s="188" t="s">
        <v>6095</v>
      </c>
      <c r="H119" s="189">
        <v>52.5</v>
      </c>
      <c r="I119" s="190"/>
      <c r="L119" s="186"/>
      <c r="M119" s="191"/>
      <c r="N119" s="192"/>
      <c r="O119" s="192"/>
      <c r="P119" s="192"/>
      <c r="Q119" s="192"/>
      <c r="R119" s="192"/>
      <c r="S119" s="192"/>
      <c r="T119" s="193"/>
      <c r="AT119" s="194" t="s">
        <v>402</v>
      </c>
      <c r="AU119" s="194" t="s">
        <v>5990</v>
      </c>
      <c r="AV119" s="12" t="s">
        <v>5990</v>
      </c>
      <c r="AW119" s="12" t="s">
        <v>5947</v>
      </c>
      <c r="AX119" s="12" t="s">
        <v>5934</v>
      </c>
      <c r="AY119" s="194" t="s">
        <v>4012</v>
      </c>
    </row>
    <row r="120" spans="2:65" s="1" customFormat="1" ht="22.5" customHeight="1">
      <c r="B120" s="166"/>
      <c r="C120" s="167" t="s">
        <v>2338</v>
      </c>
      <c r="D120" s="167" t="s">
        <v>4015</v>
      </c>
      <c r="E120" s="168" t="s">
        <v>4733</v>
      </c>
      <c r="F120" s="169" t="s">
        <v>4734</v>
      </c>
      <c r="G120" s="170" t="s">
        <v>426</v>
      </c>
      <c r="H120" s="171">
        <v>52.5</v>
      </c>
      <c r="I120" s="172"/>
      <c r="J120" s="173">
        <f>ROUND(I120*H120,2)</f>
        <v>0</v>
      </c>
      <c r="K120" s="169" t="s">
        <v>392</v>
      </c>
      <c r="L120" s="35"/>
      <c r="M120" s="174" t="s">
        <v>5915</v>
      </c>
      <c r="N120" s="175" t="s">
        <v>5954</v>
      </c>
      <c r="O120" s="36"/>
      <c r="P120" s="176">
        <f>O120*H120</f>
        <v>0</v>
      </c>
      <c r="Q120" s="176">
        <v>1.489E-2</v>
      </c>
      <c r="R120" s="176">
        <f>Q120*H120</f>
        <v>0.781725</v>
      </c>
      <c r="S120" s="176">
        <v>0</v>
      </c>
      <c r="T120" s="177">
        <f>S120*H120</f>
        <v>0</v>
      </c>
      <c r="AR120" s="18" t="s">
        <v>6003</v>
      </c>
      <c r="AT120" s="18" t="s">
        <v>4015</v>
      </c>
      <c r="AU120" s="18" t="s">
        <v>5990</v>
      </c>
      <c r="AY120" s="18" t="s">
        <v>4012</v>
      </c>
      <c r="BE120" s="178">
        <f>IF(N120="základní",J120,0)</f>
        <v>0</v>
      </c>
      <c r="BF120" s="178">
        <f>IF(N120="snížená",J120,0)</f>
        <v>0</v>
      </c>
      <c r="BG120" s="178">
        <f>IF(N120="zákl. přenesená",J120,0)</f>
        <v>0</v>
      </c>
      <c r="BH120" s="178">
        <f>IF(N120="sníž. přenesená",J120,0)</f>
        <v>0</v>
      </c>
      <c r="BI120" s="178">
        <f>IF(N120="nulová",J120,0)</f>
        <v>0</v>
      </c>
      <c r="BJ120" s="18" t="s">
        <v>5934</v>
      </c>
      <c r="BK120" s="178">
        <f>ROUND(I120*H120,2)</f>
        <v>0</v>
      </c>
      <c r="BL120" s="18" t="s">
        <v>6003</v>
      </c>
      <c r="BM120" s="18" t="s">
        <v>6099</v>
      </c>
    </row>
    <row r="121" spans="2:65" s="1" customFormat="1" ht="22.5" customHeight="1">
      <c r="B121" s="166"/>
      <c r="C121" s="197" t="s">
        <v>2341</v>
      </c>
      <c r="D121" s="197" t="s">
        <v>447</v>
      </c>
      <c r="E121" s="198" t="s">
        <v>4736</v>
      </c>
      <c r="F121" s="199" t="s">
        <v>4737</v>
      </c>
      <c r="G121" s="200" t="s">
        <v>777</v>
      </c>
      <c r="H121" s="201">
        <v>1.3129999999999999</v>
      </c>
      <c r="I121" s="202"/>
      <c r="J121" s="203">
        <f>ROUND(I121*H121,2)</f>
        <v>0</v>
      </c>
      <c r="K121" s="199" t="s">
        <v>392</v>
      </c>
      <c r="L121" s="204"/>
      <c r="M121" s="205" t="s">
        <v>5915</v>
      </c>
      <c r="N121" s="206" t="s">
        <v>5954</v>
      </c>
      <c r="O121" s="36"/>
      <c r="P121" s="176">
        <f>O121*H121</f>
        <v>0</v>
      </c>
      <c r="Q121" s="176">
        <v>1E-3</v>
      </c>
      <c r="R121" s="176">
        <f>Q121*H121</f>
        <v>1.3129999999999999E-3</v>
      </c>
      <c r="S121" s="176">
        <v>0</v>
      </c>
      <c r="T121" s="177">
        <f>S121*H121</f>
        <v>0</v>
      </c>
      <c r="AR121" s="18" t="s">
        <v>6015</v>
      </c>
      <c r="AT121" s="18" t="s">
        <v>447</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6100</v>
      </c>
    </row>
    <row r="122" spans="2:65" s="12" customFormat="1">
      <c r="B122" s="186"/>
      <c r="D122" s="179" t="s">
        <v>402</v>
      </c>
      <c r="F122" s="188" t="s">
        <v>6101</v>
      </c>
      <c r="H122" s="189">
        <v>1.3129999999999999</v>
      </c>
      <c r="I122" s="190"/>
      <c r="L122" s="186"/>
      <c r="M122" s="191"/>
      <c r="N122" s="192"/>
      <c r="O122" s="192"/>
      <c r="P122" s="192"/>
      <c r="Q122" s="192"/>
      <c r="R122" s="192"/>
      <c r="S122" s="192"/>
      <c r="T122" s="193"/>
      <c r="AT122" s="194" t="s">
        <v>402</v>
      </c>
      <c r="AU122" s="194" t="s">
        <v>5990</v>
      </c>
      <c r="AV122" s="12" t="s">
        <v>5990</v>
      </c>
      <c r="AW122" s="12" t="s">
        <v>5916</v>
      </c>
      <c r="AX122" s="12" t="s">
        <v>5934</v>
      </c>
      <c r="AY122" s="194" t="s">
        <v>4012</v>
      </c>
    </row>
    <row r="123" spans="2:65" s="1" customFormat="1" ht="22.5" customHeight="1">
      <c r="B123" s="166"/>
      <c r="C123" s="167" t="s">
        <v>2344</v>
      </c>
      <c r="D123" s="167" t="s">
        <v>4015</v>
      </c>
      <c r="E123" s="168" t="s">
        <v>6102</v>
      </c>
      <c r="F123" s="169" t="s">
        <v>6103</v>
      </c>
      <c r="G123" s="170" t="s">
        <v>568</v>
      </c>
      <c r="H123" s="171">
        <v>8</v>
      </c>
      <c r="I123" s="172"/>
      <c r="J123" s="173">
        <f>ROUND(I123*H123,2)</f>
        <v>0</v>
      </c>
      <c r="K123" s="169" t="s">
        <v>392</v>
      </c>
      <c r="L123" s="35"/>
      <c r="M123" s="174" t="s">
        <v>5915</v>
      </c>
      <c r="N123" s="175" t="s">
        <v>5954</v>
      </c>
      <c r="O123" s="36"/>
      <c r="P123" s="176">
        <f>O123*H123</f>
        <v>0</v>
      </c>
      <c r="Q123" s="176">
        <v>0</v>
      </c>
      <c r="R123" s="176">
        <f>Q123*H123</f>
        <v>0</v>
      </c>
      <c r="S123" s="176">
        <v>0</v>
      </c>
      <c r="T123" s="177">
        <f>S123*H123</f>
        <v>0</v>
      </c>
      <c r="AR123" s="18" t="s">
        <v>6003</v>
      </c>
      <c r="AT123" s="18" t="s">
        <v>4015</v>
      </c>
      <c r="AU123" s="18" t="s">
        <v>5990</v>
      </c>
      <c r="AY123" s="18" t="s">
        <v>4012</v>
      </c>
      <c r="BE123" s="178">
        <f>IF(N123="základní",J123,0)</f>
        <v>0</v>
      </c>
      <c r="BF123" s="178">
        <f>IF(N123="snížená",J123,0)</f>
        <v>0</v>
      </c>
      <c r="BG123" s="178">
        <f>IF(N123="zákl. přenesená",J123,0)</f>
        <v>0</v>
      </c>
      <c r="BH123" s="178">
        <f>IF(N123="sníž. přenesená",J123,0)</f>
        <v>0</v>
      </c>
      <c r="BI123" s="178">
        <f>IF(N123="nulová",J123,0)</f>
        <v>0</v>
      </c>
      <c r="BJ123" s="18" t="s">
        <v>5934</v>
      </c>
      <c r="BK123" s="178">
        <f>ROUND(I123*H123,2)</f>
        <v>0</v>
      </c>
      <c r="BL123" s="18" t="s">
        <v>6003</v>
      </c>
      <c r="BM123" s="18" t="s">
        <v>6104</v>
      </c>
    </row>
    <row r="124" spans="2:65" s="1" customFormat="1" ht="22.5" customHeight="1">
      <c r="B124" s="166"/>
      <c r="C124" s="197" t="s">
        <v>2347</v>
      </c>
      <c r="D124" s="197" t="s">
        <v>447</v>
      </c>
      <c r="E124" s="198" t="s">
        <v>6105</v>
      </c>
      <c r="F124" s="199" t="s">
        <v>6106</v>
      </c>
      <c r="G124" s="200" t="s">
        <v>568</v>
      </c>
      <c r="H124" s="201">
        <v>8</v>
      </c>
      <c r="I124" s="202"/>
      <c r="J124" s="203">
        <f>ROUND(I124*H124,2)</f>
        <v>0</v>
      </c>
      <c r="K124" s="199" t="s">
        <v>392</v>
      </c>
      <c r="L124" s="204"/>
      <c r="M124" s="205" t="s">
        <v>5915</v>
      </c>
      <c r="N124" s="206" t="s">
        <v>5954</v>
      </c>
      <c r="O124" s="36"/>
      <c r="P124" s="176">
        <f>O124*H124</f>
        <v>0</v>
      </c>
      <c r="Q124" s="176">
        <v>3.0000000000000001E-3</v>
      </c>
      <c r="R124" s="176">
        <f>Q124*H124</f>
        <v>2.4E-2</v>
      </c>
      <c r="S124" s="176">
        <v>0</v>
      </c>
      <c r="T124" s="177">
        <f>S124*H124</f>
        <v>0</v>
      </c>
      <c r="AR124" s="18" t="s">
        <v>6015</v>
      </c>
      <c r="AT124" s="18" t="s">
        <v>447</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6107</v>
      </c>
    </row>
    <row r="125" spans="2:65" s="11" customFormat="1" ht="29.85" customHeight="1">
      <c r="B125" s="152"/>
      <c r="D125" s="163" t="s">
        <v>5982</v>
      </c>
      <c r="E125" s="164" t="s">
        <v>5990</v>
      </c>
      <c r="F125" s="164" t="s">
        <v>510</v>
      </c>
      <c r="I125" s="155"/>
      <c r="J125" s="165">
        <f>BK125</f>
        <v>0</v>
      </c>
      <c r="L125" s="152"/>
      <c r="M125" s="157"/>
      <c r="N125" s="158"/>
      <c r="O125" s="158"/>
      <c r="P125" s="159">
        <f>SUM(P126:P131)</f>
        <v>0</v>
      </c>
      <c r="Q125" s="158"/>
      <c r="R125" s="159">
        <f>SUM(R126:R131)</f>
        <v>27.276395040000001</v>
      </c>
      <c r="S125" s="158"/>
      <c r="T125" s="160">
        <f>SUM(T126:T131)</f>
        <v>0</v>
      </c>
      <c r="AR125" s="153" t="s">
        <v>5934</v>
      </c>
      <c r="AT125" s="161" t="s">
        <v>5982</v>
      </c>
      <c r="AU125" s="161" t="s">
        <v>5934</v>
      </c>
      <c r="AY125" s="153" t="s">
        <v>4012</v>
      </c>
      <c r="BK125" s="162">
        <f>SUM(BK126:BK131)</f>
        <v>0</v>
      </c>
    </row>
    <row r="126" spans="2:65" s="1" customFormat="1" ht="22.5" customHeight="1">
      <c r="B126" s="166"/>
      <c r="C126" s="167" t="s">
        <v>5920</v>
      </c>
      <c r="D126" s="167" t="s">
        <v>4015</v>
      </c>
      <c r="E126" s="168" t="s">
        <v>6108</v>
      </c>
      <c r="F126" s="169" t="s">
        <v>6109</v>
      </c>
      <c r="G126" s="170" t="s">
        <v>400</v>
      </c>
      <c r="H126" s="171">
        <v>0.57599999999999996</v>
      </c>
      <c r="I126" s="172"/>
      <c r="J126" s="173">
        <f>ROUND(I126*H126,2)</f>
        <v>0</v>
      </c>
      <c r="K126" s="169" t="s">
        <v>392</v>
      </c>
      <c r="L126" s="35"/>
      <c r="M126" s="174" t="s">
        <v>5915</v>
      </c>
      <c r="N126" s="175" t="s">
        <v>5954</v>
      </c>
      <c r="O126" s="36"/>
      <c r="P126" s="176">
        <f>O126*H126</f>
        <v>0</v>
      </c>
      <c r="Q126" s="176">
        <v>2.45329</v>
      </c>
      <c r="R126" s="176">
        <f>Q126*H126</f>
        <v>1.41309504</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6110</v>
      </c>
    </row>
    <row r="127" spans="2:65" s="12" customFormat="1">
      <c r="B127" s="186"/>
      <c r="D127" s="179" t="s">
        <v>402</v>
      </c>
      <c r="E127" s="187" t="s">
        <v>5915</v>
      </c>
      <c r="F127" s="188" t="s">
        <v>6111</v>
      </c>
      <c r="H127" s="189">
        <v>0.57599999999999996</v>
      </c>
      <c r="I127" s="190"/>
      <c r="L127" s="186"/>
      <c r="M127" s="191"/>
      <c r="N127" s="192"/>
      <c r="O127" s="192"/>
      <c r="P127" s="192"/>
      <c r="Q127" s="192"/>
      <c r="R127" s="192"/>
      <c r="S127" s="192"/>
      <c r="T127" s="193"/>
      <c r="AT127" s="194" t="s">
        <v>402</v>
      </c>
      <c r="AU127" s="194" t="s">
        <v>5990</v>
      </c>
      <c r="AV127" s="12" t="s">
        <v>5990</v>
      </c>
      <c r="AW127" s="12" t="s">
        <v>5947</v>
      </c>
      <c r="AX127" s="12" t="s">
        <v>5934</v>
      </c>
      <c r="AY127" s="194" t="s">
        <v>4012</v>
      </c>
    </row>
    <row r="128" spans="2:65" s="1" customFormat="1" ht="22.5" customHeight="1">
      <c r="B128" s="166"/>
      <c r="C128" s="167" t="s">
        <v>2352</v>
      </c>
      <c r="D128" s="167" t="s">
        <v>4015</v>
      </c>
      <c r="E128" s="168" t="s">
        <v>5006</v>
      </c>
      <c r="F128" s="169" t="s">
        <v>5007</v>
      </c>
      <c r="G128" s="170" t="s">
        <v>400</v>
      </c>
      <c r="H128" s="171">
        <v>11.718</v>
      </c>
      <c r="I128" s="172"/>
      <c r="J128" s="173">
        <f>ROUND(I128*H128,2)</f>
        <v>0</v>
      </c>
      <c r="K128" s="169" t="s">
        <v>392</v>
      </c>
      <c r="L128" s="35"/>
      <c r="M128" s="174" t="s">
        <v>5915</v>
      </c>
      <c r="N128" s="175" t="s">
        <v>5954</v>
      </c>
      <c r="O128" s="36"/>
      <c r="P128" s="176">
        <f>O128*H128</f>
        <v>0</v>
      </c>
      <c r="Q128" s="176">
        <v>1.9312499999999999</v>
      </c>
      <c r="R128" s="176">
        <f>Q128*H128</f>
        <v>22.630387499999998</v>
      </c>
      <c r="S128" s="176">
        <v>0</v>
      </c>
      <c r="T128" s="177">
        <f>S128*H128</f>
        <v>0</v>
      </c>
      <c r="AR128" s="18" t="s">
        <v>6003</v>
      </c>
      <c r="AT128" s="18" t="s">
        <v>4015</v>
      </c>
      <c r="AU128" s="18" t="s">
        <v>5990</v>
      </c>
      <c r="AY128" s="18" t="s">
        <v>4012</v>
      </c>
      <c r="BE128" s="178">
        <f>IF(N128="základní",J128,0)</f>
        <v>0</v>
      </c>
      <c r="BF128" s="178">
        <f>IF(N128="snížená",J128,0)</f>
        <v>0</v>
      </c>
      <c r="BG128" s="178">
        <f>IF(N128="zákl. přenesená",J128,0)</f>
        <v>0</v>
      </c>
      <c r="BH128" s="178">
        <f>IF(N128="sníž. přenesená",J128,0)</f>
        <v>0</v>
      </c>
      <c r="BI128" s="178">
        <f>IF(N128="nulová",J128,0)</f>
        <v>0</v>
      </c>
      <c r="BJ128" s="18" t="s">
        <v>5934</v>
      </c>
      <c r="BK128" s="178">
        <f>ROUND(I128*H128,2)</f>
        <v>0</v>
      </c>
      <c r="BL128" s="18" t="s">
        <v>6003</v>
      </c>
      <c r="BM128" s="18" t="s">
        <v>6112</v>
      </c>
    </row>
    <row r="129" spans="2:65" s="12" customFormat="1">
      <c r="B129" s="186"/>
      <c r="D129" s="179" t="s">
        <v>402</v>
      </c>
      <c r="E129" s="187" t="s">
        <v>5915</v>
      </c>
      <c r="F129" s="188" t="s">
        <v>6113</v>
      </c>
      <c r="H129" s="189">
        <v>11.718</v>
      </c>
      <c r="I129" s="190"/>
      <c r="L129" s="186"/>
      <c r="M129" s="191"/>
      <c r="N129" s="192"/>
      <c r="O129" s="192"/>
      <c r="P129" s="192"/>
      <c r="Q129" s="192"/>
      <c r="R129" s="192"/>
      <c r="S129" s="192"/>
      <c r="T129" s="193"/>
      <c r="AT129" s="194" t="s">
        <v>402</v>
      </c>
      <c r="AU129" s="194" t="s">
        <v>5990</v>
      </c>
      <c r="AV129" s="12" t="s">
        <v>5990</v>
      </c>
      <c r="AW129" s="12" t="s">
        <v>5947</v>
      </c>
      <c r="AX129" s="12" t="s">
        <v>5934</v>
      </c>
      <c r="AY129" s="194" t="s">
        <v>4012</v>
      </c>
    </row>
    <row r="130" spans="2:65" s="1" customFormat="1" ht="22.5" customHeight="1">
      <c r="B130" s="166"/>
      <c r="C130" s="167" t="s">
        <v>2355</v>
      </c>
      <c r="D130" s="167" t="s">
        <v>4015</v>
      </c>
      <c r="E130" s="168" t="s">
        <v>6114</v>
      </c>
      <c r="F130" s="169" t="s">
        <v>6115</v>
      </c>
      <c r="G130" s="170" t="s">
        <v>400</v>
      </c>
      <c r="H130" s="171">
        <v>1.6739999999999999</v>
      </c>
      <c r="I130" s="172"/>
      <c r="J130" s="173">
        <f>ROUND(I130*H130,2)</f>
        <v>0</v>
      </c>
      <c r="K130" s="169" t="s">
        <v>5915</v>
      </c>
      <c r="L130" s="35"/>
      <c r="M130" s="174" t="s">
        <v>5915</v>
      </c>
      <c r="N130" s="175" t="s">
        <v>5954</v>
      </c>
      <c r="O130" s="36"/>
      <c r="P130" s="176">
        <f>O130*H130</f>
        <v>0</v>
      </c>
      <c r="Q130" s="176">
        <v>1.9312499999999999</v>
      </c>
      <c r="R130" s="176">
        <f>Q130*H130</f>
        <v>3.2329124999999999</v>
      </c>
      <c r="S130" s="176">
        <v>0</v>
      </c>
      <c r="T130" s="177">
        <f>S130*H130</f>
        <v>0</v>
      </c>
      <c r="AR130" s="18" t="s">
        <v>6003</v>
      </c>
      <c r="AT130" s="18" t="s">
        <v>4015</v>
      </c>
      <c r="AU130" s="18" t="s">
        <v>5990</v>
      </c>
      <c r="AY130" s="18" t="s">
        <v>4012</v>
      </c>
      <c r="BE130" s="178">
        <f>IF(N130="základní",J130,0)</f>
        <v>0</v>
      </c>
      <c r="BF130" s="178">
        <f>IF(N130="snížená",J130,0)</f>
        <v>0</v>
      </c>
      <c r="BG130" s="178">
        <f>IF(N130="zákl. přenesená",J130,0)</f>
        <v>0</v>
      </c>
      <c r="BH130" s="178">
        <f>IF(N130="sníž. přenesená",J130,0)</f>
        <v>0</v>
      </c>
      <c r="BI130" s="178">
        <f>IF(N130="nulová",J130,0)</f>
        <v>0</v>
      </c>
      <c r="BJ130" s="18" t="s">
        <v>5934</v>
      </c>
      <c r="BK130" s="178">
        <f>ROUND(I130*H130,2)</f>
        <v>0</v>
      </c>
      <c r="BL130" s="18" t="s">
        <v>6003</v>
      </c>
      <c r="BM130" s="18" t="s">
        <v>6116</v>
      </c>
    </row>
    <row r="131" spans="2:65" s="12" customFormat="1">
      <c r="B131" s="186"/>
      <c r="D131" s="195" t="s">
        <v>402</v>
      </c>
      <c r="E131" s="194" t="s">
        <v>5915</v>
      </c>
      <c r="F131" s="207" t="s">
        <v>6117</v>
      </c>
      <c r="H131" s="208">
        <v>1.6739999999999999</v>
      </c>
      <c r="I131" s="190"/>
      <c r="L131" s="186"/>
      <c r="M131" s="191"/>
      <c r="N131" s="192"/>
      <c r="O131" s="192"/>
      <c r="P131" s="192"/>
      <c r="Q131" s="192"/>
      <c r="R131" s="192"/>
      <c r="S131" s="192"/>
      <c r="T131" s="193"/>
      <c r="AT131" s="194" t="s">
        <v>402</v>
      </c>
      <c r="AU131" s="194" t="s">
        <v>5990</v>
      </c>
      <c r="AV131" s="12" t="s">
        <v>5990</v>
      </c>
      <c r="AW131" s="12" t="s">
        <v>5947</v>
      </c>
      <c r="AX131" s="12" t="s">
        <v>5934</v>
      </c>
      <c r="AY131" s="194" t="s">
        <v>4012</v>
      </c>
    </row>
    <row r="132" spans="2:65" s="11" customFormat="1" ht="29.85" customHeight="1">
      <c r="B132" s="152"/>
      <c r="D132" s="163" t="s">
        <v>5982</v>
      </c>
      <c r="E132" s="164" t="s">
        <v>6006</v>
      </c>
      <c r="F132" s="164" t="s">
        <v>667</v>
      </c>
      <c r="I132" s="155"/>
      <c r="J132" s="165">
        <f>BK132</f>
        <v>0</v>
      </c>
      <c r="L132" s="152"/>
      <c r="M132" s="157"/>
      <c r="N132" s="158"/>
      <c r="O132" s="158"/>
      <c r="P132" s="159">
        <f>SUM(P133:P137)</f>
        <v>0</v>
      </c>
      <c r="Q132" s="158"/>
      <c r="R132" s="159">
        <f>SUM(R133:R137)</f>
        <v>11.1096684</v>
      </c>
      <c r="S132" s="158"/>
      <c r="T132" s="160">
        <f>SUM(T133:T137)</f>
        <v>0</v>
      </c>
      <c r="AR132" s="153" t="s">
        <v>5934</v>
      </c>
      <c r="AT132" s="161" t="s">
        <v>5982</v>
      </c>
      <c r="AU132" s="161" t="s">
        <v>5934</v>
      </c>
      <c r="AY132" s="153" t="s">
        <v>4012</v>
      </c>
      <c r="BK132" s="162">
        <f>SUM(BK133:BK137)</f>
        <v>0</v>
      </c>
    </row>
    <row r="133" spans="2:65" s="1" customFormat="1" ht="22.5" customHeight="1">
      <c r="B133" s="166"/>
      <c r="C133" s="167" t="s">
        <v>2358</v>
      </c>
      <c r="D133" s="167" t="s">
        <v>4015</v>
      </c>
      <c r="E133" s="168" t="s">
        <v>6118</v>
      </c>
      <c r="F133" s="169" t="s">
        <v>6119</v>
      </c>
      <c r="G133" s="170" t="s">
        <v>426</v>
      </c>
      <c r="H133" s="171">
        <v>33.479999999999997</v>
      </c>
      <c r="I133" s="172"/>
      <c r="J133" s="173">
        <f>ROUND(I133*H133,2)</f>
        <v>0</v>
      </c>
      <c r="K133" s="169" t="s">
        <v>392</v>
      </c>
      <c r="L133" s="35"/>
      <c r="M133" s="174" t="s">
        <v>5915</v>
      </c>
      <c r="N133" s="175" t="s">
        <v>5954</v>
      </c>
      <c r="O133" s="36"/>
      <c r="P133" s="176">
        <f>O133*H133</f>
        <v>0</v>
      </c>
      <c r="Q133" s="176">
        <v>0</v>
      </c>
      <c r="R133" s="176">
        <f>Q133*H133</f>
        <v>0</v>
      </c>
      <c r="S133" s="176">
        <v>0</v>
      </c>
      <c r="T133" s="177">
        <f>S133*H133</f>
        <v>0</v>
      </c>
      <c r="AR133" s="18" t="s">
        <v>6003</v>
      </c>
      <c r="AT133" s="18" t="s">
        <v>4015</v>
      </c>
      <c r="AU133" s="18" t="s">
        <v>5990</v>
      </c>
      <c r="AY133" s="18" t="s">
        <v>4012</v>
      </c>
      <c r="BE133" s="178">
        <f>IF(N133="základní",J133,0)</f>
        <v>0</v>
      </c>
      <c r="BF133" s="178">
        <f>IF(N133="snížená",J133,0)</f>
        <v>0</v>
      </c>
      <c r="BG133" s="178">
        <f>IF(N133="zákl. přenesená",J133,0)</f>
        <v>0</v>
      </c>
      <c r="BH133" s="178">
        <f>IF(N133="sníž. přenesená",J133,0)</f>
        <v>0</v>
      </c>
      <c r="BI133" s="178">
        <f>IF(N133="nulová",J133,0)</f>
        <v>0</v>
      </c>
      <c r="BJ133" s="18" t="s">
        <v>5934</v>
      </c>
      <c r="BK133" s="178">
        <f>ROUND(I133*H133,2)</f>
        <v>0</v>
      </c>
      <c r="BL133" s="18" t="s">
        <v>6003</v>
      </c>
      <c r="BM133" s="18" t="s">
        <v>6120</v>
      </c>
    </row>
    <row r="134" spans="2:65" s="1" customFormat="1" ht="22.5" customHeight="1">
      <c r="B134" s="166"/>
      <c r="C134" s="167" t="s">
        <v>491</v>
      </c>
      <c r="D134" s="167" t="s">
        <v>4015</v>
      </c>
      <c r="E134" s="168" t="s">
        <v>6121</v>
      </c>
      <c r="F134" s="169" t="s">
        <v>6122</v>
      </c>
      <c r="G134" s="170" t="s">
        <v>426</v>
      </c>
      <c r="H134" s="171">
        <v>33.479999999999997</v>
      </c>
      <c r="I134" s="172"/>
      <c r="J134" s="173">
        <f>ROUND(I134*H134,2)</f>
        <v>0</v>
      </c>
      <c r="K134" s="169" t="s">
        <v>392</v>
      </c>
      <c r="L134" s="35"/>
      <c r="M134" s="174" t="s">
        <v>5915</v>
      </c>
      <c r="N134" s="175" t="s">
        <v>5954</v>
      </c>
      <c r="O134" s="36"/>
      <c r="P134" s="176">
        <f>O134*H134</f>
        <v>0</v>
      </c>
      <c r="Q134" s="176">
        <v>0.10503</v>
      </c>
      <c r="R134" s="176">
        <f>Q134*H134</f>
        <v>3.5164043999999994</v>
      </c>
      <c r="S134" s="176">
        <v>0</v>
      </c>
      <c r="T134" s="177">
        <f>S134*H134</f>
        <v>0</v>
      </c>
      <c r="AR134" s="18" t="s">
        <v>6003</v>
      </c>
      <c r="AT134" s="18" t="s">
        <v>4015</v>
      </c>
      <c r="AU134" s="18" t="s">
        <v>5990</v>
      </c>
      <c r="AY134" s="18" t="s">
        <v>4012</v>
      </c>
      <c r="BE134" s="178">
        <f>IF(N134="základní",J134,0)</f>
        <v>0</v>
      </c>
      <c r="BF134" s="178">
        <f>IF(N134="snížená",J134,0)</f>
        <v>0</v>
      </c>
      <c r="BG134" s="178">
        <f>IF(N134="zákl. přenesená",J134,0)</f>
        <v>0</v>
      </c>
      <c r="BH134" s="178">
        <f>IF(N134="sníž. přenesená",J134,0)</f>
        <v>0</v>
      </c>
      <c r="BI134" s="178">
        <f>IF(N134="nulová",J134,0)</f>
        <v>0</v>
      </c>
      <c r="BJ134" s="18" t="s">
        <v>5934</v>
      </c>
      <c r="BK134" s="178">
        <f>ROUND(I134*H134,2)</f>
        <v>0</v>
      </c>
      <c r="BL134" s="18" t="s">
        <v>6003</v>
      </c>
      <c r="BM134" s="18" t="s">
        <v>6123</v>
      </c>
    </row>
    <row r="135" spans="2:65" s="12" customFormat="1">
      <c r="B135" s="186"/>
      <c r="D135" s="179" t="s">
        <v>402</v>
      </c>
      <c r="E135" s="187" t="s">
        <v>5915</v>
      </c>
      <c r="F135" s="188" t="s">
        <v>6124</v>
      </c>
      <c r="H135" s="189">
        <v>33.479999999999997</v>
      </c>
      <c r="I135" s="190"/>
      <c r="L135" s="186"/>
      <c r="M135" s="191"/>
      <c r="N135" s="192"/>
      <c r="O135" s="192"/>
      <c r="P135" s="192"/>
      <c r="Q135" s="192"/>
      <c r="R135" s="192"/>
      <c r="S135" s="192"/>
      <c r="T135" s="193"/>
      <c r="AT135" s="194" t="s">
        <v>402</v>
      </c>
      <c r="AU135" s="194" t="s">
        <v>5990</v>
      </c>
      <c r="AV135" s="12" t="s">
        <v>5990</v>
      </c>
      <c r="AW135" s="12" t="s">
        <v>5947</v>
      </c>
      <c r="AX135" s="12" t="s">
        <v>5934</v>
      </c>
      <c r="AY135" s="194" t="s">
        <v>4012</v>
      </c>
    </row>
    <row r="136" spans="2:65" s="1" customFormat="1" ht="22.5" customHeight="1">
      <c r="B136" s="166"/>
      <c r="C136" s="197" t="s">
        <v>495</v>
      </c>
      <c r="D136" s="197" t="s">
        <v>447</v>
      </c>
      <c r="E136" s="198" t="s">
        <v>6125</v>
      </c>
      <c r="F136" s="199" t="s">
        <v>6126</v>
      </c>
      <c r="G136" s="200" t="s">
        <v>426</v>
      </c>
      <c r="H136" s="201">
        <v>35.154000000000003</v>
      </c>
      <c r="I136" s="202"/>
      <c r="J136" s="203">
        <f>ROUND(I136*H136,2)</f>
        <v>0</v>
      </c>
      <c r="K136" s="199" t="s">
        <v>392</v>
      </c>
      <c r="L136" s="204"/>
      <c r="M136" s="205" t="s">
        <v>5915</v>
      </c>
      <c r="N136" s="206" t="s">
        <v>5954</v>
      </c>
      <c r="O136" s="36"/>
      <c r="P136" s="176">
        <f>O136*H136</f>
        <v>0</v>
      </c>
      <c r="Q136" s="176">
        <v>0.216</v>
      </c>
      <c r="R136" s="176">
        <f>Q136*H136</f>
        <v>7.5932640000000005</v>
      </c>
      <c r="S136" s="176">
        <v>0</v>
      </c>
      <c r="T136" s="177">
        <f>S136*H136</f>
        <v>0</v>
      </c>
      <c r="AR136" s="18" t="s">
        <v>6015</v>
      </c>
      <c r="AT136" s="18" t="s">
        <v>447</v>
      </c>
      <c r="AU136" s="18" t="s">
        <v>5990</v>
      </c>
      <c r="AY136" s="18" t="s">
        <v>4012</v>
      </c>
      <c r="BE136" s="178">
        <f>IF(N136="základní",J136,0)</f>
        <v>0</v>
      </c>
      <c r="BF136" s="178">
        <f>IF(N136="snížená",J136,0)</f>
        <v>0</v>
      </c>
      <c r="BG136" s="178">
        <f>IF(N136="zákl. přenesená",J136,0)</f>
        <v>0</v>
      </c>
      <c r="BH136" s="178">
        <f>IF(N136="sníž. přenesená",J136,0)</f>
        <v>0</v>
      </c>
      <c r="BI136" s="178">
        <f>IF(N136="nulová",J136,0)</f>
        <v>0</v>
      </c>
      <c r="BJ136" s="18" t="s">
        <v>5934</v>
      </c>
      <c r="BK136" s="178">
        <f>ROUND(I136*H136,2)</f>
        <v>0</v>
      </c>
      <c r="BL136" s="18" t="s">
        <v>6003</v>
      </c>
      <c r="BM136" s="18" t="s">
        <v>6127</v>
      </c>
    </row>
    <row r="137" spans="2:65" s="12" customFormat="1">
      <c r="B137" s="186"/>
      <c r="D137" s="195" t="s">
        <v>402</v>
      </c>
      <c r="F137" s="207" t="s">
        <v>6128</v>
      </c>
      <c r="H137" s="208">
        <v>35.154000000000003</v>
      </c>
      <c r="I137" s="190"/>
      <c r="L137" s="186"/>
      <c r="M137" s="191"/>
      <c r="N137" s="192"/>
      <c r="O137" s="192"/>
      <c r="P137" s="192"/>
      <c r="Q137" s="192"/>
      <c r="R137" s="192"/>
      <c r="S137" s="192"/>
      <c r="T137" s="193"/>
      <c r="AT137" s="194" t="s">
        <v>402</v>
      </c>
      <c r="AU137" s="194" t="s">
        <v>5990</v>
      </c>
      <c r="AV137" s="12" t="s">
        <v>5990</v>
      </c>
      <c r="AW137" s="12" t="s">
        <v>5916</v>
      </c>
      <c r="AX137" s="12" t="s">
        <v>5934</v>
      </c>
      <c r="AY137" s="194" t="s">
        <v>4012</v>
      </c>
    </row>
    <row r="138" spans="2:65" s="11" customFormat="1" ht="29.85" customHeight="1">
      <c r="B138" s="152"/>
      <c r="D138" s="163" t="s">
        <v>5982</v>
      </c>
      <c r="E138" s="164" t="s">
        <v>3973</v>
      </c>
      <c r="F138" s="164" t="s">
        <v>6129</v>
      </c>
      <c r="I138" s="155"/>
      <c r="J138" s="165">
        <f>BK138</f>
        <v>0</v>
      </c>
      <c r="L138" s="152"/>
      <c r="M138" s="157"/>
      <c r="N138" s="158"/>
      <c r="O138" s="158"/>
      <c r="P138" s="159">
        <f>SUM(P139:P143)</f>
        <v>0</v>
      </c>
      <c r="Q138" s="158"/>
      <c r="R138" s="159">
        <f>SUM(R139:R143)</f>
        <v>3.4407400000000004</v>
      </c>
      <c r="S138" s="158"/>
      <c r="T138" s="160">
        <f>SUM(T139:T143)</f>
        <v>0</v>
      </c>
      <c r="AR138" s="153" t="s">
        <v>5934</v>
      </c>
      <c r="AT138" s="161" t="s">
        <v>5982</v>
      </c>
      <c r="AU138" s="161" t="s">
        <v>5934</v>
      </c>
      <c r="AY138" s="153" t="s">
        <v>4012</v>
      </c>
      <c r="BK138" s="162">
        <f>SUM(BK139:BK143)</f>
        <v>0</v>
      </c>
    </row>
    <row r="139" spans="2:65" s="1" customFormat="1" ht="31.5" customHeight="1">
      <c r="B139" s="166"/>
      <c r="C139" s="167" t="s">
        <v>500</v>
      </c>
      <c r="D139" s="167" t="s">
        <v>4015</v>
      </c>
      <c r="E139" s="168" t="s">
        <v>6130</v>
      </c>
      <c r="F139" s="169" t="s">
        <v>6131</v>
      </c>
      <c r="G139" s="170" t="s">
        <v>459</v>
      </c>
      <c r="H139" s="171">
        <v>17.8</v>
      </c>
      <c r="I139" s="172"/>
      <c r="J139" s="173">
        <f>ROUND(I139*H139,2)</f>
        <v>0</v>
      </c>
      <c r="K139" s="169" t="s">
        <v>392</v>
      </c>
      <c r="L139" s="35"/>
      <c r="M139" s="174" t="s">
        <v>5915</v>
      </c>
      <c r="N139" s="175" t="s">
        <v>5954</v>
      </c>
      <c r="O139" s="36"/>
      <c r="P139" s="176">
        <f>O139*H139</f>
        <v>0</v>
      </c>
      <c r="Q139" s="176">
        <v>0.1295</v>
      </c>
      <c r="R139" s="176">
        <f>Q139*H139</f>
        <v>2.3051000000000004</v>
      </c>
      <c r="S139" s="176">
        <v>0</v>
      </c>
      <c r="T139" s="177">
        <f>S139*H139</f>
        <v>0</v>
      </c>
      <c r="AR139" s="18" t="s">
        <v>6003</v>
      </c>
      <c r="AT139" s="18" t="s">
        <v>4015</v>
      </c>
      <c r="AU139" s="18" t="s">
        <v>5990</v>
      </c>
      <c r="AY139" s="18" t="s">
        <v>4012</v>
      </c>
      <c r="BE139" s="178">
        <f>IF(N139="základní",J139,0)</f>
        <v>0</v>
      </c>
      <c r="BF139" s="178">
        <f>IF(N139="snížená",J139,0)</f>
        <v>0</v>
      </c>
      <c r="BG139" s="178">
        <f>IF(N139="zákl. přenesená",J139,0)</f>
        <v>0</v>
      </c>
      <c r="BH139" s="178">
        <f>IF(N139="sníž. přenesená",J139,0)</f>
        <v>0</v>
      </c>
      <c r="BI139" s="178">
        <f>IF(N139="nulová",J139,0)</f>
        <v>0</v>
      </c>
      <c r="BJ139" s="18" t="s">
        <v>5934</v>
      </c>
      <c r="BK139" s="178">
        <f>ROUND(I139*H139,2)</f>
        <v>0</v>
      </c>
      <c r="BL139" s="18" t="s">
        <v>6003</v>
      </c>
      <c r="BM139" s="18" t="s">
        <v>6132</v>
      </c>
    </row>
    <row r="140" spans="2:65" s="1" customFormat="1" ht="27">
      <c r="B140" s="35"/>
      <c r="D140" s="195" t="s">
        <v>4021</v>
      </c>
      <c r="F140" s="196" t="s">
        <v>6133</v>
      </c>
      <c r="I140" s="181"/>
      <c r="L140" s="35"/>
      <c r="M140" s="64"/>
      <c r="N140" s="36"/>
      <c r="O140" s="36"/>
      <c r="P140" s="36"/>
      <c r="Q140" s="36"/>
      <c r="R140" s="36"/>
      <c r="S140" s="36"/>
      <c r="T140" s="65"/>
      <c r="AT140" s="18" t="s">
        <v>4021</v>
      </c>
      <c r="AU140" s="18" t="s">
        <v>5990</v>
      </c>
    </row>
    <row r="141" spans="2:65" s="12" customFormat="1">
      <c r="B141" s="186"/>
      <c r="D141" s="179" t="s">
        <v>402</v>
      </c>
      <c r="E141" s="187" t="s">
        <v>5915</v>
      </c>
      <c r="F141" s="188" t="s">
        <v>6134</v>
      </c>
      <c r="H141" s="189">
        <v>17.8</v>
      </c>
      <c r="I141" s="190"/>
      <c r="L141" s="186"/>
      <c r="M141" s="191"/>
      <c r="N141" s="192"/>
      <c r="O141" s="192"/>
      <c r="P141" s="192"/>
      <c r="Q141" s="192"/>
      <c r="R141" s="192"/>
      <c r="S141" s="192"/>
      <c r="T141" s="193"/>
      <c r="AT141" s="194" t="s">
        <v>402</v>
      </c>
      <c r="AU141" s="194" t="s">
        <v>5990</v>
      </c>
      <c r="AV141" s="12" t="s">
        <v>5990</v>
      </c>
      <c r="AW141" s="12" t="s">
        <v>5947</v>
      </c>
      <c r="AX141" s="12" t="s">
        <v>5934</v>
      </c>
      <c r="AY141" s="194" t="s">
        <v>4012</v>
      </c>
    </row>
    <row r="142" spans="2:65" s="1" customFormat="1" ht="22.5" customHeight="1">
      <c r="B142" s="166"/>
      <c r="C142" s="197" t="s">
        <v>505</v>
      </c>
      <c r="D142" s="197" t="s">
        <v>447</v>
      </c>
      <c r="E142" s="198" t="s">
        <v>6135</v>
      </c>
      <c r="F142" s="199" t="s">
        <v>6136</v>
      </c>
      <c r="G142" s="200" t="s">
        <v>568</v>
      </c>
      <c r="H142" s="201">
        <v>19.579999999999998</v>
      </c>
      <c r="I142" s="202"/>
      <c r="J142" s="203">
        <f>ROUND(I142*H142,2)</f>
        <v>0</v>
      </c>
      <c r="K142" s="199" t="s">
        <v>392</v>
      </c>
      <c r="L142" s="204"/>
      <c r="M142" s="205" t="s">
        <v>5915</v>
      </c>
      <c r="N142" s="206" t="s">
        <v>5954</v>
      </c>
      <c r="O142" s="36"/>
      <c r="P142" s="176">
        <f>O142*H142</f>
        <v>0</v>
      </c>
      <c r="Q142" s="176">
        <v>5.8000000000000003E-2</v>
      </c>
      <c r="R142" s="176">
        <f>Q142*H142</f>
        <v>1.13564</v>
      </c>
      <c r="S142" s="176">
        <v>0</v>
      </c>
      <c r="T142" s="177">
        <f>S142*H142</f>
        <v>0</v>
      </c>
      <c r="AR142" s="18" t="s">
        <v>6015</v>
      </c>
      <c r="AT142" s="18" t="s">
        <v>447</v>
      </c>
      <c r="AU142" s="18" t="s">
        <v>5990</v>
      </c>
      <c r="AY142" s="18" t="s">
        <v>4012</v>
      </c>
      <c r="BE142" s="178">
        <f>IF(N142="základní",J142,0)</f>
        <v>0</v>
      </c>
      <c r="BF142" s="178">
        <f>IF(N142="snížená",J142,0)</f>
        <v>0</v>
      </c>
      <c r="BG142" s="178">
        <f>IF(N142="zákl. přenesená",J142,0)</f>
        <v>0</v>
      </c>
      <c r="BH142" s="178">
        <f>IF(N142="sníž. přenesená",J142,0)</f>
        <v>0</v>
      </c>
      <c r="BI142" s="178">
        <f>IF(N142="nulová",J142,0)</f>
        <v>0</v>
      </c>
      <c r="BJ142" s="18" t="s">
        <v>5934</v>
      </c>
      <c r="BK142" s="178">
        <f>ROUND(I142*H142,2)</f>
        <v>0</v>
      </c>
      <c r="BL142" s="18" t="s">
        <v>6003</v>
      </c>
      <c r="BM142" s="18" t="s">
        <v>6137</v>
      </c>
    </row>
    <row r="143" spans="2:65" s="12" customFormat="1">
      <c r="B143" s="186"/>
      <c r="D143" s="195" t="s">
        <v>402</v>
      </c>
      <c r="F143" s="207" t="s">
        <v>6138</v>
      </c>
      <c r="H143" s="208">
        <v>19.579999999999998</v>
      </c>
      <c r="I143" s="190"/>
      <c r="L143" s="186"/>
      <c r="M143" s="191"/>
      <c r="N143" s="192"/>
      <c r="O143" s="192"/>
      <c r="P143" s="192"/>
      <c r="Q143" s="192"/>
      <c r="R143" s="192"/>
      <c r="S143" s="192"/>
      <c r="T143" s="193"/>
      <c r="AT143" s="194" t="s">
        <v>402</v>
      </c>
      <c r="AU143" s="194" t="s">
        <v>5990</v>
      </c>
      <c r="AV143" s="12" t="s">
        <v>5990</v>
      </c>
      <c r="AW143" s="12" t="s">
        <v>5916</v>
      </c>
      <c r="AX143" s="12" t="s">
        <v>5934</v>
      </c>
      <c r="AY143" s="194" t="s">
        <v>4012</v>
      </c>
    </row>
    <row r="144" spans="2:65" s="11" customFormat="1" ht="37.35" customHeight="1">
      <c r="B144" s="152"/>
      <c r="D144" s="153" t="s">
        <v>5982</v>
      </c>
      <c r="E144" s="154" t="s">
        <v>743</v>
      </c>
      <c r="F144" s="154" t="s">
        <v>744</v>
      </c>
      <c r="I144" s="155"/>
      <c r="J144" s="156">
        <f>BK144</f>
        <v>0</v>
      </c>
      <c r="L144" s="152"/>
      <c r="M144" s="157"/>
      <c r="N144" s="158"/>
      <c r="O144" s="158"/>
      <c r="P144" s="159">
        <f>P145+P167+P172</f>
        <v>0</v>
      </c>
      <c r="Q144" s="158"/>
      <c r="R144" s="159">
        <f>R145+R167+R172</f>
        <v>1.5665243800000002</v>
      </c>
      <c r="S144" s="158"/>
      <c r="T144" s="160">
        <f>T145+T167+T172</f>
        <v>0</v>
      </c>
      <c r="AR144" s="153" t="s">
        <v>5990</v>
      </c>
      <c r="AT144" s="161" t="s">
        <v>5982</v>
      </c>
      <c r="AU144" s="161" t="s">
        <v>5983</v>
      </c>
      <c r="AY144" s="153" t="s">
        <v>4012</v>
      </c>
      <c r="BK144" s="162">
        <f>BK145+BK167+BK172</f>
        <v>0</v>
      </c>
    </row>
    <row r="145" spans="2:65" s="11" customFormat="1" ht="19.899999999999999" customHeight="1">
      <c r="B145" s="152"/>
      <c r="D145" s="163" t="s">
        <v>5982</v>
      </c>
      <c r="E145" s="164" t="s">
        <v>3696</v>
      </c>
      <c r="F145" s="164" t="s">
        <v>3697</v>
      </c>
      <c r="I145" s="155"/>
      <c r="J145" s="165">
        <f>BK145</f>
        <v>0</v>
      </c>
      <c r="L145" s="152"/>
      <c r="M145" s="157"/>
      <c r="N145" s="158"/>
      <c r="O145" s="158"/>
      <c r="P145" s="159">
        <f>SUM(P146:P166)</f>
        <v>0</v>
      </c>
      <c r="Q145" s="158"/>
      <c r="R145" s="159">
        <f>SUM(R146:R166)</f>
        <v>1.21552438</v>
      </c>
      <c r="S145" s="158"/>
      <c r="T145" s="160">
        <f>SUM(T146:T166)</f>
        <v>0</v>
      </c>
      <c r="AR145" s="153" t="s">
        <v>5990</v>
      </c>
      <c r="AT145" s="161" t="s">
        <v>5982</v>
      </c>
      <c r="AU145" s="161" t="s">
        <v>5934</v>
      </c>
      <c r="AY145" s="153" t="s">
        <v>4012</v>
      </c>
      <c r="BK145" s="162">
        <f>SUM(BK146:BK166)</f>
        <v>0</v>
      </c>
    </row>
    <row r="146" spans="2:65" s="1" customFormat="1" ht="31.5" customHeight="1">
      <c r="B146" s="166"/>
      <c r="C146" s="167" t="s">
        <v>511</v>
      </c>
      <c r="D146" s="167" t="s">
        <v>4015</v>
      </c>
      <c r="E146" s="168" t="s">
        <v>6139</v>
      </c>
      <c r="F146" s="169" t="s">
        <v>6140</v>
      </c>
      <c r="G146" s="170" t="s">
        <v>400</v>
      </c>
      <c r="H146" s="171">
        <v>2.113</v>
      </c>
      <c r="I146" s="172"/>
      <c r="J146" s="173">
        <f>ROUND(I146*H146,2)</f>
        <v>0</v>
      </c>
      <c r="K146" s="169" t="s">
        <v>392</v>
      </c>
      <c r="L146" s="35"/>
      <c r="M146" s="174" t="s">
        <v>5915</v>
      </c>
      <c r="N146" s="175" t="s">
        <v>5954</v>
      </c>
      <c r="O146" s="36"/>
      <c r="P146" s="176">
        <f>O146*H146</f>
        <v>0</v>
      </c>
      <c r="Q146" s="176">
        <v>1.89E-3</v>
      </c>
      <c r="R146" s="176">
        <f>Q146*H146</f>
        <v>3.9935700000000001E-3</v>
      </c>
      <c r="S146" s="176">
        <v>0</v>
      </c>
      <c r="T146" s="177">
        <f>S146*H146</f>
        <v>0</v>
      </c>
      <c r="AR146" s="18" t="s">
        <v>3964</v>
      </c>
      <c r="AT146" s="18" t="s">
        <v>4015</v>
      </c>
      <c r="AU146" s="18" t="s">
        <v>5990</v>
      </c>
      <c r="AY146" s="18" t="s">
        <v>4012</v>
      </c>
      <c r="BE146" s="178">
        <f>IF(N146="základní",J146,0)</f>
        <v>0</v>
      </c>
      <c r="BF146" s="178">
        <f>IF(N146="snížená",J146,0)</f>
        <v>0</v>
      </c>
      <c r="BG146" s="178">
        <f>IF(N146="zákl. přenesená",J146,0)</f>
        <v>0</v>
      </c>
      <c r="BH146" s="178">
        <f>IF(N146="sníž. přenesená",J146,0)</f>
        <v>0</v>
      </c>
      <c r="BI146" s="178">
        <f>IF(N146="nulová",J146,0)</f>
        <v>0</v>
      </c>
      <c r="BJ146" s="18" t="s">
        <v>5934</v>
      </c>
      <c r="BK146" s="178">
        <f>ROUND(I146*H146,2)</f>
        <v>0</v>
      </c>
      <c r="BL146" s="18" t="s">
        <v>3964</v>
      </c>
      <c r="BM146" s="18" t="s">
        <v>6141</v>
      </c>
    </row>
    <row r="147" spans="2:65" s="12" customFormat="1">
      <c r="B147" s="186"/>
      <c r="D147" s="179" t="s">
        <v>402</v>
      </c>
      <c r="E147" s="187" t="s">
        <v>5915</v>
      </c>
      <c r="F147" s="188" t="s">
        <v>6142</v>
      </c>
      <c r="H147" s="189">
        <v>2.113</v>
      </c>
      <c r="I147" s="190"/>
      <c r="L147" s="186"/>
      <c r="M147" s="191"/>
      <c r="N147" s="192"/>
      <c r="O147" s="192"/>
      <c r="P147" s="192"/>
      <c r="Q147" s="192"/>
      <c r="R147" s="192"/>
      <c r="S147" s="192"/>
      <c r="T147" s="193"/>
      <c r="AT147" s="194" t="s">
        <v>402</v>
      </c>
      <c r="AU147" s="194" t="s">
        <v>5990</v>
      </c>
      <c r="AV147" s="12" t="s">
        <v>5990</v>
      </c>
      <c r="AW147" s="12" t="s">
        <v>5947</v>
      </c>
      <c r="AX147" s="12" t="s">
        <v>5934</v>
      </c>
      <c r="AY147" s="194" t="s">
        <v>4012</v>
      </c>
    </row>
    <row r="148" spans="2:65" s="1" customFormat="1" ht="31.5" customHeight="1">
      <c r="B148" s="166"/>
      <c r="C148" s="167" t="s">
        <v>516</v>
      </c>
      <c r="D148" s="167" t="s">
        <v>4015</v>
      </c>
      <c r="E148" s="168" t="s">
        <v>6143</v>
      </c>
      <c r="F148" s="169" t="s">
        <v>6144</v>
      </c>
      <c r="G148" s="170" t="s">
        <v>459</v>
      </c>
      <c r="H148" s="171">
        <v>111.1</v>
      </c>
      <c r="I148" s="172"/>
      <c r="J148" s="173">
        <f>ROUND(I148*H148,2)</f>
        <v>0</v>
      </c>
      <c r="K148" s="169" t="s">
        <v>392</v>
      </c>
      <c r="L148" s="35"/>
      <c r="M148" s="174" t="s">
        <v>5915</v>
      </c>
      <c r="N148" s="175" t="s">
        <v>5954</v>
      </c>
      <c r="O148" s="36"/>
      <c r="P148" s="176">
        <f>O148*H148</f>
        <v>0</v>
      </c>
      <c r="Q148" s="176">
        <v>0</v>
      </c>
      <c r="R148" s="176">
        <f>Q148*H148</f>
        <v>0</v>
      </c>
      <c r="S148" s="176">
        <v>0</v>
      </c>
      <c r="T148" s="177">
        <f>S148*H148</f>
        <v>0</v>
      </c>
      <c r="AR148" s="18" t="s">
        <v>3964</v>
      </c>
      <c r="AT148" s="18" t="s">
        <v>4015</v>
      </c>
      <c r="AU148" s="18" t="s">
        <v>5990</v>
      </c>
      <c r="AY148" s="18" t="s">
        <v>4012</v>
      </c>
      <c r="BE148" s="178">
        <f>IF(N148="základní",J148,0)</f>
        <v>0</v>
      </c>
      <c r="BF148" s="178">
        <f>IF(N148="snížená",J148,0)</f>
        <v>0</v>
      </c>
      <c r="BG148" s="178">
        <f>IF(N148="zákl. přenesená",J148,0)</f>
        <v>0</v>
      </c>
      <c r="BH148" s="178">
        <f>IF(N148="sníž. přenesená",J148,0)</f>
        <v>0</v>
      </c>
      <c r="BI148" s="178">
        <f>IF(N148="nulová",J148,0)</f>
        <v>0</v>
      </c>
      <c r="BJ148" s="18" t="s">
        <v>5934</v>
      </c>
      <c r="BK148" s="178">
        <f>ROUND(I148*H148,2)</f>
        <v>0</v>
      </c>
      <c r="BL148" s="18" t="s">
        <v>3964</v>
      </c>
      <c r="BM148" s="18" t="s">
        <v>6145</v>
      </c>
    </row>
    <row r="149" spans="2:65" s="12" customFormat="1">
      <c r="B149" s="186"/>
      <c r="D149" s="195" t="s">
        <v>402</v>
      </c>
      <c r="E149" s="194" t="s">
        <v>5915</v>
      </c>
      <c r="F149" s="207" t="s">
        <v>6146</v>
      </c>
      <c r="H149" s="208">
        <v>23.2</v>
      </c>
      <c r="I149" s="190"/>
      <c r="L149" s="186"/>
      <c r="M149" s="191"/>
      <c r="N149" s="192"/>
      <c r="O149" s="192"/>
      <c r="P149" s="192"/>
      <c r="Q149" s="192"/>
      <c r="R149" s="192"/>
      <c r="S149" s="192"/>
      <c r="T149" s="193"/>
      <c r="AT149" s="194" t="s">
        <v>402</v>
      </c>
      <c r="AU149" s="194" t="s">
        <v>5990</v>
      </c>
      <c r="AV149" s="12" t="s">
        <v>5990</v>
      </c>
      <c r="AW149" s="12" t="s">
        <v>5947</v>
      </c>
      <c r="AX149" s="12" t="s">
        <v>5983</v>
      </c>
      <c r="AY149" s="194" t="s">
        <v>4012</v>
      </c>
    </row>
    <row r="150" spans="2:65" s="12" customFormat="1">
      <c r="B150" s="186"/>
      <c r="D150" s="195" t="s">
        <v>402</v>
      </c>
      <c r="E150" s="194" t="s">
        <v>5915</v>
      </c>
      <c r="F150" s="207" t="s">
        <v>6147</v>
      </c>
      <c r="H150" s="208">
        <v>16.2</v>
      </c>
      <c r="I150" s="190"/>
      <c r="L150" s="186"/>
      <c r="M150" s="191"/>
      <c r="N150" s="192"/>
      <c r="O150" s="192"/>
      <c r="P150" s="192"/>
      <c r="Q150" s="192"/>
      <c r="R150" s="192"/>
      <c r="S150" s="192"/>
      <c r="T150" s="193"/>
      <c r="AT150" s="194" t="s">
        <v>402</v>
      </c>
      <c r="AU150" s="194" t="s">
        <v>5990</v>
      </c>
      <c r="AV150" s="12" t="s">
        <v>5990</v>
      </c>
      <c r="AW150" s="12" t="s">
        <v>5947</v>
      </c>
      <c r="AX150" s="12" t="s">
        <v>5983</v>
      </c>
      <c r="AY150" s="194" t="s">
        <v>4012</v>
      </c>
    </row>
    <row r="151" spans="2:65" s="12" customFormat="1">
      <c r="B151" s="186"/>
      <c r="D151" s="195" t="s">
        <v>402</v>
      </c>
      <c r="E151" s="194" t="s">
        <v>5915</v>
      </c>
      <c r="F151" s="207" t="s">
        <v>6148</v>
      </c>
      <c r="H151" s="208">
        <v>13.2</v>
      </c>
      <c r="I151" s="190"/>
      <c r="L151" s="186"/>
      <c r="M151" s="191"/>
      <c r="N151" s="192"/>
      <c r="O151" s="192"/>
      <c r="P151" s="192"/>
      <c r="Q151" s="192"/>
      <c r="R151" s="192"/>
      <c r="S151" s="192"/>
      <c r="T151" s="193"/>
      <c r="AT151" s="194" t="s">
        <v>402</v>
      </c>
      <c r="AU151" s="194" t="s">
        <v>5990</v>
      </c>
      <c r="AV151" s="12" t="s">
        <v>5990</v>
      </c>
      <c r="AW151" s="12" t="s">
        <v>5947</v>
      </c>
      <c r="AX151" s="12" t="s">
        <v>5983</v>
      </c>
      <c r="AY151" s="194" t="s">
        <v>4012</v>
      </c>
    </row>
    <row r="152" spans="2:65" s="12" customFormat="1">
      <c r="B152" s="186"/>
      <c r="D152" s="195" t="s">
        <v>402</v>
      </c>
      <c r="E152" s="194" t="s">
        <v>5915</v>
      </c>
      <c r="F152" s="207" t="s">
        <v>6149</v>
      </c>
      <c r="H152" s="208">
        <v>58.5</v>
      </c>
      <c r="I152" s="190"/>
      <c r="L152" s="186"/>
      <c r="M152" s="191"/>
      <c r="N152" s="192"/>
      <c r="O152" s="192"/>
      <c r="P152" s="192"/>
      <c r="Q152" s="192"/>
      <c r="R152" s="192"/>
      <c r="S152" s="192"/>
      <c r="T152" s="193"/>
      <c r="AT152" s="194" t="s">
        <v>402</v>
      </c>
      <c r="AU152" s="194" t="s">
        <v>5990</v>
      </c>
      <c r="AV152" s="12" t="s">
        <v>5990</v>
      </c>
      <c r="AW152" s="12" t="s">
        <v>5947</v>
      </c>
      <c r="AX152" s="12" t="s">
        <v>5983</v>
      </c>
      <c r="AY152" s="194" t="s">
        <v>4012</v>
      </c>
    </row>
    <row r="153" spans="2:65" s="13" customFormat="1">
      <c r="B153" s="209"/>
      <c r="D153" s="179" t="s">
        <v>402</v>
      </c>
      <c r="E153" s="210" t="s">
        <v>5915</v>
      </c>
      <c r="F153" s="211" t="s">
        <v>476</v>
      </c>
      <c r="H153" s="212">
        <v>111.1</v>
      </c>
      <c r="I153" s="213"/>
      <c r="L153" s="209"/>
      <c r="M153" s="214"/>
      <c r="N153" s="215"/>
      <c r="O153" s="215"/>
      <c r="P153" s="215"/>
      <c r="Q153" s="215"/>
      <c r="R153" s="215"/>
      <c r="S153" s="215"/>
      <c r="T153" s="216"/>
      <c r="AT153" s="217" t="s">
        <v>402</v>
      </c>
      <c r="AU153" s="217" t="s">
        <v>5990</v>
      </c>
      <c r="AV153" s="13" t="s">
        <v>6003</v>
      </c>
      <c r="AW153" s="13" t="s">
        <v>5916</v>
      </c>
      <c r="AX153" s="13" t="s">
        <v>5934</v>
      </c>
      <c r="AY153" s="217" t="s">
        <v>4012</v>
      </c>
    </row>
    <row r="154" spans="2:65" s="1" customFormat="1" ht="22.5" customHeight="1">
      <c r="B154" s="166"/>
      <c r="C154" s="197" t="s">
        <v>521</v>
      </c>
      <c r="D154" s="197" t="s">
        <v>447</v>
      </c>
      <c r="E154" s="198" t="s">
        <v>6150</v>
      </c>
      <c r="F154" s="199" t="s">
        <v>6151</v>
      </c>
      <c r="G154" s="200" t="s">
        <v>400</v>
      </c>
      <c r="H154" s="201">
        <v>1.7769999999999999</v>
      </c>
      <c r="I154" s="202"/>
      <c r="J154" s="203">
        <f>ROUND(I154*H154,2)</f>
        <v>0</v>
      </c>
      <c r="K154" s="199" t="s">
        <v>392</v>
      </c>
      <c r="L154" s="204"/>
      <c r="M154" s="205" t="s">
        <v>5915</v>
      </c>
      <c r="N154" s="206" t="s">
        <v>5954</v>
      </c>
      <c r="O154" s="36"/>
      <c r="P154" s="176">
        <f>O154*H154</f>
        <v>0</v>
      </c>
      <c r="Q154" s="176">
        <v>0.55000000000000004</v>
      </c>
      <c r="R154" s="176">
        <f>Q154*H154</f>
        <v>0.97735000000000005</v>
      </c>
      <c r="S154" s="176">
        <v>0</v>
      </c>
      <c r="T154" s="177">
        <f>S154*H154</f>
        <v>0</v>
      </c>
      <c r="AR154" s="18" t="s">
        <v>526</v>
      </c>
      <c r="AT154" s="18" t="s">
        <v>447</v>
      </c>
      <c r="AU154" s="18" t="s">
        <v>5990</v>
      </c>
      <c r="AY154" s="18" t="s">
        <v>4012</v>
      </c>
      <c r="BE154" s="178">
        <f>IF(N154="základní",J154,0)</f>
        <v>0</v>
      </c>
      <c r="BF154" s="178">
        <f>IF(N154="snížená",J154,0)</f>
        <v>0</v>
      </c>
      <c r="BG154" s="178">
        <f>IF(N154="zákl. přenesená",J154,0)</f>
        <v>0</v>
      </c>
      <c r="BH154" s="178">
        <f>IF(N154="sníž. přenesená",J154,0)</f>
        <v>0</v>
      </c>
      <c r="BI154" s="178">
        <f>IF(N154="nulová",J154,0)</f>
        <v>0</v>
      </c>
      <c r="BJ154" s="18" t="s">
        <v>5934</v>
      </c>
      <c r="BK154" s="178">
        <f>ROUND(I154*H154,2)</f>
        <v>0</v>
      </c>
      <c r="BL154" s="18" t="s">
        <v>3964</v>
      </c>
      <c r="BM154" s="18" t="s">
        <v>6152</v>
      </c>
    </row>
    <row r="155" spans="2:65" s="12" customFormat="1">
      <c r="B155" s="186"/>
      <c r="D155" s="195" t="s">
        <v>402</v>
      </c>
      <c r="E155" s="194" t="s">
        <v>5915</v>
      </c>
      <c r="F155" s="207" t="s">
        <v>6153</v>
      </c>
      <c r="H155" s="208">
        <v>0.45500000000000002</v>
      </c>
      <c r="I155" s="190"/>
      <c r="L155" s="186"/>
      <c r="M155" s="191"/>
      <c r="N155" s="192"/>
      <c r="O155" s="192"/>
      <c r="P155" s="192"/>
      <c r="Q155" s="192"/>
      <c r="R155" s="192"/>
      <c r="S155" s="192"/>
      <c r="T155" s="193"/>
      <c r="AT155" s="194" t="s">
        <v>402</v>
      </c>
      <c r="AU155" s="194" t="s">
        <v>5990</v>
      </c>
      <c r="AV155" s="12" t="s">
        <v>5990</v>
      </c>
      <c r="AW155" s="12" t="s">
        <v>5947</v>
      </c>
      <c r="AX155" s="12" t="s">
        <v>5983</v>
      </c>
      <c r="AY155" s="194" t="s">
        <v>4012</v>
      </c>
    </row>
    <row r="156" spans="2:65" s="12" customFormat="1">
      <c r="B156" s="186"/>
      <c r="D156" s="195" t="s">
        <v>402</v>
      </c>
      <c r="E156" s="194" t="s">
        <v>5915</v>
      </c>
      <c r="F156" s="207" t="s">
        <v>6154</v>
      </c>
      <c r="H156" s="208">
        <v>0.318</v>
      </c>
      <c r="I156" s="190"/>
      <c r="L156" s="186"/>
      <c r="M156" s="191"/>
      <c r="N156" s="192"/>
      <c r="O156" s="192"/>
      <c r="P156" s="192"/>
      <c r="Q156" s="192"/>
      <c r="R156" s="192"/>
      <c r="S156" s="192"/>
      <c r="T156" s="193"/>
      <c r="AT156" s="194" t="s">
        <v>402</v>
      </c>
      <c r="AU156" s="194" t="s">
        <v>5990</v>
      </c>
      <c r="AV156" s="12" t="s">
        <v>5990</v>
      </c>
      <c r="AW156" s="12" t="s">
        <v>5947</v>
      </c>
      <c r="AX156" s="12" t="s">
        <v>5983</v>
      </c>
      <c r="AY156" s="194" t="s">
        <v>4012</v>
      </c>
    </row>
    <row r="157" spans="2:65" s="12" customFormat="1">
      <c r="B157" s="186"/>
      <c r="D157" s="195" t="s">
        <v>402</v>
      </c>
      <c r="E157" s="194" t="s">
        <v>5915</v>
      </c>
      <c r="F157" s="207" t="s">
        <v>6155</v>
      </c>
      <c r="H157" s="208">
        <v>0.185</v>
      </c>
      <c r="I157" s="190"/>
      <c r="L157" s="186"/>
      <c r="M157" s="191"/>
      <c r="N157" s="192"/>
      <c r="O157" s="192"/>
      <c r="P157" s="192"/>
      <c r="Q157" s="192"/>
      <c r="R157" s="192"/>
      <c r="S157" s="192"/>
      <c r="T157" s="193"/>
      <c r="AT157" s="194" t="s">
        <v>402</v>
      </c>
      <c r="AU157" s="194" t="s">
        <v>5990</v>
      </c>
      <c r="AV157" s="12" t="s">
        <v>5990</v>
      </c>
      <c r="AW157" s="12" t="s">
        <v>5947</v>
      </c>
      <c r="AX157" s="12" t="s">
        <v>5983</v>
      </c>
      <c r="AY157" s="194" t="s">
        <v>4012</v>
      </c>
    </row>
    <row r="158" spans="2:65" s="12" customFormat="1">
      <c r="B158" s="186"/>
      <c r="D158" s="179" t="s">
        <v>402</v>
      </c>
      <c r="E158" s="187" t="s">
        <v>5915</v>
      </c>
      <c r="F158" s="188" t="s">
        <v>6156</v>
      </c>
      <c r="H158" s="189">
        <v>0.81899999999999995</v>
      </c>
      <c r="I158" s="190"/>
      <c r="L158" s="186"/>
      <c r="M158" s="191"/>
      <c r="N158" s="192"/>
      <c r="O158" s="192"/>
      <c r="P158" s="192"/>
      <c r="Q158" s="192"/>
      <c r="R158" s="192"/>
      <c r="S158" s="192"/>
      <c r="T158" s="193"/>
      <c r="AT158" s="194" t="s">
        <v>402</v>
      </c>
      <c r="AU158" s="194" t="s">
        <v>5990</v>
      </c>
      <c r="AV158" s="12" t="s">
        <v>5990</v>
      </c>
      <c r="AW158" s="12" t="s">
        <v>5947</v>
      </c>
      <c r="AX158" s="12" t="s">
        <v>5983</v>
      </c>
      <c r="AY158" s="194" t="s">
        <v>4012</v>
      </c>
    </row>
    <row r="159" spans="2:65" s="1" customFormat="1" ht="22.5" customHeight="1">
      <c r="B159" s="166"/>
      <c r="C159" s="167" t="s">
        <v>526</v>
      </c>
      <c r="D159" s="167" t="s">
        <v>4015</v>
      </c>
      <c r="E159" s="168" t="s">
        <v>6157</v>
      </c>
      <c r="F159" s="169" t="s">
        <v>6158</v>
      </c>
      <c r="G159" s="170" t="s">
        <v>426</v>
      </c>
      <c r="H159" s="171">
        <v>39</v>
      </c>
      <c r="I159" s="172"/>
      <c r="J159" s="173">
        <f>ROUND(I159*H159,2)</f>
        <v>0</v>
      </c>
      <c r="K159" s="169" t="s">
        <v>392</v>
      </c>
      <c r="L159" s="35"/>
      <c r="M159" s="174" t="s">
        <v>5915</v>
      </c>
      <c r="N159" s="175" t="s">
        <v>5954</v>
      </c>
      <c r="O159" s="36"/>
      <c r="P159" s="176">
        <f>O159*H159</f>
        <v>0</v>
      </c>
      <c r="Q159" s="176">
        <v>0</v>
      </c>
      <c r="R159" s="176">
        <f>Q159*H159</f>
        <v>0</v>
      </c>
      <c r="S159" s="176">
        <v>0</v>
      </c>
      <c r="T159" s="177">
        <f>S159*H159</f>
        <v>0</v>
      </c>
      <c r="AR159" s="18" t="s">
        <v>3964</v>
      </c>
      <c r="AT159" s="18" t="s">
        <v>4015</v>
      </c>
      <c r="AU159" s="18" t="s">
        <v>5990</v>
      </c>
      <c r="AY159" s="18" t="s">
        <v>4012</v>
      </c>
      <c r="BE159" s="178">
        <f>IF(N159="základní",J159,0)</f>
        <v>0</v>
      </c>
      <c r="BF159" s="178">
        <f>IF(N159="snížená",J159,0)</f>
        <v>0</v>
      </c>
      <c r="BG159" s="178">
        <f>IF(N159="zákl. přenesená",J159,0)</f>
        <v>0</v>
      </c>
      <c r="BH159" s="178">
        <f>IF(N159="sníž. přenesená",J159,0)</f>
        <v>0</v>
      </c>
      <c r="BI159" s="178">
        <f>IF(N159="nulová",J159,0)</f>
        <v>0</v>
      </c>
      <c r="BJ159" s="18" t="s">
        <v>5934</v>
      </c>
      <c r="BK159" s="178">
        <f>ROUND(I159*H159,2)</f>
        <v>0</v>
      </c>
      <c r="BL159" s="18" t="s">
        <v>3964</v>
      </c>
      <c r="BM159" s="18" t="s">
        <v>6159</v>
      </c>
    </row>
    <row r="160" spans="2:65" s="12" customFormat="1">
      <c r="B160" s="186"/>
      <c r="D160" s="179" t="s">
        <v>402</v>
      </c>
      <c r="E160" s="187" t="s">
        <v>5915</v>
      </c>
      <c r="F160" s="188" t="s">
        <v>6160</v>
      </c>
      <c r="H160" s="189">
        <v>39</v>
      </c>
      <c r="I160" s="190"/>
      <c r="L160" s="186"/>
      <c r="M160" s="191"/>
      <c r="N160" s="192"/>
      <c r="O160" s="192"/>
      <c r="P160" s="192"/>
      <c r="Q160" s="192"/>
      <c r="R160" s="192"/>
      <c r="S160" s="192"/>
      <c r="T160" s="193"/>
      <c r="AT160" s="194" t="s">
        <v>402</v>
      </c>
      <c r="AU160" s="194" t="s">
        <v>5990</v>
      </c>
      <c r="AV160" s="12" t="s">
        <v>5990</v>
      </c>
      <c r="AW160" s="12" t="s">
        <v>5947</v>
      </c>
      <c r="AX160" s="12" t="s">
        <v>5934</v>
      </c>
      <c r="AY160" s="194" t="s">
        <v>4012</v>
      </c>
    </row>
    <row r="161" spans="2:65" s="1" customFormat="1" ht="22.5" customHeight="1">
      <c r="B161" s="166"/>
      <c r="C161" s="197" t="s">
        <v>532</v>
      </c>
      <c r="D161" s="197" t="s">
        <v>447</v>
      </c>
      <c r="E161" s="198" t="s">
        <v>6161</v>
      </c>
      <c r="F161" s="199" t="s">
        <v>6162</v>
      </c>
      <c r="G161" s="200" t="s">
        <v>400</v>
      </c>
      <c r="H161" s="201">
        <v>0.33600000000000002</v>
      </c>
      <c r="I161" s="202"/>
      <c r="J161" s="203">
        <f>ROUND(I161*H161,2)</f>
        <v>0</v>
      </c>
      <c r="K161" s="199" t="s">
        <v>392</v>
      </c>
      <c r="L161" s="204"/>
      <c r="M161" s="205" t="s">
        <v>5915</v>
      </c>
      <c r="N161" s="206" t="s">
        <v>5954</v>
      </c>
      <c r="O161" s="36"/>
      <c r="P161" s="176">
        <f>O161*H161</f>
        <v>0</v>
      </c>
      <c r="Q161" s="176">
        <v>0.55000000000000004</v>
      </c>
      <c r="R161" s="176">
        <f>Q161*H161</f>
        <v>0.18480000000000002</v>
      </c>
      <c r="S161" s="176">
        <v>0</v>
      </c>
      <c r="T161" s="177">
        <f>S161*H161</f>
        <v>0</v>
      </c>
      <c r="AR161" s="18" t="s">
        <v>526</v>
      </c>
      <c r="AT161" s="18" t="s">
        <v>447</v>
      </c>
      <c r="AU161" s="18" t="s">
        <v>5990</v>
      </c>
      <c r="AY161" s="18" t="s">
        <v>4012</v>
      </c>
      <c r="BE161" s="178">
        <f>IF(N161="základní",J161,0)</f>
        <v>0</v>
      </c>
      <c r="BF161" s="178">
        <f>IF(N161="snížená",J161,0)</f>
        <v>0</v>
      </c>
      <c r="BG161" s="178">
        <f>IF(N161="zákl. přenesená",J161,0)</f>
        <v>0</v>
      </c>
      <c r="BH161" s="178">
        <f>IF(N161="sníž. přenesená",J161,0)</f>
        <v>0</v>
      </c>
      <c r="BI161" s="178">
        <f>IF(N161="nulová",J161,0)</f>
        <v>0</v>
      </c>
      <c r="BJ161" s="18" t="s">
        <v>5934</v>
      </c>
      <c r="BK161" s="178">
        <f>ROUND(I161*H161,2)</f>
        <v>0</v>
      </c>
      <c r="BL161" s="18" t="s">
        <v>3964</v>
      </c>
      <c r="BM161" s="18" t="s">
        <v>6163</v>
      </c>
    </row>
    <row r="162" spans="2:65" s="12" customFormat="1">
      <c r="B162" s="186"/>
      <c r="D162" s="179" t="s">
        <v>402</v>
      </c>
      <c r="E162" s="187" t="s">
        <v>5915</v>
      </c>
      <c r="F162" s="188" t="s">
        <v>6164</v>
      </c>
      <c r="H162" s="189">
        <v>0.33600000000000002</v>
      </c>
      <c r="I162" s="190"/>
      <c r="L162" s="186"/>
      <c r="M162" s="191"/>
      <c r="N162" s="192"/>
      <c r="O162" s="192"/>
      <c r="P162" s="192"/>
      <c r="Q162" s="192"/>
      <c r="R162" s="192"/>
      <c r="S162" s="192"/>
      <c r="T162" s="193"/>
      <c r="AT162" s="194" t="s">
        <v>402</v>
      </c>
      <c r="AU162" s="194" t="s">
        <v>5990</v>
      </c>
      <c r="AV162" s="12" t="s">
        <v>5990</v>
      </c>
      <c r="AW162" s="12" t="s">
        <v>5947</v>
      </c>
      <c r="AX162" s="12" t="s">
        <v>5934</v>
      </c>
      <c r="AY162" s="194" t="s">
        <v>4012</v>
      </c>
    </row>
    <row r="163" spans="2:65" s="1" customFormat="1" ht="22.5" customHeight="1">
      <c r="B163" s="166"/>
      <c r="C163" s="167" t="s">
        <v>538</v>
      </c>
      <c r="D163" s="167" t="s">
        <v>4015</v>
      </c>
      <c r="E163" s="168" t="s">
        <v>5540</v>
      </c>
      <c r="F163" s="169" t="s">
        <v>5541</v>
      </c>
      <c r="G163" s="170" t="s">
        <v>400</v>
      </c>
      <c r="H163" s="171">
        <v>2.113</v>
      </c>
      <c r="I163" s="172"/>
      <c r="J163" s="173">
        <f>ROUND(I163*H163,2)</f>
        <v>0</v>
      </c>
      <c r="K163" s="169" t="s">
        <v>392</v>
      </c>
      <c r="L163" s="35"/>
      <c r="M163" s="174" t="s">
        <v>5915</v>
      </c>
      <c r="N163" s="175" t="s">
        <v>5954</v>
      </c>
      <c r="O163" s="36"/>
      <c r="P163" s="176">
        <f>O163*H163</f>
        <v>0</v>
      </c>
      <c r="Q163" s="176">
        <v>2.3369999999999998E-2</v>
      </c>
      <c r="R163" s="176">
        <f>Q163*H163</f>
        <v>4.9380809999999997E-2</v>
      </c>
      <c r="S163" s="176">
        <v>0</v>
      </c>
      <c r="T163" s="177">
        <f>S163*H163</f>
        <v>0</v>
      </c>
      <c r="AR163" s="18" t="s">
        <v>3964</v>
      </c>
      <c r="AT163" s="18" t="s">
        <v>4015</v>
      </c>
      <c r="AU163" s="18" t="s">
        <v>5990</v>
      </c>
      <c r="AY163" s="18" t="s">
        <v>4012</v>
      </c>
      <c r="BE163" s="178">
        <f>IF(N163="základní",J163,0)</f>
        <v>0</v>
      </c>
      <c r="BF163" s="178">
        <f>IF(N163="snížená",J163,0)</f>
        <v>0</v>
      </c>
      <c r="BG163" s="178">
        <f>IF(N163="zákl. přenesená",J163,0)</f>
        <v>0</v>
      </c>
      <c r="BH163" s="178">
        <f>IF(N163="sníž. přenesená",J163,0)</f>
        <v>0</v>
      </c>
      <c r="BI163" s="178">
        <f>IF(N163="nulová",J163,0)</f>
        <v>0</v>
      </c>
      <c r="BJ163" s="18" t="s">
        <v>5934</v>
      </c>
      <c r="BK163" s="178">
        <f>ROUND(I163*H163,2)</f>
        <v>0</v>
      </c>
      <c r="BL163" s="18" t="s">
        <v>3964</v>
      </c>
      <c r="BM163" s="18" t="s">
        <v>6165</v>
      </c>
    </row>
    <row r="164" spans="2:65" s="12" customFormat="1">
      <c r="B164" s="186"/>
      <c r="D164" s="179" t="s">
        <v>402</v>
      </c>
      <c r="E164" s="187" t="s">
        <v>5915</v>
      </c>
      <c r="F164" s="188" t="s">
        <v>6142</v>
      </c>
      <c r="H164" s="189">
        <v>2.113</v>
      </c>
      <c r="I164" s="190"/>
      <c r="L164" s="186"/>
      <c r="M164" s="191"/>
      <c r="N164" s="192"/>
      <c r="O164" s="192"/>
      <c r="P164" s="192"/>
      <c r="Q164" s="192"/>
      <c r="R164" s="192"/>
      <c r="S164" s="192"/>
      <c r="T164" s="193"/>
      <c r="AT164" s="194" t="s">
        <v>402</v>
      </c>
      <c r="AU164" s="194" t="s">
        <v>5990</v>
      </c>
      <c r="AV164" s="12" t="s">
        <v>5990</v>
      </c>
      <c r="AW164" s="12" t="s">
        <v>5947</v>
      </c>
      <c r="AX164" s="12" t="s">
        <v>5934</v>
      </c>
      <c r="AY164" s="194" t="s">
        <v>4012</v>
      </c>
    </row>
    <row r="165" spans="2:65" s="1" customFormat="1" ht="22.5" customHeight="1">
      <c r="B165" s="166"/>
      <c r="C165" s="167" t="s">
        <v>542</v>
      </c>
      <c r="D165" s="167" t="s">
        <v>4015</v>
      </c>
      <c r="E165" s="168" t="s">
        <v>5543</v>
      </c>
      <c r="F165" s="169" t="s">
        <v>5544</v>
      </c>
      <c r="G165" s="170" t="s">
        <v>450</v>
      </c>
      <c r="H165" s="171">
        <v>1.216</v>
      </c>
      <c r="I165" s="172"/>
      <c r="J165" s="173">
        <f>ROUND(I165*H165,2)</f>
        <v>0</v>
      </c>
      <c r="K165" s="169" t="s">
        <v>392</v>
      </c>
      <c r="L165" s="35"/>
      <c r="M165" s="174" t="s">
        <v>5915</v>
      </c>
      <c r="N165" s="175" t="s">
        <v>5954</v>
      </c>
      <c r="O165" s="36"/>
      <c r="P165" s="176">
        <f>O165*H165</f>
        <v>0</v>
      </c>
      <c r="Q165" s="176">
        <v>0</v>
      </c>
      <c r="R165" s="176">
        <f>Q165*H165</f>
        <v>0</v>
      </c>
      <c r="S165" s="176">
        <v>0</v>
      </c>
      <c r="T165" s="177">
        <f>S165*H165</f>
        <v>0</v>
      </c>
      <c r="AR165" s="18" t="s">
        <v>3964</v>
      </c>
      <c r="AT165" s="18" t="s">
        <v>4015</v>
      </c>
      <c r="AU165" s="18" t="s">
        <v>5990</v>
      </c>
      <c r="AY165" s="18" t="s">
        <v>4012</v>
      </c>
      <c r="BE165" s="178">
        <f>IF(N165="základní",J165,0)</f>
        <v>0</v>
      </c>
      <c r="BF165" s="178">
        <f>IF(N165="snížená",J165,0)</f>
        <v>0</v>
      </c>
      <c r="BG165" s="178">
        <f>IF(N165="zákl. přenesená",J165,0)</f>
        <v>0</v>
      </c>
      <c r="BH165" s="178">
        <f>IF(N165="sníž. přenesená",J165,0)</f>
        <v>0</v>
      </c>
      <c r="BI165" s="178">
        <f>IF(N165="nulová",J165,0)</f>
        <v>0</v>
      </c>
      <c r="BJ165" s="18" t="s">
        <v>5934</v>
      </c>
      <c r="BK165" s="178">
        <f>ROUND(I165*H165,2)</f>
        <v>0</v>
      </c>
      <c r="BL165" s="18" t="s">
        <v>3964</v>
      </c>
      <c r="BM165" s="18" t="s">
        <v>6166</v>
      </c>
    </row>
    <row r="166" spans="2:65" s="1" customFormat="1" ht="22.5" customHeight="1">
      <c r="B166" s="166"/>
      <c r="C166" s="167" t="s">
        <v>548</v>
      </c>
      <c r="D166" s="167" t="s">
        <v>4015</v>
      </c>
      <c r="E166" s="168" t="s">
        <v>6167</v>
      </c>
      <c r="F166" s="169" t="s">
        <v>6168</v>
      </c>
      <c r="G166" s="170" t="s">
        <v>4018</v>
      </c>
      <c r="H166" s="171">
        <v>9</v>
      </c>
      <c r="I166" s="172"/>
      <c r="J166" s="173">
        <f>ROUND(I166*H166,2)</f>
        <v>0</v>
      </c>
      <c r="K166" s="169" t="s">
        <v>5915</v>
      </c>
      <c r="L166" s="35"/>
      <c r="M166" s="174" t="s">
        <v>5915</v>
      </c>
      <c r="N166" s="175" t="s">
        <v>5954</v>
      </c>
      <c r="O166" s="36"/>
      <c r="P166" s="176">
        <f>O166*H166</f>
        <v>0</v>
      </c>
      <c r="Q166" s="176">
        <v>0</v>
      </c>
      <c r="R166" s="176">
        <f>Q166*H166</f>
        <v>0</v>
      </c>
      <c r="S166" s="176">
        <v>0</v>
      </c>
      <c r="T166" s="177">
        <f>S166*H166</f>
        <v>0</v>
      </c>
      <c r="AR166" s="18" t="s">
        <v>3964</v>
      </c>
      <c r="AT166" s="18" t="s">
        <v>4015</v>
      </c>
      <c r="AU166" s="18" t="s">
        <v>5990</v>
      </c>
      <c r="AY166" s="18" t="s">
        <v>4012</v>
      </c>
      <c r="BE166" s="178">
        <f>IF(N166="základní",J166,0)</f>
        <v>0</v>
      </c>
      <c r="BF166" s="178">
        <f>IF(N166="snížená",J166,0)</f>
        <v>0</v>
      </c>
      <c r="BG166" s="178">
        <f>IF(N166="zákl. přenesená",J166,0)</f>
        <v>0</v>
      </c>
      <c r="BH166" s="178">
        <f>IF(N166="sníž. přenesená",J166,0)</f>
        <v>0</v>
      </c>
      <c r="BI166" s="178">
        <f>IF(N166="nulová",J166,0)</f>
        <v>0</v>
      </c>
      <c r="BJ166" s="18" t="s">
        <v>5934</v>
      </c>
      <c r="BK166" s="178">
        <f>ROUND(I166*H166,2)</f>
        <v>0</v>
      </c>
      <c r="BL166" s="18" t="s">
        <v>3964</v>
      </c>
      <c r="BM166" s="18" t="s">
        <v>6169</v>
      </c>
    </row>
    <row r="167" spans="2:65" s="11" customFormat="1" ht="29.85" customHeight="1">
      <c r="B167" s="152"/>
      <c r="D167" s="163" t="s">
        <v>5982</v>
      </c>
      <c r="E167" s="164" t="s">
        <v>2781</v>
      </c>
      <c r="F167" s="164" t="s">
        <v>2782</v>
      </c>
      <c r="I167" s="155"/>
      <c r="J167" s="165">
        <f>BK167</f>
        <v>0</v>
      </c>
      <c r="L167" s="152"/>
      <c r="M167" s="157"/>
      <c r="N167" s="158"/>
      <c r="O167" s="158"/>
      <c r="P167" s="159">
        <f>SUM(P168:P171)</f>
        <v>0</v>
      </c>
      <c r="Q167" s="158"/>
      <c r="R167" s="159">
        <f>SUM(R168:R171)</f>
        <v>0.32604</v>
      </c>
      <c r="S167" s="158"/>
      <c r="T167" s="160">
        <f>SUM(T168:T171)</f>
        <v>0</v>
      </c>
      <c r="AR167" s="153" t="s">
        <v>5990</v>
      </c>
      <c r="AT167" s="161" t="s">
        <v>5982</v>
      </c>
      <c r="AU167" s="161" t="s">
        <v>5934</v>
      </c>
      <c r="AY167" s="153" t="s">
        <v>4012</v>
      </c>
      <c r="BK167" s="162">
        <f>SUM(BK168:BK171)</f>
        <v>0</v>
      </c>
    </row>
    <row r="168" spans="2:65" s="1" customFormat="1" ht="31.5" customHeight="1">
      <c r="B168" s="166"/>
      <c r="C168" s="167" t="s">
        <v>553</v>
      </c>
      <c r="D168" s="167" t="s">
        <v>4015</v>
      </c>
      <c r="E168" s="168" t="s">
        <v>2481</v>
      </c>
      <c r="F168" s="169" t="s">
        <v>2482</v>
      </c>
      <c r="G168" s="170" t="s">
        <v>426</v>
      </c>
      <c r="H168" s="171">
        <v>42.9</v>
      </c>
      <c r="I168" s="172"/>
      <c r="J168" s="173">
        <f>ROUND(I168*H168,2)</f>
        <v>0</v>
      </c>
      <c r="K168" s="169" t="s">
        <v>392</v>
      </c>
      <c r="L168" s="35"/>
      <c r="M168" s="174" t="s">
        <v>5915</v>
      </c>
      <c r="N168" s="175" t="s">
        <v>5954</v>
      </c>
      <c r="O168" s="36"/>
      <c r="P168" s="176">
        <f>O168*H168</f>
        <v>0</v>
      </c>
      <c r="Q168" s="176">
        <v>7.6E-3</v>
      </c>
      <c r="R168" s="176">
        <f>Q168*H168</f>
        <v>0.32604</v>
      </c>
      <c r="S168" s="176">
        <v>0</v>
      </c>
      <c r="T168" s="177">
        <f>S168*H168</f>
        <v>0</v>
      </c>
      <c r="AR168" s="18" t="s">
        <v>3964</v>
      </c>
      <c r="AT168" s="18" t="s">
        <v>4015</v>
      </c>
      <c r="AU168" s="18" t="s">
        <v>5990</v>
      </c>
      <c r="AY168" s="18" t="s">
        <v>4012</v>
      </c>
      <c r="BE168" s="178">
        <f>IF(N168="základní",J168,0)</f>
        <v>0</v>
      </c>
      <c r="BF168" s="178">
        <f>IF(N168="snížená",J168,0)</f>
        <v>0</v>
      </c>
      <c r="BG168" s="178">
        <f>IF(N168="zákl. přenesená",J168,0)</f>
        <v>0</v>
      </c>
      <c r="BH168" s="178">
        <f>IF(N168="sníž. přenesená",J168,0)</f>
        <v>0</v>
      </c>
      <c r="BI168" s="178">
        <f>IF(N168="nulová",J168,0)</f>
        <v>0</v>
      </c>
      <c r="BJ168" s="18" t="s">
        <v>5934</v>
      </c>
      <c r="BK168" s="178">
        <f>ROUND(I168*H168,2)</f>
        <v>0</v>
      </c>
      <c r="BL168" s="18" t="s">
        <v>3964</v>
      </c>
      <c r="BM168" s="18" t="s">
        <v>6170</v>
      </c>
    </row>
    <row r="169" spans="2:65" s="12" customFormat="1">
      <c r="B169" s="186"/>
      <c r="D169" s="195" t="s">
        <v>402</v>
      </c>
      <c r="E169" s="194" t="s">
        <v>5915</v>
      </c>
      <c r="F169" s="207" t="s">
        <v>6160</v>
      </c>
      <c r="H169" s="208">
        <v>39</v>
      </c>
      <c r="I169" s="190"/>
      <c r="L169" s="186"/>
      <c r="M169" s="191"/>
      <c r="N169" s="192"/>
      <c r="O169" s="192"/>
      <c r="P169" s="192"/>
      <c r="Q169" s="192"/>
      <c r="R169" s="192"/>
      <c r="S169" s="192"/>
      <c r="T169" s="193"/>
      <c r="AT169" s="194" t="s">
        <v>402</v>
      </c>
      <c r="AU169" s="194" t="s">
        <v>5990</v>
      </c>
      <c r="AV169" s="12" t="s">
        <v>5990</v>
      </c>
      <c r="AW169" s="12" t="s">
        <v>5947</v>
      </c>
      <c r="AX169" s="12" t="s">
        <v>5934</v>
      </c>
      <c r="AY169" s="194" t="s">
        <v>4012</v>
      </c>
    </row>
    <row r="170" spans="2:65" s="12" customFormat="1">
      <c r="B170" s="186"/>
      <c r="D170" s="179" t="s">
        <v>402</v>
      </c>
      <c r="F170" s="188" t="s">
        <v>6171</v>
      </c>
      <c r="H170" s="189">
        <v>42.9</v>
      </c>
      <c r="I170" s="190"/>
      <c r="L170" s="186"/>
      <c r="M170" s="191"/>
      <c r="N170" s="192"/>
      <c r="O170" s="192"/>
      <c r="P170" s="192"/>
      <c r="Q170" s="192"/>
      <c r="R170" s="192"/>
      <c r="S170" s="192"/>
      <c r="T170" s="193"/>
      <c r="AT170" s="194" t="s">
        <v>402</v>
      </c>
      <c r="AU170" s="194" t="s">
        <v>5990</v>
      </c>
      <c r="AV170" s="12" t="s">
        <v>5990</v>
      </c>
      <c r="AW170" s="12" t="s">
        <v>5916</v>
      </c>
      <c r="AX170" s="12" t="s">
        <v>5934</v>
      </c>
      <c r="AY170" s="194" t="s">
        <v>4012</v>
      </c>
    </row>
    <row r="171" spans="2:65" s="1" customFormat="1" ht="22.5" customHeight="1">
      <c r="B171" s="166"/>
      <c r="C171" s="167" t="s">
        <v>559</v>
      </c>
      <c r="D171" s="167" t="s">
        <v>4015</v>
      </c>
      <c r="E171" s="168" t="s">
        <v>2492</v>
      </c>
      <c r="F171" s="169" t="s">
        <v>2493</v>
      </c>
      <c r="G171" s="170" t="s">
        <v>450</v>
      </c>
      <c r="H171" s="171">
        <v>0.32600000000000001</v>
      </c>
      <c r="I171" s="172"/>
      <c r="J171" s="173">
        <f>ROUND(I171*H171,2)</f>
        <v>0</v>
      </c>
      <c r="K171" s="169" t="s">
        <v>392</v>
      </c>
      <c r="L171" s="35"/>
      <c r="M171" s="174" t="s">
        <v>5915</v>
      </c>
      <c r="N171" s="175" t="s">
        <v>5954</v>
      </c>
      <c r="O171" s="36"/>
      <c r="P171" s="176">
        <f>O171*H171</f>
        <v>0</v>
      </c>
      <c r="Q171" s="176">
        <v>0</v>
      </c>
      <c r="R171" s="176">
        <f>Q171*H171</f>
        <v>0</v>
      </c>
      <c r="S171" s="176">
        <v>0</v>
      </c>
      <c r="T171" s="177">
        <f>S171*H171</f>
        <v>0</v>
      </c>
      <c r="AR171" s="18" t="s">
        <v>3964</v>
      </c>
      <c r="AT171" s="18" t="s">
        <v>4015</v>
      </c>
      <c r="AU171" s="18" t="s">
        <v>5990</v>
      </c>
      <c r="AY171" s="18" t="s">
        <v>4012</v>
      </c>
      <c r="BE171" s="178">
        <f>IF(N171="základní",J171,0)</f>
        <v>0</v>
      </c>
      <c r="BF171" s="178">
        <f>IF(N171="snížená",J171,0)</f>
        <v>0</v>
      </c>
      <c r="BG171" s="178">
        <f>IF(N171="zákl. přenesená",J171,0)</f>
        <v>0</v>
      </c>
      <c r="BH171" s="178">
        <f>IF(N171="sníž. přenesená",J171,0)</f>
        <v>0</v>
      </c>
      <c r="BI171" s="178">
        <f>IF(N171="nulová",J171,0)</f>
        <v>0</v>
      </c>
      <c r="BJ171" s="18" t="s">
        <v>5934</v>
      </c>
      <c r="BK171" s="178">
        <f>ROUND(I171*H171,2)</f>
        <v>0</v>
      </c>
      <c r="BL171" s="18" t="s">
        <v>3964</v>
      </c>
      <c r="BM171" s="18" t="s">
        <v>6172</v>
      </c>
    </row>
    <row r="172" spans="2:65" s="11" customFormat="1" ht="29.85" customHeight="1">
      <c r="B172" s="152"/>
      <c r="D172" s="163" t="s">
        <v>5982</v>
      </c>
      <c r="E172" s="164" t="s">
        <v>6173</v>
      </c>
      <c r="F172" s="164" t="s">
        <v>6174</v>
      </c>
      <c r="I172" s="155"/>
      <c r="J172" s="165">
        <f>BK172</f>
        <v>0</v>
      </c>
      <c r="L172" s="152"/>
      <c r="M172" s="157"/>
      <c r="N172" s="158"/>
      <c r="O172" s="158"/>
      <c r="P172" s="159">
        <f>SUM(P173:P174)</f>
        <v>0</v>
      </c>
      <c r="Q172" s="158"/>
      <c r="R172" s="159">
        <f>SUM(R173:R174)</f>
        <v>2.4960000000000003E-2</v>
      </c>
      <c r="S172" s="158"/>
      <c r="T172" s="160">
        <f>SUM(T173:T174)</f>
        <v>0</v>
      </c>
      <c r="AR172" s="153" t="s">
        <v>5990</v>
      </c>
      <c r="AT172" s="161" t="s">
        <v>5982</v>
      </c>
      <c r="AU172" s="161" t="s">
        <v>5934</v>
      </c>
      <c r="AY172" s="153" t="s">
        <v>4012</v>
      </c>
      <c r="BK172" s="162">
        <f>SUM(BK173:BK174)</f>
        <v>0</v>
      </c>
    </row>
    <row r="173" spans="2:65" s="1" customFormat="1" ht="22.5" customHeight="1">
      <c r="B173" s="166"/>
      <c r="C173" s="167" t="s">
        <v>565</v>
      </c>
      <c r="D173" s="167" t="s">
        <v>4015</v>
      </c>
      <c r="E173" s="168" t="s">
        <v>6175</v>
      </c>
      <c r="F173" s="169" t="s">
        <v>6176</v>
      </c>
      <c r="G173" s="170" t="s">
        <v>426</v>
      </c>
      <c r="H173" s="171">
        <v>78</v>
      </c>
      <c r="I173" s="172"/>
      <c r="J173" s="173">
        <f>ROUND(I173*H173,2)</f>
        <v>0</v>
      </c>
      <c r="K173" s="169" t="s">
        <v>392</v>
      </c>
      <c r="L173" s="35"/>
      <c r="M173" s="174" t="s">
        <v>5915</v>
      </c>
      <c r="N173" s="175" t="s">
        <v>5954</v>
      </c>
      <c r="O173" s="36"/>
      <c r="P173" s="176">
        <f>O173*H173</f>
        <v>0</v>
      </c>
      <c r="Q173" s="176">
        <v>3.2000000000000003E-4</v>
      </c>
      <c r="R173" s="176">
        <f>Q173*H173</f>
        <v>2.4960000000000003E-2</v>
      </c>
      <c r="S173" s="176">
        <v>0</v>
      </c>
      <c r="T173" s="177">
        <f>S173*H173</f>
        <v>0</v>
      </c>
      <c r="AR173" s="18" t="s">
        <v>3964</v>
      </c>
      <c r="AT173" s="18" t="s">
        <v>4015</v>
      </c>
      <c r="AU173" s="18" t="s">
        <v>5990</v>
      </c>
      <c r="AY173" s="18" t="s">
        <v>4012</v>
      </c>
      <c r="BE173" s="178">
        <f>IF(N173="základní",J173,0)</f>
        <v>0</v>
      </c>
      <c r="BF173" s="178">
        <f>IF(N173="snížená",J173,0)</f>
        <v>0</v>
      </c>
      <c r="BG173" s="178">
        <f>IF(N173="zákl. přenesená",J173,0)</f>
        <v>0</v>
      </c>
      <c r="BH173" s="178">
        <f>IF(N173="sníž. přenesená",J173,0)</f>
        <v>0</v>
      </c>
      <c r="BI173" s="178">
        <f>IF(N173="nulová",J173,0)</f>
        <v>0</v>
      </c>
      <c r="BJ173" s="18" t="s">
        <v>5934</v>
      </c>
      <c r="BK173" s="178">
        <f>ROUND(I173*H173,2)</f>
        <v>0</v>
      </c>
      <c r="BL173" s="18" t="s">
        <v>3964</v>
      </c>
      <c r="BM173" s="18" t="s">
        <v>6177</v>
      </c>
    </row>
    <row r="174" spans="2:65" s="12" customFormat="1">
      <c r="B174" s="186"/>
      <c r="D174" s="195" t="s">
        <v>402</v>
      </c>
      <c r="E174" s="194" t="s">
        <v>5915</v>
      </c>
      <c r="F174" s="207" t="s">
        <v>6178</v>
      </c>
      <c r="H174" s="208">
        <v>78</v>
      </c>
      <c r="I174" s="190"/>
      <c r="L174" s="186"/>
      <c r="M174" s="231"/>
      <c r="N174" s="232"/>
      <c r="O174" s="232"/>
      <c r="P174" s="232"/>
      <c r="Q174" s="232"/>
      <c r="R174" s="232"/>
      <c r="S174" s="232"/>
      <c r="T174" s="233"/>
      <c r="AT174" s="194" t="s">
        <v>402</v>
      </c>
      <c r="AU174" s="194" t="s">
        <v>5990</v>
      </c>
      <c r="AV174" s="12" t="s">
        <v>5990</v>
      </c>
      <c r="AW174" s="12" t="s">
        <v>5947</v>
      </c>
      <c r="AX174" s="12" t="s">
        <v>5934</v>
      </c>
      <c r="AY174" s="194" t="s">
        <v>4012</v>
      </c>
    </row>
    <row r="175" spans="2:65" s="1" customFormat="1" ht="6.95" customHeight="1">
      <c r="B175" s="50"/>
      <c r="C175" s="51"/>
      <c r="D175" s="51"/>
      <c r="E175" s="51"/>
      <c r="F175" s="51"/>
      <c r="G175" s="51"/>
      <c r="H175" s="51"/>
      <c r="I175" s="120"/>
      <c r="J175" s="51"/>
      <c r="K175" s="51"/>
      <c r="L175" s="35"/>
    </row>
  </sheetData>
  <autoFilter ref="C90:K90"/>
  <mergeCells count="12">
    <mergeCell ref="E47:H47"/>
    <mergeCell ref="E79:H79"/>
    <mergeCell ref="G1:H1"/>
    <mergeCell ref="L2:V2"/>
    <mergeCell ref="E49:H49"/>
    <mergeCell ref="E51:H51"/>
    <mergeCell ref="E81:H81"/>
    <mergeCell ref="E83:H83"/>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9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5.xml><?xml version="1.0" encoding="utf-8"?>
<worksheet xmlns="http://schemas.openxmlformats.org/spreadsheetml/2006/main" xmlns:r="http://schemas.openxmlformats.org/officeDocument/2006/relationships">
  <sheetPr>
    <pageSetUpPr fitToPage="1"/>
  </sheetPr>
  <dimension ref="A1:BR12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16"/>
      <c r="B1" s="237"/>
      <c r="C1" s="237"/>
      <c r="D1" s="236" t="s">
        <v>5913</v>
      </c>
      <c r="E1" s="237"/>
      <c r="F1" s="238" t="s">
        <v>4195</v>
      </c>
      <c r="G1" s="1612" t="s">
        <v>4196</v>
      </c>
      <c r="H1" s="1612"/>
      <c r="I1" s="242"/>
      <c r="J1" s="238" t="s">
        <v>4197</v>
      </c>
      <c r="K1" s="236" t="s">
        <v>3985</v>
      </c>
      <c r="L1" s="238" t="s">
        <v>4198</v>
      </c>
      <c r="M1" s="238"/>
      <c r="N1" s="238"/>
      <c r="O1" s="238"/>
      <c r="P1" s="238"/>
      <c r="Q1" s="238"/>
      <c r="R1" s="238"/>
      <c r="S1" s="238"/>
      <c r="T1" s="238"/>
      <c r="U1" s="234"/>
      <c r="V1" s="23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1609" t="s">
        <v>5918</v>
      </c>
      <c r="M2" s="1586"/>
      <c r="N2" s="1586"/>
      <c r="O2" s="1586"/>
      <c r="P2" s="1586"/>
      <c r="Q2" s="1586"/>
      <c r="R2" s="1586"/>
      <c r="S2" s="1586"/>
      <c r="T2" s="1586"/>
      <c r="U2" s="1586"/>
      <c r="V2" s="1586"/>
      <c r="AT2" s="18" t="s">
        <v>3984</v>
      </c>
    </row>
    <row r="3" spans="1:70" ht="6.95" customHeight="1">
      <c r="B3" s="19"/>
      <c r="C3" s="20"/>
      <c r="D3" s="20"/>
      <c r="E3" s="20"/>
      <c r="F3" s="20"/>
      <c r="G3" s="20"/>
      <c r="H3" s="20"/>
      <c r="I3" s="100"/>
      <c r="J3" s="20"/>
      <c r="K3" s="21"/>
      <c r="AT3" s="18" t="s">
        <v>5990</v>
      </c>
    </row>
    <row r="4" spans="1:70" ht="36.950000000000003" customHeight="1">
      <c r="B4" s="22"/>
      <c r="C4" s="23"/>
      <c r="D4" s="24" t="s">
        <v>3986</v>
      </c>
      <c r="E4" s="23"/>
      <c r="F4" s="23"/>
      <c r="G4" s="23"/>
      <c r="H4" s="23"/>
      <c r="I4" s="101"/>
      <c r="J4" s="23"/>
      <c r="K4" s="25"/>
      <c r="M4" s="26" t="s">
        <v>5923</v>
      </c>
      <c r="AT4" s="18" t="s">
        <v>5916</v>
      </c>
    </row>
    <row r="5" spans="1:70" ht="6.95" customHeight="1">
      <c r="B5" s="22"/>
      <c r="C5" s="23"/>
      <c r="D5" s="23"/>
      <c r="E5" s="23"/>
      <c r="F5" s="23"/>
      <c r="G5" s="23"/>
      <c r="H5" s="23"/>
      <c r="I5" s="101"/>
      <c r="J5" s="23"/>
      <c r="K5" s="25"/>
    </row>
    <row r="6" spans="1:70" ht="15">
      <c r="B6" s="22"/>
      <c r="C6" s="23"/>
      <c r="D6" s="31" t="s">
        <v>5929</v>
      </c>
      <c r="E6" s="23"/>
      <c r="F6" s="23"/>
      <c r="G6" s="23"/>
      <c r="H6" s="23"/>
      <c r="I6" s="101"/>
      <c r="J6" s="23"/>
      <c r="K6" s="25"/>
    </row>
    <row r="7" spans="1:70" ht="22.5" customHeight="1">
      <c r="B7" s="22"/>
      <c r="C7" s="23"/>
      <c r="D7" s="23"/>
      <c r="E7" s="1613" t="str">
        <f ca="1">'Rekapitulace stavby'!K6</f>
        <v>Zajištění kvality vody pro skupinový vodovod Přelouč</v>
      </c>
      <c r="F7" s="1589"/>
      <c r="G7" s="1589"/>
      <c r="H7" s="1589"/>
      <c r="I7" s="101"/>
      <c r="J7" s="23"/>
      <c r="K7" s="25"/>
    </row>
    <row r="8" spans="1:70" ht="15">
      <c r="B8" s="22"/>
      <c r="C8" s="23"/>
      <c r="D8" s="31" t="s">
        <v>3987</v>
      </c>
      <c r="E8" s="23"/>
      <c r="F8" s="23"/>
      <c r="G8" s="23"/>
      <c r="H8" s="23"/>
      <c r="I8" s="101"/>
      <c r="J8" s="23"/>
      <c r="K8" s="25"/>
    </row>
    <row r="9" spans="1:70" s="1" customFormat="1" ht="22.5" customHeight="1">
      <c r="B9" s="35"/>
      <c r="C9" s="36"/>
      <c r="D9" s="36"/>
      <c r="E9" s="1613" t="s">
        <v>3596</v>
      </c>
      <c r="F9" s="1574"/>
      <c r="G9" s="1574"/>
      <c r="H9" s="1574"/>
      <c r="I9" s="102"/>
      <c r="J9" s="36"/>
      <c r="K9" s="39"/>
    </row>
    <row r="10" spans="1:70" s="1" customFormat="1" ht="15">
      <c r="B10" s="35"/>
      <c r="C10" s="36"/>
      <c r="D10" s="31" t="s">
        <v>2362</v>
      </c>
      <c r="E10" s="36"/>
      <c r="F10" s="36"/>
      <c r="G10" s="36"/>
      <c r="H10" s="36"/>
      <c r="I10" s="102"/>
      <c r="J10" s="36"/>
      <c r="K10" s="39"/>
    </row>
    <row r="11" spans="1:70" s="1" customFormat="1" ht="36.950000000000003" customHeight="1">
      <c r="B11" s="35"/>
      <c r="C11" s="36"/>
      <c r="D11" s="36"/>
      <c r="E11" s="1614" t="s">
        <v>6179</v>
      </c>
      <c r="F11" s="1574"/>
      <c r="G11" s="1574"/>
      <c r="H11" s="1574"/>
      <c r="I11" s="102"/>
      <c r="J11" s="36"/>
      <c r="K11" s="39"/>
    </row>
    <row r="12" spans="1:70" s="1" customFormat="1">
      <c r="B12" s="35"/>
      <c r="C12" s="36"/>
      <c r="D12" s="36"/>
      <c r="E12" s="36"/>
      <c r="F12" s="36"/>
      <c r="G12" s="36"/>
      <c r="H12" s="36"/>
      <c r="I12" s="102"/>
      <c r="J12" s="36"/>
      <c r="K12" s="39"/>
    </row>
    <row r="13" spans="1:70" s="1" customFormat="1" ht="14.45" customHeight="1">
      <c r="B13" s="35"/>
      <c r="C13" s="36"/>
      <c r="D13" s="31" t="s">
        <v>5932</v>
      </c>
      <c r="E13" s="36"/>
      <c r="F13" s="29" t="s">
        <v>5915</v>
      </c>
      <c r="G13" s="36"/>
      <c r="H13" s="36"/>
      <c r="I13" s="103" t="s">
        <v>5933</v>
      </c>
      <c r="J13" s="29" t="s">
        <v>5915</v>
      </c>
      <c r="K13" s="39"/>
    </row>
    <row r="14" spans="1:70" s="1" customFormat="1" ht="14.45" customHeight="1">
      <c r="B14" s="35"/>
      <c r="C14" s="36"/>
      <c r="D14" s="31" t="s">
        <v>5935</v>
      </c>
      <c r="E14" s="36"/>
      <c r="F14" s="29" t="s">
        <v>5936</v>
      </c>
      <c r="G14" s="36"/>
      <c r="H14" s="36"/>
      <c r="I14" s="103" t="s">
        <v>5937</v>
      </c>
      <c r="J14" s="104" t="str">
        <f ca="1">'Rekapitulace stavby'!AN8</f>
        <v>27.10.2015</v>
      </c>
      <c r="K14" s="39"/>
    </row>
    <row r="15" spans="1:70" s="1" customFormat="1" ht="10.9" customHeight="1">
      <c r="B15" s="35"/>
      <c r="C15" s="36"/>
      <c r="D15" s="36"/>
      <c r="E15" s="36"/>
      <c r="F15" s="36"/>
      <c r="G15" s="36"/>
      <c r="H15" s="36"/>
      <c r="I15" s="102"/>
      <c r="J15" s="36"/>
      <c r="K15" s="39"/>
    </row>
    <row r="16" spans="1:70" s="1" customFormat="1" ht="14.45" customHeight="1">
      <c r="B16" s="35"/>
      <c r="C16" s="36"/>
      <c r="D16" s="31" t="s">
        <v>5941</v>
      </c>
      <c r="E16" s="36"/>
      <c r="F16" s="36"/>
      <c r="G16" s="36"/>
      <c r="H16" s="36"/>
      <c r="I16" s="103" t="s">
        <v>5942</v>
      </c>
      <c r="J16" s="29" t="str">
        <f ca="1">IF('Rekapitulace stavby'!AN10="","",'Rekapitulace stavby'!AN10)</f>
        <v/>
      </c>
      <c r="K16" s="39"/>
    </row>
    <row r="17" spans="2:11" s="1" customFormat="1" ht="18" customHeight="1">
      <c r="B17" s="35"/>
      <c r="C17" s="36"/>
      <c r="D17" s="36"/>
      <c r="E17" s="29" t="str">
        <f ca="1">IF('Rekapitulace stavby'!E11="","",'Rekapitulace stavby'!E11)</f>
        <v xml:space="preserve"> </v>
      </c>
      <c r="F17" s="36"/>
      <c r="G17" s="36"/>
      <c r="H17" s="36"/>
      <c r="I17" s="103" t="s">
        <v>5943</v>
      </c>
      <c r="J17" s="29" t="str">
        <f ca="1">IF('Rekapitulace stavby'!AN11="","",'Rekapitulace stavby'!AN11)</f>
        <v/>
      </c>
      <c r="K17" s="39"/>
    </row>
    <row r="18" spans="2:11" s="1" customFormat="1" ht="6.95" customHeight="1">
      <c r="B18" s="35"/>
      <c r="C18" s="36"/>
      <c r="D18" s="36"/>
      <c r="E18" s="36"/>
      <c r="F18" s="36"/>
      <c r="G18" s="36"/>
      <c r="H18" s="36"/>
      <c r="I18" s="102"/>
      <c r="J18" s="36"/>
      <c r="K18" s="39"/>
    </row>
    <row r="19" spans="2:11" s="1" customFormat="1" ht="14.45" customHeight="1">
      <c r="B19" s="35"/>
      <c r="C19" s="36"/>
      <c r="D19" s="31" t="s">
        <v>5944</v>
      </c>
      <c r="E19" s="36"/>
      <c r="F19" s="36"/>
      <c r="G19" s="36"/>
      <c r="H19" s="36"/>
      <c r="I19" s="103" t="s">
        <v>5942</v>
      </c>
      <c r="J19" s="29" t="str">
        <f ca="1">IF('Rekapitulace stavby'!AN13="Vyplň údaj","",IF('Rekapitulace stavby'!AN13="","",'Rekapitulace stavby'!AN13))</f>
        <v/>
      </c>
      <c r="K19" s="39"/>
    </row>
    <row r="20" spans="2:11" s="1" customFormat="1" ht="18" customHeight="1">
      <c r="B20" s="35"/>
      <c r="C20" s="36"/>
      <c r="D20" s="36"/>
      <c r="E20" s="29" t="str">
        <f ca="1">IF('Rekapitulace stavby'!E14="Vyplň údaj","",IF('Rekapitulace stavby'!E14="","",'Rekapitulace stavby'!E14))</f>
        <v/>
      </c>
      <c r="F20" s="36"/>
      <c r="G20" s="36"/>
      <c r="H20" s="36"/>
      <c r="I20" s="103" t="s">
        <v>5943</v>
      </c>
      <c r="J20" s="29" t="str">
        <f ca="1">IF('Rekapitulace stavby'!AN14="Vyplň údaj","",IF('Rekapitulace stavby'!AN14="","",'Rekapitulace stavby'!AN14))</f>
        <v/>
      </c>
      <c r="K20" s="39"/>
    </row>
    <row r="21" spans="2:11" s="1" customFormat="1" ht="6.95" customHeight="1">
      <c r="B21" s="35"/>
      <c r="C21" s="36"/>
      <c r="D21" s="36"/>
      <c r="E21" s="36"/>
      <c r="F21" s="36"/>
      <c r="G21" s="36"/>
      <c r="H21" s="36"/>
      <c r="I21" s="102"/>
      <c r="J21" s="36"/>
      <c r="K21" s="39"/>
    </row>
    <row r="22" spans="2:11" s="1" customFormat="1" ht="14.45" customHeight="1">
      <c r="B22" s="35"/>
      <c r="C22" s="36"/>
      <c r="D22" s="31" t="s">
        <v>5946</v>
      </c>
      <c r="E22" s="36"/>
      <c r="F22" s="36"/>
      <c r="G22" s="36"/>
      <c r="H22" s="36"/>
      <c r="I22" s="103" t="s">
        <v>5942</v>
      </c>
      <c r="J22" s="29" t="str">
        <f ca="1">IF('Rekapitulace stavby'!AN16="","",'Rekapitulace stavby'!AN16)</f>
        <v/>
      </c>
      <c r="K22" s="39"/>
    </row>
    <row r="23" spans="2:11" s="1" customFormat="1" ht="18" customHeight="1">
      <c r="B23" s="35"/>
      <c r="C23" s="36"/>
      <c r="D23" s="36"/>
      <c r="E23" s="29" t="str">
        <f ca="1">IF('Rekapitulace stavby'!E17="","",'Rekapitulace stavby'!E17)</f>
        <v xml:space="preserve"> </v>
      </c>
      <c r="F23" s="36"/>
      <c r="G23" s="36"/>
      <c r="H23" s="36"/>
      <c r="I23" s="103" t="s">
        <v>5943</v>
      </c>
      <c r="J23" s="29" t="str">
        <f ca="1">IF('Rekapitulace stavby'!AN17="","",'Rekapitulace stavby'!AN17)</f>
        <v/>
      </c>
      <c r="K23" s="39"/>
    </row>
    <row r="24" spans="2:11" s="1" customFormat="1" ht="6.95" customHeight="1">
      <c r="B24" s="35"/>
      <c r="C24" s="36"/>
      <c r="D24" s="36"/>
      <c r="E24" s="36"/>
      <c r="F24" s="36"/>
      <c r="G24" s="36"/>
      <c r="H24" s="36"/>
      <c r="I24" s="102"/>
      <c r="J24" s="36"/>
      <c r="K24" s="39"/>
    </row>
    <row r="25" spans="2:11" s="1" customFormat="1" ht="14.45" customHeight="1">
      <c r="B25" s="35"/>
      <c r="C25" s="36"/>
      <c r="D25" s="31" t="s">
        <v>5948</v>
      </c>
      <c r="E25" s="36"/>
      <c r="F25" s="36"/>
      <c r="G25" s="36"/>
      <c r="H25" s="36"/>
      <c r="I25" s="102"/>
      <c r="J25" s="36"/>
      <c r="K25" s="39"/>
    </row>
    <row r="26" spans="2:11" s="7" customFormat="1" ht="22.5" customHeight="1">
      <c r="B26" s="105"/>
      <c r="C26" s="106"/>
      <c r="D26" s="106"/>
      <c r="E26" s="1592" t="s">
        <v>5915</v>
      </c>
      <c r="F26" s="1615"/>
      <c r="G26" s="1615"/>
      <c r="H26" s="1615"/>
      <c r="I26" s="107"/>
      <c r="J26" s="106"/>
      <c r="K26" s="108"/>
    </row>
    <row r="27" spans="2:11" s="1" customFormat="1" ht="6.95" customHeight="1">
      <c r="B27" s="35"/>
      <c r="C27" s="36"/>
      <c r="D27" s="36"/>
      <c r="E27" s="36"/>
      <c r="F27" s="36"/>
      <c r="G27" s="36"/>
      <c r="H27" s="36"/>
      <c r="I27" s="102"/>
      <c r="J27" s="36"/>
      <c r="K27" s="39"/>
    </row>
    <row r="28" spans="2:11" s="1" customFormat="1" ht="6.95" customHeight="1">
      <c r="B28" s="35"/>
      <c r="C28" s="36"/>
      <c r="D28" s="62"/>
      <c r="E28" s="62"/>
      <c r="F28" s="62"/>
      <c r="G28" s="62"/>
      <c r="H28" s="62"/>
      <c r="I28" s="109"/>
      <c r="J28" s="62"/>
      <c r="K28" s="110"/>
    </row>
    <row r="29" spans="2:11" s="1" customFormat="1" ht="25.35" customHeight="1">
      <c r="B29" s="35"/>
      <c r="C29" s="36"/>
      <c r="D29" s="111" t="s">
        <v>5949</v>
      </c>
      <c r="E29" s="36"/>
      <c r="F29" s="36"/>
      <c r="G29" s="36"/>
      <c r="H29" s="36"/>
      <c r="I29" s="102"/>
      <c r="J29" s="112">
        <f>ROUND(J89,2)</f>
        <v>0</v>
      </c>
      <c r="K29" s="39"/>
    </row>
    <row r="30" spans="2:11" s="1" customFormat="1" ht="6.95" customHeight="1">
      <c r="B30" s="35"/>
      <c r="C30" s="36"/>
      <c r="D30" s="62"/>
      <c r="E30" s="62"/>
      <c r="F30" s="62"/>
      <c r="G30" s="62"/>
      <c r="H30" s="62"/>
      <c r="I30" s="109"/>
      <c r="J30" s="62"/>
      <c r="K30" s="110"/>
    </row>
    <row r="31" spans="2:11" s="1" customFormat="1" ht="14.45" customHeight="1">
      <c r="B31" s="35"/>
      <c r="C31" s="36"/>
      <c r="D31" s="36"/>
      <c r="E31" s="36"/>
      <c r="F31" s="40" t="s">
        <v>5951</v>
      </c>
      <c r="G31" s="36"/>
      <c r="H31" s="36"/>
      <c r="I31" s="113" t="s">
        <v>5950</v>
      </c>
      <c r="J31" s="40" t="s">
        <v>5952</v>
      </c>
      <c r="K31" s="39"/>
    </row>
    <row r="32" spans="2:11" s="1" customFormat="1" ht="14.45" customHeight="1">
      <c r="B32" s="35"/>
      <c r="C32" s="36"/>
      <c r="D32" s="43" t="s">
        <v>5953</v>
      </c>
      <c r="E32" s="43" t="s">
        <v>5954</v>
      </c>
      <c r="F32" s="114">
        <f>ROUND(SUM(BE89:BE127), 2)</f>
        <v>0</v>
      </c>
      <c r="G32" s="36"/>
      <c r="H32" s="36"/>
      <c r="I32" s="115">
        <v>0.21</v>
      </c>
      <c r="J32" s="114">
        <f>ROUND(ROUND((SUM(BE89:BE127)), 2)*I32, 2)</f>
        <v>0</v>
      </c>
      <c r="K32" s="39"/>
    </row>
    <row r="33" spans="2:11" s="1" customFormat="1" ht="14.45" customHeight="1">
      <c r="B33" s="35"/>
      <c r="C33" s="36"/>
      <c r="D33" s="36"/>
      <c r="E33" s="43" t="s">
        <v>5955</v>
      </c>
      <c r="F33" s="114">
        <f>ROUND(SUM(BF89:BF127), 2)</f>
        <v>0</v>
      </c>
      <c r="G33" s="36"/>
      <c r="H33" s="36"/>
      <c r="I33" s="115">
        <v>0.15</v>
      </c>
      <c r="J33" s="114">
        <f>ROUND(ROUND((SUM(BF89:BF127)), 2)*I33, 2)</f>
        <v>0</v>
      </c>
      <c r="K33" s="39"/>
    </row>
    <row r="34" spans="2:11" s="1" customFormat="1" ht="14.45" hidden="1" customHeight="1">
      <c r="B34" s="35"/>
      <c r="C34" s="36"/>
      <c r="D34" s="36"/>
      <c r="E34" s="43" t="s">
        <v>5956</v>
      </c>
      <c r="F34" s="114">
        <f>ROUND(SUM(BG89:BG127), 2)</f>
        <v>0</v>
      </c>
      <c r="G34" s="36"/>
      <c r="H34" s="36"/>
      <c r="I34" s="115">
        <v>0.21</v>
      </c>
      <c r="J34" s="114">
        <v>0</v>
      </c>
      <c r="K34" s="39"/>
    </row>
    <row r="35" spans="2:11" s="1" customFormat="1" ht="14.45" hidden="1" customHeight="1">
      <c r="B35" s="35"/>
      <c r="C35" s="36"/>
      <c r="D35" s="36"/>
      <c r="E35" s="43" t="s">
        <v>5957</v>
      </c>
      <c r="F35" s="114">
        <f>ROUND(SUM(BH89:BH127), 2)</f>
        <v>0</v>
      </c>
      <c r="G35" s="36"/>
      <c r="H35" s="36"/>
      <c r="I35" s="115">
        <v>0.15</v>
      </c>
      <c r="J35" s="114">
        <v>0</v>
      </c>
      <c r="K35" s="39"/>
    </row>
    <row r="36" spans="2:11" s="1" customFormat="1" ht="14.45" hidden="1" customHeight="1">
      <c r="B36" s="35"/>
      <c r="C36" s="36"/>
      <c r="D36" s="36"/>
      <c r="E36" s="43" t="s">
        <v>5958</v>
      </c>
      <c r="F36" s="114">
        <f>ROUND(SUM(BI89:BI127), 2)</f>
        <v>0</v>
      </c>
      <c r="G36" s="36"/>
      <c r="H36" s="36"/>
      <c r="I36" s="115">
        <v>0</v>
      </c>
      <c r="J36" s="114">
        <v>0</v>
      </c>
      <c r="K36" s="39"/>
    </row>
    <row r="37" spans="2:11" s="1" customFormat="1" ht="6.95" customHeight="1">
      <c r="B37" s="35"/>
      <c r="C37" s="36"/>
      <c r="D37" s="36"/>
      <c r="E37" s="36"/>
      <c r="F37" s="36"/>
      <c r="G37" s="36"/>
      <c r="H37" s="36"/>
      <c r="I37" s="102"/>
      <c r="J37" s="36"/>
      <c r="K37" s="39"/>
    </row>
    <row r="38" spans="2:11" s="1" customFormat="1" ht="25.35" customHeight="1">
      <c r="B38" s="35"/>
      <c r="C38" s="45"/>
      <c r="D38" s="46" t="s">
        <v>5959</v>
      </c>
      <c r="E38" s="47"/>
      <c r="F38" s="47"/>
      <c r="G38" s="116" t="s">
        <v>5960</v>
      </c>
      <c r="H38" s="48" t="s">
        <v>5961</v>
      </c>
      <c r="I38" s="117"/>
      <c r="J38" s="118">
        <f>SUM(J29:J36)</f>
        <v>0</v>
      </c>
      <c r="K38" s="119"/>
    </row>
    <row r="39" spans="2:11" s="1" customFormat="1" ht="14.45" customHeight="1">
      <c r="B39" s="50"/>
      <c r="C39" s="51"/>
      <c r="D39" s="51"/>
      <c r="E39" s="51"/>
      <c r="F39" s="51"/>
      <c r="G39" s="51"/>
      <c r="H39" s="51"/>
      <c r="I39" s="120"/>
      <c r="J39" s="51"/>
      <c r="K39" s="52"/>
    </row>
    <row r="43" spans="2:11" s="1" customFormat="1" ht="6.95" customHeight="1">
      <c r="B43" s="53"/>
      <c r="C43" s="54"/>
      <c r="D43" s="54"/>
      <c r="E43" s="54"/>
      <c r="F43" s="54"/>
      <c r="G43" s="54"/>
      <c r="H43" s="54"/>
      <c r="I43" s="121"/>
      <c r="J43" s="54"/>
      <c r="K43" s="122"/>
    </row>
    <row r="44" spans="2:11" s="1" customFormat="1" ht="36.950000000000003" customHeight="1">
      <c r="B44" s="35"/>
      <c r="C44" s="24" t="s">
        <v>3989</v>
      </c>
      <c r="D44" s="36"/>
      <c r="E44" s="36"/>
      <c r="F44" s="36"/>
      <c r="G44" s="36"/>
      <c r="H44" s="36"/>
      <c r="I44" s="102"/>
      <c r="J44" s="36"/>
      <c r="K44" s="39"/>
    </row>
    <row r="45" spans="2:11" s="1" customFormat="1" ht="6.95" customHeight="1">
      <c r="B45" s="35"/>
      <c r="C45" s="36"/>
      <c r="D45" s="36"/>
      <c r="E45" s="36"/>
      <c r="F45" s="36"/>
      <c r="G45" s="36"/>
      <c r="H45" s="36"/>
      <c r="I45" s="102"/>
      <c r="J45" s="36"/>
      <c r="K45" s="39"/>
    </row>
    <row r="46" spans="2:11" s="1" customFormat="1" ht="14.45" customHeight="1">
      <c r="B46" s="35"/>
      <c r="C46" s="31" t="s">
        <v>5929</v>
      </c>
      <c r="D46" s="36"/>
      <c r="E46" s="36"/>
      <c r="F46" s="36"/>
      <c r="G46" s="36"/>
      <c r="H46" s="36"/>
      <c r="I46" s="102"/>
      <c r="J46" s="36"/>
      <c r="K46" s="39"/>
    </row>
    <row r="47" spans="2:11" s="1" customFormat="1" ht="22.5" customHeight="1">
      <c r="B47" s="35"/>
      <c r="C47" s="36"/>
      <c r="D47" s="36"/>
      <c r="E47" s="1613" t="str">
        <f>E7</f>
        <v>Zajištění kvality vody pro skupinový vodovod Přelouč</v>
      </c>
      <c r="F47" s="1574"/>
      <c r="G47" s="1574"/>
      <c r="H47" s="1574"/>
      <c r="I47" s="102"/>
      <c r="J47" s="36"/>
      <c r="K47" s="39"/>
    </row>
    <row r="48" spans="2:11" ht="15">
      <c r="B48" s="22"/>
      <c r="C48" s="31" t="s">
        <v>3987</v>
      </c>
      <c r="D48" s="23"/>
      <c r="E48" s="23"/>
      <c r="F48" s="23"/>
      <c r="G48" s="23"/>
      <c r="H48" s="23"/>
      <c r="I48" s="101"/>
      <c r="J48" s="23"/>
      <c r="K48" s="25"/>
    </row>
    <row r="49" spans="2:47" s="1" customFormat="1" ht="22.5" customHeight="1">
      <c r="B49" s="35"/>
      <c r="C49" s="36"/>
      <c r="D49" s="36"/>
      <c r="E49" s="1613" t="s">
        <v>3596</v>
      </c>
      <c r="F49" s="1574"/>
      <c r="G49" s="1574"/>
      <c r="H49" s="1574"/>
      <c r="I49" s="102"/>
      <c r="J49" s="36"/>
      <c r="K49" s="39"/>
    </row>
    <row r="50" spans="2:47" s="1" customFormat="1" ht="14.45" customHeight="1">
      <c r="B50" s="35"/>
      <c r="C50" s="31" t="s">
        <v>2362</v>
      </c>
      <c r="D50" s="36"/>
      <c r="E50" s="36"/>
      <c r="F50" s="36"/>
      <c r="G50" s="36"/>
      <c r="H50" s="36"/>
      <c r="I50" s="102"/>
      <c r="J50" s="36"/>
      <c r="K50" s="39"/>
    </row>
    <row r="51" spans="2:47" s="1" customFormat="1" ht="23.25" customHeight="1">
      <c r="B51" s="35"/>
      <c r="C51" s="36"/>
      <c r="D51" s="36"/>
      <c r="E51" s="1614" t="str">
        <f>E11</f>
        <v>2 - SO_11.2 Zpevněné plochy</v>
      </c>
      <c r="F51" s="1574"/>
      <c r="G51" s="1574"/>
      <c r="H51" s="1574"/>
      <c r="I51" s="102"/>
      <c r="J51" s="36"/>
      <c r="K51" s="39"/>
    </row>
    <row r="52" spans="2:47" s="1" customFormat="1" ht="6.95" customHeight="1">
      <c r="B52" s="35"/>
      <c r="C52" s="36"/>
      <c r="D52" s="36"/>
      <c r="E52" s="36"/>
      <c r="F52" s="36"/>
      <c r="G52" s="36"/>
      <c r="H52" s="36"/>
      <c r="I52" s="102"/>
      <c r="J52" s="36"/>
      <c r="K52" s="39"/>
    </row>
    <row r="53" spans="2:47" s="1" customFormat="1" ht="18" customHeight="1">
      <c r="B53" s="35"/>
      <c r="C53" s="31" t="s">
        <v>5935</v>
      </c>
      <c r="D53" s="36"/>
      <c r="E53" s="36"/>
      <c r="F53" s="29" t="str">
        <f>F14</f>
        <v xml:space="preserve"> </v>
      </c>
      <c r="G53" s="36"/>
      <c r="H53" s="36"/>
      <c r="I53" s="103" t="s">
        <v>5937</v>
      </c>
      <c r="J53" s="104" t="str">
        <f>IF(J14="","",J14)</f>
        <v>27.10.2015</v>
      </c>
      <c r="K53" s="39"/>
    </row>
    <row r="54" spans="2:47" s="1" customFormat="1" ht="6.95" customHeight="1">
      <c r="B54" s="35"/>
      <c r="C54" s="36"/>
      <c r="D54" s="36"/>
      <c r="E54" s="36"/>
      <c r="F54" s="36"/>
      <c r="G54" s="36"/>
      <c r="H54" s="36"/>
      <c r="I54" s="102"/>
      <c r="J54" s="36"/>
      <c r="K54" s="39"/>
    </row>
    <row r="55" spans="2:47" s="1" customFormat="1" ht="15">
      <c r="B55" s="35"/>
      <c r="C55" s="31" t="s">
        <v>5941</v>
      </c>
      <c r="D55" s="36"/>
      <c r="E55" s="36"/>
      <c r="F55" s="29" t="str">
        <f>E17</f>
        <v xml:space="preserve"> </v>
      </c>
      <c r="G55" s="36"/>
      <c r="H55" s="36"/>
      <c r="I55" s="103" t="s">
        <v>5946</v>
      </c>
      <c r="J55" s="29" t="str">
        <f>E23</f>
        <v xml:space="preserve"> </v>
      </c>
      <c r="K55" s="39"/>
    </row>
    <row r="56" spans="2:47" s="1" customFormat="1" ht="14.45" customHeight="1">
      <c r="B56" s="35"/>
      <c r="C56" s="31" t="s">
        <v>5944</v>
      </c>
      <c r="D56" s="36"/>
      <c r="E56" s="36"/>
      <c r="F56" s="29" t="str">
        <f>IF(E20="","",E20)</f>
        <v/>
      </c>
      <c r="G56" s="36"/>
      <c r="H56" s="36"/>
      <c r="I56" s="102"/>
      <c r="J56" s="36"/>
      <c r="K56" s="39"/>
    </row>
    <row r="57" spans="2:47" s="1" customFormat="1" ht="10.35" customHeight="1">
      <c r="B57" s="35"/>
      <c r="C57" s="36"/>
      <c r="D57" s="36"/>
      <c r="E57" s="36"/>
      <c r="F57" s="36"/>
      <c r="G57" s="36"/>
      <c r="H57" s="36"/>
      <c r="I57" s="102"/>
      <c r="J57" s="36"/>
      <c r="K57" s="39"/>
    </row>
    <row r="58" spans="2:47" s="1" customFormat="1" ht="29.25" customHeight="1">
      <c r="B58" s="35"/>
      <c r="C58" s="123" t="s">
        <v>3990</v>
      </c>
      <c r="D58" s="45"/>
      <c r="E58" s="45"/>
      <c r="F58" s="45"/>
      <c r="G58" s="45"/>
      <c r="H58" s="45"/>
      <c r="I58" s="124"/>
      <c r="J58" s="125" t="s">
        <v>3991</v>
      </c>
      <c r="K58" s="49"/>
    </row>
    <row r="59" spans="2:47" s="1" customFormat="1" ht="10.35" customHeight="1">
      <c r="B59" s="35"/>
      <c r="C59" s="36"/>
      <c r="D59" s="36"/>
      <c r="E59" s="36"/>
      <c r="F59" s="36"/>
      <c r="G59" s="36"/>
      <c r="H59" s="36"/>
      <c r="I59" s="102"/>
      <c r="J59" s="36"/>
      <c r="K59" s="39"/>
    </row>
    <row r="60" spans="2:47" s="1" customFormat="1" ht="29.25" customHeight="1">
      <c r="B60" s="35"/>
      <c r="C60" s="126" t="s">
        <v>3992</v>
      </c>
      <c r="D60" s="36"/>
      <c r="E60" s="36"/>
      <c r="F60" s="36"/>
      <c r="G60" s="36"/>
      <c r="H60" s="36"/>
      <c r="I60" s="102"/>
      <c r="J60" s="112">
        <f>J89</f>
        <v>0</v>
      </c>
      <c r="K60" s="39"/>
      <c r="AU60" s="18" t="s">
        <v>3993</v>
      </c>
    </row>
    <row r="61" spans="2:47" s="8" customFormat="1" ht="24.95" customHeight="1">
      <c r="B61" s="127"/>
      <c r="C61" s="128"/>
      <c r="D61" s="129" t="s">
        <v>2364</v>
      </c>
      <c r="E61" s="130"/>
      <c r="F61" s="130"/>
      <c r="G61" s="130"/>
      <c r="H61" s="130"/>
      <c r="I61" s="131"/>
      <c r="J61" s="132">
        <f>J90</f>
        <v>0</v>
      </c>
      <c r="K61" s="133"/>
    </row>
    <row r="62" spans="2:47" s="9" customFormat="1" ht="19.899999999999999" customHeight="1">
      <c r="B62" s="134"/>
      <c r="C62" s="135"/>
      <c r="D62" s="136" t="s">
        <v>2365</v>
      </c>
      <c r="E62" s="137"/>
      <c r="F62" s="137"/>
      <c r="G62" s="137"/>
      <c r="H62" s="137"/>
      <c r="I62" s="138"/>
      <c r="J62" s="139">
        <f>J91</f>
        <v>0</v>
      </c>
      <c r="K62" s="140"/>
    </row>
    <row r="63" spans="2:47" s="9" customFormat="1" ht="19.899999999999999" customHeight="1">
      <c r="B63" s="134"/>
      <c r="C63" s="135"/>
      <c r="D63" s="136" t="s">
        <v>2367</v>
      </c>
      <c r="E63" s="137"/>
      <c r="F63" s="137"/>
      <c r="G63" s="137"/>
      <c r="H63" s="137"/>
      <c r="I63" s="138"/>
      <c r="J63" s="139">
        <f>J101</f>
        <v>0</v>
      </c>
      <c r="K63" s="140"/>
    </row>
    <row r="64" spans="2:47" s="9" customFormat="1" ht="19.899999999999999" customHeight="1">
      <c r="B64" s="134"/>
      <c r="C64" s="135"/>
      <c r="D64" s="136" t="s">
        <v>2369</v>
      </c>
      <c r="E64" s="137"/>
      <c r="F64" s="137"/>
      <c r="G64" s="137"/>
      <c r="H64" s="137"/>
      <c r="I64" s="138"/>
      <c r="J64" s="139">
        <f>J104</f>
        <v>0</v>
      </c>
      <c r="K64" s="140"/>
    </row>
    <row r="65" spans="2:12" s="9" customFormat="1" ht="19.899999999999999" customHeight="1">
      <c r="B65" s="134"/>
      <c r="C65" s="135"/>
      <c r="D65" s="136" t="s">
        <v>3598</v>
      </c>
      <c r="E65" s="137"/>
      <c r="F65" s="137"/>
      <c r="G65" s="137"/>
      <c r="H65" s="137"/>
      <c r="I65" s="138"/>
      <c r="J65" s="139">
        <f>J110</f>
        <v>0</v>
      </c>
      <c r="K65" s="140"/>
    </row>
    <row r="66" spans="2:12" s="9" customFormat="1" ht="14.85" customHeight="1">
      <c r="B66" s="134"/>
      <c r="C66" s="135"/>
      <c r="D66" s="136" t="s">
        <v>2372</v>
      </c>
      <c r="E66" s="137"/>
      <c r="F66" s="137"/>
      <c r="G66" s="137"/>
      <c r="H66" s="137"/>
      <c r="I66" s="138"/>
      <c r="J66" s="139">
        <f>J118</f>
        <v>0</v>
      </c>
      <c r="K66" s="140"/>
    </row>
    <row r="67" spans="2:12" s="9" customFormat="1" ht="19.899999999999999" customHeight="1">
      <c r="B67" s="134"/>
      <c r="C67" s="135"/>
      <c r="D67" s="136" t="s">
        <v>2824</v>
      </c>
      <c r="E67" s="137"/>
      <c r="F67" s="137"/>
      <c r="G67" s="137"/>
      <c r="H67" s="137"/>
      <c r="I67" s="138"/>
      <c r="J67" s="139">
        <f>J120</f>
        <v>0</v>
      </c>
      <c r="K67" s="140"/>
    </row>
    <row r="68" spans="2:12" s="1" customFormat="1" ht="21.75" customHeight="1">
      <c r="B68" s="35"/>
      <c r="C68" s="36"/>
      <c r="D68" s="36"/>
      <c r="E68" s="36"/>
      <c r="F68" s="36"/>
      <c r="G68" s="36"/>
      <c r="H68" s="36"/>
      <c r="I68" s="102"/>
      <c r="J68" s="36"/>
      <c r="K68" s="39"/>
    </row>
    <row r="69" spans="2:12" s="1" customFormat="1" ht="6.95" customHeight="1">
      <c r="B69" s="50"/>
      <c r="C69" s="51"/>
      <c r="D69" s="51"/>
      <c r="E69" s="51"/>
      <c r="F69" s="51"/>
      <c r="G69" s="51"/>
      <c r="H69" s="51"/>
      <c r="I69" s="120"/>
      <c r="J69" s="51"/>
      <c r="K69" s="52"/>
    </row>
    <row r="73" spans="2:12" s="1" customFormat="1" ht="6.95" customHeight="1">
      <c r="B73" s="53"/>
      <c r="C73" s="54"/>
      <c r="D73" s="54"/>
      <c r="E73" s="54"/>
      <c r="F73" s="54"/>
      <c r="G73" s="54"/>
      <c r="H73" s="54"/>
      <c r="I73" s="121"/>
      <c r="J73" s="54"/>
      <c r="K73" s="54"/>
      <c r="L73" s="35"/>
    </row>
    <row r="74" spans="2:12" s="1" customFormat="1" ht="36.950000000000003" customHeight="1">
      <c r="B74" s="35"/>
      <c r="C74" s="55" t="s">
        <v>3996</v>
      </c>
      <c r="L74" s="35"/>
    </row>
    <row r="75" spans="2:12" s="1" customFormat="1" ht="6.95" customHeight="1">
      <c r="B75" s="35"/>
      <c r="L75" s="35"/>
    </row>
    <row r="76" spans="2:12" s="1" customFormat="1" ht="14.45" customHeight="1">
      <c r="B76" s="35"/>
      <c r="C76" s="57" t="s">
        <v>5929</v>
      </c>
      <c r="L76" s="35"/>
    </row>
    <row r="77" spans="2:12" s="1" customFormat="1" ht="22.5" customHeight="1">
      <c r="B77" s="35"/>
      <c r="E77" s="1611" t="str">
        <f>E7</f>
        <v>Zajištění kvality vody pro skupinový vodovod Přelouč</v>
      </c>
      <c r="F77" s="1576"/>
      <c r="G77" s="1576"/>
      <c r="H77" s="1576"/>
      <c r="L77" s="35"/>
    </row>
    <row r="78" spans="2:12" ht="15">
      <c r="B78" s="22"/>
      <c r="C78" s="57" t="s">
        <v>3987</v>
      </c>
      <c r="L78" s="22"/>
    </row>
    <row r="79" spans="2:12" s="1" customFormat="1" ht="22.5" customHeight="1">
      <c r="B79" s="35"/>
      <c r="E79" s="1611" t="s">
        <v>3596</v>
      </c>
      <c r="F79" s="1576"/>
      <c r="G79" s="1576"/>
      <c r="H79" s="1576"/>
      <c r="L79" s="35"/>
    </row>
    <row r="80" spans="2:12" s="1" customFormat="1" ht="14.45" customHeight="1">
      <c r="B80" s="35"/>
      <c r="C80" s="57" t="s">
        <v>2362</v>
      </c>
      <c r="L80" s="35"/>
    </row>
    <row r="81" spans="2:65" s="1" customFormat="1" ht="23.25" customHeight="1">
      <c r="B81" s="35"/>
      <c r="E81" s="1595" t="str">
        <f>E11</f>
        <v>2 - SO_11.2 Zpevněné plochy</v>
      </c>
      <c r="F81" s="1576"/>
      <c r="G81" s="1576"/>
      <c r="H81" s="1576"/>
      <c r="L81" s="35"/>
    </row>
    <row r="82" spans="2:65" s="1" customFormat="1" ht="6.95" customHeight="1">
      <c r="B82" s="35"/>
      <c r="L82" s="35"/>
    </row>
    <row r="83" spans="2:65" s="1" customFormat="1" ht="18" customHeight="1">
      <c r="B83" s="35"/>
      <c r="C83" s="57" t="s">
        <v>5935</v>
      </c>
      <c r="F83" s="141" t="str">
        <f>F14</f>
        <v xml:space="preserve"> </v>
      </c>
      <c r="I83" s="142" t="s">
        <v>5937</v>
      </c>
      <c r="J83" s="61" t="str">
        <f>IF(J14="","",J14)</f>
        <v>27.10.2015</v>
      </c>
      <c r="L83" s="35"/>
    </row>
    <row r="84" spans="2:65" s="1" customFormat="1" ht="6.95" customHeight="1">
      <c r="B84" s="35"/>
      <c r="L84" s="35"/>
    </row>
    <row r="85" spans="2:65" s="1" customFormat="1" ht="15">
      <c r="B85" s="35"/>
      <c r="C85" s="57" t="s">
        <v>5941</v>
      </c>
      <c r="F85" s="141" t="str">
        <f>E17</f>
        <v xml:space="preserve"> </v>
      </c>
      <c r="I85" s="142" t="s">
        <v>5946</v>
      </c>
      <c r="J85" s="141" t="str">
        <f>E23</f>
        <v xml:space="preserve"> </v>
      </c>
      <c r="L85" s="35"/>
    </row>
    <row r="86" spans="2:65" s="1" customFormat="1" ht="14.45" customHeight="1">
      <c r="B86" s="35"/>
      <c r="C86" s="57" t="s">
        <v>5944</v>
      </c>
      <c r="F86" s="141" t="str">
        <f>IF(E20="","",E20)</f>
        <v/>
      </c>
      <c r="L86" s="35"/>
    </row>
    <row r="87" spans="2:65" s="1" customFormat="1" ht="10.35" customHeight="1">
      <c r="B87" s="35"/>
      <c r="L87" s="35"/>
    </row>
    <row r="88" spans="2:65" s="10" customFormat="1" ht="29.25" customHeight="1">
      <c r="B88" s="143"/>
      <c r="C88" s="144" t="s">
        <v>3997</v>
      </c>
      <c r="D88" s="145" t="s">
        <v>5968</v>
      </c>
      <c r="E88" s="145" t="s">
        <v>5964</v>
      </c>
      <c r="F88" s="145" t="s">
        <v>3998</v>
      </c>
      <c r="G88" s="145" t="s">
        <v>3999</v>
      </c>
      <c r="H88" s="145" t="s">
        <v>4000</v>
      </c>
      <c r="I88" s="146" t="s">
        <v>4001</v>
      </c>
      <c r="J88" s="145" t="s">
        <v>3991</v>
      </c>
      <c r="K88" s="147" t="s">
        <v>4002</v>
      </c>
      <c r="L88" s="143"/>
      <c r="M88" s="67" t="s">
        <v>4003</v>
      </c>
      <c r="N88" s="68" t="s">
        <v>5953</v>
      </c>
      <c r="O88" s="68" t="s">
        <v>4004</v>
      </c>
      <c r="P88" s="68" t="s">
        <v>4005</v>
      </c>
      <c r="Q88" s="68" t="s">
        <v>4006</v>
      </c>
      <c r="R88" s="68" t="s">
        <v>4007</v>
      </c>
      <c r="S88" s="68" t="s">
        <v>4008</v>
      </c>
      <c r="T88" s="69" t="s">
        <v>4009</v>
      </c>
    </row>
    <row r="89" spans="2:65" s="1" customFormat="1" ht="29.25" customHeight="1">
      <c r="B89" s="35"/>
      <c r="C89" s="71" t="s">
        <v>3992</v>
      </c>
      <c r="J89" s="148">
        <f>BK89</f>
        <v>0</v>
      </c>
      <c r="L89" s="35"/>
      <c r="M89" s="70"/>
      <c r="N89" s="62"/>
      <c r="O89" s="62"/>
      <c r="P89" s="149">
        <f>P90</f>
        <v>0</v>
      </c>
      <c r="Q89" s="62"/>
      <c r="R89" s="149">
        <f>R90</f>
        <v>1737.8713103999999</v>
      </c>
      <c r="S89" s="62"/>
      <c r="T89" s="150">
        <f>T90</f>
        <v>1508.3970000000002</v>
      </c>
      <c r="AT89" s="18" t="s">
        <v>5982</v>
      </c>
      <c r="AU89" s="18" t="s">
        <v>3993</v>
      </c>
      <c r="BK89" s="151">
        <f>BK90</f>
        <v>0</v>
      </c>
    </row>
    <row r="90" spans="2:65" s="11" customFormat="1" ht="37.35" customHeight="1">
      <c r="B90" s="152"/>
      <c r="D90" s="153" t="s">
        <v>5982</v>
      </c>
      <c r="E90" s="154" t="s">
        <v>2379</v>
      </c>
      <c r="F90" s="154" t="s">
        <v>2380</v>
      </c>
      <c r="I90" s="155"/>
      <c r="J90" s="156">
        <f>BK90</f>
        <v>0</v>
      </c>
      <c r="L90" s="152"/>
      <c r="M90" s="157"/>
      <c r="N90" s="158"/>
      <c r="O90" s="158"/>
      <c r="P90" s="159">
        <f>P91+P101+P104+P110+P120</f>
        <v>0</v>
      </c>
      <c r="Q90" s="158"/>
      <c r="R90" s="159">
        <f>R91+R101+R104+R110+R120</f>
        <v>1737.8713103999999</v>
      </c>
      <c r="S90" s="158"/>
      <c r="T90" s="160">
        <f>T91+T101+T104+T110+T120</f>
        <v>1508.3970000000002</v>
      </c>
      <c r="AR90" s="153" t="s">
        <v>5934</v>
      </c>
      <c r="AT90" s="161" t="s">
        <v>5982</v>
      </c>
      <c r="AU90" s="161" t="s">
        <v>5983</v>
      </c>
      <c r="AY90" s="153" t="s">
        <v>4012</v>
      </c>
      <c r="BK90" s="162">
        <f>BK91+BK101+BK104+BK110+BK120</f>
        <v>0</v>
      </c>
    </row>
    <row r="91" spans="2:65" s="11" customFormat="1" ht="19.899999999999999" customHeight="1">
      <c r="B91" s="152"/>
      <c r="D91" s="163" t="s">
        <v>5982</v>
      </c>
      <c r="E91" s="164" t="s">
        <v>5934</v>
      </c>
      <c r="F91" s="164" t="s">
        <v>2381</v>
      </c>
      <c r="I91" s="155"/>
      <c r="J91" s="165">
        <f>BK91</f>
        <v>0</v>
      </c>
      <c r="L91" s="152"/>
      <c r="M91" s="157"/>
      <c r="N91" s="158"/>
      <c r="O91" s="158"/>
      <c r="P91" s="159">
        <f>SUM(P92:P100)</f>
        <v>0</v>
      </c>
      <c r="Q91" s="158"/>
      <c r="R91" s="159">
        <f>SUM(R92:R100)</f>
        <v>0</v>
      </c>
      <c r="S91" s="158"/>
      <c r="T91" s="160">
        <f>SUM(T92:T100)</f>
        <v>1508.3970000000002</v>
      </c>
      <c r="AR91" s="153" t="s">
        <v>5934</v>
      </c>
      <c r="AT91" s="161" t="s">
        <v>5982</v>
      </c>
      <c r="AU91" s="161" t="s">
        <v>5934</v>
      </c>
      <c r="AY91" s="153" t="s">
        <v>4012</v>
      </c>
      <c r="BK91" s="162">
        <f>SUM(BK92:BK100)</f>
        <v>0</v>
      </c>
    </row>
    <row r="92" spans="2:65" s="1" customFormat="1" ht="22.5" customHeight="1">
      <c r="B92" s="166"/>
      <c r="C92" s="167" t="s">
        <v>5934</v>
      </c>
      <c r="D92" s="167" t="s">
        <v>4015</v>
      </c>
      <c r="E92" s="168" t="s">
        <v>6180</v>
      </c>
      <c r="F92" s="169" t="s">
        <v>6181</v>
      </c>
      <c r="G92" s="170" t="s">
        <v>426</v>
      </c>
      <c r="H92" s="171">
        <v>1437</v>
      </c>
      <c r="I92" s="172"/>
      <c r="J92" s="173">
        <f>ROUND(I92*H92,2)</f>
        <v>0</v>
      </c>
      <c r="K92" s="169" t="s">
        <v>392</v>
      </c>
      <c r="L92" s="35"/>
      <c r="M92" s="174" t="s">
        <v>5915</v>
      </c>
      <c r="N92" s="175" t="s">
        <v>5954</v>
      </c>
      <c r="O92" s="36"/>
      <c r="P92" s="176">
        <f>O92*H92</f>
        <v>0</v>
      </c>
      <c r="Q92" s="176">
        <v>0</v>
      </c>
      <c r="R92" s="176">
        <f>Q92*H92</f>
        <v>0</v>
      </c>
      <c r="S92" s="176">
        <v>0.4</v>
      </c>
      <c r="T92" s="177">
        <f>S92*H92</f>
        <v>574.80000000000007</v>
      </c>
      <c r="AR92" s="18" t="s">
        <v>6003</v>
      </c>
      <c r="AT92" s="18" t="s">
        <v>4015</v>
      </c>
      <c r="AU92" s="18" t="s">
        <v>5990</v>
      </c>
      <c r="AY92" s="18" t="s">
        <v>4012</v>
      </c>
      <c r="BE92" s="178">
        <f>IF(N92="základní",J92,0)</f>
        <v>0</v>
      </c>
      <c r="BF92" s="178">
        <f>IF(N92="snížená",J92,0)</f>
        <v>0</v>
      </c>
      <c r="BG92" s="178">
        <f>IF(N92="zákl. přenesená",J92,0)</f>
        <v>0</v>
      </c>
      <c r="BH92" s="178">
        <f>IF(N92="sníž. přenesená",J92,0)</f>
        <v>0</v>
      </c>
      <c r="BI92" s="178">
        <f>IF(N92="nulová",J92,0)</f>
        <v>0</v>
      </c>
      <c r="BJ92" s="18" t="s">
        <v>5934</v>
      </c>
      <c r="BK92" s="178">
        <f>ROUND(I92*H92,2)</f>
        <v>0</v>
      </c>
      <c r="BL92" s="18" t="s">
        <v>6003</v>
      </c>
      <c r="BM92" s="18" t="s">
        <v>6182</v>
      </c>
    </row>
    <row r="93" spans="2:65" s="1" customFormat="1" ht="22.5" customHeight="1">
      <c r="B93" s="166"/>
      <c r="C93" s="167" t="s">
        <v>5990</v>
      </c>
      <c r="D93" s="167" t="s">
        <v>4015</v>
      </c>
      <c r="E93" s="168" t="s">
        <v>6183</v>
      </c>
      <c r="F93" s="169" t="s">
        <v>6184</v>
      </c>
      <c r="G93" s="170" t="s">
        <v>426</v>
      </c>
      <c r="H93" s="171">
        <v>1347</v>
      </c>
      <c r="I93" s="172"/>
      <c r="J93" s="173">
        <f>ROUND(I93*H93,2)</f>
        <v>0</v>
      </c>
      <c r="K93" s="169" t="s">
        <v>392</v>
      </c>
      <c r="L93" s="35"/>
      <c r="M93" s="174" t="s">
        <v>5915</v>
      </c>
      <c r="N93" s="175" t="s">
        <v>5954</v>
      </c>
      <c r="O93" s="36"/>
      <c r="P93" s="176">
        <f>O93*H93</f>
        <v>0</v>
      </c>
      <c r="Q93" s="176">
        <v>0</v>
      </c>
      <c r="R93" s="176">
        <f>Q93*H93</f>
        <v>0</v>
      </c>
      <c r="S93" s="176">
        <v>0.5</v>
      </c>
      <c r="T93" s="177">
        <f>S93*H93</f>
        <v>673.5</v>
      </c>
      <c r="AR93" s="18" t="s">
        <v>6003</v>
      </c>
      <c r="AT93" s="18" t="s">
        <v>4015</v>
      </c>
      <c r="AU93" s="18" t="s">
        <v>5990</v>
      </c>
      <c r="AY93" s="18" t="s">
        <v>4012</v>
      </c>
      <c r="BE93" s="178">
        <f>IF(N93="základní",J93,0)</f>
        <v>0</v>
      </c>
      <c r="BF93" s="178">
        <f>IF(N93="snížená",J93,0)</f>
        <v>0</v>
      </c>
      <c r="BG93" s="178">
        <f>IF(N93="zákl. přenesená",J93,0)</f>
        <v>0</v>
      </c>
      <c r="BH93" s="178">
        <f>IF(N93="sníž. přenesená",J93,0)</f>
        <v>0</v>
      </c>
      <c r="BI93" s="178">
        <f>IF(N93="nulová",J93,0)</f>
        <v>0</v>
      </c>
      <c r="BJ93" s="18" t="s">
        <v>5934</v>
      </c>
      <c r="BK93" s="178">
        <f>ROUND(I93*H93,2)</f>
        <v>0</v>
      </c>
      <c r="BL93" s="18" t="s">
        <v>6003</v>
      </c>
      <c r="BM93" s="18" t="s">
        <v>6185</v>
      </c>
    </row>
    <row r="94" spans="2:65" s="1" customFormat="1" ht="22.5" customHeight="1">
      <c r="B94" s="166"/>
      <c r="C94" s="167" t="s">
        <v>6000</v>
      </c>
      <c r="D94" s="167" t="s">
        <v>4015</v>
      </c>
      <c r="E94" s="168" t="s">
        <v>6186</v>
      </c>
      <c r="F94" s="169" t="s">
        <v>6187</v>
      </c>
      <c r="G94" s="170" t="s">
        <v>426</v>
      </c>
      <c r="H94" s="171">
        <v>1437</v>
      </c>
      <c r="I94" s="172"/>
      <c r="J94" s="173">
        <f>ROUND(I94*H94,2)</f>
        <v>0</v>
      </c>
      <c r="K94" s="169" t="s">
        <v>392</v>
      </c>
      <c r="L94" s="35"/>
      <c r="M94" s="174" t="s">
        <v>5915</v>
      </c>
      <c r="N94" s="175" t="s">
        <v>5954</v>
      </c>
      <c r="O94" s="36"/>
      <c r="P94" s="176">
        <f>O94*H94</f>
        <v>0</v>
      </c>
      <c r="Q94" s="176">
        <v>0</v>
      </c>
      <c r="R94" s="176">
        <f>Q94*H94</f>
        <v>0</v>
      </c>
      <c r="S94" s="176">
        <v>0.18099999999999999</v>
      </c>
      <c r="T94" s="177">
        <f>S94*H94</f>
        <v>260.09699999999998</v>
      </c>
      <c r="AR94" s="18" t="s">
        <v>6003</v>
      </c>
      <c r="AT94" s="18" t="s">
        <v>4015</v>
      </c>
      <c r="AU94" s="18" t="s">
        <v>5990</v>
      </c>
      <c r="AY94" s="18" t="s">
        <v>4012</v>
      </c>
      <c r="BE94" s="178">
        <f>IF(N94="základní",J94,0)</f>
        <v>0</v>
      </c>
      <c r="BF94" s="178">
        <f>IF(N94="snížená",J94,0)</f>
        <v>0</v>
      </c>
      <c r="BG94" s="178">
        <f>IF(N94="zákl. přenesená",J94,0)</f>
        <v>0</v>
      </c>
      <c r="BH94" s="178">
        <f>IF(N94="sníž. přenesená",J94,0)</f>
        <v>0</v>
      </c>
      <c r="BI94" s="178">
        <f>IF(N94="nulová",J94,0)</f>
        <v>0</v>
      </c>
      <c r="BJ94" s="18" t="s">
        <v>5934</v>
      </c>
      <c r="BK94" s="178">
        <f>ROUND(I94*H94,2)</f>
        <v>0</v>
      </c>
      <c r="BL94" s="18" t="s">
        <v>6003</v>
      </c>
      <c r="BM94" s="18" t="s">
        <v>6188</v>
      </c>
    </row>
    <row r="95" spans="2:65" s="1" customFormat="1" ht="27">
      <c r="B95" s="35"/>
      <c r="D95" s="179" t="s">
        <v>4021</v>
      </c>
      <c r="F95" s="180" t="s">
        <v>6189</v>
      </c>
      <c r="I95" s="181"/>
      <c r="L95" s="35"/>
      <c r="M95" s="64"/>
      <c r="N95" s="36"/>
      <c r="O95" s="36"/>
      <c r="P95" s="36"/>
      <c r="Q95" s="36"/>
      <c r="R95" s="36"/>
      <c r="S95" s="36"/>
      <c r="T95" s="65"/>
      <c r="AT95" s="18" t="s">
        <v>4021</v>
      </c>
      <c r="AU95" s="18" t="s">
        <v>5990</v>
      </c>
    </row>
    <row r="96" spans="2:65" s="1" customFormat="1" ht="22.5" customHeight="1">
      <c r="B96" s="166"/>
      <c r="C96" s="167" t="s">
        <v>6003</v>
      </c>
      <c r="D96" s="167" t="s">
        <v>4015</v>
      </c>
      <c r="E96" s="168" t="s">
        <v>4675</v>
      </c>
      <c r="F96" s="169" t="s">
        <v>4676</v>
      </c>
      <c r="G96" s="170" t="s">
        <v>400</v>
      </c>
      <c r="H96" s="171">
        <v>15.3</v>
      </c>
      <c r="I96" s="172"/>
      <c r="J96" s="173">
        <f>ROUND(I96*H96,2)</f>
        <v>0</v>
      </c>
      <c r="K96" s="169" t="s">
        <v>392</v>
      </c>
      <c r="L96" s="35"/>
      <c r="M96" s="174" t="s">
        <v>5915</v>
      </c>
      <c r="N96" s="175" t="s">
        <v>5954</v>
      </c>
      <c r="O96" s="36"/>
      <c r="P96" s="176">
        <f>O96*H96</f>
        <v>0</v>
      </c>
      <c r="Q96" s="176">
        <v>0</v>
      </c>
      <c r="R96" s="176">
        <f>Q96*H96</f>
        <v>0</v>
      </c>
      <c r="S96" s="176">
        <v>0</v>
      </c>
      <c r="T96" s="177">
        <f>S96*H96</f>
        <v>0</v>
      </c>
      <c r="AR96" s="18" t="s">
        <v>6003</v>
      </c>
      <c r="AT96" s="18" t="s">
        <v>4015</v>
      </c>
      <c r="AU96" s="18" t="s">
        <v>5990</v>
      </c>
      <c r="AY96" s="18" t="s">
        <v>4012</v>
      </c>
      <c r="BE96" s="178">
        <f>IF(N96="základní",J96,0)</f>
        <v>0</v>
      </c>
      <c r="BF96" s="178">
        <f>IF(N96="snížená",J96,0)</f>
        <v>0</v>
      </c>
      <c r="BG96" s="178">
        <f>IF(N96="zákl. přenesená",J96,0)</f>
        <v>0</v>
      </c>
      <c r="BH96" s="178">
        <f>IF(N96="sníž. přenesená",J96,0)</f>
        <v>0</v>
      </c>
      <c r="BI96" s="178">
        <f>IF(N96="nulová",J96,0)</f>
        <v>0</v>
      </c>
      <c r="BJ96" s="18" t="s">
        <v>5934</v>
      </c>
      <c r="BK96" s="178">
        <f>ROUND(I96*H96,2)</f>
        <v>0</v>
      </c>
      <c r="BL96" s="18" t="s">
        <v>6003</v>
      </c>
      <c r="BM96" s="18" t="s">
        <v>6190</v>
      </c>
    </row>
    <row r="97" spans="2:65" s="12" customFormat="1">
      <c r="B97" s="186"/>
      <c r="D97" s="179" t="s">
        <v>402</v>
      </c>
      <c r="E97" s="187" t="s">
        <v>5915</v>
      </c>
      <c r="F97" s="188" t="s">
        <v>6191</v>
      </c>
      <c r="H97" s="189">
        <v>15.3</v>
      </c>
      <c r="I97" s="190"/>
      <c r="L97" s="186"/>
      <c r="M97" s="191"/>
      <c r="N97" s="192"/>
      <c r="O97" s="192"/>
      <c r="P97" s="192"/>
      <c r="Q97" s="192"/>
      <c r="R97" s="192"/>
      <c r="S97" s="192"/>
      <c r="T97" s="193"/>
      <c r="AT97" s="194" t="s">
        <v>402</v>
      </c>
      <c r="AU97" s="194" t="s">
        <v>5990</v>
      </c>
      <c r="AV97" s="12" t="s">
        <v>5990</v>
      </c>
      <c r="AW97" s="12" t="s">
        <v>5947</v>
      </c>
      <c r="AX97" s="12" t="s">
        <v>5934</v>
      </c>
      <c r="AY97" s="194" t="s">
        <v>4012</v>
      </c>
    </row>
    <row r="98" spans="2:65" s="1" customFormat="1" ht="22.5" customHeight="1">
      <c r="B98" s="166"/>
      <c r="C98" s="167" t="s">
        <v>6006</v>
      </c>
      <c r="D98" s="167" t="s">
        <v>4015</v>
      </c>
      <c r="E98" s="168" t="s">
        <v>3390</v>
      </c>
      <c r="F98" s="169" t="s">
        <v>3391</v>
      </c>
      <c r="G98" s="170" t="s">
        <v>426</v>
      </c>
      <c r="H98" s="171">
        <v>51</v>
      </c>
      <c r="I98" s="172"/>
      <c r="J98" s="173">
        <f>ROUND(I98*H98,2)</f>
        <v>0</v>
      </c>
      <c r="K98" s="169" t="s">
        <v>392</v>
      </c>
      <c r="L98" s="35"/>
      <c r="M98" s="174" t="s">
        <v>5915</v>
      </c>
      <c r="N98" s="175" t="s">
        <v>5954</v>
      </c>
      <c r="O98" s="36"/>
      <c r="P98" s="176">
        <f>O98*H98</f>
        <v>0</v>
      </c>
      <c r="Q98" s="176">
        <v>0</v>
      </c>
      <c r="R98" s="176">
        <f>Q98*H98</f>
        <v>0</v>
      </c>
      <c r="S98" s="176">
        <v>0</v>
      </c>
      <c r="T98" s="177">
        <f>S98*H98</f>
        <v>0</v>
      </c>
      <c r="AR98" s="18" t="s">
        <v>6003</v>
      </c>
      <c r="AT98" s="18" t="s">
        <v>4015</v>
      </c>
      <c r="AU98" s="18" t="s">
        <v>5990</v>
      </c>
      <c r="AY98" s="18" t="s">
        <v>4012</v>
      </c>
      <c r="BE98" s="178">
        <f>IF(N98="základní",J98,0)</f>
        <v>0</v>
      </c>
      <c r="BF98" s="178">
        <f>IF(N98="snížená",J98,0)</f>
        <v>0</v>
      </c>
      <c r="BG98" s="178">
        <f>IF(N98="zákl. přenesená",J98,0)</f>
        <v>0</v>
      </c>
      <c r="BH98" s="178">
        <f>IF(N98="sníž. přenesená",J98,0)</f>
        <v>0</v>
      </c>
      <c r="BI98" s="178">
        <f>IF(N98="nulová",J98,0)</f>
        <v>0</v>
      </c>
      <c r="BJ98" s="18" t="s">
        <v>5934</v>
      </c>
      <c r="BK98" s="178">
        <f>ROUND(I98*H98,2)</f>
        <v>0</v>
      </c>
      <c r="BL98" s="18" t="s">
        <v>6003</v>
      </c>
      <c r="BM98" s="18" t="s">
        <v>6192</v>
      </c>
    </row>
    <row r="99" spans="2:65" s="12" customFormat="1">
      <c r="B99" s="186"/>
      <c r="D99" s="179" t="s">
        <v>402</v>
      </c>
      <c r="E99" s="187" t="s">
        <v>5915</v>
      </c>
      <c r="F99" s="188" t="s">
        <v>6193</v>
      </c>
      <c r="H99" s="189">
        <v>51</v>
      </c>
      <c r="I99" s="190"/>
      <c r="L99" s="186"/>
      <c r="M99" s="191"/>
      <c r="N99" s="192"/>
      <c r="O99" s="192"/>
      <c r="P99" s="192"/>
      <c r="Q99" s="192"/>
      <c r="R99" s="192"/>
      <c r="S99" s="192"/>
      <c r="T99" s="193"/>
      <c r="AT99" s="194" t="s">
        <v>402</v>
      </c>
      <c r="AU99" s="194" t="s">
        <v>5990</v>
      </c>
      <c r="AV99" s="12" t="s">
        <v>5990</v>
      </c>
      <c r="AW99" s="12" t="s">
        <v>5947</v>
      </c>
      <c r="AX99" s="12" t="s">
        <v>5934</v>
      </c>
      <c r="AY99" s="194" t="s">
        <v>4012</v>
      </c>
    </row>
    <row r="100" spans="2:65" s="1" customFormat="1" ht="22.5" customHeight="1">
      <c r="B100" s="166"/>
      <c r="C100" s="167" t="s">
        <v>6009</v>
      </c>
      <c r="D100" s="167" t="s">
        <v>4015</v>
      </c>
      <c r="E100" s="168" t="s">
        <v>6096</v>
      </c>
      <c r="F100" s="169" t="s">
        <v>6097</v>
      </c>
      <c r="G100" s="170" t="s">
        <v>426</v>
      </c>
      <c r="H100" s="171">
        <v>1437</v>
      </c>
      <c r="I100" s="172"/>
      <c r="J100" s="173">
        <f>ROUND(I100*H100,2)</f>
        <v>0</v>
      </c>
      <c r="K100" s="169" t="s">
        <v>392</v>
      </c>
      <c r="L100" s="35"/>
      <c r="M100" s="174" t="s">
        <v>5915</v>
      </c>
      <c r="N100" s="175" t="s">
        <v>5954</v>
      </c>
      <c r="O100" s="36"/>
      <c r="P100" s="176">
        <f>O100*H100</f>
        <v>0</v>
      </c>
      <c r="Q100" s="176">
        <v>0</v>
      </c>
      <c r="R100" s="176">
        <f>Q100*H100</f>
        <v>0</v>
      </c>
      <c r="S100" s="176">
        <v>0</v>
      </c>
      <c r="T100" s="177">
        <f>S100*H100</f>
        <v>0</v>
      </c>
      <c r="AR100" s="18" t="s">
        <v>6003</v>
      </c>
      <c r="AT100" s="18" t="s">
        <v>4015</v>
      </c>
      <c r="AU100" s="18" t="s">
        <v>5990</v>
      </c>
      <c r="AY100" s="18" t="s">
        <v>4012</v>
      </c>
      <c r="BE100" s="178">
        <f>IF(N100="základní",J100,0)</f>
        <v>0</v>
      </c>
      <c r="BF100" s="178">
        <f>IF(N100="snížená",J100,0)</f>
        <v>0</v>
      </c>
      <c r="BG100" s="178">
        <f>IF(N100="zákl. přenesená",J100,0)</f>
        <v>0</v>
      </c>
      <c r="BH100" s="178">
        <f>IF(N100="sníž. přenesená",J100,0)</f>
        <v>0</v>
      </c>
      <c r="BI100" s="178">
        <f>IF(N100="nulová",J100,0)</f>
        <v>0</v>
      </c>
      <c r="BJ100" s="18" t="s">
        <v>5934</v>
      </c>
      <c r="BK100" s="178">
        <f>ROUND(I100*H100,2)</f>
        <v>0</v>
      </c>
      <c r="BL100" s="18" t="s">
        <v>6003</v>
      </c>
      <c r="BM100" s="18" t="s">
        <v>6194</v>
      </c>
    </row>
    <row r="101" spans="2:65" s="11" customFormat="1" ht="29.85" customHeight="1">
      <c r="B101" s="152"/>
      <c r="D101" s="163" t="s">
        <v>5982</v>
      </c>
      <c r="E101" s="164" t="s">
        <v>6000</v>
      </c>
      <c r="F101" s="164" t="s">
        <v>564</v>
      </c>
      <c r="I101" s="155"/>
      <c r="J101" s="165">
        <f>BK101</f>
        <v>0</v>
      </c>
      <c r="L101" s="152"/>
      <c r="M101" s="157"/>
      <c r="N101" s="158"/>
      <c r="O101" s="158"/>
      <c r="P101" s="159">
        <f>SUM(P102:P103)</f>
        <v>0</v>
      </c>
      <c r="Q101" s="158"/>
      <c r="R101" s="159">
        <f>SUM(R102:R103)</f>
        <v>0</v>
      </c>
      <c r="S101" s="158"/>
      <c r="T101" s="160">
        <f>SUM(T102:T103)</f>
        <v>0</v>
      </c>
      <c r="AR101" s="153" t="s">
        <v>5934</v>
      </c>
      <c r="AT101" s="161" t="s">
        <v>5982</v>
      </c>
      <c r="AU101" s="161" t="s">
        <v>5934</v>
      </c>
      <c r="AY101" s="153" t="s">
        <v>4012</v>
      </c>
      <c r="BK101" s="162">
        <f>SUM(BK102:BK103)</f>
        <v>0</v>
      </c>
    </row>
    <row r="102" spans="2:65" s="1" customFormat="1" ht="22.5" customHeight="1">
      <c r="B102" s="166"/>
      <c r="C102" s="167" t="s">
        <v>6012</v>
      </c>
      <c r="D102" s="167" t="s">
        <v>4015</v>
      </c>
      <c r="E102" s="168" t="s">
        <v>6195</v>
      </c>
      <c r="F102" s="169" t="s">
        <v>6196</v>
      </c>
      <c r="G102" s="170" t="s">
        <v>4018</v>
      </c>
      <c r="H102" s="171">
        <v>1</v>
      </c>
      <c r="I102" s="172"/>
      <c r="J102" s="173">
        <f>ROUND(I102*H102,2)</f>
        <v>0</v>
      </c>
      <c r="K102" s="169" t="s">
        <v>5915</v>
      </c>
      <c r="L102" s="35"/>
      <c r="M102" s="174" t="s">
        <v>5915</v>
      </c>
      <c r="N102" s="175" t="s">
        <v>5954</v>
      </c>
      <c r="O102" s="36"/>
      <c r="P102" s="176">
        <f>O102*H102</f>
        <v>0</v>
      </c>
      <c r="Q102" s="176">
        <v>0</v>
      </c>
      <c r="R102" s="176">
        <f>Q102*H102</f>
        <v>0</v>
      </c>
      <c r="S102" s="176">
        <v>0</v>
      </c>
      <c r="T102" s="177">
        <f>S102*H102</f>
        <v>0</v>
      </c>
      <c r="AR102" s="18" t="s">
        <v>6003</v>
      </c>
      <c r="AT102" s="18" t="s">
        <v>4015</v>
      </c>
      <c r="AU102" s="18" t="s">
        <v>5990</v>
      </c>
      <c r="AY102" s="18" t="s">
        <v>4012</v>
      </c>
      <c r="BE102" s="178">
        <f>IF(N102="základní",J102,0)</f>
        <v>0</v>
      </c>
      <c r="BF102" s="178">
        <f>IF(N102="snížená",J102,0)</f>
        <v>0</v>
      </c>
      <c r="BG102" s="178">
        <f>IF(N102="zákl. přenesená",J102,0)</f>
        <v>0</v>
      </c>
      <c r="BH102" s="178">
        <f>IF(N102="sníž. přenesená",J102,0)</f>
        <v>0</v>
      </c>
      <c r="BI102" s="178">
        <f>IF(N102="nulová",J102,0)</f>
        <v>0</v>
      </c>
      <c r="BJ102" s="18" t="s">
        <v>5934</v>
      </c>
      <c r="BK102" s="178">
        <f>ROUND(I102*H102,2)</f>
        <v>0</v>
      </c>
      <c r="BL102" s="18" t="s">
        <v>6003</v>
      </c>
      <c r="BM102" s="18" t="s">
        <v>6197</v>
      </c>
    </row>
    <row r="103" spans="2:65" s="12" customFormat="1">
      <c r="B103" s="186"/>
      <c r="D103" s="195" t="s">
        <v>402</v>
      </c>
      <c r="F103" s="207" t="s">
        <v>6198</v>
      </c>
      <c r="H103" s="208">
        <v>1</v>
      </c>
      <c r="I103" s="190"/>
      <c r="L103" s="186"/>
      <c r="M103" s="191"/>
      <c r="N103" s="192"/>
      <c r="O103" s="192"/>
      <c r="P103" s="192"/>
      <c r="Q103" s="192"/>
      <c r="R103" s="192"/>
      <c r="S103" s="192"/>
      <c r="T103" s="193"/>
      <c r="AT103" s="194" t="s">
        <v>402</v>
      </c>
      <c r="AU103" s="194" t="s">
        <v>5990</v>
      </c>
      <c r="AV103" s="12" t="s">
        <v>5990</v>
      </c>
      <c r="AW103" s="12" t="s">
        <v>5916</v>
      </c>
      <c r="AX103" s="12" t="s">
        <v>5934</v>
      </c>
      <c r="AY103" s="194" t="s">
        <v>4012</v>
      </c>
    </row>
    <row r="104" spans="2:65" s="11" customFormat="1" ht="29.85" customHeight="1">
      <c r="B104" s="152"/>
      <c r="D104" s="163" t="s">
        <v>5982</v>
      </c>
      <c r="E104" s="164" t="s">
        <v>6006</v>
      </c>
      <c r="F104" s="164" t="s">
        <v>667</v>
      </c>
      <c r="I104" s="155"/>
      <c r="J104" s="165">
        <f>BK104</f>
        <v>0</v>
      </c>
      <c r="L104" s="152"/>
      <c r="M104" s="157"/>
      <c r="N104" s="158"/>
      <c r="O104" s="158"/>
      <c r="P104" s="159">
        <f>SUM(P105:P109)</f>
        <v>0</v>
      </c>
      <c r="Q104" s="158"/>
      <c r="R104" s="159">
        <f>SUM(R105:R109)</f>
        <v>1567.3699199999999</v>
      </c>
      <c r="S104" s="158"/>
      <c r="T104" s="160">
        <f>SUM(T105:T109)</f>
        <v>0</v>
      </c>
      <c r="AR104" s="153" t="s">
        <v>5934</v>
      </c>
      <c r="AT104" s="161" t="s">
        <v>5982</v>
      </c>
      <c r="AU104" s="161" t="s">
        <v>5934</v>
      </c>
      <c r="AY104" s="153" t="s">
        <v>4012</v>
      </c>
      <c r="BK104" s="162">
        <f>SUM(BK105:BK109)</f>
        <v>0</v>
      </c>
    </row>
    <row r="105" spans="2:65" s="1" customFormat="1" ht="22.5" customHeight="1">
      <c r="B105" s="166"/>
      <c r="C105" s="167" t="s">
        <v>6015</v>
      </c>
      <c r="D105" s="167" t="s">
        <v>4015</v>
      </c>
      <c r="E105" s="168" t="s">
        <v>6199</v>
      </c>
      <c r="F105" s="169" t="s">
        <v>4155</v>
      </c>
      <c r="G105" s="170" t="s">
        <v>426</v>
      </c>
      <c r="H105" s="171">
        <v>1488</v>
      </c>
      <c r="I105" s="172"/>
      <c r="J105" s="173">
        <f>ROUND(I105*H105,2)</f>
        <v>0</v>
      </c>
      <c r="K105" s="169" t="s">
        <v>392</v>
      </c>
      <c r="L105" s="35"/>
      <c r="M105" s="174" t="s">
        <v>5915</v>
      </c>
      <c r="N105" s="175" t="s">
        <v>5954</v>
      </c>
      <c r="O105" s="36"/>
      <c r="P105" s="176">
        <f>O105*H105</f>
        <v>0</v>
      </c>
      <c r="Q105" s="176">
        <v>0.30360999999999999</v>
      </c>
      <c r="R105" s="176">
        <f>Q105*H105</f>
        <v>451.77168</v>
      </c>
      <c r="S105" s="176">
        <v>0</v>
      </c>
      <c r="T105" s="177">
        <f>S105*H105</f>
        <v>0</v>
      </c>
      <c r="AR105" s="18" t="s">
        <v>6003</v>
      </c>
      <c r="AT105" s="18" t="s">
        <v>4015</v>
      </c>
      <c r="AU105" s="18" t="s">
        <v>5990</v>
      </c>
      <c r="AY105" s="18" t="s">
        <v>4012</v>
      </c>
      <c r="BE105" s="178">
        <f>IF(N105="základní",J105,0)</f>
        <v>0</v>
      </c>
      <c r="BF105" s="178">
        <f>IF(N105="snížená",J105,0)</f>
        <v>0</v>
      </c>
      <c r="BG105" s="178">
        <f>IF(N105="zákl. přenesená",J105,0)</f>
        <v>0</v>
      </c>
      <c r="BH105" s="178">
        <f>IF(N105="sníž. přenesená",J105,0)</f>
        <v>0</v>
      </c>
      <c r="BI105" s="178">
        <f>IF(N105="nulová",J105,0)</f>
        <v>0</v>
      </c>
      <c r="BJ105" s="18" t="s">
        <v>5934</v>
      </c>
      <c r="BK105" s="178">
        <f>ROUND(I105*H105,2)</f>
        <v>0</v>
      </c>
      <c r="BL105" s="18" t="s">
        <v>6003</v>
      </c>
      <c r="BM105" s="18" t="s">
        <v>4156</v>
      </c>
    </row>
    <row r="106" spans="2:65" s="12" customFormat="1">
      <c r="B106" s="186"/>
      <c r="D106" s="179" t="s">
        <v>402</v>
      </c>
      <c r="E106" s="187" t="s">
        <v>5915</v>
      </c>
      <c r="F106" s="188" t="s">
        <v>4157</v>
      </c>
      <c r="H106" s="189">
        <v>1488</v>
      </c>
      <c r="I106" s="190"/>
      <c r="L106" s="186"/>
      <c r="M106" s="191"/>
      <c r="N106" s="192"/>
      <c r="O106" s="192"/>
      <c r="P106" s="192"/>
      <c r="Q106" s="192"/>
      <c r="R106" s="192"/>
      <c r="S106" s="192"/>
      <c r="T106" s="193"/>
      <c r="AT106" s="194" t="s">
        <v>402</v>
      </c>
      <c r="AU106" s="194" t="s">
        <v>5990</v>
      </c>
      <c r="AV106" s="12" t="s">
        <v>5990</v>
      </c>
      <c r="AW106" s="12" t="s">
        <v>5947</v>
      </c>
      <c r="AX106" s="12" t="s">
        <v>5934</v>
      </c>
      <c r="AY106" s="194" t="s">
        <v>4012</v>
      </c>
    </row>
    <row r="107" spans="2:65" s="1" customFormat="1" ht="22.5" customHeight="1">
      <c r="B107" s="166"/>
      <c r="C107" s="167" t="s">
        <v>3973</v>
      </c>
      <c r="D107" s="167" t="s">
        <v>4015</v>
      </c>
      <c r="E107" s="168" t="s">
        <v>4158</v>
      </c>
      <c r="F107" s="169" t="s">
        <v>4159</v>
      </c>
      <c r="G107" s="170" t="s">
        <v>426</v>
      </c>
      <c r="H107" s="171">
        <v>1488</v>
      </c>
      <c r="I107" s="172"/>
      <c r="J107" s="173">
        <f>ROUND(I107*H107,2)</f>
        <v>0</v>
      </c>
      <c r="K107" s="169" t="s">
        <v>392</v>
      </c>
      <c r="L107" s="35"/>
      <c r="M107" s="174" t="s">
        <v>5915</v>
      </c>
      <c r="N107" s="175" t="s">
        <v>5954</v>
      </c>
      <c r="O107" s="36"/>
      <c r="P107" s="176">
        <f>O107*H107</f>
        <v>0</v>
      </c>
      <c r="Q107" s="176">
        <v>0.21099999999999999</v>
      </c>
      <c r="R107" s="176">
        <f>Q107*H107</f>
        <v>313.96800000000002</v>
      </c>
      <c r="S107" s="176">
        <v>0</v>
      </c>
      <c r="T107" s="177">
        <f>S107*H107</f>
        <v>0</v>
      </c>
      <c r="AR107" s="18" t="s">
        <v>6003</v>
      </c>
      <c r="AT107" s="18" t="s">
        <v>4015</v>
      </c>
      <c r="AU107" s="18" t="s">
        <v>5990</v>
      </c>
      <c r="AY107" s="18" t="s">
        <v>4012</v>
      </c>
      <c r="BE107" s="178">
        <f>IF(N107="základní",J107,0)</f>
        <v>0</v>
      </c>
      <c r="BF107" s="178">
        <f>IF(N107="snížená",J107,0)</f>
        <v>0</v>
      </c>
      <c r="BG107" s="178">
        <f>IF(N107="zákl. přenesená",J107,0)</f>
        <v>0</v>
      </c>
      <c r="BH107" s="178">
        <f>IF(N107="sníž. přenesená",J107,0)</f>
        <v>0</v>
      </c>
      <c r="BI107" s="178">
        <f>IF(N107="nulová",J107,0)</f>
        <v>0</v>
      </c>
      <c r="BJ107" s="18" t="s">
        <v>5934</v>
      </c>
      <c r="BK107" s="178">
        <f>ROUND(I107*H107,2)</f>
        <v>0</v>
      </c>
      <c r="BL107" s="18" t="s">
        <v>6003</v>
      </c>
      <c r="BM107" s="18" t="s">
        <v>4160</v>
      </c>
    </row>
    <row r="108" spans="2:65" s="1" customFormat="1" ht="22.5" customHeight="1">
      <c r="B108" s="166"/>
      <c r="C108" s="167" t="s">
        <v>5939</v>
      </c>
      <c r="D108" s="167" t="s">
        <v>4015</v>
      </c>
      <c r="E108" s="168" t="s">
        <v>4161</v>
      </c>
      <c r="F108" s="169" t="s">
        <v>4162</v>
      </c>
      <c r="G108" s="170" t="s">
        <v>426</v>
      </c>
      <c r="H108" s="171">
        <v>1488</v>
      </c>
      <c r="I108" s="172"/>
      <c r="J108" s="173">
        <f>ROUND(I108*H108,2)</f>
        <v>0</v>
      </c>
      <c r="K108" s="169" t="s">
        <v>392</v>
      </c>
      <c r="L108" s="35"/>
      <c r="M108" s="174" t="s">
        <v>5915</v>
      </c>
      <c r="N108" s="175" t="s">
        <v>5954</v>
      </c>
      <c r="O108" s="36"/>
      <c r="P108" s="176">
        <f>O108*H108</f>
        <v>0</v>
      </c>
      <c r="Q108" s="176">
        <v>0.38313999999999998</v>
      </c>
      <c r="R108" s="176">
        <f>Q108*H108</f>
        <v>570.11231999999995</v>
      </c>
      <c r="S108" s="176">
        <v>0</v>
      </c>
      <c r="T108" s="177">
        <f>S108*H108</f>
        <v>0</v>
      </c>
      <c r="AR108" s="18" t="s">
        <v>6003</v>
      </c>
      <c r="AT108" s="18" t="s">
        <v>4015</v>
      </c>
      <c r="AU108" s="18" t="s">
        <v>5990</v>
      </c>
      <c r="AY108" s="18" t="s">
        <v>4012</v>
      </c>
      <c r="BE108" s="178">
        <f>IF(N108="základní",J108,0)</f>
        <v>0</v>
      </c>
      <c r="BF108" s="178">
        <f>IF(N108="snížená",J108,0)</f>
        <v>0</v>
      </c>
      <c r="BG108" s="178">
        <f>IF(N108="zákl. přenesená",J108,0)</f>
        <v>0</v>
      </c>
      <c r="BH108" s="178">
        <f>IF(N108="sníž. přenesená",J108,0)</f>
        <v>0</v>
      </c>
      <c r="BI108" s="178">
        <f>IF(N108="nulová",J108,0)</f>
        <v>0</v>
      </c>
      <c r="BJ108" s="18" t="s">
        <v>5934</v>
      </c>
      <c r="BK108" s="178">
        <f>ROUND(I108*H108,2)</f>
        <v>0</v>
      </c>
      <c r="BL108" s="18" t="s">
        <v>6003</v>
      </c>
      <c r="BM108" s="18" t="s">
        <v>4163</v>
      </c>
    </row>
    <row r="109" spans="2:65" s="1" customFormat="1" ht="31.5" customHeight="1">
      <c r="B109" s="166"/>
      <c r="C109" s="167" t="s">
        <v>3978</v>
      </c>
      <c r="D109" s="167" t="s">
        <v>4015</v>
      </c>
      <c r="E109" s="168" t="s">
        <v>4164</v>
      </c>
      <c r="F109" s="169" t="s">
        <v>4165</v>
      </c>
      <c r="G109" s="170" t="s">
        <v>426</v>
      </c>
      <c r="H109" s="171">
        <v>1488</v>
      </c>
      <c r="I109" s="172"/>
      <c r="J109" s="173">
        <f>ROUND(I109*H109,2)</f>
        <v>0</v>
      </c>
      <c r="K109" s="169" t="s">
        <v>392</v>
      </c>
      <c r="L109" s="35"/>
      <c r="M109" s="174" t="s">
        <v>5915</v>
      </c>
      <c r="N109" s="175" t="s">
        <v>5954</v>
      </c>
      <c r="O109" s="36"/>
      <c r="P109" s="176">
        <f>O109*H109</f>
        <v>0</v>
      </c>
      <c r="Q109" s="176">
        <v>0.15559000000000001</v>
      </c>
      <c r="R109" s="176">
        <f>Q109*H109</f>
        <v>231.51792</v>
      </c>
      <c r="S109" s="176">
        <v>0</v>
      </c>
      <c r="T109" s="177">
        <f>S109*H109</f>
        <v>0</v>
      </c>
      <c r="AR109" s="18" t="s">
        <v>6003</v>
      </c>
      <c r="AT109" s="18" t="s">
        <v>4015</v>
      </c>
      <c r="AU109" s="18" t="s">
        <v>5990</v>
      </c>
      <c r="AY109" s="18" t="s">
        <v>4012</v>
      </c>
      <c r="BE109" s="178">
        <f>IF(N109="základní",J109,0)</f>
        <v>0</v>
      </c>
      <c r="BF109" s="178">
        <f>IF(N109="snížená",J109,0)</f>
        <v>0</v>
      </c>
      <c r="BG109" s="178">
        <f>IF(N109="zákl. přenesená",J109,0)</f>
        <v>0</v>
      </c>
      <c r="BH109" s="178">
        <f>IF(N109="sníž. přenesená",J109,0)</f>
        <v>0</v>
      </c>
      <c r="BI109" s="178">
        <f>IF(N109="nulová",J109,0)</f>
        <v>0</v>
      </c>
      <c r="BJ109" s="18" t="s">
        <v>5934</v>
      </c>
      <c r="BK109" s="178">
        <f>ROUND(I109*H109,2)</f>
        <v>0</v>
      </c>
      <c r="BL109" s="18" t="s">
        <v>6003</v>
      </c>
      <c r="BM109" s="18" t="s">
        <v>4166</v>
      </c>
    </row>
    <row r="110" spans="2:65" s="11" customFormat="1" ht="29.85" customHeight="1">
      <c r="B110" s="152"/>
      <c r="D110" s="163" t="s">
        <v>5982</v>
      </c>
      <c r="E110" s="164" t="s">
        <v>3973</v>
      </c>
      <c r="F110" s="164" t="s">
        <v>6129</v>
      </c>
      <c r="I110" s="155"/>
      <c r="J110" s="165">
        <f>BK110</f>
        <v>0</v>
      </c>
      <c r="L110" s="152"/>
      <c r="M110" s="157"/>
      <c r="N110" s="158"/>
      <c r="O110" s="158"/>
      <c r="P110" s="159">
        <f>P111+SUM(P112:P118)</f>
        <v>0</v>
      </c>
      <c r="Q110" s="158"/>
      <c r="R110" s="159">
        <f>R111+SUM(R112:R118)</f>
        <v>170.50139039999999</v>
      </c>
      <c r="S110" s="158"/>
      <c r="T110" s="160">
        <f>T111+SUM(T112:T118)</f>
        <v>0</v>
      </c>
      <c r="AR110" s="153" t="s">
        <v>5934</v>
      </c>
      <c r="AT110" s="161" t="s">
        <v>5982</v>
      </c>
      <c r="AU110" s="161" t="s">
        <v>5934</v>
      </c>
      <c r="AY110" s="153" t="s">
        <v>4012</v>
      </c>
      <c r="BK110" s="162">
        <f>BK111+SUM(BK112:BK118)</f>
        <v>0</v>
      </c>
    </row>
    <row r="111" spans="2:65" s="1" customFormat="1" ht="31.5" customHeight="1">
      <c r="B111" s="166"/>
      <c r="C111" s="167" t="s">
        <v>2327</v>
      </c>
      <c r="D111" s="167" t="s">
        <v>4015</v>
      </c>
      <c r="E111" s="168" t="s">
        <v>4167</v>
      </c>
      <c r="F111" s="169" t="s">
        <v>4168</v>
      </c>
      <c r="G111" s="170" t="s">
        <v>459</v>
      </c>
      <c r="H111" s="171">
        <v>489</v>
      </c>
      <c r="I111" s="172"/>
      <c r="J111" s="173">
        <f>ROUND(I111*H111,2)</f>
        <v>0</v>
      </c>
      <c r="K111" s="169" t="s">
        <v>392</v>
      </c>
      <c r="L111" s="35"/>
      <c r="M111" s="174" t="s">
        <v>5915</v>
      </c>
      <c r="N111" s="175" t="s">
        <v>5954</v>
      </c>
      <c r="O111" s="36"/>
      <c r="P111" s="176">
        <f>O111*H111</f>
        <v>0</v>
      </c>
      <c r="Q111" s="176">
        <v>0.15540000000000001</v>
      </c>
      <c r="R111" s="176">
        <f>Q111*H111</f>
        <v>75.990600000000001</v>
      </c>
      <c r="S111" s="176">
        <v>0</v>
      </c>
      <c r="T111" s="177">
        <f>S111*H111</f>
        <v>0</v>
      </c>
      <c r="AR111" s="18" t="s">
        <v>6003</v>
      </c>
      <c r="AT111" s="18" t="s">
        <v>4015</v>
      </c>
      <c r="AU111" s="18" t="s">
        <v>5990</v>
      </c>
      <c r="AY111" s="18" t="s">
        <v>4012</v>
      </c>
      <c r="BE111" s="178">
        <f>IF(N111="základní",J111,0)</f>
        <v>0</v>
      </c>
      <c r="BF111" s="178">
        <f>IF(N111="snížená",J111,0)</f>
        <v>0</v>
      </c>
      <c r="BG111" s="178">
        <f>IF(N111="zákl. přenesená",J111,0)</f>
        <v>0</v>
      </c>
      <c r="BH111" s="178">
        <f>IF(N111="sníž. přenesená",J111,0)</f>
        <v>0</v>
      </c>
      <c r="BI111" s="178">
        <f>IF(N111="nulová",J111,0)</f>
        <v>0</v>
      </c>
      <c r="BJ111" s="18" t="s">
        <v>5934</v>
      </c>
      <c r="BK111" s="178">
        <f>ROUND(I111*H111,2)</f>
        <v>0</v>
      </c>
      <c r="BL111" s="18" t="s">
        <v>6003</v>
      </c>
      <c r="BM111" s="18" t="s">
        <v>4169</v>
      </c>
    </row>
    <row r="112" spans="2:65" s="12" customFormat="1">
      <c r="B112" s="186"/>
      <c r="D112" s="195" t="s">
        <v>402</v>
      </c>
      <c r="E112" s="194" t="s">
        <v>5915</v>
      </c>
      <c r="F112" s="207" t="s">
        <v>4170</v>
      </c>
      <c r="H112" s="208">
        <v>469</v>
      </c>
      <c r="I112" s="190"/>
      <c r="L112" s="186"/>
      <c r="M112" s="191"/>
      <c r="N112" s="192"/>
      <c r="O112" s="192"/>
      <c r="P112" s="192"/>
      <c r="Q112" s="192"/>
      <c r="R112" s="192"/>
      <c r="S112" s="192"/>
      <c r="T112" s="193"/>
      <c r="AT112" s="194" t="s">
        <v>402</v>
      </c>
      <c r="AU112" s="194" t="s">
        <v>5990</v>
      </c>
      <c r="AV112" s="12" t="s">
        <v>5990</v>
      </c>
      <c r="AW112" s="12" t="s">
        <v>5947</v>
      </c>
      <c r="AX112" s="12" t="s">
        <v>5983</v>
      </c>
      <c r="AY112" s="194" t="s">
        <v>4012</v>
      </c>
    </row>
    <row r="113" spans="2:65" s="12" customFormat="1">
      <c r="B113" s="186"/>
      <c r="D113" s="179" t="s">
        <v>402</v>
      </c>
      <c r="E113" s="187" t="s">
        <v>5915</v>
      </c>
      <c r="F113" s="188" t="s">
        <v>4171</v>
      </c>
      <c r="H113" s="189">
        <v>20</v>
      </c>
      <c r="I113" s="190"/>
      <c r="L113" s="186"/>
      <c r="M113" s="191"/>
      <c r="N113" s="192"/>
      <c r="O113" s="192"/>
      <c r="P113" s="192"/>
      <c r="Q113" s="192"/>
      <c r="R113" s="192"/>
      <c r="S113" s="192"/>
      <c r="T113" s="193"/>
      <c r="AT113" s="194" t="s">
        <v>402</v>
      </c>
      <c r="AU113" s="194" t="s">
        <v>5990</v>
      </c>
      <c r="AV113" s="12" t="s">
        <v>5990</v>
      </c>
      <c r="AW113" s="12" t="s">
        <v>5947</v>
      </c>
      <c r="AX113" s="12" t="s">
        <v>5983</v>
      </c>
      <c r="AY113" s="194" t="s">
        <v>4012</v>
      </c>
    </row>
    <row r="114" spans="2:65" s="1" customFormat="1" ht="22.5" customHeight="1">
      <c r="B114" s="166"/>
      <c r="C114" s="197" t="s">
        <v>2329</v>
      </c>
      <c r="D114" s="197" t="s">
        <v>447</v>
      </c>
      <c r="E114" s="198" t="s">
        <v>4172</v>
      </c>
      <c r="F114" s="199" t="s">
        <v>4173</v>
      </c>
      <c r="G114" s="200" t="s">
        <v>568</v>
      </c>
      <c r="H114" s="201">
        <v>493.89</v>
      </c>
      <c r="I114" s="202"/>
      <c r="J114" s="203">
        <f>ROUND(I114*H114,2)</f>
        <v>0</v>
      </c>
      <c r="K114" s="199" t="s">
        <v>392</v>
      </c>
      <c r="L114" s="204"/>
      <c r="M114" s="205" t="s">
        <v>5915</v>
      </c>
      <c r="N114" s="206" t="s">
        <v>5954</v>
      </c>
      <c r="O114" s="36"/>
      <c r="P114" s="176">
        <f>O114*H114</f>
        <v>0</v>
      </c>
      <c r="Q114" s="176">
        <v>0.10199999999999999</v>
      </c>
      <c r="R114" s="176">
        <f>Q114*H114</f>
        <v>50.376779999999997</v>
      </c>
      <c r="S114" s="176">
        <v>0</v>
      </c>
      <c r="T114" s="177">
        <f>S114*H114</f>
        <v>0</v>
      </c>
      <c r="AR114" s="18" t="s">
        <v>6015</v>
      </c>
      <c r="AT114" s="18" t="s">
        <v>447</v>
      </c>
      <c r="AU114" s="18" t="s">
        <v>5990</v>
      </c>
      <c r="AY114" s="18" t="s">
        <v>4012</v>
      </c>
      <c r="BE114" s="178">
        <f>IF(N114="základní",J114,0)</f>
        <v>0</v>
      </c>
      <c r="BF114" s="178">
        <f>IF(N114="snížená",J114,0)</f>
        <v>0</v>
      </c>
      <c r="BG114" s="178">
        <f>IF(N114="zákl. přenesená",J114,0)</f>
        <v>0</v>
      </c>
      <c r="BH114" s="178">
        <f>IF(N114="sníž. přenesená",J114,0)</f>
        <v>0</v>
      </c>
      <c r="BI114" s="178">
        <f>IF(N114="nulová",J114,0)</f>
        <v>0</v>
      </c>
      <c r="BJ114" s="18" t="s">
        <v>5934</v>
      </c>
      <c r="BK114" s="178">
        <f>ROUND(I114*H114,2)</f>
        <v>0</v>
      </c>
      <c r="BL114" s="18" t="s">
        <v>6003</v>
      </c>
      <c r="BM114" s="18" t="s">
        <v>4174</v>
      </c>
    </row>
    <row r="115" spans="2:65" s="12" customFormat="1">
      <c r="B115" s="186"/>
      <c r="D115" s="179" t="s">
        <v>402</v>
      </c>
      <c r="F115" s="188" t="s">
        <v>4175</v>
      </c>
      <c r="H115" s="189">
        <v>493.89</v>
      </c>
      <c r="I115" s="190"/>
      <c r="L115" s="186"/>
      <c r="M115" s="191"/>
      <c r="N115" s="192"/>
      <c r="O115" s="192"/>
      <c r="P115" s="192"/>
      <c r="Q115" s="192"/>
      <c r="R115" s="192"/>
      <c r="S115" s="192"/>
      <c r="T115" s="193"/>
      <c r="AT115" s="194" t="s">
        <v>402</v>
      </c>
      <c r="AU115" s="194" t="s">
        <v>5990</v>
      </c>
      <c r="AV115" s="12" t="s">
        <v>5990</v>
      </c>
      <c r="AW115" s="12" t="s">
        <v>5916</v>
      </c>
      <c r="AX115" s="12" t="s">
        <v>5934</v>
      </c>
      <c r="AY115" s="194" t="s">
        <v>4012</v>
      </c>
    </row>
    <row r="116" spans="2:65" s="1" customFormat="1" ht="22.5" customHeight="1">
      <c r="B116" s="166"/>
      <c r="C116" s="167" t="s">
        <v>3959</v>
      </c>
      <c r="D116" s="167" t="s">
        <v>4015</v>
      </c>
      <c r="E116" s="168" t="s">
        <v>4176</v>
      </c>
      <c r="F116" s="169" t="s">
        <v>4177</v>
      </c>
      <c r="G116" s="170" t="s">
        <v>400</v>
      </c>
      <c r="H116" s="171">
        <v>19.559999999999999</v>
      </c>
      <c r="I116" s="172"/>
      <c r="J116" s="173">
        <f>ROUND(I116*H116,2)</f>
        <v>0</v>
      </c>
      <c r="K116" s="169" t="s">
        <v>392</v>
      </c>
      <c r="L116" s="35"/>
      <c r="M116" s="174" t="s">
        <v>5915</v>
      </c>
      <c r="N116" s="175" t="s">
        <v>5954</v>
      </c>
      <c r="O116" s="36"/>
      <c r="P116" s="176">
        <f>O116*H116</f>
        <v>0</v>
      </c>
      <c r="Q116" s="176">
        <v>2.2563399999999998</v>
      </c>
      <c r="R116" s="176">
        <f>Q116*H116</f>
        <v>44.134010399999994</v>
      </c>
      <c r="S116" s="176">
        <v>0</v>
      </c>
      <c r="T116" s="177">
        <f>S116*H116</f>
        <v>0</v>
      </c>
      <c r="AR116" s="18" t="s">
        <v>6003</v>
      </c>
      <c r="AT116" s="18" t="s">
        <v>4015</v>
      </c>
      <c r="AU116" s="18" t="s">
        <v>5990</v>
      </c>
      <c r="AY116" s="18" t="s">
        <v>4012</v>
      </c>
      <c r="BE116" s="178">
        <f>IF(N116="základní",J116,0)</f>
        <v>0</v>
      </c>
      <c r="BF116" s="178">
        <f>IF(N116="snížená",J116,0)</f>
        <v>0</v>
      </c>
      <c r="BG116" s="178">
        <f>IF(N116="zákl. přenesená",J116,0)</f>
        <v>0</v>
      </c>
      <c r="BH116" s="178">
        <f>IF(N116="sníž. přenesená",J116,0)</f>
        <v>0</v>
      </c>
      <c r="BI116" s="178">
        <f>IF(N116="nulová",J116,0)</f>
        <v>0</v>
      </c>
      <c r="BJ116" s="18" t="s">
        <v>5934</v>
      </c>
      <c r="BK116" s="178">
        <f>ROUND(I116*H116,2)</f>
        <v>0</v>
      </c>
      <c r="BL116" s="18" t="s">
        <v>6003</v>
      </c>
      <c r="BM116" s="18" t="s">
        <v>4178</v>
      </c>
    </row>
    <row r="117" spans="2:65" s="12" customFormat="1">
      <c r="B117" s="186"/>
      <c r="D117" s="195" t="s">
        <v>402</v>
      </c>
      <c r="E117" s="194" t="s">
        <v>5915</v>
      </c>
      <c r="F117" s="207" t="s">
        <v>4179</v>
      </c>
      <c r="H117" s="208">
        <v>19.559999999999999</v>
      </c>
      <c r="I117" s="190"/>
      <c r="L117" s="186"/>
      <c r="M117" s="191"/>
      <c r="N117" s="192"/>
      <c r="O117" s="192"/>
      <c r="P117" s="192"/>
      <c r="Q117" s="192"/>
      <c r="R117" s="192"/>
      <c r="S117" s="192"/>
      <c r="T117" s="193"/>
      <c r="AT117" s="194" t="s">
        <v>402</v>
      </c>
      <c r="AU117" s="194" t="s">
        <v>5990</v>
      </c>
      <c r="AV117" s="12" t="s">
        <v>5990</v>
      </c>
      <c r="AW117" s="12" t="s">
        <v>5947</v>
      </c>
      <c r="AX117" s="12" t="s">
        <v>5934</v>
      </c>
      <c r="AY117" s="194" t="s">
        <v>4012</v>
      </c>
    </row>
    <row r="118" spans="2:65" s="11" customFormat="1" ht="22.35" customHeight="1">
      <c r="B118" s="152"/>
      <c r="D118" s="163" t="s">
        <v>5982</v>
      </c>
      <c r="E118" s="164" t="s">
        <v>737</v>
      </c>
      <c r="F118" s="164" t="s">
        <v>738</v>
      </c>
      <c r="I118" s="155"/>
      <c r="J118" s="165">
        <f>BK118</f>
        <v>0</v>
      </c>
      <c r="L118" s="152"/>
      <c r="M118" s="157"/>
      <c r="N118" s="158"/>
      <c r="O118" s="158"/>
      <c r="P118" s="159">
        <f>P119</f>
        <v>0</v>
      </c>
      <c r="Q118" s="158"/>
      <c r="R118" s="159">
        <f>R119</f>
        <v>0</v>
      </c>
      <c r="S118" s="158"/>
      <c r="T118" s="160">
        <f>T119</f>
        <v>0</v>
      </c>
      <c r="AR118" s="153" t="s">
        <v>5934</v>
      </c>
      <c r="AT118" s="161" t="s">
        <v>5982</v>
      </c>
      <c r="AU118" s="161" t="s">
        <v>5990</v>
      </c>
      <c r="AY118" s="153" t="s">
        <v>4012</v>
      </c>
      <c r="BK118" s="162">
        <f>BK119</f>
        <v>0</v>
      </c>
    </row>
    <row r="119" spans="2:65" s="1" customFormat="1" ht="31.5" customHeight="1">
      <c r="B119" s="166"/>
      <c r="C119" s="167" t="s">
        <v>5921</v>
      </c>
      <c r="D119" s="167" t="s">
        <v>4015</v>
      </c>
      <c r="E119" s="168" t="s">
        <v>4180</v>
      </c>
      <c r="F119" s="169" t="s">
        <v>4181</v>
      </c>
      <c r="G119" s="170" t="s">
        <v>450</v>
      </c>
      <c r="H119" s="171">
        <v>1737.8710000000001</v>
      </c>
      <c r="I119" s="172"/>
      <c r="J119" s="173">
        <f>ROUND(I119*H119,2)</f>
        <v>0</v>
      </c>
      <c r="K119" s="169" t="s">
        <v>392</v>
      </c>
      <c r="L119" s="35"/>
      <c r="M119" s="174" t="s">
        <v>5915</v>
      </c>
      <c r="N119" s="175" t="s">
        <v>5954</v>
      </c>
      <c r="O119" s="36"/>
      <c r="P119" s="176">
        <f>O119*H119</f>
        <v>0</v>
      </c>
      <c r="Q119" s="176">
        <v>0</v>
      </c>
      <c r="R119" s="176">
        <f>Q119*H119</f>
        <v>0</v>
      </c>
      <c r="S119" s="176">
        <v>0</v>
      </c>
      <c r="T119" s="177">
        <f>S119*H119</f>
        <v>0</v>
      </c>
      <c r="AR119" s="18" t="s">
        <v>6003</v>
      </c>
      <c r="AT119" s="18" t="s">
        <v>4015</v>
      </c>
      <c r="AU119" s="18" t="s">
        <v>6000</v>
      </c>
      <c r="AY119" s="18" t="s">
        <v>4012</v>
      </c>
      <c r="BE119" s="178">
        <f>IF(N119="základní",J119,0)</f>
        <v>0</v>
      </c>
      <c r="BF119" s="178">
        <f>IF(N119="snížená",J119,0)</f>
        <v>0</v>
      </c>
      <c r="BG119" s="178">
        <f>IF(N119="zákl. přenesená",J119,0)</f>
        <v>0</v>
      </c>
      <c r="BH119" s="178">
        <f>IF(N119="sníž. přenesená",J119,0)</f>
        <v>0</v>
      </c>
      <c r="BI119" s="178">
        <f>IF(N119="nulová",J119,0)</f>
        <v>0</v>
      </c>
      <c r="BJ119" s="18" t="s">
        <v>5934</v>
      </c>
      <c r="BK119" s="178">
        <f>ROUND(I119*H119,2)</f>
        <v>0</v>
      </c>
      <c r="BL119" s="18" t="s">
        <v>6003</v>
      </c>
      <c r="BM119" s="18" t="s">
        <v>4182</v>
      </c>
    </row>
    <row r="120" spans="2:65" s="11" customFormat="1" ht="29.85" customHeight="1">
      <c r="B120" s="152"/>
      <c r="D120" s="163" t="s">
        <v>5982</v>
      </c>
      <c r="E120" s="164" t="s">
        <v>4617</v>
      </c>
      <c r="F120" s="164" t="s">
        <v>4618</v>
      </c>
      <c r="I120" s="155"/>
      <c r="J120" s="165">
        <f>BK120</f>
        <v>0</v>
      </c>
      <c r="L120" s="152"/>
      <c r="M120" s="157"/>
      <c r="N120" s="158"/>
      <c r="O120" s="158"/>
      <c r="P120" s="159">
        <f>SUM(P121:P127)</f>
        <v>0</v>
      </c>
      <c r="Q120" s="158"/>
      <c r="R120" s="159">
        <f>SUM(R121:R127)</f>
        <v>0</v>
      </c>
      <c r="S120" s="158"/>
      <c r="T120" s="160">
        <f>SUM(T121:T127)</f>
        <v>0</v>
      </c>
      <c r="AR120" s="153" t="s">
        <v>5934</v>
      </c>
      <c r="AT120" s="161" t="s">
        <v>5982</v>
      </c>
      <c r="AU120" s="161" t="s">
        <v>5934</v>
      </c>
      <c r="AY120" s="153" t="s">
        <v>4012</v>
      </c>
      <c r="BK120" s="162">
        <f>SUM(BK121:BK127)</f>
        <v>0</v>
      </c>
    </row>
    <row r="121" spans="2:65" s="1" customFormat="1" ht="22.5" customHeight="1">
      <c r="B121" s="166"/>
      <c r="C121" s="167" t="s">
        <v>3964</v>
      </c>
      <c r="D121" s="167" t="s">
        <v>4015</v>
      </c>
      <c r="E121" s="168" t="s">
        <v>5457</v>
      </c>
      <c r="F121" s="169" t="s">
        <v>5458</v>
      </c>
      <c r="G121" s="170" t="s">
        <v>450</v>
      </c>
      <c r="H121" s="171">
        <v>1508.3969999999999</v>
      </c>
      <c r="I121" s="172"/>
      <c r="J121" s="173">
        <f>ROUND(I121*H121,2)</f>
        <v>0</v>
      </c>
      <c r="K121" s="169" t="s">
        <v>392</v>
      </c>
      <c r="L121" s="35"/>
      <c r="M121" s="174" t="s">
        <v>5915</v>
      </c>
      <c r="N121" s="175" t="s">
        <v>5954</v>
      </c>
      <c r="O121" s="36"/>
      <c r="P121" s="176">
        <f>O121*H121</f>
        <v>0</v>
      </c>
      <c r="Q121" s="176">
        <v>0</v>
      </c>
      <c r="R121" s="176">
        <f>Q121*H121</f>
        <v>0</v>
      </c>
      <c r="S121" s="176">
        <v>0</v>
      </c>
      <c r="T121" s="177">
        <f>S121*H121</f>
        <v>0</v>
      </c>
      <c r="AR121" s="18" t="s">
        <v>6003</v>
      </c>
      <c r="AT121" s="18" t="s">
        <v>4015</v>
      </c>
      <c r="AU121" s="18" t="s">
        <v>5990</v>
      </c>
      <c r="AY121" s="18" t="s">
        <v>4012</v>
      </c>
      <c r="BE121" s="178">
        <f>IF(N121="základní",J121,0)</f>
        <v>0</v>
      </c>
      <c r="BF121" s="178">
        <f>IF(N121="snížená",J121,0)</f>
        <v>0</v>
      </c>
      <c r="BG121" s="178">
        <f>IF(N121="zákl. přenesená",J121,0)</f>
        <v>0</v>
      </c>
      <c r="BH121" s="178">
        <f>IF(N121="sníž. přenesená",J121,0)</f>
        <v>0</v>
      </c>
      <c r="BI121" s="178">
        <f>IF(N121="nulová",J121,0)</f>
        <v>0</v>
      </c>
      <c r="BJ121" s="18" t="s">
        <v>5934</v>
      </c>
      <c r="BK121" s="178">
        <f>ROUND(I121*H121,2)</f>
        <v>0</v>
      </c>
      <c r="BL121" s="18" t="s">
        <v>6003</v>
      </c>
      <c r="BM121" s="18" t="s">
        <v>4183</v>
      </c>
    </row>
    <row r="122" spans="2:65" s="1" customFormat="1" ht="22.5" customHeight="1">
      <c r="B122" s="166"/>
      <c r="C122" s="167" t="s">
        <v>2338</v>
      </c>
      <c r="D122" s="167" t="s">
        <v>4015</v>
      </c>
      <c r="E122" s="168" t="s">
        <v>5460</v>
      </c>
      <c r="F122" s="169" t="s">
        <v>5461</v>
      </c>
      <c r="G122" s="170" t="s">
        <v>450</v>
      </c>
      <c r="H122" s="171">
        <v>36201.527999999998</v>
      </c>
      <c r="I122" s="172"/>
      <c r="J122" s="173">
        <f>ROUND(I122*H122,2)</f>
        <v>0</v>
      </c>
      <c r="K122" s="169" t="s">
        <v>392</v>
      </c>
      <c r="L122" s="35"/>
      <c r="M122" s="174" t="s">
        <v>5915</v>
      </c>
      <c r="N122" s="175" t="s">
        <v>5954</v>
      </c>
      <c r="O122" s="36"/>
      <c r="P122" s="176">
        <f>O122*H122</f>
        <v>0</v>
      </c>
      <c r="Q122" s="176">
        <v>0</v>
      </c>
      <c r="R122" s="176">
        <f>Q122*H122</f>
        <v>0</v>
      </c>
      <c r="S122" s="176">
        <v>0</v>
      </c>
      <c r="T122" s="177">
        <f>S122*H122</f>
        <v>0</v>
      </c>
      <c r="AR122" s="18" t="s">
        <v>6003</v>
      </c>
      <c r="AT122" s="18" t="s">
        <v>4015</v>
      </c>
      <c r="AU122" s="18" t="s">
        <v>5990</v>
      </c>
      <c r="AY122" s="18" t="s">
        <v>4012</v>
      </c>
      <c r="BE122" s="178">
        <f>IF(N122="základní",J122,0)</f>
        <v>0</v>
      </c>
      <c r="BF122" s="178">
        <f>IF(N122="snížená",J122,0)</f>
        <v>0</v>
      </c>
      <c r="BG122" s="178">
        <f>IF(N122="zákl. přenesená",J122,0)</f>
        <v>0</v>
      </c>
      <c r="BH122" s="178">
        <f>IF(N122="sníž. přenesená",J122,0)</f>
        <v>0</v>
      </c>
      <c r="BI122" s="178">
        <f>IF(N122="nulová",J122,0)</f>
        <v>0</v>
      </c>
      <c r="BJ122" s="18" t="s">
        <v>5934</v>
      </c>
      <c r="BK122" s="178">
        <f>ROUND(I122*H122,2)</f>
        <v>0</v>
      </c>
      <c r="BL122" s="18" t="s">
        <v>6003</v>
      </c>
      <c r="BM122" s="18" t="s">
        <v>4184</v>
      </c>
    </row>
    <row r="123" spans="2:65" s="12" customFormat="1">
      <c r="B123" s="186"/>
      <c r="D123" s="179" t="s">
        <v>402</v>
      </c>
      <c r="F123" s="188" t="s">
        <v>4185</v>
      </c>
      <c r="H123" s="189">
        <v>36201.527999999998</v>
      </c>
      <c r="I123" s="190"/>
      <c r="L123" s="186"/>
      <c r="M123" s="191"/>
      <c r="N123" s="192"/>
      <c r="O123" s="192"/>
      <c r="P123" s="192"/>
      <c r="Q123" s="192"/>
      <c r="R123" s="192"/>
      <c r="S123" s="192"/>
      <c r="T123" s="193"/>
      <c r="AT123" s="194" t="s">
        <v>402</v>
      </c>
      <c r="AU123" s="194" t="s">
        <v>5990</v>
      </c>
      <c r="AV123" s="12" t="s">
        <v>5990</v>
      </c>
      <c r="AW123" s="12" t="s">
        <v>5916</v>
      </c>
      <c r="AX123" s="12" t="s">
        <v>5934</v>
      </c>
      <c r="AY123" s="194" t="s">
        <v>4012</v>
      </c>
    </row>
    <row r="124" spans="2:65" s="1" customFormat="1" ht="22.5" customHeight="1">
      <c r="B124" s="166"/>
      <c r="C124" s="167" t="s">
        <v>2341</v>
      </c>
      <c r="D124" s="167" t="s">
        <v>4015</v>
      </c>
      <c r="E124" s="168" t="s">
        <v>5464</v>
      </c>
      <c r="F124" s="169" t="s">
        <v>5465</v>
      </c>
      <c r="G124" s="170" t="s">
        <v>450</v>
      </c>
      <c r="H124" s="171">
        <v>1508.3969999999999</v>
      </c>
      <c r="I124" s="172"/>
      <c r="J124" s="173">
        <f>ROUND(I124*H124,2)</f>
        <v>0</v>
      </c>
      <c r="K124" s="169" t="s">
        <v>392</v>
      </c>
      <c r="L124" s="35"/>
      <c r="M124" s="174" t="s">
        <v>5915</v>
      </c>
      <c r="N124" s="175" t="s">
        <v>5954</v>
      </c>
      <c r="O124" s="36"/>
      <c r="P124" s="176">
        <f>O124*H124</f>
        <v>0</v>
      </c>
      <c r="Q124" s="176">
        <v>0</v>
      </c>
      <c r="R124" s="176">
        <f>Q124*H124</f>
        <v>0</v>
      </c>
      <c r="S124" s="176">
        <v>0</v>
      </c>
      <c r="T124" s="177">
        <f>S124*H124</f>
        <v>0</v>
      </c>
      <c r="AR124" s="18" t="s">
        <v>6003</v>
      </c>
      <c r="AT124" s="18" t="s">
        <v>4015</v>
      </c>
      <c r="AU124" s="18" t="s">
        <v>5990</v>
      </c>
      <c r="AY124" s="18" t="s">
        <v>4012</v>
      </c>
      <c r="BE124" s="178">
        <f>IF(N124="základní",J124,0)</f>
        <v>0</v>
      </c>
      <c r="BF124" s="178">
        <f>IF(N124="snížená",J124,0)</f>
        <v>0</v>
      </c>
      <c r="BG124" s="178">
        <f>IF(N124="zákl. přenesená",J124,0)</f>
        <v>0</v>
      </c>
      <c r="BH124" s="178">
        <f>IF(N124="sníž. přenesená",J124,0)</f>
        <v>0</v>
      </c>
      <c r="BI124" s="178">
        <f>IF(N124="nulová",J124,0)</f>
        <v>0</v>
      </c>
      <c r="BJ124" s="18" t="s">
        <v>5934</v>
      </c>
      <c r="BK124" s="178">
        <f>ROUND(I124*H124,2)</f>
        <v>0</v>
      </c>
      <c r="BL124" s="18" t="s">
        <v>6003</v>
      </c>
      <c r="BM124" s="18" t="s">
        <v>4186</v>
      </c>
    </row>
    <row r="125" spans="2:65" s="1" customFormat="1" ht="22.5" customHeight="1">
      <c r="B125" s="166"/>
      <c r="C125" s="167" t="s">
        <v>2344</v>
      </c>
      <c r="D125" s="167" t="s">
        <v>4015</v>
      </c>
      <c r="E125" s="168" t="s">
        <v>4187</v>
      </c>
      <c r="F125" s="169" t="s">
        <v>4188</v>
      </c>
      <c r="G125" s="170" t="s">
        <v>450</v>
      </c>
      <c r="H125" s="171">
        <v>673.5</v>
      </c>
      <c r="I125" s="172"/>
      <c r="J125" s="173">
        <f>ROUND(I125*H125,2)</f>
        <v>0</v>
      </c>
      <c r="K125" s="169" t="s">
        <v>392</v>
      </c>
      <c r="L125" s="35"/>
      <c r="M125" s="174" t="s">
        <v>5915</v>
      </c>
      <c r="N125" s="175" t="s">
        <v>5954</v>
      </c>
      <c r="O125" s="36"/>
      <c r="P125" s="176">
        <f>O125*H125</f>
        <v>0</v>
      </c>
      <c r="Q125" s="176">
        <v>0</v>
      </c>
      <c r="R125" s="176">
        <f>Q125*H125</f>
        <v>0</v>
      </c>
      <c r="S125" s="176">
        <v>0</v>
      </c>
      <c r="T125" s="177">
        <f>S125*H125</f>
        <v>0</v>
      </c>
      <c r="AR125" s="18" t="s">
        <v>6003</v>
      </c>
      <c r="AT125" s="18" t="s">
        <v>4015</v>
      </c>
      <c r="AU125" s="18" t="s">
        <v>5990</v>
      </c>
      <c r="AY125" s="18" t="s">
        <v>4012</v>
      </c>
      <c r="BE125" s="178">
        <f>IF(N125="základní",J125,0)</f>
        <v>0</v>
      </c>
      <c r="BF125" s="178">
        <f>IF(N125="snížená",J125,0)</f>
        <v>0</v>
      </c>
      <c r="BG125" s="178">
        <f>IF(N125="zákl. přenesená",J125,0)</f>
        <v>0</v>
      </c>
      <c r="BH125" s="178">
        <f>IF(N125="sníž. přenesená",J125,0)</f>
        <v>0</v>
      </c>
      <c r="BI125" s="178">
        <f>IF(N125="nulová",J125,0)</f>
        <v>0</v>
      </c>
      <c r="BJ125" s="18" t="s">
        <v>5934</v>
      </c>
      <c r="BK125" s="178">
        <f>ROUND(I125*H125,2)</f>
        <v>0</v>
      </c>
      <c r="BL125" s="18" t="s">
        <v>6003</v>
      </c>
      <c r="BM125" s="18" t="s">
        <v>4189</v>
      </c>
    </row>
    <row r="126" spans="2:65" s="1" customFormat="1" ht="22.5" customHeight="1">
      <c r="B126" s="166"/>
      <c r="C126" s="167" t="s">
        <v>2347</v>
      </c>
      <c r="D126" s="167" t="s">
        <v>4015</v>
      </c>
      <c r="E126" s="168" t="s">
        <v>5467</v>
      </c>
      <c r="F126" s="169" t="s">
        <v>5468</v>
      </c>
      <c r="G126" s="170" t="s">
        <v>450</v>
      </c>
      <c r="H126" s="171">
        <v>260.09699999999998</v>
      </c>
      <c r="I126" s="172"/>
      <c r="J126" s="173">
        <f>ROUND(I126*H126,2)</f>
        <v>0</v>
      </c>
      <c r="K126" s="169" t="s">
        <v>392</v>
      </c>
      <c r="L126" s="35"/>
      <c r="M126" s="174" t="s">
        <v>5915</v>
      </c>
      <c r="N126" s="175" t="s">
        <v>5954</v>
      </c>
      <c r="O126" s="36"/>
      <c r="P126" s="176">
        <f>O126*H126</f>
        <v>0</v>
      </c>
      <c r="Q126" s="176">
        <v>0</v>
      </c>
      <c r="R126" s="176">
        <f>Q126*H126</f>
        <v>0</v>
      </c>
      <c r="S126" s="176">
        <v>0</v>
      </c>
      <c r="T126" s="177">
        <f>S126*H126</f>
        <v>0</v>
      </c>
      <c r="AR126" s="18" t="s">
        <v>6003</v>
      </c>
      <c r="AT126" s="18" t="s">
        <v>4015</v>
      </c>
      <c r="AU126" s="18" t="s">
        <v>5990</v>
      </c>
      <c r="AY126" s="18" t="s">
        <v>4012</v>
      </c>
      <c r="BE126" s="178">
        <f>IF(N126="základní",J126,0)</f>
        <v>0</v>
      </c>
      <c r="BF126" s="178">
        <f>IF(N126="snížená",J126,0)</f>
        <v>0</v>
      </c>
      <c r="BG126" s="178">
        <f>IF(N126="zákl. přenesená",J126,0)</f>
        <v>0</v>
      </c>
      <c r="BH126" s="178">
        <f>IF(N126="sníž. přenesená",J126,0)</f>
        <v>0</v>
      </c>
      <c r="BI126" s="178">
        <f>IF(N126="nulová",J126,0)</f>
        <v>0</v>
      </c>
      <c r="BJ126" s="18" t="s">
        <v>5934</v>
      </c>
      <c r="BK126" s="178">
        <f>ROUND(I126*H126,2)</f>
        <v>0</v>
      </c>
      <c r="BL126" s="18" t="s">
        <v>6003</v>
      </c>
      <c r="BM126" s="18" t="s">
        <v>4190</v>
      </c>
    </row>
    <row r="127" spans="2:65" s="1" customFormat="1" ht="22.5" customHeight="1">
      <c r="B127" s="166"/>
      <c r="C127" s="167" t="s">
        <v>5920</v>
      </c>
      <c r="D127" s="167" t="s">
        <v>4015</v>
      </c>
      <c r="E127" s="168" t="s">
        <v>5069</v>
      </c>
      <c r="F127" s="169" t="s">
        <v>5070</v>
      </c>
      <c r="G127" s="170" t="s">
        <v>450</v>
      </c>
      <c r="H127" s="171">
        <v>574.79999999999995</v>
      </c>
      <c r="I127" s="172"/>
      <c r="J127" s="173">
        <f>ROUND(I127*H127,2)</f>
        <v>0</v>
      </c>
      <c r="K127" s="169" t="s">
        <v>392</v>
      </c>
      <c r="L127" s="35"/>
      <c r="M127" s="174" t="s">
        <v>5915</v>
      </c>
      <c r="N127" s="182" t="s">
        <v>5954</v>
      </c>
      <c r="O127" s="183"/>
      <c r="P127" s="184">
        <f>O127*H127</f>
        <v>0</v>
      </c>
      <c r="Q127" s="184">
        <v>0</v>
      </c>
      <c r="R127" s="184">
        <f>Q127*H127</f>
        <v>0</v>
      </c>
      <c r="S127" s="184">
        <v>0</v>
      </c>
      <c r="T127" s="185">
        <f>S127*H127</f>
        <v>0</v>
      </c>
      <c r="AR127" s="18" t="s">
        <v>6003</v>
      </c>
      <c r="AT127" s="18" t="s">
        <v>4015</v>
      </c>
      <c r="AU127" s="18" t="s">
        <v>5990</v>
      </c>
      <c r="AY127" s="18" t="s">
        <v>4012</v>
      </c>
      <c r="BE127" s="178">
        <f>IF(N127="základní",J127,0)</f>
        <v>0</v>
      </c>
      <c r="BF127" s="178">
        <f>IF(N127="snížená",J127,0)</f>
        <v>0</v>
      </c>
      <c r="BG127" s="178">
        <f>IF(N127="zákl. přenesená",J127,0)</f>
        <v>0</v>
      </c>
      <c r="BH127" s="178">
        <f>IF(N127="sníž. přenesená",J127,0)</f>
        <v>0</v>
      </c>
      <c r="BI127" s="178">
        <f>IF(N127="nulová",J127,0)</f>
        <v>0</v>
      </c>
      <c r="BJ127" s="18" t="s">
        <v>5934</v>
      </c>
      <c r="BK127" s="178">
        <f>ROUND(I127*H127,2)</f>
        <v>0</v>
      </c>
      <c r="BL127" s="18" t="s">
        <v>6003</v>
      </c>
      <c r="BM127" s="18" t="s">
        <v>4191</v>
      </c>
    </row>
    <row r="128" spans="2:65" s="1" customFormat="1" ht="6.95" customHeight="1">
      <c r="B128" s="50"/>
      <c r="C128" s="51"/>
      <c r="D128" s="51"/>
      <c r="E128" s="51"/>
      <c r="F128" s="51"/>
      <c r="G128" s="51"/>
      <c r="H128" s="51"/>
      <c r="I128" s="120"/>
      <c r="J128" s="51"/>
      <c r="K128" s="51"/>
      <c r="L128" s="35"/>
    </row>
  </sheetData>
  <autoFilter ref="C88:K88"/>
  <mergeCells count="12">
    <mergeCell ref="E47:H47"/>
    <mergeCell ref="E77:H77"/>
    <mergeCell ref="G1:H1"/>
    <mergeCell ref="L2:V2"/>
    <mergeCell ref="E49:H49"/>
    <mergeCell ref="E51:H51"/>
    <mergeCell ref="E79:H79"/>
    <mergeCell ref="E81:H81"/>
    <mergeCell ref="E7:H7"/>
    <mergeCell ref="E9:H9"/>
    <mergeCell ref="E11:H11"/>
    <mergeCell ref="E26:H26"/>
  </mergeCells>
  <phoneticPr fontId="39" type="noConversion"/>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6.xml><?xml version="1.0" encoding="utf-8"?>
<worksheet xmlns="http://schemas.openxmlformats.org/spreadsheetml/2006/main" xmlns:r="http://schemas.openxmlformats.org/officeDocument/2006/relationships">
  <sheetPr>
    <tabColor rgb="FFFF0000"/>
  </sheetPr>
  <dimension ref="A1:B15"/>
  <sheetViews>
    <sheetView zoomScaleNormal="100" workbookViewId="0">
      <selection activeCell="A18" sqref="A18"/>
    </sheetView>
  </sheetViews>
  <sheetFormatPr defaultColWidth="10.6640625" defaultRowHeight="12.75"/>
  <cols>
    <col min="1" max="1" width="59.33203125" style="323" customWidth="1"/>
    <col min="2" max="2" width="30.5" style="323" customWidth="1"/>
    <col min="3" max="16384" width="10.6640625" style="323"/>
  </cols>
  <sheetData>
    <row r="1" spans="1:2">
      <c r="A1" s="322" t="s">
        <v>5930</v>
      </c>
    </row>
    <row r="3" spans="1:2">
      <c r="A3" s="322" t="s">
        <v>3053</v>
      </c>
    </row>
    <row r="4" spans="1:2" ht="13.5" thickBot="1"/>
    <row r="5" spans="1:2">
      <c r="A5" s="1261" t="s">
        <v>4796</v>
      </c>
      <c r="B5" s="1262">
        <f ca="1">'PS 01'!J159</f>
        <v>0</v>
      </c>
    </row>
    <row r="6" spans="1:2">
      <c r="A6" s="1263" t="s">
        <v>4803</v>
      </c>
      <c r="B6" s="1264">
        <f ca="1">'PS 02'!J54</f>
        <v>0</v>
      </c>
    </row>
    <row r="7" spans="1:2">
      <c r="A7" s="1263" t="s">
        <v>4806</v>
      </c>
      <c r="B7" s="1264">
        <f ca="1">'PS 03'!J27</f>
        <v>0</v>
      </c>
    </row>
    <row r="8" spans="1:2">
      <c r="A8" s="1263" t="s">
        <v>4807</v>
      </c>
      <c r="B8" s="1264">
        <f ca="1">'PS 04'!J51</f>
        <v>0</v>
      </c>
    </row>
    <row r="9" spans="1:2">
      <c r="A9" s="1263" t="s">
        <v>4810</v>
      </c>
      <c r="B9" s="1264">
        <f ca="1">'PS 05'!J38</f>
        <v>0</v>
      </c>
    </row>
    <row r="10" spans="1:2">
      <c r="A10" s="1263" t="s">
        <v>4813</v>
      </c>
      <c r="B10" s="1264">
        <f ca="1">'PS 06'!J60</f>
        <v>0</v>
      </c>
    </row>
    <row r="11" spans="1:2">
      <c r="A11" s="1263" t="s">
        <v>4815</v>
      </c>
      <c r="B11" s="1264">
        <f ca="1">'PS 08'!J75</f>
        <v>0</v>
      </c>
    </row>
    <row r="12" spans="1:2" ht="13.5" thickBot="1">
      <c r="A12" s="1265" t="s">
        <v>4818</v>
      </c>
      <c r="B12" s="1266">
        <f ca="1">'PS 09'!J55</f>
        <v>0</v>
      </c>
    </row>
    <row r="13" spans="1:2" ht="13.5" thickBot="1">
      <c r="B13" s="337"/>
    </row>
    <row r="14" spans="1:2" ht="13.5" thickBot="1">
      <c r="A14" s="338" t="s">
        <v>4324</v>
      </c>
      <c r="B14" s="339">
        <f>SUM(B5:B13)</f>
        <v>0</v>
      </c>
    </row>
    <row r="15" spans="1:2">
      <c r="B15" s="340"/>
    </row>
  </sheetData>
  <sheetProtection selectLockedCells="1" selectUnlockedCells="1"/>
  <phoneticPr fontId="0" type="noConversion"/>
  <pageMargins left="0.74791666666666667" right="0.74791666666666667" top="0.98402777777777772" bottom="0.98402777777777772" header="0.51180555555555551" footer="0.49236111111111114"/>
  <pageSetup paperSize="9" firstPageNumber="0" orientation="portrait" r:id="rId1"/>
  <headerFooter alignWithMargins="0">
    <oddFooter>&amp;CStránka &amp;P z &amp;N</oddFooter>
  </headerFooter>
</worksheet>
</file>

<file path=xl/worksheets/sheet27.xml><?xml version="1.0" encoding="utf-8"?>
<worksheet xmlns="http://schemas.openxmlformats.org/spreadsheetml/2006/main" xmlns:r="http://schemas.openxmlformats.org/officeDocument/2006/relationships">
  <sheetPr>
    <tabColor rgb="FFFF0000"/>
  </sheetPr>
  <dimension ref="A1:BM53"/>
  <sheetViews>
    <sheetView topLeftCell="A51"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9" width="8.1640625" style="1270" customWidth="1"/>
    <col min="20" max="28" width="0" style="1270" hidden="1" customWidth="1"/>
    <col min="29" max="29" width="11" style="1270" customWidth="1"/>
    <col min="30" max="30" width="15" style="1270" customWidth="1"/>
    <col min="31" max="31" width="16.33203125" style="1270" customWidth="1"/>
    <col min="32" max="43" width="10.5" style="1308" customWidth="1"/>
    <col min="44" max="65" width="0" style="1270" hidden="1" customWidth="1"/>
    <col min="66" max="16384" width="10.5" style="1308"/>
  </cols>
  <sheetData>
    <row r="1" spans="2:46" ht="7.5" customHeight="1">
      <c r="B1" s="1267"/>
      <c r="C1" s="1268"/>
      <c r="D1" s="1268"/>
      <c r="E1" s="1268"/>
      <c r="F1" s="1268"/>
      <c r="G1" s="1268"/>
      <c r="H1" s="1268"/>
      <c r="I1" s="1268"/>
      <c r="J1" s="1268"/>
      <c r="K1" s="1268"/>
      <c r="L1" s="1268"/>
      <c r="M1" s="1268"/>
      <c r="N1" s="1268"/>
      <c r="O1" s="1268"/>
      <c r="P1" s="1268"/>
      <c r="Q1" s="1268"/>
      <c r="R1" s="1269"/>
      <c r="AF1" s="1270"/>
      <c r="AG1" s="1270"/>
      <c r="AH1" s="1270"/>
      <c r="AI1" s="1270"/>
      <c r="AJ1" s="1270"/>
      <c r="AK1" s="1270"/>
      <c r="AL1" s="1270"/>
      <c r="AM1" s="1270"/>
      <c r="AN1" s="1270"/>
      <c r="AO1" s="1270"/>
      <c r="AP1" s="1270"/>
      <c r="AQ1" s="1270"/>
      <c r="AT1" s="1270" t="s">
        <v>5990</v>
      </c>
    </row>
    <row r="2" spans="2:46" ht="37.5" customHeight="1">
      <c r="B2" s="1271"/>
      <c r="C2" s="1625" t="s">
        <v>3986</v>
      </c>
      <c r="D2" s="1625"/>
      <c r="E2" s="1625"/>
      <c r="F2" s="1625"/>
      <c r="G2" s="1625"/>
      <c r="H2" s="1625"/>
      <c r="I2" s="1625"/>
      <c r="J2" s="1625"/>
      <c r="K2" s="1625"/>
      <c r="L2" s="1625"/>
      <c r="M2" s="1625"/>
      <c r="N2" s="1625"/>
      <c r="O2" s="1625"/>
      <c r="P2" s="1625"/>
      <c r="Q2" s="1625"/>
      <c r="R2" s="1625"/>
      <c r="T2" s="1272" t="s">
        <v>5923</v>
      </c>
      <c r="AF2" s="1270"/>
      <c r="AG2" s="1270"/>
      <c r="AH2" s="1270"/>
      <c r="AI2" s="1270"/>
      <c r="AJ2" s="1270"/>
      <c r="AK2" s="1270"/>
      <c r="AL2" s="1270"/>
      <c r="AM2" s="1270"/>
      <c r="AN2" s="1270"/>
      <c r="AO2" s="1270"/>
      <c r="AP2" s="1270"/>
      <c r="AQ2" s="1270"/>
      <c r="AT2" s="1270" t="s">
        <v>5916</v>
      </c>
    </row>
    <row r="3" spans="2:46" ht="7.5" customHeight="1">
      <c r="B3" s="1271"/>
      <c r="R3" s="1273"/>
      <c r="AF3" s="1270"/>
      <c r="AG3" s="1270"/>
      <c r="AH3" s="1270"/>
      <c r="AI3" s="1270"/>
      <c r="AJ3" s="1270"/>
      <c r="AK3" s="1270"/>
      <c r="AL3" s="1270"/>
      <c r="AM3" s="1270"/>
      <c r="AN3" s="1270"/>
      <c r="AO3" s="1270"/>
      <c r="AP3" s="1270"/>
      <c r="AQ3" s="1270"/>
    </row>
    <row r="4" spans="2:46" ht="15.75" customHeight="1">
      <c r="B4" s="1271"/>
      <c r="D4" s="1274" t="s">
        <v>5929</v>
      </c>
      <c r="F4" s="1626" t="str">
        <f ca="1">'PS 01'!C2</f>
        <v>Zajištění kvality vody pro skupinový vodovod Přelouč</v>
      </c>
      <c r="G4" s="1626"/>
      <c r="H4" s="1626"/>
      <c r="I4" s="1626"/>
      <c r="J4" s="1626"/>
      <c r="K4" s="1626"/>
      <c r="L4" s="1626"/>
      <c r="M4" s="1626"/>
      <c r="N4" s="1626"/>
      <c r="O4" s="1626"/>
      <c r="P4" s="1626"/>
      <c r="Q4" s="1626"/>
      <c r="R4" s="1273"/>
      <c r="AF4" s="1270"/>
      <c r="AG4" s="1270"/>
      <c r="AH4" s="1270"/>
      <c r="AI4" s="1270"/>
      <c r="AJ4" s="1270"/>
      <c r="AK4" s="1270"/>
      <c r="AL4" s="1270"/>
      <c r="AM4" s="1270"/>
      <c r="AN4" s="1270"/>
      <c r="AO4" s="1270"/>
      <c r="AP4" s="1270"/>
      <c r="AQ4" s="1270"/>
    </row>
    <row r="5" spans="2:46" s="1276" customFormat="1" ht="18.75" customHeight="1">
      <c r="B5" s="1275"/>
      <c r="D5" s="1277" t="s">
        <v>4210</v>
      </c>
      <c r="F5" s="1277" t="str">
        <f ca="1">'PS 01'!C3</f>
        <v>PS 01 Úpravna vody Mokošín, rekonstrukce a intenzifikace technologie ÚV</v>
      </c>
      <c r="G5" s="1277"/>
      <c r="H5" s="1277"/>
      <c r="I5" s="1277"/>
      <c r="J5" s="1277"/>
      <c r="K5" s="1277"/>
      <c r="L5" s="1277"/>
      <c r="M5" s="1277"/>
      <c r="N5" s="1277"/>
      <c r="O5" s="1277"/>
      <c r="P5" s="1277"/>
      <c r="Q5" s="1277"/>
      <c r="R5" s="1278"/>
    </row>
    <row r="6" spans="2:46" s="1276" customFormat="1" ht="14.25" customHeight="1">
      <c r="B6" s="1275"/>
      <c r="R6" s="1278"/>
    </row>
    <row r="7" spans="2:46" s="1276" customFormat="1" ht="15" customHeight="1">
      <c r="B7" s="1275"/>
      <c r="D7" s="1274" t="s">
        <v>5932</v>
      </c>
      <c r="F7" s="1279"/>
      <c r="R7" s="1278"/>
    </row>
    <row r="8" spans="2:46" s="1276" customFormat="1" ht="15" customHeight="1">
      <c r="B8" s="1275"/>
      <c r="D8" s="1274" t="s">
        <v>5935</v>
      </c>
      <c r="F8" s="1279"/>
      <c r="M8" s="1274" t="s">
        <v>5937</v>
      </c>
      <c r="O8" s="1623"/>
      <c r="P8" s="1623"/>
      <c r="R8" s="1278"/>
    </row>
    <row r="9" spans="2:46" s="1276" customFormat="1" ht="7.5" customHeight="1">
      <c r="B9" s="1275"/>
      <c r="R9" s="1278"/>
    </row>
    <row r="10" spans="2:46" s="1276" customFormat="1" ht="15" customHeight="1">
      <c r="B10" s="1275"/>
      <c r="D10" s="1274" t="s">
        <v>5941</v>
      </c>
      <c r="M10" s="1274" t="s">
        <v>5942</v>
      </c>
      <c r="O10" s="1619"/>
      <c r="P10" s="1619"/>
      <c r="R10" s="1278"/>
    </row>
    <row r="11" spans="2:46" s="1276" customFormat="1" ht="18.75" customHeight="1">
      <c r="B11" s="1275"/>
      <c r="E11" s="323"/>
      <c r="M11" s="1274" t="s">
        <v>5943</v>
      </c>
      <c r="O11" s="1619"/>
      <c r="P11" s="1619"/>
      <c r="R11" s="1278"/>
    </row>
    <row r="12" spans="2:46" s="1276" customFormat="1" ht="7.5" customHeight="1">
      <c r="B12" s="1275"/>
      <c r="R12" s="1278"/>
    </row>
    <row r="13" spans="2:46" s="1276" customFormat="1" ht="15" customHeight="1">
      <c r="B13" s="1275"/>
      <c r="D13" s="1274" t="s">
        <v>5944</v>
      </c>
      <c r="M13" s="1274" t="s">
        <v>5942</v>
      </c>
      <c r="O13" s="1619"/>
      <c r="P13" s="1619"/>
      <c r="R13" s="1278"/>
    </row>
    <row r="14" spans="2:46" s="1276" customFormat="1" ht="18.75" customHeight="1">
      <c r="B14" s="1275"/>
      <c r="E14" s="1279"/>
      <c r="M14" s="1274" t="s">
        <v>5943</v>
      </c>
      <c r="O14" s="1619"/>
      <c r="P14" s="1619"/>
      <c r="R14" s="1278"/>
    </row>
    <row r="15" spans="2:46" s="1276" customFormat="1" ht="7.5" customHeight="1">
      <c r="B15" s="1275"/>
      <c r="R15" s="1278"/>
    </row>
    <row r="16" spans="2:46" s="1276" customFormat="1" ht="15" customHeight="1">
      <c r="B16" s="1275"/>
      <c r="D16" s="1274" t="s">
        <v>5946</v>
      </c>
      <c r="M16" s="1274" t="s">
        <v>5942</v>
      </c>
      <c r="O16" s="1619"/>
      <c r="P16" s="1619"/>
      <c r="R16" s="1278"/>
    </row>
    <row r="17" spans="2:18" s="1276" customFormat="1" ht="18.75" customHeight="1">
      <c r="B17" s="1275"/>
      <c r="E17" s="1279"/>
      <c r="M17" s="1274" t="s">
        <v>5943</v>
      </c>
      <c r="O17" s="1619"/>
      <c r="P17" s="1619"/>
      <c r="R17" s="1278"/>
    </row>
    <row r="18" spans="2:18" s="1276" customFormat="1" ht="7.5" customHeight="1">
      <c r="B18" s="1275"/>
      <c r="R18" s="1278"/>
    </row>
    <row r="19" spans="2:18" s="1276" customFormat="1" ht="15" customHeight="1">
      <c r="B19" s="1275"/>
      <c r="D19" s="1274" t="s">
        <v>5948</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5949</v>
      </c>
      <c r="M23" s="1617"/>
      <c r="N23" s="1617"/>
      <c r="O23" s="1617"/>
      <c r="P23" s="1617"/>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5953</v>
      </c>
      <c r="E25" s="1285" t="s">
        <v>5954</v>
      </c>
      <c r="F25" s="1286"/>
      <c r="G25" s="1287" t="s">
        <v>3054</v>
      </c>
      <c r="H25" s="1620"/>
      <c r="I25" s="1620"/>
      <c r="J25" s="1620"/>
      <c r="M25" s="1620"/>
      <c r="N25" s="1620"/>
      <c r="O25" s="1620"/>
      <c r="P25" s="1620"/>
      <c r="R25" s="1278"/>
    </row>
    <row r="26" spans="2:18" s="1276" customFormat="1" ht="15" customHeight="1">
      <c r="B26" s="1275"/>
      <c r="E26" s="1285" t="s">
        <v>5955</v>
      </c>
      <c r="F26" s="1286"/>
      <c r="G26" s="1287" t="s">
        <v>3054</v>
      </c>
      <c r="H26" s="1620"/>
      <c r="I26" s="1620"/>
      <c r="J26" s="1620"/>
      <c r="M26" s="1620"/>
      <c r="N26" s="1620"/>
      <c r="O26" s="1620"/>
      <c r="P26" s="1620"/>
      <c r="R26" s="1278"/>
    </row>
    <row r="27" spans="2:18" s="1276" customFormat="1" ht="15" hidden="1" customHeight="1">
      <c r="B27" s="1275"/>
      <c r="E27" s="1285" t="s">
        <v>5956</v>
      </c>
      <c r="F27" s="1286">
        <v>0.21</v>
      </c>
      <c r="G27" s="1287" t="s">
        <v>3054</v>
      </c>
      <c r="H27" s="1620" t="e">
        <f>SUM(#REF!)</f>
        <v>#REF!</v>
      </c>
      <c r="I27" s="1620"/>
      <c r="J27" s="1620"/>
      <c r="M27" s="1620">
        <v>0</v>
      </c>
      <c r="N27" s="1620"/>
      <c r="O27" s="1620"/>
      <c r="P27" s="1620"/>
      <c r="R27" s="1278"/>
    </row>
    <row r="28" spans="2:18" s="1276" customFormat="1" ht="15" hidden="1" customHeight="1">
      <c r="B28" s="1275"/>
      <c r="E28" s="1285" t="s">
        <v>5957</v>
      </c>
      <c r="F28" s="1286">
        <v>0.15</v>
      </c>
      <c r="G28" s="1287" t="s">
        <v>3054</v>
      </c>
      <c r="H28" s="1620" t="e">
        <f>SUM(#REF!)</f>
        <v>#REF!</v>
      </c>
      <c r="I28" s="1620"/>
      <c r="J28" s="1620"/>
      <c r="M28" s="1620">
        <v>0</v>
      </c>
      <c r="N28" s="1620"/>
      <c r="O28" s="1620"/>
      <c r="P28" s="1620"/>
      <c r="R28" s="1278"/>
    </row>
    <row r="29" spans="2:18" s="1276" customFormat="1" ht="15" hidden="1" customHeight="1">
      <c r="B29" s="1275"/>
      <c r="E29" s="1285" t="s">
        <v>5958</v>
      </c>
      <c r="F29" s="1286">
        <v>0</v>
      </c>
      <c r="G29" s="1287" t="s">
        <v>3054</v>
      </c>
      <c r="H29" s="1620" t="e">
        <f>SUM(#REF!)</f>
        <v>#REF!</v>
      </c>
      <c r="I29" s="1620"/>
      <c r="J29" s="1620"/>
      <c r="M29" s="1620">
        <v>0</v>
      </c>
      <c r="N29" s="1620"/>
      <c r="O29" s="1620"/>
      <c r="P29" s="1620"/>
      <c r="R29" s="1278"/>
    </row>
    <row r="30" spans="2:18" s="1276" customFormat="1" ht="7.5" customHeight="1">
      <c r="B30" s="1275"/>
      <c r="R30" s="1278"/>
    </row>
    <row r="31" spans="2:18" s="1276" customFormat="1" ht="26.25" customHeight="1">
      <c r="B31" s="1275"/>
      <c r="C31" s="1288"/>
      <c r="D31" s="1289" t="s">
        <v>5959</v>
      </c>
      <c r="E31" s="1290"/>
      <c r="F31" s="1290"/>
      <c r="G31" s="1291" t="s">
        <v>5960</v>
      </c>
      <c r="H31" s="1292" t="s">
        <v>5961</v>
      </c>
      <c r="I31" s="1290"/>
      <c r="J31" s="1290"/>
      <c r="K31" s="1290"/>
      <c r="L31" s="1624"/>
      <c r="M31" s="1624"/>
      <c r="N31" s="1624"/>
      <c r="O31" s="1624"/>
      <c r="P31" s="1624"/>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25" t="s">
        <v>3989</v>
      </c>
      <c r="D37" s="1625"/>
      <c r="E37" s="1625"/>
      <c r="F37" s="1625"/>
      <c r="G37" s="1625"/>
      <c r="H37" s="1625"/>
      <c r="I37" s="1625"/>
      <c r="J37" s="1625"/>
      <c r="K37" s="1625"/>
      <c r="L37" s="1625"/>
      <c r="M37" s="1625"/>
      <c r="N37" s="1625"/>
      <c r="O37" s="1625"/>
      <c r="P37" s="1625"/>
      <c r="Q37" s="1625"/>
      <c r="R37" s="1625"/>
    </row>
    <row r="38" spans="2:18" s="1276" customFormat="1" ht="7.5" customHeight="1">
      <c r="B38" s="1275"/>
      <c r="R38" s="1278"/>
    </row>
    <row r="39" spans="2:18" s="1276" customFormat="1" ht="15" customHeight="1">
      <c r="B39" s="1275"/>
      <c r="C39" s="1274" t="s">
        <v>5929</v>
      </c>
      <c r="F39" s="1626" t="str">
        <f>$F$4</f>
        <v>Zajištění kvality vody pro skupinový vodovod Přelouč</v>
      </c>
      <c r="G39" s="1626"/>
      <c r="H39" s="1626"/>
      <c r="I39" s="1626"/>
      <c r="J39" s="1626"/>
      <c r="K39" s="1626"/>
      <c r="L39" s="1626"/>
      <c r="M39" s="1626"/>
      <c r="N39" s="1626"/>
      <c r="O39" s="1626"/>
      <c r="P39" s="1626"/>
      <c r="Q39" s="1626"/>
      <c r="R39" s="1278"/>
    </row>
    <row r="40" spans="2:18" s="1276" customFormat="1" ht="15" customHeight="1">
      <c r="B40" s="1275"/>
      <c r="C40" s="1277" t="s">
        <v>4210</v>
      </c>
      <c r="F40" s="1627" t="str">
        <f>$F$5</f>
        <v>PS 01 Úpravna vody Mokošín, rekonstrukce a intenzifikace technologie ÚV</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5935</v>
      </c>
      <c r="F42" s="1279">
        <f>$F$8</f>
        <v>0</v>
      </c>
      <c r="K42" s="1274" t="s">
        <v>5937</v>
      </c>
      <c r="M42" s="1623"/>
      <c r="N42" s="1623"/>
      <c r="O42" s="1623"/>
      <c r="P42" s="1623"/>
      <c r="R42" s="1278"/>
    </row>
    <row r="43" spans="2:18" s="1276" customFormat="1" ht="7.5" customHeight="1">
      <c r="B43" s="1275"/>
      <c r="R43" s="1278"/>
    </row>
    <row r="44" spans="2:18" s="1276" customFormat="1" ht="15.75" customHeight="1">
      <c r="B44" s="1275"/>
      <c r="C44" s="1274" t="s">
        <v>5941</v>
      </c>
      <c r="F44" s="1279"/>
      <c r="K44" s="1274" t="s">
        <v>5946</v>
      </c>
      <c r="M44" s="1619"/>
      <c r="N44" s="1619"/>
      <c r="O44" s="1619"/>
      <c r="P44" s="1619"/>
      <c r="Q44" s="1619"/>
      <c r="R44" s="1278"/>
    </row>
    <row r="45" spans="2:18" s="1276" customFormat="1" ht="15" customHeight="1">
      <c r="B45" s="1275"/>
      <c r="C45" s="1274" t="s">
        <v>5944</v>
      </c>
      <c r="F45" s="1279"/>
      <c r="R45" s="1278"/>
    </row>
    <row r="46" spans="2:18" s="1276" customFormat="1" ht="11.25" customHeight="1">
      <c r="B46" s="1275"/>
      <c r="R46" s="1278"/>
    </row>
    <row r="47" spans="2:18" s="1276" customFormat="1" ht="30" customHeight="1">
      <c r="B47" s="1275"/>
      <c r="C47" s="1616" t="s">
        <v>3990</v>
      </c>
      <c r="D47" s="1616"/>
      <c r="E47" s="1616"/>
      <c r="F47" s="1616"/>
      <c r="G47" s="1616"/>
      <c r="H47" s="1288"/>
      <c r="I47" s="1288"/>
      <c r="J47" s="1288"/>
      <c r="K47" s="1288"/>
      <c r="L47" s="1288"/>
      <c r="M47" s="1288"/>
      <c r="N47" s="1616" t="s">
        <v>3991</v>
      </c>
      <c r="O47" s="1616"/>
      <c r="P47" s="1616"/>
      <c r="Q47" s="1616"/>
      <c r="R47" s="1293"/>
    </row>
    <row r="48" spans="2:18" s="1276" customFormat="1" ht="11.25" customHeight="1">
      <c r="B48" s="1275"/>
      <c r="R48" s="1278"/>
    </row>
    <row r="49" spans="2:47" s="1276" customFormat="1" ht="30" customHeight="1">
      <c r="B49" s="1275"/>
      <c r="C49" s="1300" t="s">
        <v>3992</v>
      </c>
      <c r="N49" s="1617">
        <f>N50+N51</f>
        <v>0</v>
      </c>
      <c r="O49" s="1617"/>
      <c r="P49" s="1617"/>
      <c r="Q49" s="1617"/>
      <c r="R49" s="1278"/>
      <c r="AU49" s="1276" t="s">
        <v>3993</v>
      </c>
    </row>
    <row r="50" spans="2:47" s="1302" customFormat="1" ht="25.5" customHeight="1">
      <c r="B50" s="1301"/>
      <c r="D50" s="1303" t="s">
        <v>3055</v>
      </c>
      <c r="N50" s="1618">
        <f ca="1">'PS 01'!J157</f>
        <v>0</v>
      </c>
      <c r="O50" s="1618"/>
      <c r="P50" s="1618"/>
      <c r="Q50" s="1618"/>
      <c r="R50" s="1304"/>
    </row>
    <row r="51" spans="2:47" s="1306" customFormat="1" ht="21" customHeight="1">
      <c r="B51" s="1305"/>
      <c r="D51" s="1303" t="s">
        <v>3056</v>
      </c>
      <c r="N51" s="1622">
        <f ca="1">'PS 01'!J158</f>
        <v>0</v>
      </c>
      <c r="O51" s="1622"/>
      <c r="P51" s="1622"/>
      <c r="Q51" s="1622"/>
      <c r="R51" s="1307"/>
    </row>
    <row r="52" spans="2:47" s="1276" customFormat="1" ht="22.5" customHeight="1">
      <c r="B52" s="1275"/>
      <c r="R52" s="1278"/>
    </row>
    <row r="53" spans="2:47"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C2:R2"/>
    <mergeCell ref="F4:Q4"/>
    <mergeCell ref="O8:P8"/>
    <mergeCell ref="O10:P10"/>
    <mergeCell ref="N51:Q51"/>
    <mergeCell ref="M42:P42"/>
    <mergeCell ref="M44:Q44"/>
    <mergeCell ref="H29:J29"/>
    <mergeCell ref="M29:P29"/>
    <mergeCell ref="L31:P31"/>
    <mergeCell ref="C37:R37"/>
    <mergeCell ref="F39:Q39"/>
    <mergeCell ref="F40:Q40"/>
    <mergeCell ref="O13:P13"/>
    <mergeCell ref="H26:J26"/>
    <mergeCell ref="M26:P26"/>
    <mergeCell ref="O14:P14"/>
    <mergeCell ref="O16:P16"/>
    <mergeCell ref="M27:P27"/>
    <mergeCell ref="O17:P17"/>
    <mergeCell ref="E20:P20"/>
    <mergeCell ref="M23:P23"/>
    <mergeCell ref="C47:G47"/>
    <mergeCell ref="N47:Q47"/>
    <mergeCell ref="N49:Q49"/>
    <mergeCell ref="N50:Q50"/>
    <mergeCell ref="O11:P11"/>
    <mergeCell ref="H28:J28"/>
    <mergeCell ref="M28:P28"/>
    <mergeCell ref="H25:J25"/>
    <mergeCell ref="M25:P25"/>
    <mergeCell ref="H27:J27"/>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28.xml><?xml version="1.0" encoding="utf-8"?>
<worksheet xmlns="http://schemas.openxmlformats.org/spreadsheetml/2006/main" xmlns:r="http://schemas.openxmlformats.org/officeDocument/2006/relationships">
  <sheetPr>
    <tabColor rgb="FFFF0000"/>
  </sheetPr>
  <dimension ref="A1:M284"/>
  <sheetViews>
    <sheetView zoomScale="139" zoomScaleNormal="139" workbookViewId="0">
      <selection activeCell="I11" sqref="I11"/>
    </sheetView>
  </sheetViews>
  <sheetFormatPr defaultColWidth="10.6640625" defaultRowHeight="12.75"/>
  <cols>
    <col min="1" max="1" width="6.33203125" style="1310" customWidth="1"/>
    <col min="2" max="3" width="8.33203125" style="1310" customWidth="1"/>
    <col min="4" max="4" width="12.1640625" style="1310" customWidth="1"/>
    <col min="5" max="5" width="28.5" style="1310" customWidth="1"/>
    <col min="6" max="6" width="8.33203125" style="1310" customWidth="1"/>
    <col min="7" max="7" width="10.6640625" style="1310"/>
    <col min="8" max="11" width="10.1640625" style="1310" customWidth="1"/>
    <col min="12" max="12" width="30" style="1310" customWidth="1"/>
    <col min="13" max="13" width="1.33203125" style="1310" hidden="1" customWidth="1"/>
    <col min="14" max="16384" width="10.6640625" style="1310"/>
  </cols>
  <sheetData>
    <row r="1" spans="1:12" ht="15.75">
      <c r="A1" s="1309"/>
      <c r="B1" s="1309"/>
      <c r="C1" s="1310" t="s">
        <v>5936</v>
      </c>
      <c r="D1" s="1311" t="s">
        <v>5936</v>
      </c>
      <c r="E1" s="1311" t="s">
        <v>3057</v>
      </c>
      <c r="F1" s="1311" t="s">
        <v>5936</v>
      </c>
      <c r="G1" s="1312"/>
      <c r="H1" s="1309"/>
      <c r="I1" s="1309"/>
      <c r="J1" s="1309"/>
      <c r="K1" s="1309"/>
    </row>
    <row r="2" spans="1:12">
      <c r="A2" s="1310" t="s">
        <v>5929</v>
      </c>
      <c r="C2" s="1313" t="s">
        <v>5930</v>
      </c>
      <c r="E2" s="1309"/>
      <c r="F2" s="1309"/>
      <c r="G2" s="1309"/>
      <c r="H2" s="1309"/>
      <c r="I2" s="1309"/>
      <c r="J2" s="1309"/>
      <c r="K2" s="1309"/>
    </row>
    <row r="3" spans="1:12" ht="15">
      <c r="A3" s="1310" t="s">
        <v>3987</v>
      </c>
      <c r="C3" s="1314" t="s">
        <v>3058</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5935</v>
      </c>
      <c r="B5" s="1315"/>
      <c r="C5" s="1315"/>
      <c r="D5" s="1315"/>
      <c r="E5" s="1309"/>
      <c r="F5" s="1309"/>
      <c r="G5" s="1309"/>
      <c r="H5" s="1309"/>
      <c r="I5" s="1316" t="s">
        <v>5937</v>
      </c>
      <c r="J5" s="1317" t="s">
        <v>3059</v>
      </c>
      <c r="K5" s="1309"/>
    </row>
    <row r="6" spans="1:12" ht="15">
      <c r="A6" s="1310" t="s">
        <v>5941</v>
      </c>
      <c r="B6" s="1315"/>
      <c r="C6" s="1315"/>
      <c r="D6" s="1315"/>
      <c r="E6" s="1309"/>
      <c r="F6" s="1309"/>
      <c r="G6" s="1309"/>
      <c r="H6" s="1309"/>
      <c r="I6" s="1316" t="s">
        <v>5946</v>
      </c>
      <c r="J6" s="1316" t="s">
        <v>5936</v>
      </c>
      <c r="K6" s="1309"/>
    </row>
    <row r="7" spans="1:12">
      <c r="A7" s="1318" t="s">
        <v>4286</v>
      </c>
      <c r="B7" s="1318"/>
      <c r="C7" s="1318" t="s">
        <v>5936</v>
      </c>
      <c r="D7" s="1318"/>
      <c r="E7" s="1318"/>
      <c r="F7" s="1318"/>
      <c r="G7" s="1319"/>
      <c r="H7" s="1319"/>
      <c r="I7" s="1319"/>
      <c r="J7" s="1319"/>
      <c r="K7" s="1318"/>
      <c r="L7" s="1318"/>
    </row>
    <row r="8" spans="1:12" ht="12" customHeight="1" thickBot="1">
      <c r="A8" s="1320" t="s">
        <v>5936</v>
      </c>
      <c r="B8" s="1320"/>
      <c r="C8" s="1321"/>
      <c r="D8" s="1318"/>
      <c r="E8" s="1318"/>
      <c r="F8" s="1322"/>
      <c r="G8" s="1322"/>
      <c r="H8" s="1323"/>
      <c r="I8" s="1323"/>
      <c r="J8" s="1323"/>
      <c r="K8" s="1324"/>
      <c r="L8" s="1325"/>
    </row>
    <row r="9" spans="1:12" ht="12" customHeight="1" thickBot="1">
      <c r="A9" s="1629" t="s">
        <v>3060</v>
      </c>
      <c r="B9" s="1326" t="s">
        <v>3061</v>
      </c>
      <c r="C9" s="1326" t="s">
        <v>3062</v>
      </c>
      <c r="D9" s="1326" t="s">
        <v>3063</v>
      </c>
      <c r="E9" s="1631" t="s">
        <v>4835</v>
      </c>
      <c r="F9" s="1326" t="s">
        <v>3064</v>
      </c>
      <c r="G9" s="1327" t="s">
        <v>3065</v>
      </c>
      <c r="H9" s="1633" t="s">
        <v>3066</v>
      </c>
      <c r="I9" s="1633"/>
      <c r="J9" s="1634" t="s">
        <v>3067</v>
      </c>
      <c r="K9" s="1635"/>
      <c r="L9" s="1636" t="s">
        <v>3068</v>
      </c>
    </row>
    <row r="10" spans="1:12" ht="12" customHeight="1" thickBot="1">
      <c r="A10" s="1630"/>
      <c r="B10" s="1328" t="s">
        <v>3069</v>
      </c>
      <c r="C10" s="1328" t="s">
        <v>3070</v>
      </c>
      <c r="D10" s="1328" t="s">
        <v>5936</v>
      </c>
      <c r="E10" s="1632"/>
      <c r="F10" s="1328" t="s">
        <v>3071</v>
      </c>
      <c r="G10" s="1329" t="s">
        <v>3072</v>
      </c>
      <c r="H10" s="1330" t="s">
        <v>3073</v>
      </c>
      <c r="I10" s="1331" t="s">
        <v>3074</v>
      </c>
      <c r="J10" s="1330" t="s">
        <v>3073</v>
      </c>
      <c r="K10" s="1332" t="s">
        <v>3074</v>
      </c>
      <c r="L10" s="1637"/>
    </row>
    <row r="11" spans="1:12" ht="22.5">
      <c r="A11" s="1333">
        <v>1</v>
      </c>
      <c r="B11" s="1334" t="s">
        <v>3075</v>
      </c>
      <c r="C11" s="1335"/>
      <c r="D11" s="1336"/>
      <c r="E11" s="1337" t="s">
        <v>3076</v>
      </c>
      <c r="F11" s="1338" t="s">
        <v>4018</v>
      </c>
      <c r="G11" s="1338">
        <v>1</v>
      </c>
      <c r="H11" s="1339"/>
      <c r="I11" s="1340"/>
      <c r="J11" s="1340">
        <f t="shared" ref="J11:J74" si="0">H11*G11</f>
        <v>0</v>
      </c>
      <c r="K11" s="1341">
        <f t="shared" ref="K11:K74" si="1">I11*G11</f>
        <v>0</v>
      </c>
      <c r="L11" s="1342"/>
    </row>
    <row r="12" spans="1:12" ht="22.5">
      <c r="A12" s="1343">
        <v>2</v>
      </c>
      <c r="B12" s="1344" t="s">
        <v>3077</v>
      </c>
      <c r="C12" s="1345" t="s">
        <v>5936</v>
      </c>
      <c r="D12" s="1346" t="s">
        <v>5936</v>
      </c>
      <c r="E12" s="1347" t="s">
        <v>269</v>
      </c>
      <c r="F12" s="1348" t="s">
        <v>4018</v>
      </c>
      <c r="G12" s="1348">
        <v>1</v>
      </c>
      <c r="H12" s="1349"/>
      <c r="I12" s="1349"/>
      <c r="J12" s="1349">
        <f t="shared" si="0"/>
        <v>0</v>
      </c>
      <c r="K12" s="1350">
        <f t="shared" si="1"/>
        <v>0</v>
      </c>
      <c r="L12" s="1351" t="s">
        <v>270</v>
      </c>
    </row>
    <row r="13" spans="1:12" ht="22.5">
      <c r="A13" s="1343">
        <v>3</v>
      </c>
      <c r="B13" s="1344" t="s">
        <v>271</v>
      </c>
      <c r="C13" s="1345" t="s">
        <v>5936</v>
      </c>
      <c r="D13" s="1346" t="s">
        <v>5936</v>
      </c>
      <c r="E13" s="1347" t="s">
        <v>272</v>
      </c>
      <c r="F13" s="1348" t="s">
        <v>4018</v>
      </c>
      <c r="G13" s="1348">
        <v>1</v>
      </c>
      <c r="H13" s="1352"/>
      <c r="I13" s="1349"/>
      <c r="J13" s="1349">
        <f t="shared" si="0"/>
        <v>0</v>
      </c>
      <c r="K13" s="1350">
        <f t="shared" si="1"/>
        <v>0</v>
      </c>
      <c r="L13" s="1351" t="s">
        <v>270</v>
      </c>
    </row>
    <row r="14" spans="1:12" ht="33.75">
      <c r="A14" s="1343">
        <v>4</v>
      </c>
      <c r="B14" s="1344" t="s">
        <v>273</v>
      </c>
      <c r="C14" s="1345" t="s">
        <v>5936</v>
      </c>
      <c r="D14" s="1346" t="s">
        <v>5936</v>
      </c>
      <c r="E14" s="1347" t="s">
        <v>274</v>
      </c>
      <c r="F14" s="1348" t="s">
        <v>4018</v>
      </c>
      <c r="G14" s="1348">
        <v>2</v>
      </c>
      <c r="H14" s="1349"/>
      <c r="I14" s="1349"/>
      <c r="J14" s="1349">
        <f t="shared" si="0"/>
        <v>0</v>
      </c>
      <c r="K14" s="1350">
        <f t="shared" si="1"/>
        <v>0</v>
      </c>
      <c r="L14" s="1351"/>
    </row>
    <row r="15" spans="1:12">
      <c r="A15" s="1343">
        <v>5</v>
      </c>
      <c r="B15" s="1344" t="s">
        <v>275</v>
      </c>
      <c r="C15" s="1345"/>
      <c r="D15" s="1346"/>
      <c r="E15" s="1347" t="s">
        <v>276</v>
      </c>
      <c r="F15" s="1348" t="s">
        <v>4018</v>
      </c>
      <c r="G15" s="1348">
        <v>2</v>
      </c>
      <c r="H15" s="1349"/>
      <c r="I15" s="1349"/>
      <c r="J15" s="1349">
        <f t="shared" si="0"/>
        <v>0</v>
      </c>
      <c r="K15" s="1350">
        <f t="shared" si="1"/>
        <v>0</v>
      </c>
      <c r="L15" s="1351"/>
    </row>
    <row r="16" spans="1:12" ht="22.5">
      <c r="A16" s="1343">
        <v>6</v>
      </c>
      <c r="B16" s="1344" t="s">
        <v>277</v>
      </c>
      <c r="C16" s="1345"/>
      <c r="D16" s="1346"/>
      <c r="E16" s="1347" t="s">
        <v>278</v>
      </c>
      <c r="F16" s="1348" t="s">
        <v>4018</v>
      </c>
      <c r="G16" s="1348">
        <v>3</v>
      </c>
      <c r="H16" s="1352"/>
      <c r="I16" s="1349"/>
      <c r="J16" s="1349">
        <f t="shared" si="0"/>
        <v>0</v>
      </c>
      <c r="K16" s="1350">
        <f t="shared" si="1"/>
        <v>0</v>
      </c>
      <c r="L16" s="1351"/>
    </row>
    <row r="17" spans="1:12" ht="22.5">
      <c r="A17" s="1343">
        <v>7</v>
      </c>
      <c r="B17" s="1344" t="s">
        <v>279</v>
      </c>
      <c r="C17" s="1345"/>
      <c r="D17" s="1346"/>
      <c r="E17" s="1347" t="s">
        <v>280</v>
      </c>
      <c r="F17" s="1348" t="s">
        <v>5504</v>
      </c>
      <c r="G17" s="1348">
        <v>2</v>
      </c>
      <c r="H17" s="1352"/>
      <c r="I17" s="1349"/>
      <c r="J17" s="1349">
        <f t="shared" si="0"/>
        <v>0</v>
      </c>
      <c r="K17" s="1350">
        <f t="shared" si="1"/>
        <v>0</v>
      </c>
      <c r="L17" s="1351"/>
    </row>
    <row r="18" spans="1:12" ht="33.75">
      <c r="A18" s="1343">
        <v>8</v>
      </c>
      <c r="B18" s="1344" t="s">
        <v>281</v>
      </c>
      <c r="C18" s="1345"/>
      <c r="D18" s="1346"/>
      <c r="E18" s="1347" t="s">
        <v>282</v>
      </c>
      <c r="F18" s="1348" t="s">
        <v>5504</v>
      </c>
      <c r="G18" s="1348">
        <v>3</v>
      </c>
      <c r="H18" s="1352"/>
      <c r="I18" s="1349"/>
      <c r="J18" s="1349">
        <f t="shared" si="0"/>
        <v>0</v>
      </c>
      <c r="K18" s="1350">
        <f t="shared" si="1"/>
        <v>0</v>
      </c>
      <c r="L18" s="1351"/>
    </row>
    <row r="19" spans="1:12" ht="22.5">
      <c r="A19" s="1343">
        <v>9</v>
      </c>
      <c r="B19" s="1344" t="s">
        <v>283</v>
      </c>
      <c r="C19" s="1345"/>
      <c r="D19" s="1346"/>
      <c r="E19" s="1347" t="s">
        <v>284</v>
      </c>
      <c r="F19" s="1348" t="s">
        <v>5504</v>
      </c>
      <c r="G19" s="1348">
        <v>2</v>
      </c>
      <c r="H19" s="1352"/>
      <c r="I19" s="1349"/>
      <c r="J19" s="1349">
        <f t="shared" si="0"/>
        <v>0</v>
      </c>
      <c r="K19" s="1350">
        <f t="shared" si="1"/>
        <v>0</v>
      </c>
      <c r="L19" s="1351"/>
    </row>
    <row r="20" spans="1:12" ht="33.75">
      <c r="A20" s="1343">
        <v>10</v>
      </c>
      <c r="B20" s="1344" t="s">
        <v>285</v>
      </c>
      <c r="C20" s="1345"/>
      <c r="D20" s="1346"/>
      <c r="E20" s="1347" t="s">
        <v>286</v>
      </c>
      <c r="F20" s="1348" t="s">
        <v>5504</v>
      </c>
      <c r="G20" s="1348">
        <v>2</v>
      </c>
      <c r="H20" s="1352"/>
      <c r="I20" s="1349"/>
      <c r="J20" s="1349">
        <f t="shared" si="0"/>
        <v>0</v>
      </c>
      <c r="K20" s="1350">
        <f t="shared" si="1"/>
        <v>0</v>
      </c>
      <c r="L20" s="1351"/>
    </row>
    <row r="21" spans="1:12" ht="33.75">
      <c r="A21" s="1343">
        <v>11</v>
      </c>
      <c r="B21" s="1344" t="s">
        <v>287</v>
      </c>
      <c r="C21" s="1345"/>
      <c r="D21" s="1346"/>
      <c r="E21" s="1347" t="s">
        <v>288</v>
      </c>
      <c r="F21" s="1348" t="s">
        <v>4018</v>
      </c>
      <c r="G21" s="1348">
        <v>2</v>
      </c>
      <c r="H21" s="1352"/>
      <c r="I21" s="1349"/>
      <c r="J21" s="1349">
        <f t="shared" si="0"/>
        <v>0</v>
      </c>
      <c r="K21" s="1350">
        <f t="shared" si="1"/>
        <v>0</v>
      </c>
      <c r="L21" s="1351"/>
    </row>
    <row r="22" spans="1:12" ht="33.75">
      <c r="A22" s="1343">
        <v>12</v>
      </c>
      <c r="B22" s="1344" t="s">
        <v>289</v>
      </c>
      <c r="C22" s="1345"/>
      <c r="D22" s="1346"/>
      <c r="E22" s="1347" t="s">
        <v>290</v>
      </c>
      <c r="F22" s="1348" t="s">
        <v>4018</v>
      </c>
      <c r="G22" s="1348">
        <v>1</v>
      </c>
      <c r="H22" s="1352"/>
      <c r="I22" s="1349"/>
      <c r="J22" s="1349">
        <f t="shared" si="0"/>
        <v>0</v>
      </c>
      <c r="K22" s="1350">
        <f t="shared" si="1"/>
        <v>0</v>
      </c>
      <c r="L22" s="1351"/>
    </row>
    <row r="23" spans="1:12" ht="33.75">
      <c r="A23" s="1343">
        <v>13</v>
      </c>
      <c r="B23" s="1344" t="s">
        <v>291</v>
      </c>
      <c r="C23" s="1345"/>
      <c r="D23" s="1346"/>
      <c r="E23" s="1347" t="s">
        <v>292</v>
      </c>
      <c r="F23" s="1348" t="s">
        <v>4018</v>
      </c>
      <c r="G23" s="1348">
        <v>1</v>
      </c>
      <c r="H23" s="1352"/>
      <c r="I23" s="1349"/>
      <c r="J23" s="1349">
        <f t="shared" si="0"/>
        <v>0</v>
      </c>
      <c r="K23" s="1350">
        <f t="shared" si="1"/>
        <v>0</v>
      </c>
      <c r="L23" s="1351"/>
    </row>
    <row r="24" spans="1:12" ht="26.25" customHeight="1">
      <c r="A24" s="1343">
        <v>14</v>
      </c>
      <c r="B24" s="1344" t="s">
        <v>293</v>
      </c>
      <c r="C24" s="1345"/>
      <c r="D24" s="1346"/>
      <c r="E24" s="1347" t="s">
        <v>294</v>
      </c>
      <c r="F24" s="1348" t="s">
        <v>4018</v>
      </c>
      <c r="G24" s="1348">
        <v>1</v>
      </c>
      <c r="H24" s="1352"/>
      <c r="I24" s="1349"/>
      <c r="J24" s="1349">
        <f t="shared" si="0"/>
        <v>0</v>
      </c>
      <c r="K24" s="1350">
        <f t="shared" si="1"/>
        <v>0</v>
      </c>
      <c r="L24" s="1351"/>
    </row>
    <row r="25" spans="1:12" ht="45">
      <c r="A25" s="1343">
        <v>15</v>
      </c>
      <c r="B25" s="1344" t="s">
        <v>295</v>
      </c>
      <c r="C25" s="1345"/>
      <c r="D25" s="1346"/>
      <c r="E25" s="1347" t="s">
        <v>296</v>
      </c>
      <c r="F25" s="1348" t="s">
        <v>4018</v>
      </c>
      <c r="G25" s="1348">
        <v>2</v>
      </c>
      <c r="H25" s="1352"/>
      <c r="I25" s="1349"/>
      <c r="J25" s="1349">
        <f t="shared" si="0"/>
        <v>0</v>
      </c>
      <c r="K25" s="1350">
        <f t="shared" si="1"/>
        <v>0</v>
      </c>
      <c r="L25" s="1351"/>
    </row>
    <row r="26" spans="1:12" ht="22.5">
      <c r="A26" s="1343">
        <v>16</v>
      </c>
      <c r="B26" s="1344" t="s">
        <v>297</v>
      </c>
      <c r="C26" s="1345"/>
      <c r="D26" s="1346"/>
      <c r="E26" s="1347" t="s">
        <v>298</v>
      </c>
      <c r="F26" s="1348" t="s">
        <v>4018</v>
      </c>
      <c r="G26" s="1348">
        <v>1</v>
      </c>
      <c r="H26" s="1349"/>
      <c r="I26" s="1349"/>
      <c r="J26" s="1349">
        <f t="shared" si="0"/>
        <v>0</v>
      </c>
      <c r="K26" s="1350">
        <f t="shared" si="1"/>
        <v>0</v>
      </c>
      <c r="L26" s="1351"/>
    </row>
    <row r="27" spans="1:12" ht="33.75">
      <c r="A27" s="1343">
        <v>17</v>
      </c>
      <c r="B27" s="1344" t="s">
        <v>299</v>
      </c>
      <c r="C27" s="1345"/>
      <c r="D27" s="1346"/>
      <c r="E27" s="1347" t="s">
        <v>300</v>
      </c>
      <c r="F27" s="1348" t="s">
        <v>4018</v>
      </c>
      <c r="G27" s="1348">
        <v>1</v>
      </c>
      <c r="H27" s="1352"/>
      <c r="I27" s="1349"/>
      <c r="J27" s="1349">
        <f t="shared" si="0"/>
        <v>0</v>
      </c>
      <c r="K27" s="1350">
        <f t="shared" si="1"/>
        <v>0</v>
      </c>
      <c r="L27" s="1351"/>
    </row>
    <row r="28" spans="1:12" ht="33.75">
      <c r="A28" s="1343">
        <v>18</v>
      </c>
      <c r="B28" s="1344" t="s">
        <v>301</v>
      </c>
      <c r="C28" s="1345"/>
      <c r="D28" s="1346"/>
      <c r="E28" s="1347" t="s">
        <v>302</v>
      </c>
      <c r="F28" s="1348" t="s">
        <v>4018</v>
      </c>
      <c r="G28" s="1348">
        <v>2</v>
      </c>
      <c r="H28" s="1352"/>
      <c r="I28" s="1349"/>
      <c r="J28" s="1349">
        <f t="shared" si="0"/>
        <v>0</v>
      </c>
      <c r="K28" s="1350">
        <f t="shared" si="1"/>
        <v>0</v>
      </c>
      <c r="L28" s="1351"/>
    </row>
    <row r="29" spans="1:12" ht="22.5">
      <c r="A29" s="1343">
        <v>19</v>
      </c>
      <c r="B29" s="1344" t="s">
        <v>303</v>
      </c>
      <c r="C29" s="1345"/>
      <c r="D29" s="1346"/>
      <c r="E29" s="1347" t="s">
        <v>304</v>
      </c>
      <c r="F29" s="1348" t="s">
        <v>5504</v>
      </c>
      <c r="G29" s="1348">
        <v>1</v>
      </c>
      <c r="H29" s="1352"/>
      <c r="I29" s="1349"/>
      <c r="J29" s="1349">
        <f t="shared" si="0"/>
        <v>0</v>
      </c>
      <c r="K29" s="1350">
        <f t="shared" si="1"/>
        <v>0</v>
      </c>
      <c r="L29" s="1351"/>
    </row>
    <row r="30" spans="1:12" ht="33.75">
      <c r="A30" s="1343">
        <v>20</v>
      </c>
      <c r="B30" s="1344" t="s">
        <v>305</v>
      </c>
      <c r="C30" s="1345"/>
      <c r="D30" s="1346"/>
      <c r="E30" s="1347" t="s">
        <v>306</v>
      </c>
      <c r="F30" s="1348" t="s">
        <v>5504</v>
      </c>
      <c r="G30" s="1348">
        <v>1</v>
      </c>
      <c r="H30" s="1352"/>
      <c r="I30" s="1349"/>
      <c r="J30" s="1349">
        <f t="shared" si="0"/>
        <v>0</v>
      </c>
      <c r="K30" s="1350">
        <f t="shared" si="1"/>
        <v>0</v>
      </c>
      <c r="L30" s="1351"/>
    </row>
    <row r="31" spans="1:12" ht="22.5">
      <c r="A31" s="1343">
        <v>21</v>
      </c>
      <c r="B31" s="1344" t="s">
        <v>307</v>
      </c>
      <c r="C31" s="1345"/>
      <c r="D31" s="1346"/>
      <c r="E31" s="1347" t="s">
        <v>308</v>
      </c>
      <c r="F31" s="1348" t="s">
        <v>4018</v>
      </c>
      <c r="G31" s="1348">
        <v>1</v>
      </c>
      <c r="H31" s="1352"/>
      <c r="I31" s="1349"/>
      <c r="J31" s="1349">
        <f t="shared" si="0"/>
        <v>0</v>
      </c>
      <c r="K31" s="1350">
        <f t="shared" si="1"/>
        <v>0</v>
      </c>
      <c r="L31" s="1351"/>
    </row>
    <row r="32" spans="1:12" ht="22.5">
      <c r="A32" s="1343">
        <v>22</v>
      </c>
      <c r="B32" s="1344" t="s">
        <v>309</v>
      </c>
      <c r="C32" s="1345"/>
      <c r="D32" s="1346"/>
      <c r="E32" s="1347" t="s">
        <v>310</v>
      </c>
      <c r="F32" s="1348" t="s">
        <v>4018</v>
      </c>
      <c r="G32" s="1348">
        <v>1</v>
      </c>
      <c r="H32" s="1352"/>
      <c r="I32" s="1349"/>
      <c r="J32" s="1349">
        <f t="shared" si="0"/>
        <v>0</v>
      </c>
      <c r="K32" s="1350">
        <f t="shared" si="1"/>
        <v>0</v>
      </c>
      <c r="L32" s="1351"/>
    </row>
    <row r="33" spans="1:12" ht="33.75">
      <c r="A33" s="1343">
        <v>23</v>
      </c>
      <c r="B33" s="1344" t="s">
        <v>311</v>
      </c>
      <c r="C33" s="1345"/>
      <c r="D33" s="1346"/>
      <c r="E33" s="1347" t="s">
        <v>312</v>
      </c>
      <c r="F33" s="1348" t="s">
        <v>4018</v>
      </c>
      <c r="G33" s="1348">
        <v>2</v>
      </c>
      <c r="H33" s="1352"/>
      <c r="I33" s="1349"/>
      <c r="J33" s="1349">
        <f t="shared" si="0"/>
        <v>0</v>
      </c>
      <c r="K33" s="1350">
        <f t="shared" si="1"/>
        <v>0</v>
      </c>
      <c r="L33" s="1351"/>
    </row>
    <row r="34" spans="1:12" ht="22.5">
      <c r="A34" s="1343">
        <v>24</v>
      </c>
      <c r="B34" s="1344" t="s">
        <v>313</v>
      </c>
      <c r="C34" s="1345"/>
      <c r="D34" s="1346"/>
      <c r="E34" s="1347" t="s">
        <v>314</v>
      </c>
      <c r="F34" s="1348" t="s">
        <v>4018</v>
      </c>
      <c r="G34" s="1348">
        <v>1</v>
      </c>
      <c r="H34" s="1352"/>
      <c r="I34" s="1349"/>
      <c r="J34" s="1349">
        <f t="shared" si="0"/>
        <v>0</v>
      </c>
      <c r="K34" s="1350">
        <f t="shared" si="1"/>
        <v>0</v>
      </c>
      <c r="L34" s="1351"/>
    </row>
    <row r="35" spans="1:12" ht="22.5">
      <c r="A35" s="1343">
        <v>25</v>
      </c>
      <c r="B35" s="1344" t="s">
        <v>315</v>
      </c>
      <c r="C35" s="1345"/>
      <c r="D35" s="1346"/>
      <c r="E35" s="1347" t="s">
        <v>316</v>
      </c>
      <c r="F35" s="1348" t="s">
        <v>4018</v>
      </c>
      <c r="G35" s="1348">
        <v>1</v>
      </c>
      <c r="H35" s="1352"/>
      <c r="I35" s="1349"/>
      <c r="J35" s="1349">
        <f t="shared" si="0"/>
        <v>0</v>
      </c>
      <c r="K35" s="1350">
        <f t="shared" si="1"/>
        <v>0</v>
      </c>
      <c r="L35" s="1351"/>
    </row>
    <row r="36" spans="1:12">
      <c r="A36" s="1343">
        <v>26</v>
      </c>
      <c r="B36" s="1344" t="s">
        <v>317</v>
      </c>
      <c r="C36" s="1345"/>
      <c r="D36" s="1346"/>
      <c r="E36" s="1347" t="s">
        <v>318</v>
      </c>
      <c r="F36" s="1348" t="s">
        <v>4018</v>
      </c>
      <c r="G36" s="1348">
        <v>1</v>
      </c>
      <c r="H36" s="1352"/>
      <c r="I36" s="1349"/>
      <c r="J36" s="1349">
        <f t="shared" si="0"/>
        <v>0</v>
      </c>
      <c r="K36" s="1350">
        <f t="shared" si="1"/>
        <v>0</v>
      </c>
      <c r="L36" s="1351"/>
    </row>
    <row r="37" spans="1:12">
      <c r="A37" s="1343">
        <v>27</v>
      </c>
      <c r="B37" s="1344" t="s">
        <v>319</v>
      </c>
      <c r="C37" s="1345"/>
      <c r="D37" s="1346"/>
      <c r="E37" s="1347" t="s">
        <v>320</v>
      </c>
      <c r="F37" s="1348" t="s">
        <v>5504</v>
      </c>
      <c r="G37" s="1348">
        <v>1</v>
      </c>
      <c r="H37" s="1352"/>
      <c r="I37" s="1349"/>
      <c r="J37" s="1349">
        <f t="shared" si="0"/>
        <v>0</v>
      </c>
      <c r="K37" s="1350">
        <f t="shared" si="1"/>
        <v>0</v>
      </c>
      <c r="L37" s="1351"/>
    </row>
    <row r="38" spans="1:12">
      <c r="A38" s="1343">
        <v>28</v>
      </c>
      <c r="B38" s="1344" t="s">
        <v>321</v>
      </c>
      <c r="C38" s="1345"/>
      <c r="D38" s="1346"/>
      <c r="E38" s="1347" t="s">
        <v>322</v>
      </c>
      <c r="F38" s="1348" t="s">
        <v>5504</v>
      </c>
      <c r="G38" s="1348">
        <v>1</v>
      </c>
      <c r="H38" s="1352"/>
      <c r="I38" s="1349"/>
      <c r="J38" s="1349">
        <f t="shared" si="0"/>
        <v>0</v>
      </c>
      <c r="K38" s="1350">
        <f t="shared" si="1"/>
        <v>0</v>
      </c>
      <c r="L38" s="1351"/>
    </row>
    <row r="39" spans="1:12" ht="33.75">
      <c r="A39" s="1343">
        <v>29</v>
      </c>
      <c r="B39" s="1344" t="s">
        <v>323</v>
      </c>
      <c r="C39" s="1345"/>
      <c r="D39" s="1346"/>
      <c r="E39" s="1347" t="s">
        <v>324</v>
      </c>
      <c r="F39" s="1348" t="s">
        <v>4018</v>
      </c>
      <c r="G39" s="1348">
        <v>1</v>
      </c>
      <c r="H39" s="1352"/>
      <c r="I39" s="1349"/>
      <c r="J39" s="1349">
        <f t="shared" si="0"/>
        <v>0</v>
      </c>
      <c r="K39" s="1350">
        <f t="shared" si="1"/>
        <v>0</v>
      </c>
      <c r="L39" s="1351"/>
    </row>
    <row r="40" spans="1:12" ht="33.75">
      <c r="A40" s="1343">
        <v>30</v>
      </c>
      <c r="B40" s="1344" t="s">
        <v>325</v>
      </c>
      <c r="C40" s="1345"/>
      <c r="D40" s="1346"/>
      <c r="E40" s="1347" t="s">
        <v>326</v>
      </c>
      <c r="F40" s="1348" t="s">
        <v>327</v>
      </c>
      <c r="G40" s="1348">
        <v>50</v>
      </c>
      <c r="H40" s="1352"/>
      <c r="I40" s="1349"/>
      <c r="J40" s="1349">
        <f t="shared" si="0"/>
        <v>0</v>
      </c>
      <c r="K40" s="1350">
        <f t="shared" si="1"/>
        <v>0</v>
      </c>
      <c r="L40" s="1351"/>
    </row>
    <row r="41" spans="1:12" ht="33.75">
      <c r="A41" s="1343">
        <v>31</v>
      </c>
      <c r="B41" s="1344" t="s">
        <v>328</v>
      </c>
      <c r="C41" s="1345"/>
      <c r="D41" s="1346"/>
      <c r="E41" s="1347" t="s">
        <v>329</v>
      </c>
      <c r="F41" s="1348" t="s">
        <v>4018</v>
      </c>
      <c r="G41" s="1348">
        <v>1</v>
      </c>
      <c r="H41" s="1352"/>
      <c r="I41" s="1349"/>
      <c r="J41" s="1349">
        <f t="shared" si="0"/>
        <v>0</v>
      </c>
      <c r="K41" s="1350">
        <f t="shared" si="1"/>
        <v>0</v>
      </c>
      <c r="L41" s="1351" t="s">
        <v>270</v>
      </c>
    </row>
    <row r="42" spans="1:12">
      <c r="A42" s="1343">
        <v>32</v>
      </c>
      <c r="B42" s="1344" t="s">
        <v>330</v>
      </c>
      <c r="C42" s="1345"/>
      <c r="D42" s="1346"/>
      <c r="E42" s="1347" t="s">
        <v>331</v>
      </c>
      <c r="F42" s="1348"/>
      <c r="G42" s="1348"/>
      <c r="H42" s="1352"/>
      <c r="I42" s="1349"/>
      <c r="J42" s="1349">
        <f t="shared" si="0"/>
        <v>0</v>
      </c>
      <c r="K42" s="1350">
        <f t="shared" si="1"/>
        <v>0</v>
      </c>
      <c r="L42" s="1351" t="s">
        <v>270</v>
      </c>
    </row>
    <row r="43" spans="1:12" ht="22.5">
      <c r="A43" s="1343">
        <v>33</v>
      </c>
      <c r="B43" s="1344" t="s">
        <v>332</v>
      </c>
      <c r="C43" s="1345"/>
      <c r="D43" s="1346"/>
      <c r="E43" s="1347" t="s">
        <v>333</v>
      </c>
      <c r="F43" s="1348" t="s">
        <v>5504</v>
      </c>
      <c r="G43" s="1348">
        <v>1</v>
      </c>
      <c r="H43" s="1352"/>
      <c r="I43" s="1349"/>
      <c r="J43" s="1349">
        <f t="shared" si="0"/>
        <v>0</v>
      </c>
      <c r="K43" s="1350">
        <f t="shared" si="1"/>
        <v>0</v>
      </c>
      <c r="L43" s="1351"/>
    </row>
    <row r="44" spans="1:12" ht="22.5">
      <c r="A44" s="1343">
        <v>34</v>
      </c>
      <c r="B44" s="1344" t="s">
        <v>334</v>
      </c>
      <c r="C44" s="1345"/>
      <c r="D44" s="1346"/>
      <c r="E44" s="1347" t="s">
        <v>333</v>
      </c>
      <c r="F44" s="1348" t="s">
        <v>5504</v>
      </c>
      <c r="G44" s="1348">
        <v>1</v>
      </c>
      <c r="H44" s="1352"/>
      <c r="I44" s="1349"/>
      <c r="J44" s="1349">
        <f t="shared" si="0"/>
        <v>0</v>
      </c>
      <c r="K44" s="1350">
        <f t="shared" si="1"/>
        <v>0</v>
      </c>
      <c r="L44" s="1351"/>
    </row>
    <row r="45" spans="1:12" ht="22.5">
      <c r="A45" s="1343">
        <v>35</v>
      </c>
      <c r="B45" s="1344" t="s">
        <v>335</v>
      </c>
      <c r="C45" s="1345"/>
      <c r="D45" s="1346"/>
      <c r="E45" s="1347" t="s">
        <v>336</v>
      </c>
      <c r="F45" s="1348" t="s">
        <v>5504</v>
      </c>
      <c r="G45" s="1348">
        <v>2</v>
      </c>
      <c r="H45" s="1352"/>
      <c r="I45" s="1349"/>
      <c r="J45" s="1349">
        <f t="shared" si="0"/>
        <v>0</v>
      </c>
      <c r="K45" s="1350">
        <f t="shared" si="1"/>
        <v>0</v>
      </c>
      <c r="L45" s="1351"/>
    </row>
    <row r="46" spans="1:12" ht="22.5">
      <c r="A46" s="1343">
        <v>36</v>
      </c>
      <c r="B46" s="1344" t="s">
        <v>337</v>
      </c>
      <c r="C46" s="1345"/>
      <c r="D46" s="1346"/>
      <c r="E46" s="1347" t="s">
        <v>333</v>
      </c>
      <c r="F46" s="1348" t="s">
        <v>5504</v>
      </c>
      <c r="G46" s="1348">
        <v>2</v>
      </c>
      <c r="H46" s="1352"/>
      <c r="I46" s="1349"/>
      <c r="J46" s="1349">
        <f t="shared" si="0"/>
        <v>0</v>
      </c>
      <c r="K46" s="1350">
        <f t="shared" si="1"/>
        <v>0</v>
      </c>
      <c r="L46" s="1351"/>
    </row>
    <row r="47" spans="1:12" ht="22.5">
      <c r="A47" s="1343">
        <v>37</v>
      </c>
      <c r="B47" s="1344" t="s">
        <v>338</v>
      </c>
      <c r="C47" s="1345"/>
      <c r="D47" s="1346"/>
      <c r="E47" s="1347" t="s">
        <v>339</v>
      </c>
      <c r="F47" s="1348" t="s">
        <v>5504</v>
      </c>
      <c r="G47" s="1348">
        <v>1</v>
      </c>
      <c r="H47" s="1352"/>
      <c r="I47" s="1349"/>
      <c r="J47" s="1349">
        <f t="shared" si="0"/>
        <v>0</v>
      </c>
      <c r="K47" s="1350">
        <f t="shared" si="1"/>
        <v>0</v>
      </c>
      <c r="L47" s="1351"/>
    </row>
    <row r="48" spans="1:12" ht="22.5">
      <c r="A48" s="1343">
        <v>38</v>
      </c>
      <c r="B48" s="1344" t="s">
        <v>340</v>
      </c>
      <c r="C48" s="1345"/>
      <c r="D48" s="1346"/>
      <c r="E48" s="1347" t="s">
        <v>341</v>
      </c>
      <c r="F48" s="1348" t="s">
        <v>5504</v>
      </c>
      <c r="G48" s="1348">
        <v>1</v>
      </c>
      <c r="H48" s="1352"/>
      <c r="I48" s="1349"/>
      <c r="J48" s="1349">
        <f t="shared" si="0"/>
        <v>0</v>
      </c>
      <c r="K48" s="1350">
        <f t="shared" si="1"/>
        <v>0</v>
      </c>
      <c r="L48" s="1351"/>
    </row>
    <row r="49" spans="1:12" ht="22.5">
      <c r="A49" s="1343">
        <v>39</v>
      </c>
      <c r="B49" s="1344" t="s">
        <v>342</v>
      </c>
      <c r="C49" s="1345"/>
      <c r="D49" s="1346"/>
      <c r="E49" s="1347" t="s">
        <v>333</v>
      </c>
      <c r="F49" s="1348" t="s">
        <v>5504</v>
      </c>
      <c r="G49" s="1348">
        <v>1</v>
      </c>
      <c r="H49" s="1352"/>
      <c r="I49" s="1349"/>
      <c r="J49" s="1349">
        <f t="shared" si="0"/>
        <v>0</v>
      </c>
      <c r="K49" s="1350">
        <f t="shared" si="1"/>
        <v>0</v>
      </c>
      <c r="L49" s="1351"/>
    </row>
    <row r="50" spans="1:12" ht="22.5">
      <c r="A50" s="1343">
        <v>40</v>
      </c>
      <c r="B50" s="1344" t="s">
        <v>343</v>
      </c>
      <c r="C50" s="1345"/>
      <c r="D50" s="1346"/>
      <c r="E50" s="1347" t="s">
        <v>333</v>
      </c>
      <c r="F50" s="1348" t="s">
        <v>5504</v>
      </c>
      <c r="G50" s="1348">
        <v>1</v>
      </c>
      <c r="H50" s="1352"/>
      <c r="I50" s="1349"/>
      <c r="J50" s="1349">
        <f t="shared" si="0"/>
        <v>0</v>
      </c>
      <c r="K50" s="1350">
        <f t="shared" si="1"/>
        <v>0</v>
      </c>
      <c r="L50" s="1351"/>
    </row>
    <row r="51" spans="1:12" ht="22.5">
      <c r="A51" s="1343">
        <v>41</v>
      </c>
      <c r="B51" s="1344" t="s">
        <v>344</v>
      </c>
      <c r="C51" s="1345"/>
      <c r="D51" s="1346"/>
      <c r="E51" s="1347" t="s">
        <v>333</v>
      </c>
      <c r="F51" s="1348" t="s">
        <v>5504</v>
      </c>
      <c r="G51" s="1348">
        <v>1</v>
      </c>
      <c r="H51" s="1352"/>
      <c r="I51" s="1349"/>
      <c r="J51" s="1349">
        <f t="shared" si="0"/>
        <v>0</v>
      </c>
      <c r="K51" s="1350">
        <f t="shared" si="1"/>
        <v>0</v>
      </c>
      <c r="L51" s="1351"/>
    </row>
    <row r="52" spans="1:12" ht="22.5">
      <c r="A52" s="1343">
        <v>42</v>
      </c>
      <c r="B52" s="1344" t="s">
        <v>345</v>
      </c>
      <c r="C52" s="1345"/>
      <c r="D52" s="1346"/>
      <c r="E52" s="1347" t="s">
        <v>346</v>
      </c>
      <c r="F52" s="1348" t="s">
        <v>5504</v>
      </c>
      <c r="G52" s="1348">
        <v>1</v>
      </c>
      <c r="H52" s="1352"/>
      <c r="I52" s="1349"/>
      <c r="J52" s="1349">
        <f t="shared" si="0"/>
        <v>0</v>
      </c>
      <c r="K52" s="1350">
        <f t="shared" si="1"/>
        <v>0</v>
      </c>
      <c r="L52" s="1351"/>
    </row>
    <row r="53" spans="1:12">
      <c r="A53" s="1343">
        <v>43</v>
      </c>
      <c r="B53" s="1344" t="s">
        <v>347</v>
      </c>
      <c r="C53" s="1345"/>
      <c r="D53" s="1346"/>
      <c r="E53" s="1347" t="s">
        <v>331</v>
      </c>
      <c r="F53" s="1348"/>
      <c r="G53" s="1348"/>
      <c r="H53" s="1352"/>
      <c r="I53" s="1349"/>
      <c r="J53" s="1349">
        <f t="shared" si="0"/>
        <v>0</v>
      </c>
      <c r="K53" s="1350">
        <f t="shared" si="1"/>
        <v>0</v>
      </c>
      <c r="L53" s="1351" t="s">
        <v>270</v>
      </c>
    </row>
    <row r="54" spans="1:12" ht="22.5">
      <c r="A54" s="1343">
        <v>44</v>
      </c>
      <c r="B54" s="1344" t="s">
        <v>348</v>
      </c>
      <c r="C54" s="1345"/>
      <c r="D54" s="1346"/>
      <c r="E54" s="1347" t="s">
        <v>349</v>
      </c>
      <c r="F54" s="1348" t="s">
        <v>4018</v>
      </c>
      <c r="G54" s="1348">
        <v>2</v>
      </c>
      <c r="H54" s="1352"/>
      <c r="I54" s="1349"/>
      <c r="J54" s="1349">
        <f t="shared" si="0"/>
        <v>0</v>
      </c>
      <c r="K54" s="1350">
        <f t="shared" si="1"/>
        <v>0</v>
      </c>
      <c r="L54" s="1351" t="s">
        <v>270</v>
      </c>
    </row>
    <row r="55" spans="1:12" ht="45">
      <c r="A55" s="1343">
        <v>45</v>
      </c>
      <c r="B55" s="1344" t="s">
        <v>350</v>
      </c>
      <c r="C55" s="1345"/>
      <c r="D55" s="1346"/>
      <c r="E55" s="1347" t="s">
        <v>351</v>
      </c>
      <c r="F55" s="1348" t="s">
        <v>4018</v>
      </c>
      <c r="G55" s="1348">
        <v>4</v>
      </c>
      <c r="H55" s="1352"/>
      <c r="I55" s="1349"/>
      <c r="J55" s="1349">
        <f t="shared" si="0"/>
        <v>0</v>
      </c>
      <c r="K55" s="1350">
        <f t="shared" si="1"/>
        <v>0</v>
      </c>
      <c r="L55" s="1351"/>
    </row>
    <row r="56" spans="1:12" ht="33.75">
      <c r="A56" s="1343">
        <v>46</v>
      </c>
      <c r="B56" s="1344" t="s">
        <v>352</v>
      </c>
      <c r="C56" s="1345"/>
      <c r="D56" s="1346"/>
      <c r="E56" s="1347" t="s">
        <v>353</v>
      </c>
      <c r="F56" s="1348" t="s">
        <v>5504</v>
      </c>
      <c r="G56" s="1348">
        <v>2</v>
      </c>
      <c r="H56" s="1352"/>
      <c r="I56" s="1349"/>
      <c r="J56" s="1349">
        <f t="shared" si="0"/>
        <v>0</v>
      </c>
      <c r="K56" s="1350">
        <f t="shared" si="1"/>
        <v>0</v>
      </c>
      <c r="L56" s="1351"/>
    </row>
    <row r="57" spans="1:12" ht="22.5">
      <c r="A57" s="1343">
        <v>47</v>
      </c>
      <c r="B57" s="1344" t="s">
        <v>354</v>
      </c>
      <c r="C57" s="1345"/>
      <c r="D57" s="1346"/>
      <c r="E57" s="1347" t="s">
        <v>355</v>
      </c>
      <c r="F57" s="1348" t="s">
        <v>5504</v>
      </c>
      <c r="G57" s="1348">
        <v>4</v>
      </c>
      <c r="H57" s="1352"/>
      <c r="I57" s="1349"/>
      <c r="J57" s="1349">
        <f t="shared" si="0"/>
        <v>0</v>
      </c>
      <c r="K57" s="1350">
        <f t="shared" si="1"/>
        <v>0</v>
      </c>
      <c r="L57" s="1351"/>
    </row>
    <row r="58" spans="1:12" ht="22.5">
      <c r="A58" s="1343">
        <v>48</v>
      </c>
      <c r="B58" s="1344" t="s">
        <v>356</v>
      </c>
      <c r="C58" s="1345"/>
      <c r="D58" s="1346"/>
      <c r="E58" s="1347" t="s">
        <v>355</v>
      </c>
      <c r="F58" s="1348" t="s">
        <v>5504</v>
      </c>
      <c r="G58" s="1348">
        <v>4</v>
      </c>
      <c r="H58" s="1352"/>
      <c r="I58" s="1349"/>
      <c r="J58" s="1349">
        <f t="shared" si="0"/>
        <v>0</v>
      </c>
      <c r="K58" s="1350">
        <f t="shared" si="1"/>
        <v>0</v>
      </c>
      <c r="L58" s="1351"/>
    </row>
    <row r="59" spans="1:12" ht="22.5">
      <c r="A59" s="1343">
        <v>49</v>
      </c>
      <c r="B59" s="1344" t="s">
        <v>357</v>
      </c>
      <c r="C59" s="1345"/>
      <c r="D59" s="1346"/>
      <c r="E59" s="1347" t="s">
        <v>355</v>
      </c>
      <c r="F59" s="1348" t="s">
        <v>5504</v>
      </c>
      <c r="G59" s="1348">
        <v>4</v>
      </c>
      <c r="H59" s="1352"/>
      <c r="I59" s="1349"/>
      <c r="J59" s="1349">
        <f t="shared" si="0"/>
        <v>0</v>
      </c>
      <c r="K59" s="1350">
        <f t="shared" si="1"/>
        <v>0</v>
      </c>
      <c r="L59" s="1351"/>
    </row>
    <row r="60" spans="1:12" ht="22.5">
      <c r="A60" s="1343">
        <v>50</v>
      </c>
      <c r="B60" s="1344" t="s">
        <v>358</v>
      </c>
      <c r="C60" s="1345"/>
      <c r="D60" s="1346"/>
      <c r="E60" s="1347" t="s">
        <v>359</v>
      </c>
      <c r="F60" s="1348" t="s">
        <v>5504</v>
      </c>
      <c r="G60" s="1348">
        <v>4</v>
      </c>
      <c r="H60" s="1352"/>
      <c r="I60" s="1349"/>
      <c r="J60" s="1349">
        <f t="shared" si="0"/>
        <v>0</v>
      </c>
      <c r="K60" s="1350">
        <f t="shared" si="1"/>
        <v>0</v>
      </c>
      <c r="L60" s="1351"/>
    </row>
    <row r="61" spans="1:12" ht="33.75">
      <c r="A61" s="1343">
        <v>51</v>
      </c>
      <c r="B61" s="1344" t="s">
        <v>360</v>
      </c>
      <c r="C61" s="1345"/>
      <c r="D61" s="1346"/>
      <c r="E61" s="1347" t="s">
        <v>361</v>
      </c>
      <c r="F61" s="1348" t="s">
        <v>5504</v>
      </c>
      <c r="G61" s="1348">
        <v>1</v>
      </c>
      <c r="H61" s="1352"/>
      <c r="I61" s="1349"/>
      <c r="J61" s="1349">
        <f t="shared" si="0"/>
        <v>0</v>
      </c>
      <c r="K61" s="1350">
        <f t="shared" si="1"/>
        <v>0</v>
      </c>
      <c r="L61" s="1351"/>
    </row>
    <row r="62" spans="1:12" ht="22.5">
      <c r="A62" s="1343">
        <v>52</v>
      </c>
      <c r="B62" s="1344" t="s">
        <v>362</v>
      </c>
      <c r="C62" s="1345"/>
      <c r="D62" s="1346"/>
      <c r="E62" s="1347" t="s">
        <v>363</v>
      </c>
      <c r="F62" s="1348" t="s">
        <v>5504</v>
      </c>
      <c r="G62" s="1348">
        <v>4</v>
      </c>
      <c r="H62" s="1352"/>
      <c r="I62" s="1349"/>
      <c r="J62" s="1349">
        <f t="shared" si="0"/>
        <v>0</v>
      </c>
      <c r="K62" s="1350">
        <f t="shared" si="1"/>
        <v>0</v>
      </c>
      <c r="L62" s="1351"/>
    </row>
    <row r="63" spans="1:12" ht="22.5">
      <c r="A63" s="1343">
        <v>53</v>
      </c>
      <c r="B63" s="1344" t="s">
        <v>364</v>
      </c>
      <c r="C63" s="1345"/>
      <c r="D63" s="1346"/>
      <c r="E63" s="1347" t="s">
        <v>363</v>
      </c>
      <c r="F63" s="1348" t="s">
        <v>5504</v>
      </c>
      <c r="G63" s="1348">
        <v>4</v>
      </c>
      <c r="H63" s="1352"/>
      <c r="I63" s="1349"/>
      <c r="J63" s="1349">
        <f t="shared" si="0"/>
        <v>0</v>
      </c>
      <c r="K63" s="1350">
        <f t="shared" si="1"/>
        <v>0</v>
      </c>
      <c r="L63" s="1351"/>
    </row>
    <row r="64" spans="1:12" ht="33.75">
      <c r="A64" s="1343">
        <v>54</v>
      </c>
      <c r="B64" s="1344" t="s">
        <v>365</v>
      </c>
      <c r="C64" s="1345"/>
      <c r="D64" s="1346"/>
      <c r="E64" s="1347" t="s">
        <v>366</v>
      </c>
      <c r="F64" s="1348" t="s">
        <v>4018</v>
      </c>
      <c r="G64" s="1348">
        <v>2</v>
      </c>
      <c r="H64" s="1352"/>
      <c r="I64" s="1349"/>
      <c r="J64" s="1349">
        <f t="shared" si="0"/>
        <v>0</v>
      </c>
      <c r="K64" s="1350">
        <f t="shared" si="1"/>
        <v>0</v>
      </c>
      <c r="L64" s="1351"/>
    </row>
    <row r="65" spans="1:12" s="1353" customFormat="1" ht="22.5">
      <c r="A65" s="1343">
        <v>55</v>
      </c>
      <c r="B65" s="1344" t="s">
        <v>367</v>
      </c>
      <c r="C65" s="1345"/>
      <c r="D65" s="1346"/>
      <c r="E65" s="1347" t="s">
        <v>368</v>
      </c>
      <c r="F65" s="1348" t="s">
        <v>5504</v>
      </c>
      <c r="G65" s="1348">
        <v>2</v>
      </c>
      <c r="H65" s="1352"/>
      <c r="I65" s="1349"/>
      <c r="J65" s="1349">
        <f t="shared" si="0"/>
        <v>0</v>
      </c>
      <c r="K65" s="1350">
        <f t="shared" si="1"/>
        <v>0</v>
      </c>
      <c r="L65" s="1351"/>
    </row>
    <row r="66" spans="1:12" ht="22.5">
      <c r="A66" s="1343">
        <v>56</v>
      </c>
      <c r="B66" s="1344" t="s">
        <v>369</v>
      </c>
      <c r="C66" s="1345"/>
      <c r="D66" s="1346"/>
      <c r="E66" s="1347" t="s">
        <v>370</v>
      </c>
      <c r="F66" s="1348" t="s">
        <v>5504</v>
      </c>
      <c r="G66" s="1348">
        <v>2</v>
      </c>
      <c r="H66" s="1352"/>
      <c r="I66" s="1349"/>
      <c r="J66" s="1349">
        <f t="shared" si="0"/>
        <v>0</v>
      </c>
      <c r="K66" s="1350">
        <f t="shared" si="1"/>
        <v>0</v>
      </c>
      <c r="L66" s="1351"/>
    </row>
    <row r="67" spans="1:12" ht="22.5">
      <c r="A67" s="1343">
        <v>57</v>
      </c>
      <c r="B67" s="1344" t="s">
        <v>371</v>
      </c>
      <c r="C67" s="1345"/>
      <c r="D67" s="1346"/>
      <c r="E67" s="1347" t="s">
        <v>370</v>
      </c>
      <c r="F67" s="1348" t="s">
        <v>5504</v>
      </c>
      <c r="G67" s="1348">
        <v>1</v>
      </c>
      <c r="H67" s="1352"/>
      <c r="I67" s="1349"/>
      <c r="J67" s="1349">
        <f t="shared" si="0"/>
        <v>0</v>
      </c>
      <c r="K67" s="1350">
        <f t="shared" si="1"/>
        <v>0</v>
      </c>
      <c r="L67" s="1351"/>
    </row>
    <row r="68" spans="1:12" ht="22.5">
      <c r="A68" s="1343">
        <v>58</v>
      </c>
      <c r="B68" s="1344" t="s">
        <v>372</v>
      </c>
      <c r="C68" s="1345"/>
      <c r="D68" s="1346"/>
      <c r="E68" s="1347" t="s">
        <v>368</v>
      </c>
      <c r="F68" s="1348" t="s">
        <v>5504</v>
      </c>
      <c r="G68" s="1348">
        <v>1</v>
      </c>
      <c r="H68" s="1352"/>
      <c r="I68" s="1349"/>
      <c r="J68" s="1349">
        <f t="shared" si="0"/>
        <v>0</v>
      </c>
      <c r="K68" s="1350">
        <f t="shared" si="1"/>
        <v>0</v>
      </c>
      <c r="L68" s="1351"/>
    </row>
    <row r="69" spans="1:12" ht="22.5">
      <c r="A69" s="1343">
        <v>59</v>
      </c>
      <c r="B69" s="1344" t="s">
        <v>373</v>
      </c>
      <c r="C69" s="1345"/>
      <c r="D69" s="1346"/>
      <c r="E69" s="1347" t="s">
        <v>374</v>
      </c>
      <c r="F69" s="1348" t="s">
        <v>5504</v>
      </c>
      <c r="G69" s="1348">
        <v>1</v>
      </c>
      <c r="H69" s="1352"/>
      <c r="I69" s="1349"/>
      <c r="J69" s="1349">
        <f t="shared" si="0"/>
        <v>0</v>
      </c>
      <c r="K69" s="1350">
        <f t="shared" si="1"/>
        <v>0</v>
      </c>
      <c r="L69" s="1351"/>
    </row>
    <row r="70" spans="1:12" ht="22.5">
      <c r="A70" s="1343">
        <v>60</v>
      </c>
      <c r="B70" s="1344" t="s">
        <v>375</v>
      </c>
      <c r="C70" s="1345"/>
      <c r="D70" s="1346"/>
      <c r="E70" s="1347" t="s">
        <v>374</v>
      </c>
      <c r="F70" s="1348" t="s">
        <v>5504</v>
      </c>
      <c r="G70" s="1348">
        <v>1</v>
      </c>
      <c r="H70" s="1352"/>
      <c r="I70" s="1349"/>
      <c r="J70" s="1349">
        <f t="shared" si="0"/>
        <v>0</v>
      </c>
      <c r="K70" s="1350">
        <f t="shared" si="1"/>
        <v>0</v>
      </c>
      <c r="L70" s="1351"/>
    </row>
    <row r="71" spans="1:12" ht="22.5">
      <c r="A71" s="1343">
        <v>61</v>
      </c>
      <c r="B71" s="1344" t="s">
        <v>376</v>
      </c>
      <c r="C71" s="1345"/>
      <c r="D71" s="1346"/>
      <c r="E71" s="1347" t="s">
        <v>368</v>
      </c>
      <c r="F71" s="1348" t="s">
        <v>5504</v>
      </c>
      <c r="G71" s="1348">
        <v>2</v>
      </c>
      <c r="H71" s="1352"/>
      <c r="I71" s="1349"/>
      <c r="J71" s="1349">
        <f t="shared" si="0"/>
        <v>0</v>
      </c>
      <c r="K71" s="1350">
        <f t="shared" si="1"/>
        <v>0</v>
      </c>
      <c r="L71" s="1351"/>
    </row>
    <row r="72" spans="1:12" ht="22.5">
      <c r="A72" s="1343">
        <v>62</v>
      </c>
      <c r="B72" s="1344" t="s">
        <v>377</v>
      </c>
      <c r="C72" s="1345"/>
      <c r="D72" s="1346"/>
      <c r="E72" s="1347" t="s">
        <v>378</v>
      </c>
      <c r="F72" s="1348" t="s">
        <v>5504</v>
      </c>
      <c r="G72" s="1348">
        <v>2</v>
      </c>
      <c r="H72" s="1352"/>
      <c r="I72" s="1349"/>
      <c r="J72" s="1349">
        <f t="shared" si="0"/>
        <v>0</v>
      </c>
      <c r="K72" s="1350">
        <f t="shared" si="1"/>
        <v>0</v>
      </c>
      <c r="L72" s="1351"/>
    </row>
    <row r="73" spans="1:12" ht="22.5">
      <c r="A73" s="1343">
        <v>63</v>
      </c>
      <c r="B73" s="1344" t="s">
        <v>379</v>
      </c>
      <c r="C73" s="1345"/>
      <c r="D73" s="1346"/>
      <c r="E73" s="1347" t="s">
        <v>380</v>
      </c>
      <c r="F73" s="1348" t="s">
        <v>5504</v>
      </c>
      <c r="G73" s="1348">
        <v>2</v>
      </c>
      <c r="H73" s="1352"/>
      <c r="I73" s="1349"/>
      <c r="J73" s="1349">
        <f t="shared" si="0"/>
        <v>0</v>
      </c>
      <c r="K73" s="1350">
        <f t="shared" si="1"/>
        <v>0</v>
      </c>
      <c r="L73" s="1351"/>
    </row>
    <row r="74" spans="1:12">
      <c r="A74" s="1343">
        <v>64</v>
      </c>
      <c r="B74" s="1344" t="s">
        <v>381</v>
      </c>
      <c r="C74" s="1345"/>
      <c r="D74" s="1346"/>
      <c r="E74" s="1354" t="s">
        <v>382</v>
      </c>
      <c r="F74" s="1348" t="s">
        <v>5504</v>
      </c>
      <c r="G74" s="1348">
        <v>3</v>
      </c>
      <c r="H74" s="1352"/>
      <c r="I74" s="1349"/>
      <c r="J74" s="1349">
        <f t="shared" si="0"/>
        <v>0</v>
      </c>
      <c r="K74" s="1350">
        <f t="shared" si="1"/>
        <v>0</v>
      </c>
      <c r="L74" s="1351"/>
    </row>
    <row r="75" spans="1:12">
      <c r="A75" s="1343">
        <v>65</v>
      </c>
      <c r="B75" s="1344" t="s">
        <v>383</v>
      </c>
      <c r="C75" s="1345"/>
      <c r="D75" s="1346"/>
      <c r="E75" s="1354" t="s">
        <v>384</v>
      </c>
      <c r="F75" s="1348" t="s">
        <v>5504</v>
      </c>
      <c r="G75" s="1348">
        <v>2</v>
      </c>
      <c r="H75" s="1352"/>
      <c r="I75" s="1349"/>
      <c r="J75" s="1349">
        <f t="shared" ref="J75:J138" si="2">H75*G75</f>
        <v>0</v>
      </c>
      <c r="K75" s="1350">
        <f t="shared" ref="K75:K138" si="3">I75*G75</f>
        <v>0</v>
      </c>
      <c r="L75" s="1351"/>
    </row>
    <row r="76" spans="1:12">
      <c r="A76" s="1343">
        <v>66</v>
      </c>
      <c r="B76" s="1344" t="s">
        <v>385</v>
      </c>
      <c r="C76" s="1345"/>
      <c r="D76" s="1346"/>
      <c r="E76" s="1354" t="s">
        <v>386</v>
      </c>
      <c r="F76" s="1348" t="s">
        <v>5504</v>
      </c>
      <c r="G76" s="1348">
        <v>2</v>
      </c>
      <c r="H76" s="1352"/>
      <c r="I76" s="1349"/>
      <c r="J76" s="1349">
        <f t="shared" si="2"/>
        <v>0</v>
      </c>
      <c r="K76" s="1350">
        <f t="shared" si="3"/>
        <v>0</v>
      </c>
      <c r="L76" s="1351"/>
    </row>
    <row r="77" spans="1:12">
      <c r="A77" s="1343">
        <v>67</v>
      </c>
      <c r="B77" s="1344" t="s">
        <v>387</v>
      </c>
      <c r="C77" s="1345"/>
      <c r="D77" s="1346"/>
      <c r="E77" s="1347" t="s">
        <v>388</v>
      </c>
      <c r="F77" s="1348" t="s">
        <v>5504</v>
      </c>
      <c r="G77" s="1348">
        <v>1</v>
      </c>
      <c r="H77" s="1352"/>
      <c r="I77" s="1349"/>
      <c r="J77" s="1349">
        <f t="shared" si="2"/>
        <v>0</v>
      </c>
      <c r="K77" s="1350">
        <f t="shared" si="3"/>
        <v>0</v>
      </c>
      <c r="L77" s="1351"/>
    </row>
    <row r="78" spans="1:12" ht="22.5">
      <c r="A78" s="1343">
        <v>68</v>
      </c>
      <c r="B78" s="1344" t="s">
        <v>1765</v>
      </c>
      <c r="C78" s="1345"/>
      <c r="D78" s="1346"/>
      <c r="E78" s="1347" t="s">
        <v>1766</v>
      </c>
      <c r="F78" s="1348" t="s">
        <v>5504</v>
      </c>
      <c r="G78" s="1348">
        <v>10</v>
      </c>
      <c r="H78" s="1352"/>
      <c r="I78" s="1349"/>
      <c r="J78" s="1349">
        <f t="shared" si="2"/>
        <v>0</v>
      </c>
      <c r="K78" s="1350">
        <f t="shared" si="3"/>
        <v>0</v>
      </c>
      <c r="L78" s="1351"/>
    </row>
    <row r="79" spans="1:12" ht="22.5">
      <c r="A79" s="1343">
        <v>69</v>
      </c>
      <c r="B79" s="1344" t="s">
        <v>1767</v>
      </c>
      <c r="C79" s="1345"/>
      <c r="D79" s="1346"/>
      <c r="E79" s="1347" t="s">
        <v>1768</v>
      </c>
      <c r="F79" s="1348" t="s">
        <v>5504</v>
      </c>
      <c r="G79" s="1348">
        <v>1</v>
      </c>
      <c r="H79" s="1352"/>
      <c r="I79" s="1349"/>
      <c r="J79" s="1349">
        <f t="shared" si="2"/>
        <v>0</v>
      </c>
      <c r="K79" s="1350">
        <f t="shared" si="3"/>
        <v>0</v>
      </c>
      <c r="L79" s="1351"/>
    </row>
    <row r="80" spans="1:12" ht="22.5">
      <c r="A80" s="1343">
        <v>70</v>
      </c>
      <c r="B80" s="1344" t="s">
        <v>1769</v>
      </c>
      <c r="C80" s="1345"/>
      <c r="D80" s="1346"/>
      <c r="E80" s="1347" t="s">
        <v>1770</v>
      </c>
      <c r="F80" s="1348" t="s">
        <v>5504</v>
      </c>
      <c r="G80" s="1348">
        <v>4</v>
      </c>
      <c r="H80" s="1352"/>
      <c r="I80" s="1349"/>
      <c r="J80" s="1349">
        <f t="shared" si="2"/>
        <v>0</v>
      </c>
      <c r="K80" s="1350">
        <f t="shared" si="3"/>
        <v>0</v>
      </c>
      <c r="L80" s="1351"/>
    </row>
    <row r="81" spans="1:12" ht="22.5">
      <c r="A81" s="1343">
        <v>71</v>
      </c>
      <c r="B81" s="1344" t="s">
        <v>1771</v>
      </c>
      <c r="C81" s="1345"/>
      <c r="D81" s="1346"/>
      <c r="E81" s="1347" t="s">
        <v>1772</v>
      </c>
      <c r="F81" s="1348" t="s">
        <v>5504</v>
      </c>
      <c r="G81" s="1348">
        <v>3</v>
      </c>
      <c r="H81" s="1352"/>
      <c r="I81" s="1349"/>
      <c r="J81" s="1349">
        <f t="shared" si="2"/>
        <v>0</v>
      </c>
      <c r="K81" s="1350">
        <f t="shared" si="3"/>
        <v>0</v>
      </c>
      <c r="L81" s="1351"/>
    </row>
    <row r="82" spans="1:12" ht="22.5">
      <c r="A82" s="1343">
        <v>72</v>
      </c>
      <c r="B82" s="1344" t="s">
        <v>1773</v>
      </c>
      <c r="C82" s="1345"/>
      <c r="D82" s="1346"/>
      <c r="E82" s="1347" t="s">
        <v>1774</v>
      </c>
      <c r="F82" s="1348" t="s">
        <v>5504</v>
      </c>
      <c r="G82" s="1348">
        <v>3</v>
      </c>
      <c r="H82" s="1352"/>
      <c r="I82" s="1349"/>
      <c r="J82" s="1349">
        <f t="shared" si="2"/>
        <v>0</v>
      </c>
      <c r="K82" s="1350">
        <f t="shared" si="3"/>
        <v>0</v>
      </c>
      <c r="L82" s="1351"/>
    </row>
    <row r="83" spans="1:12" ht="22.5">
      <c r="A83" s="1343">
        <v>73</v>
      </c>
      <c r="B83" s="1344" t="s">
        <v>1775</v>
      </c>
      <c r="C83" s="1345"/>
      <c r="D83" s="1346"/>
      <c r="E83" s="1347" t="s">
        <v>1776</v>
      </c>
      <c r="F83" s="1348" t="s">
        <v>5504</v>
      </c>
      <c r="G83" s="1348">
        <v>3</v>
      </c>
      <c r="H83" s="1352"/>
      <c r="I83" s="1349"/>
      <c r="J83" s="1349">
        <f t="shared" si="2"/>
        <v>0</v>
      </c>
      <c r="K83" s="1350">
        <f t="shared" si="3"/>
        <v>0</v>
      </c>
      <c r="L83" s="1351"/>
    </row>
    <row r="84" spans="1:12" ht="22.5">
      <c r="A84" s="1343">
        <v>74</v>
      </c>
      <c r="B84" s="1344" t="s">
        <v>1777</v>
      </c>
      <c r="C84" s="1345"/>
      <c r="D84" s="1346"/>
      <c r="E84" s="1347" t="s">
        <v>380</v>
      </c>
      <c r="F84" s="1348" t="s">
        <v>5504</v>
      </c>
      <c r="G84" s="1348">
        <v>22</v>
      </c>
      <c r="H84" s="1352"/>
      <c r="I84" s="1349"/>
      <c r="J84" s="1349">
        <f t="shared" si="2"/>
        <v>0</v>
      </c>
      <c r="K84" s="1350">
        <f t="shared" si="3"/>
        <v>0</v>
      </c>
      <c r="L84" s="1351"/>
    </row>
    <row r="85" spans="1:12" ht="22.5">
      <c r="A85" s="1343">
        <v>75</v>
      </c>
      <c r="B85" s="1344" t="s">
        <v>1778</v>
      </c>
      <c r="C85" s="1345"/>
      <c r="D85" s="1346"/>
      <c r="E85" s="1347" t="s">
        <v>1779</v>
      </c>
      <c r="F85" s="1348" t="s">
        <v>5504</v>
      </c>
      <c r="G85" s="1348">
        <v>8</v>
      </c>
      <c r="H85" s="1352"/>
      <c r="I85" s="1349"/>
      <c r="J85" s="1349">
        <f t="shared" si="2"/>
        <v>0</v>
      </c>
      <c r="K85" s="1350">
        <f t="shared" si="3"/>
        <v>0</v>
      </c>
      <c r="L85" s="1351"/>
    </row>
    <row r="86" spans="1:12" ht="22.5">
      <c r="A86" s="1343">
        <v>76</v>
      </c>
      <c r="B86" s="1344" t="s">
        <v>1780</v>
      </c>
      <c r="C86" s="1345"/>
      <c r="D86" s="1346"/>
      <c r="E86" s="1347" t="s">
        <v>1779</v>
      </c>
      <c r="F86" s="1348" t="s">
        <v>5504</v>
      </c>
      <c r="G86" s="1348">
        <v>1</v>
      </c>
      <c r="H86" s="1352"/>
      <c r="I86" s="1349"/>
      <c r="J86" s="1349">
        <f t="shared" si="2"/>
        <v>0</v>
      </c>
      <c r="K86" s="1350">
        <f t="shared" si="3"/>
        <v>0</v>
      </c>
      <c r="L86" s="1351"/>
    </row>
    <row r="87" spans="1:12" ht="22.5">
      <c r="A87" s="1343">
        <v>77</v>
      </c>
      <c r="B87" s="1344" t="s">
        <v>1781</v>
      </c>
      <c r="C87" s="1345"/>
      <c r="D87" s="1346"/>
      <c r="E87" s="1347" t="s">
        <v>1782</v>
      </c>
      <c r="F87" s="1348" t="s">
        <v>5504</v>
      </c>
      <c r="G87" s="1348">
        <v>7</v>
      </c>
      <c r="H87" s="1352"/>
      <c r="I87" s="1349"/>
      <c r="J87" s="1349">
        <f t="shared" si="2"/>
        <v>0</v>
      </c>
      <c r="K87" s="1350">
        <f t="shared" si="3"/>
        <v>0</v>
      </c>
      <c r="L87" s="1351"/>
    </row>
    <row r="88" spans="1:12" ht="22.5">
      <c r="A88" s="1343">
        <v>78</v>
      </c>
      <c r="B88" s="1344" t="s">
        <v>1783</v>
      </c>
      <c r="C88" s="1345"/>
      <c r="D88" s="1346"/>
      <c r="E88" s="1347" t="s">
        <v>1784</v>
      </c>
      <c r="F88" s="1348" t="s">
        <v>5504</v>
      </c>
      <c r="G88" s="1348">
        <v>2</v>
      </c>
      <c r="H88" s="1352"/>
      <c r="I88" s="1349"/>
      <c r="J88" s="1349">
        <f t="shared" si="2"/>
        <v>0</v>
      </c>
      <c r="K88" s="1350">
        <f t="shared" si="3"/>
        <v>0</v>
      </c>
      <c r="L88" s="1351"/>
    </row>
    <row r="89" spans="1:12" ht="22.5">
      <c r="A89" s="1343">
        <v>79</v>
      </c>
      <c r="B89" s="1344" t="s">
        <v>1785</v>
      </c>
      <c r="C89" s="1345"/>
      <c r="D89" s="1346"/>
      <c r="E89" s="1347" t="s">
        <v>1784</v>
      </c>
      <c r="F89" s="1348" t="s">
        <v>5504</v>
      </c>
      <c r="G89" s="1348">
        <v>2</v>
      </c>
      <c r="H89" s="1352"/>
      <c r="I89" s="1349"/>
      <c r="J89" s="1349">
        <f t="shared" si="2"/>
        <v>0</v>
      </c>
      <c r="K89" s="1350">
        <f t="shared" si="3"/>
        <v>0</v>
      </c>
      <c r="L89" s="1351"/>
    </row>
    <row r="90" spans="1:12" ht="22.5">
      <c r="A90" s="1343">
        <v>80</v>
      </c>
      <c r="B90" s="1344" t="s">
        <v>1786</v>
      </c>
      <c r="C90" s="1345"/>
      <c r="D90" s="1346"/>
      <c r="E90" s="1347" t="s">
        <v>1787</v>
      </c>
      <c r="F90" s="1348" t="s">
        <v>5504</v>
      </c>
      <c r="G90" s="1348">
        <v>2</v>
      </c>
      <c r="H90" s="1352"/>
      <c r="I90" s="1349"/>
      <c r="J90" s="1349">
        <f t="shared" si="2"/>
        <v>0</v>
      </c>
      <c r="K90" s="1350">
        <f t="shared" si="3"/>
        <v>0</v>
      </c>
      <c r="L90" s="1351"/>
    </row>
    <row r="91" spans="1:12" ht="22.5">
      <c r="A91" s="1343">
        <v>81</v>
      </c>
      <c r="B91" s="1344" t="s">
        <v>1788</v>
      </c>
      <c r="C91" s="1345"/>
      <c r="D91" s="1346"/>
      <c r="E91" s="1347" t="s">
        <v>1789</v>
      </c>
      <c r="F91" s="1348" t="s">
        <v>5504</v>
      </c>
      <c r="G91" s="1348">
        <v>2</v>
      </c>
      <c r="H91" s="1352"/>
      <c r="I91" s="1349"/>
      <c r="J91" s="1349">
        <f t="shared" si="2"/>
        <v>0</v>
      </c>
      <c r="K91" s="1350">
        <f t="shared" si="3"/>
        <v>0</v>
      </c>
      <c r="L91" s="1351"/>
    </row>
    <row r="92" spans="1:12">
      <c r="A92" s="1343">
        <v>82</v>
      </c>
      <c r="B92" s="1344" t="s">
        <v>1790</v>
      </c>
      <c r="C92" s="1345"/>
      <c r="D92" s="1346"/>
      <c r="E92" s="1347" t="s">
        <v>1791</v>
      </c>
      <c r="F92" s="1348" t="s">
        <v>5504</v>
      </c>
      <c r="G92" s="1348">
        <v>2</v>
      </c>
      <c r="H92" s="1352"/>
      <c r="I92" s="1349"/>
      <c r="J92" s="1349">
        <f t="shared" si="2"/>
        <v>0</v>
      </c>
      <c r="K92" s="1350">
        <f t="shared" si="3"/>
        <v>0</v>
      </c>
      <c r="L92" s="1351" t="s">
        <v>270</v>
      </c>
    </row>
    <row r="93" spans="1:12">
      <c r="A93" s="1343">
        <v>83</v>
      </c>
      <c r="B93" s="1344" t="s">
        <v>1792</v>
      </c>
      <c r="C93" s="1345"/>
      <c r="D93" s="1346"/>
      <c r="E93" s="1347" t="s">
        <v>1793</v>
      </c>
      <c r="F93" s="1348" t="s">
        <v>5504</v>
      </c>
      <c r="G93" s="1348">
        <v>2</v>
      </c>
      <c r="H93" s="1352"/>
      <c r="I93" s="1349"/>
      <c r="J93" s="1349">
        <f t="shared" si="2"/>
        <v>0</v>
      </c>
      <c r="K93" s="1350">
        <f t="shared" si="3"/>
        <v>0</v>
      </c>
      <c r="L93" s="1351" t="s">
        <v>270</v>
      </c>
    </row>
    <row r="94" spans="1:12" ht="33.75">
      <c r="A94" s="1343">
        <v>84</v>
      </c>
      <c r="B94" s="1344" t="s">
        <v>1794</v>
      </c>
      <c r="C94" s="1345"/>
      <c r="D94" s="1346"/>
      <c r="E94" s="1347" t="s">
        <v>1795</v>
      </c>
      <c r="F94" s="1348" t="s">
        <v>5504</v>
      </c>
      <c r="G94" s="1348">
        <v>3</v>
      </c>
      <c r="H94" s="1352"/>
      <c r="I94" s="1349"/>
      <c r="J94" s="1349">
        <f t="shared" si="2"/>
        <v>0</v>
      </c>
      <c r="K94" s="1350">
        <f t="shared" si="3"/>
        <v>0</v>
      </c>
      <c r="L94" s="1351"/>
    </row>
    <row r="95" spans="1:12" ht="22.5">
      <c r="A95" s="1343">
        <v>85</v>
      </c>
      <c r="B95" s="1344" t="s">
        <v>1796</v>
      </c>
      <c r="C95" s="1345"/>
      <c r="D95" s="1346"/>
      <c r="E95" s="1347" t="s">
        <v>1797</v>
      </c>
      <c r="F95" s="1348" t="s">
        <v>5504</v>
      </c>
      <c r="G95" s="1348">
        <v>11</v>
      </c>
      <c r="H95" s="1352"/>
      <c r="I95" s="1349"/>
      <c r="J95" s="1349">
        <f t="shared" si="2"/>
        <v>0</v>
      </c>
      <c r="K95" s="1350">
        <f t="shared" si="3"/>
        <v>0</v>
      </c>
      <c r="L95" s="1351" t="s">
        <v>270</v>
      </c>
    </row>
    <row r="96" spans="1:12" ht="22.5">
      <c r="A96" s="1343">
        <v>86</v>
      </c>
      <c r="B96" s="1344" t="s">
        <v>1798</v>
      </c>
      <c r="C96" s="1345"/>
      <c r="D96" s="1346"/>
      <c r="E96" s="1347" t="s">
        <v>1799</v>
      </c>
      <c r="F96" s="1348" t="s">
        <v>5504</v>
      </c>
      <c r="G96" s="1348">
        <v>3</v>
      </c>
      <c r="H96" s="1352"/>
      <c r="I96" s="1349"/>
      <c r="J96" s="1349">
        <f t="shared" si="2"/>
        <v>0</v>
      </c>
      <c r="K96" s="1350">
        <f t="shared" si="3"/>
        <v>0</v>
      </c>
      <c r="L96" s="1351" t="s">
        <v>270</v>
      </c>
    </row>
    <row r="97" spans="1:12" ht="22.5">
      <c r="A97" s="1343">
        <v>87</v>
      </c>
      <c r="B97" s="1344" t="s">
        <v>1800</v>
      </c>
      <c r="C97" s="1345"/>
      <c r="D97" s="1346"/>
      <c r="E97" s="1347" t="s">
        <v>1801</v>
      </c>
      <c r="F97" s="1348" t="s">
        <v>4018</v>
      </c>
      <c r="G97" s="1348">
        <v>20</v>
      </c>
      <c r="H97" s="1352"/>
      <c r="I97" s="1349"/>
      <c r="J97" s="1349">
        <f t="shared" si="2"/>
        <v>0</v>
      </c>
      <c r="K97" s="1350">
        <f t="shared" si="3"/>
        <v>0</v>
      </c>
      <c r="L97" s="1351" t="s">
        <v>270</v>
      </c>
    </row>
    <row r="98" spans="1:12" ht="33.75">
      <c r="A98" s="1343">
        <v>88</v>
      </c>
      <c r="B98" s="1344" t="s">
        <v>1802</v>
      </c>
      <c r="C98" s="1345"/>
      <c r="D98" s="1346"/>
      <c r="E98" s="1347" t="s">
        <v>1803</v>
      </c>
      <c r="F98" s="1348" t="s">
        <v>4018</v>
      </c>
      <c r="G98" s="1348">
        <v>1</v>
      </c>
      <c r="H98" s="1352"/>
      <c r="I98" s="1349"/>
      <c r="J98" s="1349">
        <f t="shared" si="2"/>
        <v>0</v>
      </c>
      <c r="K98" s="1350">
        <f t="shared" si="3"/>
        <v>0</v>
      </c>
      <c r="L98" s="1351"/>
    </row>
    <row r="99" spans="1:12">
      <c r="A99" s="1343">
        <v>89</v>
      </c>
      <c r="B99" s="1344" t="s">
        <v>1804</v>
      </c>
      <c r="C99" s="1345"/>
      <c r="D99" s="1346"/>
      <c r="E99" s="1347" t="s">
        <v>331</v>
      </c>
      <c r="F99" s="1348"/>
      <c r="G99" s="1348"/>
      <c r="H99" s="1352"/>
      <c r="I99" s="1349"/>
      <c r="J99" s="1349">
        <f t="shared" si="2"/>
        <v>0</v>
      </c>
      <c r="K99" s="1350">
        <f t="shared" si="3"/>
        <v>0</v>
      </c>
      <c r="L99" s="1351" t="s">
        <v>270</v>
      </c>
    </row>
    <row r="100" spans="1:12" ht="22.5">
      <c r="A100" s="1343">
        <v>90</v>
      </c>
      <c r="B100" s="1344" t="s">
        <v>1805</v>
      </c>
      <c r="C100" s="1345"/>
      <c r="D100" s="1346"/>
      <c r="E100" s="1347" t="s">
        <v>1806</v>
      </c>
      <c r="F100" s="1348" t="s">
        <v>4018</v>
      </c>
      <c r="G100" s="1348">
        <v>1</v>
      </c>
      <c r="H100" s="1352"/>
      <c r="I100" s="1349"/>
      <c r="J100" s="1349">
        <f t="shared" si="2"/>
        <v>0</v>
      </c>
      <c r="K100" s="1350">
        <f t="shared" si="3"/>
        <v>0</v>
      </c>
      <c r="L100" s="1351" t="s">
        <v>270</v>
      </c>
    </row>
    <row r="101" spans="1:12" ht="22.5">
      <c r="A101" s="1343">
        <v>91</v>
      </c>
      <c r="B101" s="1344" t="s">
        <v>1807</v>
      </c>
      <c r="C101" s="1345"/>
      <c r="D101" s="1346"/>
      <c r="E101" s="1347" t="s">
        <v>1808</v>
      </c>
      <c r="F101" s="1348" t="s">
        <v>4018</v>
      </c>
      <c r="G101" s="1348">
        <v>1</v>
      </c>
      <c r="H101" s="1352"/>
      <c r="I101" s="1349"/>
      <c r="J101" s="1349">
        <f t="shared" si="2"/>
        <v>0</v>
      </c>
      <c r="K101" s="1350">
        <f t="shared" si="3"/>
        <v>0</v>
      </c>
      <c r="L101" s="1351" t="s">
        <v>270</v>
      </c>
    </row>
    <row r="102" spans="1:12" ht="22.5">
      <c r="A102" s="1343">
        <v>92</v>
      </c>
      <c r="B102" s="1344" t="s">
        <v>1809</v>
      </c>
      <c r="C102" s="1345"/>
      <c r="D102" s="1346"/>
      <c r="E102" s="1347" t="s">
        <v>1810</v>
      </c>
      <c r="F102" s="1348" t="s">
        <v>4018</v>
      </c>
      <c r="G102" s="1348">
        <v>1</v>
      </c>
      <c r="H102" s="1352"/>
      <c r="I102" s="1349"/>
      <c r="J102" s="1349">
        <f t="shared" si="2"/>
        <v>0</v>
      </c>
      <c r="K102" s="1350">
        <f t="shared" si="3"/>
        <v>0</v>
      </c>
      <c r="L102" s="1351" t="s">
        <v>270</v>
      </c>
    </row>
    <row r="103" spans="1:12" ht="22.5">
      <c r="A103" s="1343">
        <v>93</v>
      </c>
      <c r="B103" s="1344" t="s">
        <v>1811</v>
      </c>
      <c r="C103" s="1345"/>
      <c r="D103" s="1346"/>
      <c r="E103" s="1347" t="s">
        <v>1806</v>
      </c>
      <c r="F103" s="1348" t="s">
        <v>4018</v>
      </c>
      <c r="G103" s="1348">
        <v>1</v>
      </c>
      <c r="H103" s="1352"/>
      <c r="I103" s="1349"/>
      <c r="J103" s="1349">
        <f t="shared" si="2"/>
        <v>0</v>
      </c>
      <c r="K103" s="1350">
        <f t="shared" si="3"/>
        <v>0</v>
      </c>
      <c r="L103" s="1351" t="s">
        <v>270</v>
      </c>
    </row>
    <row r="104" spans="1:12" ht="22.5">
      <c r="A104" s="1343">
        <v>94</v>
      </c>
      <c r="B104" s="1344" t="s">
        <v>1812</v>
      </c>
      <c r="C104" s="1345"/>
      <c r="D104" s="1346"/>
      <c r="E104" s="1347" t="s">
        <v>1813</v>
      </c>
      <c r="F104" s="1348" t="s">
        <v>4018</v>
      </c>
      <c r="G104" s="1348">
        <v>1</v>
      </c>
      <c r="H104" s="1352"/>
      <c r="I104" s="1349"/>
      <c r="J104" s="1349">
        <f t="shared" si="2"/>
        <v>0</v>
      </c>
      <c r="K104" s="1350">
        <f t="shared" si="3"/>
        <v>0</v>
      </c>
      <c r="L104" s="1351" t="s">
        <v>270</v>
      </c>
    </row>
    <row r="105" spans="1:12" ht="22.5">
      <c r="A105" s="1343">
        <v>95</v>
      </c>
      <c r="B105" s="1344" t="s">
        <v>1814</v>
      </c>
      <c r="C105" s="1345"/>
      <c r="D105" s="1346"/>
      <c r="E105" s="1347" t="s">
        <v>1815</v>
      </c>
      <c r="F105" s="1348" t="s">
        <v>4018</v>
      </c>
      <c r="G105" s="1348">
        <v>1</v>
      </c>
      <c r="H105" s="1352"/>
      <c r="I105" s="1349"/>
      <c r="J105" s="1349">
        <f t="shared" si="2"/>
        <v>0</v>
      </c>
      <c r="K105" s="1350">
        <f t="shared" si="3"/>
        <v>0</v>
      </c>
      <c r="L105" s="1351" t="s">
        <v>270</v>
      </c>
    </row>
    <row r="106" spans="1:12" ht="22.5">
      <c r="A106" s="1343">
        <v>96</v>
      </c>
      <c r="B106" s="1344" t="s">
        <v>1816</v>
      </c>
      <c r="C106" s="1345"/>
      <c r="D106" s="1346"/>
      <c r="E106" s="1347" t="s">
        <v>1815</v>
      </c>
      <c r="F106" s="1348" t="s">
        <v>4018</v>
      </c>
      <c r="G106" s="1348">
        <v>4</v>
      </c>
      <c r="H106" s="1352"/>
      <c r="I106" s="1349"/>
      <c r="J106" s="1349">
        <f t="shared" si="2"/>
        <v>0</v>
      </c>
      <c r="K106" s="1350">
        <f t="shared" si="3"/>
        <v>0</v>
      </c>
      <c r="L106" s="1351" t="s">
        <v>270</v>
      </c>
    </row>
    <row r="107" spans="1:12" ht="22.5">
      <c r="A107" s="1343">
        <v>97</v>
      </c>
      <c r="B107" s="1344" t="s">
        <v>1817</v>
      </c>
      <c r="C107" s="1345"/>
      <c r="D107" s="1346"/>
      <c r="E107" s="1347" t="s">
        <v>1815</v>
      </c>
      <c r="F107" s="1348" t="s">
        <v>4018</v>
      </c>
      <c r="G107" s="1348">
        <v>4</v>
      </c>
      <c r="H107" s="1352"/>
      <c r="I107" s="1349"/>
      <c r="J107" s="1349">
        <f t="shared" si="2"/>
        <v>0</v>
      </c>
      <c r="K107" s="1350">
        <f t="shared" si="3"/>
        <v>0</v>
      </c>
      <c r="L107" s="1351" t="s">
        <v>270</v>
      </c>
    </row>
    <row r="108" spans="1:12" ht="22.5">
      <c r="A108" s="1343">
        <v>98</v>
      </c>
      <c r="B108" s="1344" t="s">
        <v>1818</v>
      </c>
      <c r="C108" s="1345"/>
      <c r="D108" s="1346"/>
      <c r="E108" s="1347" t="s">
        <v>1815</v>
      </c>
      <c r="F108" s="1348" t="s">
        <v>4018</v>
      </c>
      <c r="G108" s="1348">
        <v>4</v>
      </c>
      <c r="H108" s="1352"/>
      <c r="I108" s="1349"/>
      <c r="J108" s="1349">
        <f t="shared" si="2"/>
        <v>0</v>
      </c>
      <c r="K108" s="1350">
        <f t="shared" si="3"/>
        <v>0</v>
      </c>
      <c r="L108" s="1351" t="s">
        <v>270</v>
      </c>
    </row>
    <row r="109" spans="1:12" ht="22.5">
      <c r="A109" s="1343">
        <v>99</v>
      </c>
      <c r="B109" s="1344" t="s">
        <v>1819</v>
      </c>
      <c r="C109" s="1345"/>
      <c r="D109" s="1346"/>
      <c r="E109" s="1347" t="s">
        <v>1820</v>
      </c>
      <c r="F109" s="1348" t="s">
        <v>4018</v>
      </c>
      <c r="G109" s="1348">
        <v>4</v>
      </c>
      <c r="H109" s="1352"/>
      <c r="I109" s="1349"/>
      <c r="J109" s="1349">
        <f t="shared" si="2"/>
        <v>0</v>
      </c>
      <c r="K109" s="1350">
        <f t="shared" si="3"/>
        <v>0</v>
      </c>
      <c r="L109" s="1351" t="s">
        <v>270</v>
      </c>
    </row>
    <row r="110" spans="1:12" ht="22.5">
      <c r="A110" s="1343">
        <v>100</v>
      </c>
      <c r="B110" s="1344" t="s">
        <v>1821</v>
      </c>
      <c r="C110" s="1345"/>
      <c r="D110" s="1346"/>
      <c r="E110" s="1347" t="s">
        <v>1820</v>
      </c>
      <c r="F110" s="1348" t="s">
        <v>4018</v>
      </c>
      <c r="G110" s="1348">
        <v>4</v>
      </c>
      <c r="H110" s="1352"/>
      <c r="I110" s="1349"/>
      <c r="J110" s="1349">
        <f t="shared" si="2"/>
        <v>0</v>
      </c>
      <c r="K110" s="1350">
        <f t="shared" si="3"/>
        <v>0</v>
      </c>
      <c r="L110" s="1351" t="s">
        <v>270</v>
      </c>
    </row>
    <row r="111" spans="1:12" ht="22.5">
      <c r="A111" s="1343">
        <v>101</v>
      </c>
      <c r="B111" s="1344" t="s">
        <v>1822</v>
      </c>
      <c r="C111" s="1345"/>
      <c r="D111" s="1346"/>
      <c r="E111" s="1347" t="s">
        <v>1815</v>
      </c>
      <c r="F111" s="1348" t="s">
        <v>4018</v>
      </c>
      <c r="G111" s="1348">
        <v>5</v>
      </c>
      <c r="H111" s="1352"/>
      <c r="I111" s="1349"/>
      <c r="J111" s="1349">
        <f t="shared" si="2"/>
        <v>0</v>
      </c>
      <c r="K111" s="1350">
        <f t="shared" si="3"/>
        <v>0</v>
      </c>
      <c r="L111" s="1351" t="s">
        <v>270</v>
      </c>
    </row>
    <row r="112" spans="1:12" ht="22.5">
      <c r="A112" s="1343">
        <v>102</v>
      </c>
      <c r="B112" s="1344" t="s">
        <v>1823</v>
      </c>
      <c r="C112" s="1345"/>
      <c r="D112" s="1346"/>
      <c r="E112" s="1347" t="s">
        <v>1815</v>
      </c>
      <c r="F112" s="1348" t="s">
        <v>4018</v>
      </c>
      <c r="G112" s="1348">
        <v>4</v>
      </c>
      <c r="H112" s="1352"/>
      <c r="I112" s="1349"/>
      <c r="J112" s="1349">
        <f t="shared" si="2"/>
        <v>0</v>
      </c>
      <c r="K112" s="1350">
        <f t="shared" si="3"/>
        <v>0</v>
      </c>
      <c r="L112" s="1351" t="s">
        <v>270</v>
      </c>
    </row>
    <row r="113" spans="1:12" ht="22.5">
      <c r="A113" s="1343">
        <v>103</v>
      </c>
      <c r="B113" s="1344" t="s">
        <v>1824</v>
      </c>
      <c r="C113" s="1345"/>
      <c r="D113" s="1346"/>
      <c r="E113" s="1347" t="s">
        <v>1815</v>
      </c>
      <c r="F113" s="1348" t="s">
        <v>4018</v>
      </c>
      <c r="G113" s="1348">
        <v>1</v>
      </c>
      <c r="H113" s="1352"/>
      <c r="I113" s="1349"/>
      <c r="J113" s="1349">
        <f t="shared" si="2"/>
        <v>0</v>
      </c>
      <c r="K113" s="1350">
        <f t="shared" si="3"/>
        <v>0</v>
      </c>
      <c r="L113" s="1351" t="s">
        <v>270</v>
      </c>
    </row>
    <row r="114" spans="1:12" ht="22.5">
      <c r="A114" s="1343">
        <v>104</v>
      </c>
      <c r="B114" s="1344" t="s">
        <v>1825</v>
      </c>
      <c r="C114" s="1345"/>
      <c r="D114" s="1346"/>
      <c r="E114" s="1347" t="s">
        <v>1826</v>
      </c>
      <c r="F114" s="1348" t="s">
        <v>4018</v>
      </c>
      <c r="G114" s="1348">
        <v>1</v>
      </c>
      <c r="H114" s="1352"/>
      <c r="I114" s="1349"/>
      <c r="J114" s="1349">
        <f t="shared" si="2"/>
        <v>0</v>
      </c>
      <c r="K114" s="1350">
        <f t="shared" si="3"/>
        <v>0</v>
      </c>
      <c r="L114" s="1351" t="s">
        <v>270</v>
      </c>
    </row>
    <row r="115" spans="1:12" ht="22.5">
      <c r="A115" s="1343">
        <v>105</v>
      </c>
      <c r="B115" s="1344" t="s">
        <v>1827</v>
      </c>
      <c r="C115" s="1345"/>
      <c r="D115" s="1346"/>
      <c r="E115" s="1347" t="s">
        <v>1808</v>
      </c>
      <c r="F115" s="1348" t="s">
        <v>4018</v>
      </c>
      <c r="G115" s="1348">
        <v>2</v>
      </c>
      <c r="H115" s="1352"/>
      <c r="I115" s="1349"/>
      <c r="J115" s="1349">
        <f t="shared" si="2"/>
        <v>0</v>
      </c>
      <c r="K115" s="1350">
        <f t="shared" si="3"/>
        <v>0</v>
      </c>
      <c r="L115" s="1351" t="s">
        <v>270</v>
      </c>
    </row>
    <row r="116" spans="1:12" ht="22.5">
      <c r="A116" s="1343">
        <v>106</v>
      </c>
      <c r="B116" s="1344" t="s">
        <v>1828</v>
      </c>
      <c r="C116" s="1345"/>
      <c r="D116" s="1346"/>
      <c r="E116" s="1347" t="s">
        <v>1820</v>
      </c>
      <c r="F116" s="1348" t="s">
        <v>4018</v>
      </c>
      <c r="G116" s="1348">
        <v>1</v>
      </c>
      <c r="H116" s="1352"/>
      <c r="I116" s="1349"/>
      <c r="J116" s="1349">
        <f t="shared" si="2"/>
        <v>0</v>
      </c>
      <c r="K116" s="1350">
        <f t="shared" si="3"/>
        <v>0</v>
      </c>
      <c r="L116" s="1351" t="s">
        <v>270</v>
      </c>
    </row>
    <row r="117" spans="1:12" ht="22.5">
      <c r="A117" s="1343">
        <v>107</v>
      </c>
      <c r="B117" s="1344" t="s">
        <v>1829</v>
      </c>
      <c r="C117" s="1345"/>
      <c r="D117" s="1346"/>
      <c r="E117" s="1347" t="s">
        <v>1820</v>
      </c>
      <c r="F117" s="1348" t="s">
        <v>4018</v>
      </c>
      <c r="G117" s="1348">
        <v>1</v>
      </c>
      <c r="H117" s="1352"/>
      <c r="I117" s="1349"/>
      <c r="J117" s="1349">
        <f t="shared" si="2"/>
        <v>0</v>
      </c>
      <c r="K117" s="1350">
        <f t="shared" si="3"/>
        <v>0</v>
      </c>
      <c r="L117" s="1351" t="s">
        <v>270</v>
      </c>
    </row>
    <row r="118" spans="1:12" ht="22.5">
      <c r="A118" s="1343">
        <v>108</v>
      </c>
      <c r="B118" s="1344" t="s">
        <v>1830</v>
      </c>
      <c r="C118" s="1345"/>
      <c r="D118" s="1346"/>
      <c r="E118" s="1347" t="s">
        <v>1820</v>
      </c>
      <c r="F118" s="1348" t="s">
        <v>4018</v>
      </c>
      <c r="G118" s="1348">
        <v>1</v>
      </c>
      <c r="H118" s="1352"/>
      <c r="I118" s="1349"/>
      <c r="J118" s="1349">
        <f t="shared" si="2"/>
        <v>0</v>
      </c>
      <c r="K118" s="1350">
        <f t="shared" si="3"/>
        <v>0</v>
      </c>
      <c r="L118" s="1351" t="s">
        <v>270</v>
      </c>
    </row>
    <row r="119" spans="1:12" ht="22.5">
      <c r="A119" s="1343">
        <v>109</v>
      </c>
      <c r="B119" s="1344" t="s">
        <v>1831</v>
      </c>
      <c r="C119" s="1345"/>
      <c r="D119" s="1346"/>
      <c r="E119" s="1347" t="s">
        <v>1832</v>
      </c>
      <c r="F119" s="1348" t="s">
        <v>4018</v>
      </c>
      <c r="G119" s="1348">
        <v>1</v>
      </c>
      <c r="H119" s="1352"/>
      <c r="I119" s="1349"/>
      <c r="J119" s="1349">
        <f t="shared" si="2"/>
        <v>0</v>
      </c>
      <c r="K119" s="1350">
        <f t="shared" si="3"/>
        <v>0</v>
      </c>
      <c r="L119" s="1351" t="s">
        <v>270</v>
      </c>
    </row>
    <row r="120" spans="1:12" ht="22.5">
      <c r="A120" s="1343">
        <v>110</v>
      </c>
      <c r="B120" s="1344" t="s">
        <v>1833</v>
      </c>
      <c r="C120" s="1345"/>
      <c r="D120" s="1346"/>
      <c r="E120" s="1347" t="s">
        <v>1832</v>
      </c>
      <c r="F120" s="1348" t="s">
        <v>4018</v>
      </c>
      <c r="G120" s="1348">
        <v>1</v>
      </c>
      <c r="H120" s="1352"/>
      <c r="I120" s="1349"/>
      <c r="J120" s="1349">
        <f t="shared" si="2"/>
        <v>0</v>
      </c>
      <c r="K120" s="1350">
        <f t="shared" si="3"/>
        <v>0</v>
      </c>
      <c r="L120" s="1351" t="s">
        <v>270</v>
      </c>
    </row>
    <row r="121" spans="1:12" ht="22.5">
      <c r="A121" s="1343">
        <v>111</v>
      </c>
      <c r="B121" s="1344" t="s">
        <v>1834</v>
      </c>
      <c r="C121" s="1345"/>
      <c r="D121" s="1346"/>
      <c r="E121" s="1347" t="s">
        <v>1810</v>
      </c>
      <c r="F121" s="1348" t="s">
        <v>4018</v>
      </c>
      <c r="G121" s="1348">
        <v>1</v>
      </c>
      <c r="H121" s="1352"/>
      <c r="I121" s="1349"/>
      <c r="J121" s="1349">
        <f t="shared" si="2"/>
        <v>0</v>
      </c>
      <c r="K121" s="1350">
        <f t="shared" si="3"/>
        <v>0</v>
      </c>
      <c r="L121" s="1351" t="s">
        <v>270</v>
      </c>
    </row>
    <row r="122" spans="1:12" ht="22.5">
      <c r="A122" s="1343">
        <v>112</v>
      </c>
      <c r="B122" s="1344" t="s">
        <v>1835</v>
      </c>
      <c r="C122" s="1345"/>
      <c r="D122" s="1346"/>
      <c r="E122" s="1347" t="s">
        <v>1826</v>
      </c>
      <c r="F122" s="1348" t="s">
        <v>4018</v>
      </c>
      <c r="G122" s="1348">
        <v>1</v>
      </c>
      <c r="H122" s="1352"/>
      <c r="I122" s="1349"/>
      <c r="J122" s="1349">
        <f t="shared" si="2"/>
        <v>0</v>
      </c>
      <c r="K122" s="1350">
        <f t="shared" si="3"/>
        <v>0</v>
      </c>
      <c r="L122" s="1351" t="s">
        <v>270</v>
      </c>
    </row>
    <row r="123" spans="1:12" ht="22.5">
      <c r="A123" s="1343">
        <v>113</v>
      </c>
      <c r="B123" s="1344" t="s">
        <v>1836</v>
      </c>
      <c r="C123" s="1345"/>
      <c r="D123" s="1346"/>
      <c r="E123" s="1347" t="s">
        <v>1826</v>
      </c>
      <c r="F123" s="1348" t="s">
        <v>4018</v>
      </c>
      <c r="G123" s="1348">
        <v>1</v>
      </c>
      <c r="H123" s="1352"/>
      <c r="I123" s="1349"/>
      <c r="J123" s="1349">
        <f t="shared" si="2"/>
        <v>0</v>
      </c>
      <c r="K123" s="1350">
        <f t="shared" si="3"/>
        <v>0</v>
      </c>
      <c r="L123" s="1351" t="s">
        <v>270</v>
      </c>
    </row>
    <row r="124" spans="1:12" ht="22.5">
      <c r="A124" s="1343">
        <v>114</v>
      </c>
      <c r="B124" s="1344" t="s">
        <v>1837</v>
      </c>
      <c r="C124" s="1345"/>
      <c r="D124" s="1346"/>
      <c r="E124" s="1347" t="s">
        <v>1808</v>
      </c>
      <c r="F124" s="1348" t="s">
        <v>4018</v>
      </c>
      <c r="G124" s="1348">
        <v>1</v>
      </c>
      <c r="H124" s="1352"/>
      <c r="I124" s="1349"/>
      <c r="J124" s="1349">
        <f t="shared" si="2"/>
        <v>0</v>
      </c>
      <c r="K124" s="1350">
        <f t="shared" si="3"/>
        <v>0</v>
      </c>
      <c r="L124" s="1351" t="s">
        <v>270</v>
      </c>
    </row>
    <row r="125" spans="1:12" ht="22.5">
      <c r="A125" s="1343">
        <v>115</v>
      </c>
      <c r="B125" s="1344" t="s">
        <v>1838</v>
      </c>
      <c r="C125" s="1345"/>
      <c r="D125" s="1346"/>
      <c r="E125" s="1347" t="s">
        <v>1839</v>
      </c>
      <c r="F125" s="1348" t="s">
        <v>4018</v>
      </c>
      <c r="G125" s="1348">
        <v>1</v>
      </c>
      <c r="H125" s="1352"/>
      <c r="I125" s="1349"/>
      <c r="J125" s="1349">
        <f t="shared" si="2"/>
        <v>0</v>
      </c>
      <c r="K125" s="1350">
        <f t="shared" si="3"/>
        <v>0</v>
      </c>
      <c r="L125" s="1351" t="s">
        <v>270</v>
      </c>
    </row>
    <row r="126" spans="1:12" ht="22.5">
      <c r="A126" s="1343">
        <v>116</v>
      </c>
      <c r="B126" s="1344" t="s">
        <v>1840</v>
      </c>
      <c r="C126" s="1345"/>
      <c r="D126" s="1346"/>
      <c r="E126" s="1347" t="s">
        <v>1839</v>
      </c>
      <c r="F126" s="1348" t="s">
        <v>4018</v>
      </c>
      <c r="G126" s="1348">
        <v>1</v>
      </c>
      <c r="H126" s="1352"/>
      <c r="I126" s="1349"/>
      <c r="J126" s="1349">
        <f t="shared" si="2"/>
        <v>0</v>
      </c>
      <c r="K126" s="1350">
        <f t="shared" si="3"/>
        <v>0</v>
      </c>
      <c r="L126" s="1351" t="s">
        <v>270</v>
      </c>
    </row>
    <row r="127" spans="1:12" ht="22.5">
      <c r="A127" s="1343">
        <v>117</v>
      </c>
      <c r="B127" s="1344" t="s">
        <v>1841</v>
      </c>
      <c r="C127" s="1345"/>
      <c r="D127" s="1346"/>
      <c r="E127" s="1347" t="s">
        <v>1806</v>
      </c>
      <c r="F127" s="1348" t="s">
        <v>4018</v>
      </c>
      <c r="G127" s="1348">
        <v>1</v>
      </c>
      <c r="H127" s="1352"/>
      <c r="I127" s="1349"/>
      <c r="J127" s="1349">
        <f t="shared" si="2"/>
        <v>0</v>
      </c>
      <c r="K127" s="1350">
        <f t="shared" si="3"/>
        <v>0</v>
      </c>
      <c r="L127" s="1351" t="s">
        <v>270</v>
      </c>
    </row>
    <row r="128" spans="1:12" ht="22.5">
      <c r="A128" s="1343">
        <v>118</v>
      </c>
      <c r="B128" s="1344" t="s">
        <v>1842</v>
      </c>
      <c r="C128" s="1345"/>
      <c r="D128" s="1346"/>
      <c r="E128" s="1347" t="s">
        <v>1815</v>
      </c>
      <c r="F128" s="1348" t="s">
        <v>4018</v>
      </c>
      <c r="G128" s="1348">
        <v>1</v>
      </c>
      <c r="H128" s="1352"/>
      <c r="I128" s="1349"/>
      <c r="J128" s="1349">
        <f t="shared" si="2"/>
        <v>0</v>
      </c>
      <c r="K128" s="1350">
        <f t="shared" si="3"/>
        <v>0</v>
      </c>
      <c r="L128" s="1351" t="s">
        <v>270</v>
      </c>
    </row>
    <row r="129" spans="1:12" ht="22.5">
      <c r="A129" s="1343">
        <v>119</v>
      </c>
      <c r="B129" s="1344" t="s">
        <v>1843</v>
      </c>
      <c r="C129" s="1345"/>
      <c r="D129" s="1346"/>
      <c r="E129" s="1347" t="s">
        <v>1810</v>
      </c>
      <c r="F129" s="1348" t="s">
        <v>4018</v>
      </c>
      <c r="G129" s="1348">
        <v>1</v>
      </c>
      <c r="H129" s="1352"/>
      <c r="I129" s="1349"/>
      <c r="J129" s="1349">
        <f t="shared" si="2"/>
        <v>0</v>
      </c>
      <c r="K129" s="1350">
        <f t="shared" si="3"/>
        <v>0</v>
      </c>
      <c r="L129" s="1351" t="s">
        <v>270</v>
      </c>
    </row>
    <row r="130" spans="1:12" ht="22.5">
      <c r="A130" s="1343">
        <v>120</v>
      </c>
      <c r="B130" s="1344" t="s">
        <v>1844</v>
      </c>
      <c r="C130" s="1345"/>
      <c r="D130" s="1346"/>
      <c r="E130" s="1347" t="s">
        <v>1810</v>
      </c>
      <c r="F130" s="1348" t="s">
        <v>4018</v>
      </c>
      <c r="G130" s="1348">
        <v>1</v>
      </c>
      <c r="H130" s="1352"/>
      <c r="I130" s="1349"/>
      <c r="J130" s="1349">
        <f t="shared" si="2"/>
        <v>0</v>
      </c>
      <c r="K130" s="1350">
        <f t="shared" si="3"/>
        <v>0</v>
      </c>
      <c r="L130" s="1351" t="s">
        <v>270</v>
      </c>
    </row>
    <row r="131" spans="1:12" ht="22.5">
      <c r="A131" s="1343">
        <v>121</v>
      </c>
      <c r="B131" s="1344" t="s">
        <v>1845</v>
      </c>
      <c r="C131" s="1345"/>
      <c r="D131" s="1346"/>
      <c r="E131" s="1347" t="s">
        <v>1810</v>
      </c>
      <c r="F131" s="1348" t="s">
        <v>4018</v>
      </c>
      <c r="G131" s="1348">
        <v>1</v>
      </c>
      <c r="H131" s="1352"/>
      <c r="I131" s="1349"/>
      <c r="J131" s="1349">
        <f t="shared" si="2"/>
        <v>0</v>
      </c>
      <c r="K131" s="1350">
        <f t="shared" si="3"/>
        <v>0</v>
      </c>
      <c r="L131" s="1351" t="s">
        <v>270</v>
      </c>
    </row>
    <row r="132" spans="1:12" ht="22.5">
      <c r="A132" s="1343">
        <v>122</v>
      </c>
      <c r="B132" s="1344" t="s">
        <v>1846</v>
      </c>
      <c r="C132" s="1345"/>
      <c r="D132" s="1346"/>
      <c r="E132" s="1347" t="s">
        <v>1806</v>
      </c>
      <c r="F132" s="1348" t="s">
        <v>4018</v>
      </c>
      <c r="G132" s="1348">
        <v>1</v>
      </c>
      <c r="H132" s="1352"/>
      <c r="I132" s="1349"/>
      <c r="J132" s="1349">
        <f t="shared" si="2"/>
        <v>0</v>
      </c>
      <c r="K132" s="1350">
        <f t="shared" si="3"/>
        <v>0</v>
      </c>
      <c r="L132" s="1351" t="s">
        <v>270</v>
      </c>
    </row>
    <row r="133" spans="1:12" ht="22.5">
      <c r="A133" s="1343">
        <v>123</v>
      </c>
      <c r="B133" s="1344" t="s">
        <v>1847</v>
      </c>
      <c r="C133" s="1345"/>
      <c r="D133" s="1346"/>
      <c r="E133" s="1347" t="s">
        <v>1808</v>
      </c>
      <c r="F133" s="1348" t="s">
        <v>4018</v>
      </c>
      <c r="G133" s="1348">
        <v>1</v>
      </c>
      <c r="H133" s="1352"/>
      <c r="I133" s="1349"/>
      <c r="J133" s="1349">
        <f t="shared" si="2"/>
        <v>0</v>
      </c>
      <c r="K133" s="1350">
        <f t="shared" si="3"/>
        <v>0</v>
      </c>
      <c r="L133" s="1351" t="s">
        <v>270</v>
      </c>
    </row>
    <row r="134" spans="1:12" ht="22.5">
      <c r="A134" s="1343">
        <v>124</v>
      </c>
      <c r="B134" s="1344" t="s">
        <v>1848</v>
      </c>
      <c r="C134" s="1345"/>
      <c r="D134" s="1346"/>
      <c r="E134" s="1347" t="s">
        <v>1808</v>
      </c>
      <c r="F134" s="1348" t="s">
        <v>4018</v>
      </c>
      <c r="G134" s="1348">
        <v>1</v>
      </c>
      <c r="H134" s="1352"/>
      <c r="I134" s="1349"/>
      <c r="J134" s="1349">
        <f t="shared" si="2"/>
        <v>0</v>
      </c>
      <c r="K134" s="1350">
        <f t="shared" si="3"/>
        <v>0</v>
      </c>
      <c r="L134" s="1351" t="s">
        <v>270</v>
      </c>
    </row>
    <row r="135" spans="1:12" ht="22.5">
      <c r="A135" s="1343">
        <v>125</v>
      </c>
      <c r="B135" s="1344" t="s">
        <v>1849</v>
      </c>
      <c r="C135" s="1345"/>
      <c r="D135" s="1346"/>
      <c r="E135" s="1347" t="s">
        <v>1826</v>
      </c>
      <c r="F135" s="1348" t="s">
        <v>4018</v>
      </c>
      <c r="G135" s="1348">
        <v>1</v>
      </c>
      <c r="H135" s="1352"/>
      <c r="I135" s="1349"/>
      <c r="J135" s="1349">
        <f t="shared" si="2"/>
        <v>0</v>
      </c>
      <c r="K135" s="1350">
        <f t="shared" si="3"/>
        <v>0</v>
      </c>
      <c r="L135" s="1351" t="s">
        <v>270</v>
      </c>
    </row>
    <row r="136" spans="1:12" ht="22.5">
      <c r="A136" s="1343">
        <v>126</v>
      </c>
      <c r="B136" s="1344" t="s">
        <v>1850</v>
      </c>
      <c r="C136" s="1345"/>
      <c r="D136" s="1346"/>
      <c r="E136" s="1347" t="s">
        <v>1839</v>
      </c>
      <c r="F136" s="1348" t="s">
        <v>4018</v>
      </c>
      <c r="G136" s="1348">
        <v>1</v>
      </c>
      <c r="H136" s="1352"/>
      <c r="I136" s="1349"/>
      <c r="J136" s="1349">
        <f t="shared" si="2"/>
        <v>0</v>
      </c>
      <c r="K136" s="1350">
        <f t="shared" si="3"/>
        <v>0</v>
      </c>
      <c r="L136" s="1351" t="s">
        <v>270</v>
      </c>
    </row>
    <row r="137" spans="1:12" ht="22.5">
      <c r="A137" s="1343">
        <v>127</v>
      </c>
      <c r="B137" s="1344" t="s">
        <v>1851</v>
      </c>
      <c r="C137" s="1345"/>
      <c r="D137" s="1346"/>
      <c r="E137" s="1347" t="s">
        <v>1808</v>
      </c>
      <c r="F137" s="1348" t="s">
        <v>4018</v>
      </c>
      <c r="G137" s="1348">
        <v>1</v>
      </c>
      <c r="H137" s="1352"/>
      <c r="I137" s="1349"/>
      <c r="J137" s="1349">
        <f t="shared" si="2"/>
        <v>0</v>
      </c>
      <c r="K137" s="1350">
        <f t="shared" si="3"/>
        <v>0</v>
      </c>
      <c r="L137" s="1351" t="s">
        <v>270</v>
      </c>
    </row>
    <row r="138" spans="1:12" ht="22.5">
      <c r="A138" s="1343">
        <v>128</v>
      </c>
      <c r="B138" s="1344" t="s">
        <v>1852</v>
      </c>
      <c r="C138" s="1345"/>
      <c r="D138" s="1346"/>
      <c r="E138" s="1347" t="s">
        <v>1806</v>
      </c>
      <c r="F138" s="1348" t="s">
        <v>4018</v>
      </c>
      <c r="G138" s="1348">
        <v>1</v>
      </c>
      <c r="H138" s="1352"/>
      <c r="I138" s="1349"/>
      <c r="J138" s="1349">
        <f t="shared" si="2"/>
        <v>0</v>
      </c>
      <c r="K138" s="1350">
        <f t="shared" si="3"/>
        <v>0</v>
      </c>
      <c r="L138" s="1351" t="s">
        <v>270</v>
      </c>
    </row>
    <row r="139" spans="1:12" ht="22.5">
      <c r="A139" s="1343">
        <v>129</v>
      </c>
      <c r="B139" s="1344" t="s">
        <v>1853</v>
      </c>
      <c r="C139" s="1345"/>
      <c r="D139" s="1346"/>
      <c r="E139" s="1347" t="s">
        <v>1839</v>
      </c>
      <c r="F139" s="1348" t="s">
        <v>4018</v>
      </c>
      <c r="G139" s="1348">
        <v>1</v>
      </c>
      <c r="H139" s="1352"/>
      <c r="I139" s="1349"/>
      <c r="J139" s="1349">
        <f t="shared" ref="J139:J153" si="4">H139*G139</f>
        <v>0</v>
      </c>
      <c r="K139" s="1350">
        <f t="shared" ref="K139:K153" si="5">I139*G139</f>
        <v>0</v>
      </c>
      <c r="L139" s="1351" t="s">
        <v>270</v>
      </c>
    </row>
    <row r="140" spans="1:12" ht="22.5">
      <c r="A140" s="1343">
        <v>130</v>
      </c>
      <c r="B140" s="1344" t="s">
        <v>1854</v>
      </c>
      <c r="C140" s="1345"/>
      <c r="D140" s="1346"/>
      <c r="E140" s="1347" t="s">
        <v>1806</v>
      </c>
      <c r="F140" s="1348" t="s">
        <v>4018</v>
      </c>
      <c r="G140" s="1348">
        <v>1</v>
      </c>
      <c r="H140" s="1352"/>
      <c r="I140" s="1349"/>
      <c r="J140" s="1349">
        <f t="shared" si="4"/>
        <v>0</v>
      </c>
      <c r="K140" s="1350">
        <f t="shared" si="5"/>
        <v>0</v>
      </c>
      <c r="L140" s="1351" t="s">
        <v>270</v>
      </c>
    </row>
    <row r="141" spans="1:12" ht="22.5">
      <c r="A141" s="1343">
        <v>131</v>
      </c>
      <c r="B141" s="1344" t="s">
        <v>1855</v>
      </c>
      <c r="C141" s="1345"/>
      <c r="D141" s="1346"/>
      <c r="E141" s="1347" t="s">
        <v>1806</v>
      </c>
      <c r="F141" s="1348" t="s">
        <v>4018</v>
      </c>
      <c r="G141" s="1348">
        <v>1</v>
      </c>
      <c r="H141" s="1352"/>
      <c r="I141" s="1349"/>
      <c r="J141" s="1349">
        <f t="shared" si="4"/>
        <v>0</v>
      </c>
      <c r="K141" s="1350">
        <f t="shared" si="5"/>
        <v>0</v>
      </c>
      <c r="L141" s="1351" t="s">
        <v>270</v>
      </c>
    </row>
    <row r="142" spans="1:12" ht="22.5">
      <c r="A142" s="1343">
        <v>132</v>
      </c>
      <c r="B142" s="1344" t="s">
        <v>1856</v>
      </c>
      <c r="C142" s="1345"/>
      <c r="D142" s="1346"/>
      <c r="E142" s="1347" t="s">
        <v>1806</v>
      </c>
      <c r="F142" s="1348" t="s">
        <v>4018</v>
      </c>
      <c r="G142" s="1348">
        <v>1</v>
      </c>
      <c r="H142" s="1352"/>
      <c r="I142" s="1349"/>
      <c r="J142" s="1349">
        <f t="shared" si="4"/>
        <v>0</v>
      </c>
      <c r="K142" s="1350">
        <f t="shared" si="5"/>
        <v>0</v>
      </c>
      <c r="L142" s="1351" t="s">
        <v>270</v>
      </c>
    </row>
    <row r="143" spans="1:12" ht="22.5">
      <c r="A143" s="1343">
        <v>133</v>
      </c>
      <c r="B143" s="1344" t="s">
        <v>1857</v>
      </c>
      <c r="C143" s="1345"/>
      <c r="D143" s="1346"/>
      <c r="E143" s="1347" t="s">
        <v>1808</v>
      </c>
      <c r="F143" s="1348" t="s">
        <v>4018</v>
      </c>
      <c r="G143" s="1348">
        <v>1</v>
      </c>
      <c r="H143" s="1352"/>
      <c r="I143" s="1349"/>
      <c r="J143" s="1349">
        <f t="shared" si="4"/>
        <v>0</v>
      </c>
      <c r="K143" s="1350">
        <f t="shared" si="5"/>
        <v>0</v>
      </c>
      <c r="L143" s="1351" t="s">
        <v>270</v>
      </c>
    </row>
    <row r="144" spans="1:12" ht="22.5">
      <c r="A144" s="1343">
        <v>134</v>
      </c>
      <c r="B144" s="1344" t="s">
        <v>1858</v>
      </c>
      <c r="C144" s="1345"/>
      <c r="D144" s="1346"/>
      <c r="E144" s="1347" t="s">
        <v>1806</v>
      </c>
      <c r="F144" s="1348" t="s">
        <v>4018</v>
      </c>
      <c r="G144" s="1348">
        <v>1</v>
      </c>
      <c r="H144" s="1352"/>
      <c r="I144" s="1349"/>
      <c r="J144" s="1349">
        <f t="shared" si="4"/>
        <v>0</v>
      </c>
      <c r="K144" s="1350">
        <f t="shared" si="5"/>
        <v>0</v>
      </c>
      <c r="L144" s="1351" t="s">
        <v>270</v>
      </c>
    </row>
    <row r="145" spans="1:12" ht="22.5">
      <c r="A145" s="1343">
        <v>135</v>
      </c>
      <c r="B145" s="1344" t="s">
        <v>1859</v>
      </c>
      <c r="C145" s="1345"/>
      <c r="D145" s="1346"/>
      <c r="E145" s="1347" t="s">
        <v>1813</v>
      </c>
      <c r="F145" s="1348" t="s">
        <v>4018</v>
      </c>
      <c r="G145" s="1348">
        <v>1</v>
      </c>
      <c r="H145" s="1352"/>
      <c r="I145" s="1349"/>
      <c r="J145" s="1349">
        <f t="shared" si="4"/>
        <v>0</v>
      </c>
      <c r="K145" s="1350">
        <f t="shared" si="5"/>
        <v>0</v>
      </c>
      <c r="L145" s="1351" t="s">
        <v>270</v>
      </c>
    </row>
    <row r="146" spans="1:12">
      <c r="A146" s="1343">
        <v>136</v>
      </c>
      <c r="B146" s="1344" t="s">
        <v>1860</v>
      </c>
      <c r="C146" s="1345"/>
      <c r="D146" s="1346"/>
      <c r="E146" s="1347" t="s">
        <v>331</v>
      </c>
      <c r="F146" s="1348"/>
      <c r="G146" s="1348"/>
      <c r="H146" s="1352"/>
      <c r="I146" s="1349"/>
      <c r="J146" s="1349">
        <f t="shared" si="4"/>
        <v>0</v>
      </c>
      <c r="K146" s="1350">
        <f t="shared" si="5"/>
        <v>0</v>
      </c>
      <c r="L146" s="1351" t="s">
        <v>270</v>
      </c>
    </row>
    <row r="147" spans="1:12">
      <c r="A147" s="1343">
        <v>137</v>
      </c>
      <c r="B147" s="1344" t="s">
        <v>1861</v>
      </c>
      <c r="C147" s="1345"/>
      <c r="D147" s="1346"/>
      <c r="E147" s="1347" t="s">
        <v>1862</v>
      </c>
      <c r="F147" s="1348" t="s">
        <v>4018</v>
      </c>
      <c r="G147" s="1348">
        <v>1</v>
      </c>
      <c r="H147" s="1352"/>
      <c r="I147" s="1349"/>
      <c r="J147" s="1349">
        <f t="shared" si="4"/>
        <v>0</v>
      </c>
      <c r="K147" s="1350">
        <f t="shared" si="5"/>
        <v>0</v>
      </c>
      <c r="L147" s="1351" t="s">
        <v>270</v>
      </c>
    </row>
    <row r="148" spans="1:12">
      <c r="A148" s="1343">
        <v>138</v>
      </c>
      <c r="B148" s="1344" t="s">
        <v>1863</v>
      </c>
      <c r="C148" s="1345"/>
      <c r="D148" s="1346"/>
      <c r="E148" s="1347" t="s">
        <v>1864</v>
      </c>
      <c r="F148" s="1348" t="s">
        <v>4018</v>
      </c>
      <c r="G148" s="1348">
        <v>1</v>
      </c>
      <c r="H148" s="1352"/>
      <c r="I148" s="1349"/>
      <c r="J148" s="1349">
        <f t="shared" si="4"/>
        <v>0</v>
      </c>
      <c r="K148" s="1350">
        <f t="shared" si="5"/>
        <v>0</v>
      </c>
      <c r="L148" s="1351" t="s">
        <v>270</v>
      </c>
    </row>
    <row r="149" spans="1:12">
      <c r="A149" s="1343">
        <v>139</v>
      </c>
      <c r="B149" s="1344" t="s">
        <v>1865</v>
      </c>
      <c r="C149" s="1345"/>
      <c r="D149" s="1346"/>
      <c r="E149" s="1347" t="s">
        <v>1866</v>
      </c>
      <c r="F149" s="1348" t="s">
        <v>4018</v>
      </c>
      <c r="G149" s="1348">
        <v>1</v>
      </c>
      <c r="H149" s="1352"/>
      <c r="I149" s="1349"/>
      <c r="J149" s="1349">
        <f t="shared" si="4"/>
        <v>0</v>
      </c>
      <c r="K149" s="1350">
        <f t="shared" si="5"/>
        <v>0</v>
      </c>
      <c r="L149" s="1351" t="s">
        <v>270</v>
      </c>
    </row>
    <row r="150" spans="1:12">
      <c r="A150" s="1343">
        <v>140</v>
      </c>
      <c r="B150" s="1344" t="s">
        <v>1867</v>
      </c>
      <c r="C150" s="1345"/>
      <c r="D150" s="1346"/>
      <c r="E150" s="1347" t="s">
        <v>1868</v>
      </c>
      <c r="F150" s="1348" t="s">
        <v>4018</v>
      </c>
      <c r="G150" s="1348">
        <v>1</v>
      </c>
      <c r="H150" s="1352"/>
      <c r="I150" s="1349"/>
      <c r="J150" s="1349">
        <f t="shared" si="4"/>
        <v>0</v>
      </c>
      <c r="K150" s="1350">
        <f t="shared" si="5"/>
        <v>0</v>
      </c>
      <c r="L150" s="1351" t="s">
        <v>270</v>
      </c>
    </row>
    <row r="151" spans="1:12" ht="33.75">
      <c r="A151" s="1343">
        <v>141</v>
      </c>
      <c r="B151" s="1344" t="s">
        <v>1869</v>
      </c>
      <c r="C151" s="1345"/>
      <c r="D151" s="1346"/>
      <c r="E151" s="1347" t="s">
        <v>1870</v>
      </c>
      <c r="F151" s="1348" t="s">
        <v>4018</v>
      </c>
      <c r="G151" s="1348">
        <v>1</v>
      </c>
      <c r="H151" s="1352"/>
      <c r="I151" s="1349"/>
      <c r="J151" s="1349">
        <f t="shared" si="4"/>
        <v>0</v>
      </c>
      <c r="K151" s="1350">
        <f t="shared" si="5"/>
        <v>0</v>
      </c>
      <c r="L151" s="1351" t="s">
        <v>270</v>
      </c>
    </row>
    <row r="152" spans="1:12">
      <c r="A152" s="1343">
        <v>142</v>
      </c>
      <c r="B152" s="1344" t="s">
        <v>1871</v>
      </c>
      <c r="C152" s="1345"/>
      <c r="D152" s="1346"/>
      <c r="E152" s="1347" t="s">
        <v>1872</v>
      </c>
      <c r="F152" s="1348" t="s">
        <v>4018</v>
      </c>
      <c r="G152" s="1348">
        <v>1</v>
      </c>
      <c r="H152" s="1352"/>
      <c r="I152" s="1349"/>
      <c r="J152" s="1349">
        <f t="shared" si="4"/>
        <v>0</v>
      </c>
      <c r="K152" s="1350">
        <f t="shared" si="5"/>
        <v>0</v>
      </c>
      <c r="L152" s="1351" t="s">
        <v>270</v>
      </c>
    </row>
    <row r="153" spans="1:12" ht="22.5">
      <c r="A153" s="1343">
        <v>143</v>
      </c>
      <c r="B153" s="1344" t="s">
        <v>1873</v>
      </c>
      <c r="C153" s="1345"/>
      <c r="D153" s="1346"/>
      <c r="E153" s="1347" t="s">
        <v>1874</v>
      </c>
      <c r="F153" s="1348" t="s">
        <v>4018</v>
      </c>
      <c r="G153" s="1348">
        <v>1</v>
      </c>
      <c r="H153" s="1352"/>
      <c r="I153" s="1349"/>
      <c r="J153" s="1349">
        <f t="shared" si="4"/>
        <v>0</v>
      </c>
      <c r="K153" s="1350">
        <f t="shared" si="5"/>
        <v>0</v>
      </c>
      <c r="L153" s="1351" t="s">
        <v>270</v>
      </c>
    </row>
    <row r="154" spans="1:12" ht="12" customHeight="1" thickBot="1">
      <c r="A154" s="1355"/>
      <c r="B154" s="1356"/>
      <c r="C154" s="1357" t="s">
        <v>5936</v>
      </c>
      <c r="D154" s="1358"/>
      <c r="E154" s="1359" t="s">
        <v>5936</v>
      </c>
      <c r="F154" s="1360" t="s">
        <v>5936</v>
      </c>
      <c r="G154" s="1361" t="s">
        <v>5936</v>
      </c>
      <c r="H154" s="1362"/>
      <c r="I154" s="1363"/>
      <c r="J154" s="1363" t="s">
        <v>5936</v>
      </c>
      <c r="K154" s="1364"/>
      <c r="L154" s="1365"/>
    </row>
    <row r="155" spans="1:12" ht="12" customHeight="1">
      <c r="A155" s="1366" t="s">
        <v>1875</v>
      </c>
      <c r="B155" s="1367"/>
      <c r="C155" s="1368"/>
      <c r="D155" s="1369"/>
      <c r="E155" s="1370"/>
      <c r="F155" s="1371"/>
      <c r="G155" s="1372"/>
      <c r="H155" s="1373"/>
      <c r="I155" s="1374"/>
      <c r="J155" s="1374" t="s">
        <v>5936</v>
      </c>
      <c r="K155" s="1374"/>
      <c r="L155" s="1375"/>
    </row>
    <row r="156" spans="1:12" ht="12" customHeight="1">
      <c r="A156" s="1318"/>
      <c r="B156" s="1318"/>
      <c r="C156" s="1318"/>
      <c r="D156" s="1318" t="s">
        <v>5936</v>
      </c>
      <c r="E156" s="1318"/>
      <c r="F156" s="1318"/>
      <c r="G156" s="1318"/>
      <c r="H156" s="1319"/>
      <c r="I156" s="1374"/>
      <c r="J156" s="1374"/>
      <c r="K156" s="1374"/>
      <c r="L156" s="1376"/>
    </row>
    <row r="157" spans="1:12" ht="12" customHeight="1">
      <c r="A157" s="1377"/>
      <c r="B157" s="1378"/>
      <c r="C157" s="1379"/>
      <c r="D157" s="1379"/>
      <c r="E157" s="1379"/>
      <c r="F157" s="1379"/>
      <c r="G157" s="1380" t="str">
        <f>A8</f>
        <v xml:space="preserve"> </v>
      </c>
      <c r="H157" s="1638" t="s">
        <v>1876</v>
      </c>
      <c r="I157" s="1638"/>
      <c r="J157" s="1352">
        <f>SUM(J11:J155)</f>
        <v>0</v>
      </c>
      <c r="K157" s="1374"/>
      <c r="L157" s="1376"/>
    </row>
    <row r="158" spans="1:12" ht="12" customHeight="1">
      <c r="A158" s="1381"/>
      <c r="B158" s="1325"/>
      <c r="C158" s="1325"/>
      <c r="D158" s="1325"/>
      <c r="E158" s="1325"/>
      <c r="F158" s="1325"/>
      <c r="G158" s="1325"/>
      <c r="H158" s="1639" t="s">
        <v>1877</v>
      </c>
      <c r="I158" s="1639"/>
      <c r="J158" s="1382">
        <f>SUM(K11:K154)</f>
        <v>0</v>
      </c>
      <c r="K158" s="1383"/>
      <c r="L158" s="1376"/>
    </row>
    <row r="159" spans="1:12" ht="12" customHeight="1">
      <c r="A159" s="1384"/>
      <c r="B159" s="1385"/>
      <c r="C159" s="1385"/>
      <c r="D159" s="1385"/>
      <c r="E159" s="1385"/>
      <c r="F159" s="1385"/>
      <c r="G159" s="1385"/>
      <c r="H159" s="1628" t="s">
        <v>1878</v>
      </c>
      <c r="I159" s="1628"/>
      <c r="J159" s="1386">
        <f>SUM(J157:J158)</f>
        <v>0</v>
      </c>
      <c r="K159" s="1383"/>
      <c r="L159" s="1376"/>
    </row>
    <row r="160" spans="1:12" ht="12" customHeight="1">
      <c r="L160" s="1387"/>
    </row>
    <row r="161" spans="1:12" ht="12" customHeight="1">
      <c r="A161" s="1388" t="s">
        <v>1879</v>
      </c>
      <c r="L161" s="1387"/>
    </row>
    <row r="162" spans="1:12">
      <c r="A162" s="1388" t="s">
        <v>1880</v>
      </c>
      <c r="L162" s="1387"/>
    </row>
    <row r="163" spans="1:12">
      <c r="L163" s="1387"/>
    </row>
    <row r="164" spans="1:12">
      <c r="L164" s="1387"/>
    </row>
    <row r="165" spans="1:12">
      <c r="L165" s="1387"/>
    </row>
    <row r="166" spans="1:12">
      <c r="L166" s="1387"/>
    </row>
    <row r="167" spans="1:12">
      <c r="L167" s="1387"/>
    </row>
    <row r="168" spans="1:12">
      <c r="L168" s="1387"/>
    </row>
    <row r="169" spans="1:12">
      <c r="L169" s="1387"/>
    </row>
    <row r="170" spans="1:12">
      <c r="L170" s="1387"/>
    </row>
    <row r="171" spans="1:12">
      <c r="L171" s="1387"/>
    </row>
    <row r="172" spans="1:12">
      <c r="L172" s="1387"/>
    </row>
    <row r="173" spans="1:12">
      <c r="L173" s="1387"/>
    </row>
    <row r="174" spans="1:12">
      <c r="L174" s="1387"/>
    </row>
    <row r="175" spans="1:12">
      <c r="L175" s="1387"/>
    </row>
    <row r="176" spans="1:12">
      <c r="L176" s="1387"/>
    </row>
    <row r="177" spans="12:12">
      <c r="L177" s="1387"/>
    </row>
    <row r="178" spans="12:12">
      <c r="L178" s="1387"/>
    </row>
    <row r="179" spans="12:12">
      <c r="L179" s="1387"/>
    </row>
    <row r="180" spans="12:12">
      <c r="L180" s="1387"/>
    </row>
    <row r="181" spans="12:12">
      <c r="L181" s="1387"/>
    </row>
    <row r="182" spans="12:12">
      <c r="L182" s="1387"/>
    </row>
    <row r="183" spans="12:12">
      <c r="L183" s="1387"/>
    </row>
    <row r="184" spans="12:12">
      <c r="L184" s="1387"/>
    </row>
    <row r="185" spans="12:12">
      <c r="L185" s="1387"/>
    </row>
    <row r="186" spans="12:12">
      <c r="L186" s="1387"/>
    </row>
    <row r="187" spans="12:12">
      <c r="L187" s="1387"/>
    </row>
    <row r="188" spans="12:12">
      <c r="L188" s="1387"/>
    </row>
    <row r="189" spans="12:12">
      <c r="L189" s="1387"/>
    </row>
    <row r="190" spans="12:12">
      <c r="L190" s="1387"/>
    </row>
    <row r="191" spans="12:12">
      <c r="L191" s="1387"/>
    </row>
    <row r="192" spans="12:12">
      <c r="L192" s="1387"/>
    </row>
    <row r="193" spans="12:12">
      <c r="L193" s="1387"/>
    </row>
    <row r="194" spans="12:12">
      <c r="L194" s="1387"/>
    </row>
    <row r="195" spans="12:12">
      <c r="L195" s="1387"/>
    </row>
    <row r="196" spans="12:12">
      <c r="L196" s="1387"/>
    </row>
    <row r="197" spans="12:12">
      <c r="L197" s="1387"/>
    </row>
    <row r="198" spans="12:12">
      <c r="L198" s="1387"/>
    </row>
    <row r="199" spans="12:12">
      <c r="L199" s="1387"/>
    </row>
    <row r="200" spans="12:12">
      <c r="L200" s="1387"/>
    </row>
    <row r="201" spans="12:12">
      <c r="L201" s="1387"/>
    </row>
    <row r="202" spans="12:12">
      <c r="L202" s="1387"/>
    </row>
    <row r="203" spans="12:12">
      <c r="L203" s="1387"/>
    </row>
    <row r="204" spans="12:12">
      <c r="L204" s="1387"/>
    </row>
    <row r="205" spans="12:12">
      <c r="L205" s="1387"/>
    </row>
    <row r="206" spans="12:12">
      <c r="L206" s="1387"/>
    </row>
    <row r="207" spans="12:12">
      <c r="L207" s="1387"/>
    </row>
    <row r="208" spans="12:12">
      <c r="L208" s="1387"/>
    </row>
    <row r="209" spans="12:12">
      <c r="L209" s="1387"/>
    </row>
    <row r="210" spans="12:12">
      <c r="L210" s="1387"/>
    </row>
    <row r="211" spans="12:12">
      <c r="L211" s="1387"/>
    </row>
    <row r="212" spans="12:12">
      <c r="L212" s="1387"/>
    </row>
    <row r="213" spans="12:12">
      <c r="L213" s="1387"/>
    </row>
    <row r="214" spans="12:12">
      <c r="L214" s="1387"/>
    </row>
    <row r="215" spans="12:12">
      <c r="L215" s="1387"/>
    </row>
    <row r="216" spans="12:12">
      <c r="L216" s="1387"/>
    </row>
    <row r="217" spans="12:12">
      <c r="L217" s="1387"/>
    </row>
    <row r="218" spans="12:12">
      <c r="L218" s="1387"/>
    </row>
    <row r="219" spans="12:12">
      <c r="L219" s="1387"/>
    </row>
    <row r="220" spans="12:12">
      <c r="L220" s="1387"/>
    </row>
    <row r="221" spans="12:12">
      <c r="L221" s="1387"/>
    </row>
    <row r="222" spans="12:12">
      <c r="L222" s="1387"/>
    </row>
    <row r="223" spans="12:12">
      <c r="L223" s="1387"/>
    </row>
    <row r="224" spans="12:12">
      <c r="L224" s="1387"/>
    </row>
    <row r="225" spans="12:12">
      <c r="L225" s="1387"/>
    </row>
    <row r="226" spans="12:12">
      <c r="L226" s="1387"/>
    </row>
    <row r="227" spans="12:12">
      <c r="L227" s="1387"/>
    </row>
    <row r="228" spans="12:12">
      <c r="L228" s="1387"/>
    </row>
    <row r="229" spans="12:12">
      <c r="L229" s="1387"/>
    </row>
    <row r="230" spans="12:12">
      <c r="L230" s="1387"/>
    </row>
    <row r="231" spans="12:12">
      <c r="L231" s="1387"/>
    </row>
    <row r="232" spans="12:12">
      <c r="L232" s="1387"/>
    </row>
    <row r="233" spans="12:12">
      <c r="L233" s="1387"/>
    </row>
    <row r="234" spans="12:12">
      <c r="L234" s="1387"/>
    </row>
    <row r="235" spans="12:12">
      <c r="L235" s="1387"/>
    </row>
    <row r="236" spans="12:12">
      <c r="L236" s="1387"/>
    </row>
    <row r="237" spans="12:12">
      <c r="L237" s="1387"/>
    </row>
    <row r="238" spans="12:12">
      <c r="L238" s="1387"/>
    </row>
    <row r="239" spans="12:12">
      <c r="L239" s="1387"/>
    </row>
    <row r="240" spans="12:12">
      <c r="L240" s="1387"/>
    </row>
    <row r="241" spans="12:12">
      <c r="L241" s="1387"/>
    </row>
    <row r="242" spans="12:12">
      <c r="L242" s="1387"/>
    </row>
    <row r="243" spans="12:12">
      <c r="L243" s="1387"/>
    </row>
    <row r="244" spans="12:12">
      <c r="L244" s="1387"/>
    </row>
    <row r="245" spans="12:12">
      <c r="L245" s="1387"/>
    </row>
    <row r="246" spans="12:12">
      <c r="L246" s="1387"/>
    </row>
    <row r="247" spans="12:12">
      <c r="L247" s="1387"/>
    </row>
    <row r="248" spans="12:12">
      <c r="L248" s="1387"/>
    </row>
    <row r="249" spans="12:12">
      <c r="L249" s="1387"/>
    </row>
    <row r="250" spans="12:12">
      <c r="L250" s="1387"/>
    </row>
    <row r="251" spans="12:12">
      <c r="L251" s="1387"/>
    </row>
    <row r="252" spans="12:12">
      <c r="L252" s="1387"/>
    </row>
    <row r="253" spans="12:12">
      <c r="L253" s="1387"/>
    </row>
    <row r="254" spans="12:12">
      <c r="L254" s="1387"/>
    </row>
    <row r="255" spans="12:12">
      <c r="L255" s="1387"/>
    </row>
    <row r="256" spans="12:12">
      <c r="L256" s="1387"/>
    </row>
    <row r="257" spans="12:12">
      <c r="L257" s="1387"/>
    </row>
    <row r="258" spans="12:12">
      <c r="L258" s="1387"/>
    </row>
    <row r="259" spans="12:12">
      <c r="L259" s="1387"/>
    </row>
    <row r="260" spans="12:12">
      <c r="L260" s="1387"/>
    </row>
    <row r="261" spans="12:12">
      <c r="L261" s="1387"/>
    </row>
    <row r="262" spans="12:12">
      <c r="L262" s="1387"/>
    </row>
    <row r="263" spans="12:12">
      <c r="L263" s="1387"/>
    </row>
    <row r="264" spans="12:12">
      <c r="L264" s="1387"/>
    </row>
    <row r="265" spans="12:12">
      <c r="L265" s="1387"/>
    </row>
    <row r="266" spans="12:12">
      <c r="L266" s="1387"/>
    </row>
    <row r="267" spans="12:12">
      <c r="L267" s="1387"/>
    </row>
    <row r="268" spans="12:12">
      <c r="L268" s="1387"/>
    </row>
    <row r="269" spans="12:12">
      <c r="L269" s="1387"/>
    </row>
    <row r="270" spans="12:12">
      <c r="L270" s="1387"/>
    </row>
    <row r="271" spans="12:12">
      <c r="L271" s="1387"/>
    </row>
    <row r="272" spans="12:12">
      <c r="L272" s="1387"/>
    </row>
    <row r="273" spans="12:12">
      <c r="L273" s="1387"/>
    </row>
    <row r="274" spans="12:12">
      <c r="L274" s="1387"/>
    </row>
    <row r="275" spans="12:12">
      <c r="L275" s="1387"/>
    </row>
    <row r="276" spans="12:12">
      <c r="L276" s="1387"/>
    </row>
    <row r="277" spans="12:12">
      <c r="L277" s="1387"/>
    </row>
    <row r="278" spans="12:12">
      <c r="L278" s="1387"/>
    </row>
    <row r="279" spans="12:12">
      <c r="L279" s="1387"/>
    </row>
    <row r="280" spans="12:12">
      <c r="L280" s="1387"/>
    </row>
    <row r="281" spans="12:12">
      <c r="L281" s="1387"/>
    </row>
    <row r="282" spans="12:12">
      <c r="L282" s="1387"/>
    </row>
    <row r="283" spans="12:12">
      <c r="L283" s="1387"/>
    </row>
    <row r="284" spans="12:12">
      <c r="L284" s="1387"/>
    </row>
  </sheetData>
  <sheetProtection selectLockedCells="1" selectUnlockedCells="1"/>
  <mergeCells count="8">
    <mergeCell ref="H159:I159"/>
    <mergeCell ref="A9:A10"/>
    <mergeCell ref="E9:E10"/>
    <mergeCell ref="H9:I9"/>
    <mergeCell ref="J9:K9"/>
    <mergeCell ref="L9:L10"/>
    <mergeCell ref="H157:I157"/>
    <mergeCell ref="H158:I158"/>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legacyDrawing r:id="rId2"/>
</worksheet>
</file>

<file path=xl/worksheets/sheet29.xml><?xml version="1.0" encoding="utf-8"?>
<worksheet xmlns="http://schemas.openxmlformats.org/spreadsheetml/2006/main" xmlns:r="http://schemas.openxmlformats.org/officeDocument/2006/relationships">
  <sheetPr>
    <tabColor rgb="FFFF0000"/>
  </sheetPr>
  <dimension ref="A1:U53"/>
  <sheetViews>
    <sheetView topLeftCell="A70"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21" width="10.5" style="1270" customWidth="1"/>
    <col min="22"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25" t="s">
        <v>3986</v>
      </c>
      <c r="D2" s="1625"/>
      <c r="E2" s="1625"/>
      <c r="F2" s="1625"/>
      <c r="G2" s="1625"/>
      <c r="H2" s="1625"/>
      <c r="I2" s="1625"/>
      <c r="J2" s="1625"/>
      <c r="K2" s="1625"/>
      <c r="L2" s="1625"/>
      <c r="M2" s="1625"/>
      <c r="N2" s="1625"/>
      <c r="O2" s="1625"/>
      <c r="P2" s="1625"/>
      <c r="Q2" s="1625"/>
      <c r="R2" s="1625"/>
    </row>
    <row r="3" spans="2:18" ht="7.5" customHeight="1">
      <c r="B3" s="1271"/>
      <c r="R3" s="1273"/>
    </row>
    <row r="4" spans="2:18" ht="15.75" customHeight="1">
      <c r="B4" s="1271"/>
      <c r="D4" s="1274" t="s">
        <v>5929</v>
      </c>
      <c r="F4" s="1626" t="str">
        <f ca="1">'PS 01'!C2</f>
        <v>Zajištění kvality vody pro skupinový vodovod Přelouč</v>
      </c>
      <c r="G4" s="1626"/>
      <c r="H4" s="1626"/>
      <c r="I4" s="1626"/>
      <c r="J4" s="1626"/>
      <c r="K4" s="1626"/>
      <c r="L4" s="1626"/>
      <c r="M4" s="1626"/>
      <c r="N4" s="1626"/>
      <c r="O4" s="1626"/>
      <c r="P4" s="1626"/>
      <c r="Q4" s="1626"/>
      <c r="R4" s="1273"/>
    </row>
    <row r="5" spans="2:18" s="1276" customFormat="1" ht="18.75" customHeight="1">
      <c r="B5" s="1275"/>
      <c r="D5" s="1277" t="s">
        <v>4210</v>
      </c>
      <c r="F5" s="1277" t="str">
        <f ca="1">'PS 02'!C3</f>
        <v>PS 02 Úpravna vody Mokošín, kalové hospodářství, čerpací stanice</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5932</v>
      </c>
      <c r="F7" s="1279"/>
      <c r="R7" s="1278"/>
    </row>
    <row r="8" spans="2:18" s="1276" customFormat="1" ht="15" customHeight="1">
      <c r="B8" s="1275"/>
      <c r="D8" s="1274" t="s">
        <v>5935</v>
      </c>
      <c r="F8" s="1279"/>
      <c r="M8" s="1274" t="s">
        <v>5937</v>
      </c>
      <c r="O8" s="1623"/>
      <c r="P8" s="1623"/>
      <c r="R8" s="1278"/>
    </row>
    <row r="9" spans="2:18" s="1276" customFormat="1" ht="7.5" customHeight="1">
      <c r="B9" s="1275"/>
      <c r="R9" s="1278"/>
    </row>
    <row r="10" spans="2:18" s="1276" customFormat="1" ht="15" customHeight="1">
      <c r="B10" s="1275"/>
      <c r="D10" s="1274" t="s">
        <v>5941</v>
      </c>
      <c r="M10" s="1274" t="s">
        <v>5942</v>
      </c>
      <c r="O10" s="1619"/>
      <c r="P10" s="1619"/>
      <c r="R10" s="1278"/>
    </row>
    <row r="11" spans="2:18" s="1276" customFormat="1" ht="18.75" customHeight="1">
      <c r="B11" s="1275"/>
      <c r="E11" s="323"/>
      <c r="M11" s="1274" t="s">
        <v>5943</v>
      </c>
      <c r="O11" s="1619"/>
      <c r="P11" s="1619"/>
      <c r="R11" s="1278"/>
    </row>
    <row r="12" spans="2:18" s="1276" customFormat="1" ht="7.5" customHeight="1">
      <c r="B12" s="1275"/>
      <c r="R12" s="1278"/>
    </row>
    <row r="13" spans="2:18" s="1276" customFormat="1" ht="15" customHeight="1">
      <c r="B13" s="1275"/>
      <c r="D13" s="1274" t="s">
        <v>5944</v>
      </c>
      <c r="M13" s="1274" t="s">
        <v>5942</v>
      </c>
      <c r="O13" s="1619"/>
      <c r="P13" s="1619"/>
      <c r="R13" s="1278"/>
    </row>
    <row r="14" spans="2:18" s="1276" customFormat="1" ht="18.75" customHeight="1">
      <c r="B14" s="1275"/>
      <c r="E14" s="1279"/>
      <c r="M14" s="1274" t="s">
        <v>5943</v>
      </c>
      <c r="O14" s="1619"/>
      <c r="P14" s="1619"/>
      <c r="R14" s="1278"/>
    </row>
    <row r="15" spans="2:18" s="1276" customFormat="1" ht="7.5" customHeight="1">
      <c r="B15" s="1275"/>
      <c r="R15" s="1278"/>
    </row>
    <row r="16" spans="2:18" s="1276" customFormat="1" ht="15" customHeight="1">
      <c r="B16" s="1275"/>
      <c r="D16" s="1274" t="s">
        <v>5946</v>
      </c>
      <c r="M16" s="1274" t="s">
        <v>5942</v>
      </c>
      <c r="O16" s="1619"/>
      <c r="P16" s="1619"/>
      <c r="R16" s="1278"/>
    </row>
    <row r="17" spans="2:18" s="1276" customFormat="1" ht="18.75" customHeight="1">
      <c r="B17" s="1275"/>
      <c r="E17" s="1279"/>
      <c r="M17" s="1274" t="s">
        <v>5943</v>
      </c>
      <c r="O17" s="1619"/>
      <c r="P17" s="1619"/>
      <c r="R17" s="1278"/>
    </row>
    <row r="18" spans="2:18" s="1276" customFormat="1" ht="7.5" customHeight="1">
      <c r="B18" s="1275"/>
      <c r="R18" s="1278"/>
    </row>
    <row r="19" spans="2:18" s="1276" customFormat="1" ht="15" customHeight="1">
      <c r="B19" s="1275"/>
      <c r="D19" s="1274" t="s">
        <v>5948</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5949</v>
      </c>
      <c r="M23" s="1617"/>
      <c r="N23" s="1617"/>
      <c r="O23" s="1617"/>
      <c r="P23" s="1617"/>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5953</v>
      </c>
      <c r="E25" s="1285" t="s">
        <v>5954</v>
      </c>
      <c r="F25" s="1286"/>
      <c r="G25" s="1287" t="s">
        <v>3054</v>
      </c>
      <c r="H25" s="1620"/>
      <c r="I25" s="1620"/>
      <c r="J25" s="1620"/>
      <c r="M25" s="1620"/>
      <c r="N25" s="1620"/>
      <c r="O25" s="1620"/>
      <c r="P25" s="1620"/>
      <c r="R25" s="1278"/>
    </row>
    <row r="26" spans="2:18" s="1276" customFormat="1" ht="15" customHeight="1">
      <c r="B26" s="1275"/>
      <c r="E26" s="1285" t="s">
        <v>5955</v>
      </c>
      <c r="F26" s="1286"/>
      <c r="G26" s="1287" t="s">
        <v>3054</v>
      </c>
      <c r="H26" s="1620"/>
      <c r="I26" s="1620"/>
      <c r="J26" s="1620"/>
      <c r="M26" s="1620"/>
      <c r="N26" s="1620"/>
      <c r="O26" s="1620"/>
      <c r="P26" s="1620"/>
      <c r="R26" s="1278"/>
    </row>
    <row r="27" spans="2:18" s="1276" customFormat="1" ht="15" customHeight="1">
      <c r="B27" s="1275"/>
      <c r="E27" s="1285" t="s">
        <v>5956</v>
      </c>
      <c r="F27" s="1286">
        <v>0.21</v>
      </c>
      <c r="G27" s="1287" t="s">
        <v>3054</v>
      </c>
      <c r="H27" s="1620" t="e">
        <f>SUM(#REF!)</f>
        <v>#REF!</v>
      </c>
      <c r="I27" s="1620"/>
      <c r="J27" s="1620"/>
      <c r="M27" s="1620">
        <v>0</v>
      </c>
      <c r="N27" s="1620"/>
      <c r="O27" s="1620"/>
      <c r="P27" s="1620"/>
      <c r="R27" s="1278"/>
    </row>
    <row r="28" spans="2:18" s="1276" customFormat="1" ht="15" customHeight="1">
      <c r="B28" s="1275"/>
      <c r="E28" s="1285" t="s">
        <v>5957</v>
      </c>
      <c r="F28" s="1286">
        <v>0.15</v>
      </c>
      <c r="G28" s="1287" t="s">
        <v>3054</v>
      </c>
      <c r="H28" s="1620" t="e">
        <f>SUM(#REF!)</f>
        <v>#REF!</v>
      </c>
      <c r="I28" s="1620"/>
      <c r="J28" s="1620"/>
      <c r="M28" s="1620">
        <v>0</v>
      </c>
      <c r="N28" s="1620"/>
      <c r="O28" s="1620"/>
      <c r="P28" s="1620"/>
      <c r="R28" s="1278"/>
    </row>
    <row r="29" spans="2:18" s="1276" customFormat="1" ht="15" customHeight="1">
      <c r="B29" s="1275"/>
      <c r="E29" s="1285" t="s">
        <v>5958</v>
      </c>
      <c r="F29" s="1286">
        <v>0</v>
      </c>
      <c r="G29" s="1287" t="s">
        <v>3054</v>
      </c>
      <c r="H29" s="1620" t="e">
        <f>SUM(#REF!)</f>
        <v>#REF!</v>
      </c>
      <c r="I29" s="1620"/>
      <c r="J29" s="1620"/>
      <c r="M29" s="1620">
        <v>0</v>
      </c>
      <c r="N29" s="1620"/>
      <c r="O29" s="1620"/>
      <c r="P29" s="1620"/>
      <c r="R29" s="1278"/>
    </row>
    <row r="30" spans="2:18" s="1276" customFormat="1" ht="7.5" customHeight="1">
      <c r="B30" s="1275"/>
      <c r="R30" s="1278"/>
    </row>
    <row r="31" spans="2:18" s="1276" customFormat="1" ht="26.25" customHeight="1">
      <c r="B31" s="1275"/>
      <c r="C31" s="1288"/>
      <c r="D31" s="1289" t="s">
        <v>5959</v>
      </c>
      <c r="E31" s="1290"/>
      <c r="F31" s="1290"/>
      <c r="G31" s="1291" t="s">
        <v>5960</v>
      </c>
      <c r="H31" s="1292" t="s">
        <v>5961</v>
      </c>
      <c r="I31" s="1290"/>
      <c r="J31" s="1290"/>
      <c r="K31" s="1290"/>
      <c r="L31" s="1624"/>
      <c r="M31" s="1624"/>
      <c r="N31" s="1624"/>
      <c r="O31" s="1624"/>
      <c r="P31" s="1624"/>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25" t="s">
        <v>3989</v>
      </c>
      <c r="D37" s="1625"/>
      <c r="E37" s="1625"/>
      <c r="F37" s="1625"/>
      <c r="G37" s="1625"/>
      <c r="H37" s="1625"/>
      <c r="I37" s="1625"/>
      <c r="J37" s="1625"/>
      <c r="K37" s="1625"/>
      <c r="L37" s="1625"/>
      <c r="M37" s="1625"/>
      <c r="N37" s="1625"/>
      <c r="O37" s="1625"/>
      <c r="P37" s="1625"/>
      <c r="Q37" s="1625"/>
      <c r="R37" s="1625"/>
    </row>
    <row r="38" spans="2:18" s="1276" customFormat="1" ht="7.5" customHeight="1">
      <c r="B38" s="1275"/>
      <c r="R38" s="1278"/>
    </row>
    <row r="39" spans="2:18" s="1276" customFormat="1" ht="15" customHeight="1">
      <c r="B39" s="1275"/>
      <c r="C39" s="1274" t="s">
        <v>5929</v>
      </c>
      <c r="F39" s="1626" t="str">
        <f>$F$4</f>
        <v>Zajištění kvality vody pro skupinový vodovod Přelouč</v>
      </c>
      <c r="G39" s="1626"/>
      <c r="H39" s="1626"/>
      <c r="I39" s="1626"/>
      <c r="J39" s="1626"/>
      <c r="K39" s="1626"/>
      <c r="L39" s="1626"/>
      <c r="M39" s="1626"/>
      <c r="N39" s="1626"/>
      <c r="O39" s="1626"/>
      <c r="P39" s="1626"/>
      <c r="Q39" s="1626"/>
      <c r="R39" s="1278"/>
    </row>
    <row r="40" spans="2:18" s="1276" customFormat="1" ht="15" customHeight="1">
      <c r="B40" s="1275"/>
      <c r="C40" s="1277" t="s">
        <v>4210</v>
      </c>
      <c r="F40" s="1627" t="str">
        <f>$F$5</f>
        <v>PS 02 Úpravna vody Mokošín, kalové hospodářství, čerpací stanice</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5935</v>
      </c>
      <c r="F42" s="1279">
        <f>$F$8</f>
        <v>0</v>
      </c>
      <c r="K42" s="1274" t="s">
        <v>5937</v>
      </c>
      <c r="M42" s="1623"/>
      <c r="N42" s="1623"/>
      <c r="O42" s="1623"/>
      <c r="P42" s="1623"/>
      <c r="R42" s="1278"/>
    </row>
    <row r="43" spans="2:18" s="1276" customFormat="1" ht="7.5" customHeight="1">
      <c r="B43" s="1275"/>
      <c r="R43" s="1278"/>
    </row>
    <row r="44" spans="2:18" s="1276" customFormat="1" ht="15.75" customHeight="1">
      <c r="B44" s="1275"/>
      <c r="C44" s="1274" t="s">
        <v>5941</v>
      </c>
      <c r="F44" s="1279"/>
      <c r="K44" s="1274" t="s">
        <v>5946</v>
      </c>
      <c r="M44" s="1619"/>
      <c r="N44" s="1619"/>
      <c r="O44" s="1619"/>
      <c r="P44" s="1619"/>
      <c r="Q44" s="1619"/>
      <c r="R44" s="1278"/>
    </row>
    <row r="45" spans="2:18" s="1276" customFormat="1" ht="15" customHeight="1">
      <c r="B45" s="1275"/>
      <c r="C45" s="1274" t="s">
        <v>5944</v>
      </c>
      <c r="F45" s="1279"/>
      <c r="R45" s="1278"/>
    </row>
    <row r="46" spans="2:18" s="1276" customFormat="1" ht="11.25" customHeight="1">
      <c r="B46" s="1275"/>
      <c r="R46" s="1278"/>
    </row>
    <row r="47" spans="2:18" s="1276" customFormat="1" ht="30" customHeight="1">
      <c r="B47" s="1275"/>
      <c r="C47" s="1616" t="s">
        <v>3990</v>
      </c>
      <c r="D47" s="1616"/>
      <c r="E47" s="1616"/>
      <c r="F47" s="1616"/>
      <c r="G47" s="1616"/>
      <c r="H47" s="1288"/>
      <c r="I47" s="1288"/>
      <c r="J47" s="1288"/>
      <c r="K47" s="1288"/>
      <c r="L47" s="1288"/>
      <c r="M47" s="1288"/>
      <c r="N47" s="1616" t="s">
        <v>3991</v>
      </c>
      <c r="O47" s="1616"/>
      <c r="P47" s="1616"/>
      <c r="Q47" s="1616"/>
      <c r="R47" s="1293"/>
    </row>
    <row r="48" spans="2:18" s="1276" customFormat="1" ht="11.25" customHeight="1">
      <c r="B48" s="1275"/>
      <c r="R48" s="1278"/>
    </row>
    <row r="49" spans="2:18" s="1276" customFormat="1" ht="30" customHeight="1">
      <c r="B49" s="1275"/>
      <c r="C49" s="1300" t="s">
        <v>3992</v>
      </c>
      <c r="N49" s="1617">
        <f>N50+N51</f>
        <v>0</v>
      </c>
      <c r="O49" s="1617"/>
      <c r="P49" s="1617"/>
      <c r="Q49" s="1617"/>
      <c r="R49" s="1278"/>
    </row>
    <row r="50" spans="2:18" s="1302" customFormat="1" ht="25.5" customHeight="1">
      <c r="B50" s="1301"/>
      <c r="D50" s="1303" t="s">
        <v>3055</v>
      </c>
      <c r="N50" s="1618">
        <f ca="1">'PS 02'!J52</f>
        <v>0</v>
      </c>
      <c r="O50" s="1618"/>
      <c r="P50" s="1618"/>
      <c r="Q50" s="1618"/>
      <c r="R50" s="1304"/>
    </row>
    <row r="51" spans="2:18" s="1306" customFormat="1" ht="21" customHeight="1">
      <c r="B51" s="1305"/>
      <c r="D51" s="1303" t="s">
        <v>3056</v>
      </c>
      <c r="N51" s="1618">
        <f ca="1">'PS 02'!J53</f>
        <v>0</v>
      </c>
      <c r="O51" s="1618"/>
      <c r="P51" s="1618"/>
      <c r="Q51" s="1618"/>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C2:R2"/>
    <mergeCell ref="F4:Q4"/>
    <mergeCell ref="O8:P8"/>
    <mergeCell ref="O10:P10"/>
    <mergeCell ref="N51:Q51"/>
    <mergeCell ref="M42:P42"/>
    <mergeCell ref="M44:Q44"/>
    <mergeCell ref="H29:J29"/>
    <mergeCell ref="M29:P29"/>
    <mergeCell ref="L31:P31"/>
    <mergeCell ref="C37:R37"/>
    <mergeCell ref="F39:Q39"/>
    <mergeCell ref="F40:Q40"/>
    <mergeCell ref="O13:P13"/>
    <mergeCell ref="H26:J26"/>
    <mergeCell ref="M26:P26"/>
    <mergeCell ref="O14:P14"/>
    <mergeCell ref="O16:P16"/>
    <mergeCell ref="M27:P27"/>
    <mergeCell ref="O17:P17"/>
    <mergeCell ref="E20:P20"/>
    <mergeCell ref="M23:P23"/>
    <mergeCell ref="C47:G47"/>
    <mergeCell ref="N47:Q47"/>
    <mergeCell ref="N49:Q49"/>
    <mergeCell ref="N50:Q50"/>
    <mergeCell ref="O11:P11"/>
    <mergeCell ref="H28:J28"/>
    <mergeCell ref="M28:P28"/>
    <mergeCell ref="H25:J25"/>
    <mergeCell ref="M25:P25"/>
    <mergeCell ref="H27:J27"/>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30.xml><?xml version="1.0" encoding="utf-8"?>
<worksheet xmlns="http://schemas.openxmlformats.org/spreadsheetml/2006/main" xmlns:r="http://schemas.openxmlformats.org/officeDocument/2006/relationships">
  <sheetPr>
    <tabColor rgb="FFFF0000"/>
  </sheetPr>
  <dimension ref="A1:L56"/>
  <sheetViews>
    <sheetView view="pageBreakPreview" topLeftCell="A25"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8.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2" ht="15.75">
      <c r="A1" s="1309"/>
      <c r="B1" s="1309"/>
      <c r="C1" s="1310" t="s">
        <v>5936</v>
      </c>
      <c r="D1" s="1311" t="s">
        <v>5936</v>
      </c>
      <c r="E1" s="1311" t="s">
        <v>3057</v>
      </c>
      <c r="F1" s="1311" t="s">
        <v>5936</v>
      </c>
      <c r="G1" s="1312"/>
      <c r="H1" s="1309"/>
      <c r="I1" s="1309"/>
      <c r="J1" s="1309"/>
      <c r="K1" s="1309"/>
    </row>
    <row r="2" spans="1:12">
      <c r="A2" s="1310" t="s">
        <v>5929</v>
      </c>
      <c r="C2" s="1310" t="s">
        <v>5930</v>
      </c>
      <c r="E2" s="1309"/>
      <c r="F2" s="1309"/>
      <c r="G2" s="1309"/>
      <c r="H2" s="1309"/>
      <c r="I2" s="1309"/>
      <c r="J2" s="1309"/>
      <c r="K2" s="1309"/>
    </row>
    <row r="3" spans="1:12" ht="15">
      <c r="A3" s="1310" t="s">
        <v>3987</v>
      </c>
      <c r="C3" s="1314" t="s">
        <v>1881</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5935</v>
      </c>
      <c r="B5" s="1315"/>
      <c r="C5" s="1315"/>
      <c r="D5" s="1315"/>
      <c r="E5" s="1309"/>
      <c r="F5" s="1309"/>
      <c r="G5" s="1309"/>
      <c r="H5" s="1309"/>
      <c r="I5" s="1316" t="s">
        <v>5937</v>
      </c>
      <c r="J5" s="1389" t="s">
        <v>3059</v>
      </c>
      <c r="K5" s="1309"/>
    </row>
    <row r="6" spans="1:12" ht="15">
      <c r="A6" s="1310" t="s">
        <v>5941</v>
      </c>
      <c r="B6" s="1315"/>
      <c r="C6" s="1315"/>
      <c r="D6" s="1315"/>
      <c r="E6" s="1309"/>
      <c r="F6" s="1309"/>
      <c r="G6" s="1309"/>
      <c r="H6" s="1309"/>
      <c r="I6" s="1316" t="s">
        <v>5946</v>
      </c>
      <c r="J6" s="1316" t="s">
        <v>5936</v>
      </c>
      <c r="K6" s="1309"/>
    </row>
    <row r="7" spans="1:12">
      <c r="A7" s="1318" t="s">
        <v>4286</v>
      </c>
      <c r="B7" s="1318"/>
      <c r="C7" s="1318" t="s">
        <v>5936</v>
      </c>
      <c r="D7" s="1318"/>
      <c r="E7" s="1318"/>
      <c r="F7" s="1318"/>
      <c r="G7" s="1319"/>
      <c r="H7" s="1319"/>
      <c r="I7" s="1319"/>
      <c r="J7" s="1319"/>
      <c r="K7" s="1318"/>
      <c r="L7" s="1318"/>
    </row>
    <row r="8" spans="1:12" ht="12" customHeight="1" thickBot="1">
      <c r="A8" s="1320" t="s">
        <v>5936</v>
      </c>
      <c r="B8" s="1320"/>
      <c r="C8" s="1321"/>
      <c r="D8" s="1318"/>
      <c r="E8" s="1318"/>
      <c r="F8" s="1322"/>
      <c r="G8" s="1322"/>
      <c r="H8" s="1323"/>
      <c r="I8" s="1323"/>
      <c r="J8" s="1323"/>
      <c r="K8" s="1324"/>
      <c r="L8" s="1325"/>
    </row>
    <row r="9" spans="1:12" ht="12" customHeight="1" thickBot="1">
      <c r="A9" s="1640" t="s">
        <v>3060</v>
      </c>
      <c r="B9" s="1326" t="s">
        <v>3061</v>
      </c>
      <c r="C9" s="1326" t="s">
        <v>3062</v>
      </c>
      <c r="D9" s="1326" t="s">
        <v>3063</v>
      </c>
      <c r="E9" s="1641" t="s">
        <v>4835</v>
      </c>
      <c r="F9" s="1326" t="s">
        <v>3064</v>
      </c>
      <c r="G9" s="1327" t="s">
        <v>3065</v>
      </c>
      <c r="H9" s="1633" t="s">
        <v>3066</v>
      </c>
      <c r="I9" s="1633"/>
      <c r="J9" s="1634" t="s">
        <v>3067</v>
      </c>
      <c r="K9" s="1635"/>
      <c r="L9" s="1636" t="s">
        <v>3068</v>
      </c>
    </row>
    <row r="10" spans="1:12" ht="12" customHeight="1" thickBot="1">
      <c r="A10" s="1630"/>
      <c r="B10" s="1328" t="s">
        <v>3069</v>
      </c>
      <c r="C10" s="1328" t="s">
        <v>3070</v>
      </c>
      <c r="D10" s="1328" t="s">
        <v>5936</v>
      </c>
      <c r="E10" s="1632"/>
      <c r="F10" s="1328" t="s">
        <v>3071</v>
      </c>
      <c r="G10" s="1329" t="s">
        <v>3072</v>
      </c>
      <c r="H10" s="1330" t="s">
        <v>3073</v>
      </c>
      <c r="I10" s="1331" t="s">
        <v>3074</v>
      </c>
      <c r="J10" s="1330" t="s">
        <v>3073</v>
      </c>
      <c r="K10" s="1332" t="s">
        <v>3074</v>
      </c>
      <c r="L10" s="1637"/>
    </row>
    <row r="11" spans="1:12" ht="45">
      <c r="A11" s="1390">
        <v>1</v>
      </c>
      <c r="B11" s="1391" t="s">
        <v>1882</v>
      </c>
      <c r="C11" s="1392"/>
      <c r="D11" s="1393"/>
      <c r="E11" s="1394" t="s">
        <v>1883</v>
      </c>
      <c r="F11" s="1395" t="s">
        <v>5504</v>
      </c>
      <c r="G11" s="1395">
        <v>2</v>
      </c>
      <c r="H11" s="1396"/>
      <c r="I11" s="1397"/>
      <c r="J11" s="1397">
        <f t="shared" ref="J11:J48" si="0">H11*G11</f>
        <v>0</v>
      </c>
      <c r="K11" s="1398">
        <f t="shared" ref="K11:K48" si="1">I11*G11</f>
        <v>0</v>
      </c>
      <c r="L11" s="1399"/>
    </row>
    <row r="12" spans="1:12" ht="56.25">
      <c r="A12" s="1343">
        <v>2</v>
      </c>
      <c r="B12" s="1344" t="s">
        <v>1884</v>
      </c>
      <c r="C12" s="1345" t="s">
        <v>5936</v>
      </c>
      <c r="D12" s="1346" t="s">
        <v>5936</v>
      </c>
      <c r="E12" s="1347" t="s">
        <v>1885</v>
      </c>
      <c r="F12" s="1348" t="s">
        <v>5504</v>
      </c>
      <c r="G12" s="1348">
        <v>2</v>
      </c>
      <c r="H12" s="1349"/>
      <c r="I12" s="1349"/>
      <c r="J12" s="1349">
        <f t="shared" si="0"/>
        <v>0</v>
      </c>
      <c r="K12" s="1350">
        <f t="shared" si="1"/>
        <v>0</v>
      </c>
      <c r="L12" s="1400"/>
    </row>
    <row r="13" spans="1:12" ht="22.5">
      <c r="A13" s="1343">
        <v>3</v>
      </c>
      <c r="B13" s="1344" t="s">
        <v>1886</v>
      </c>
      <c r="C13" s="1345" t="s">
        <v>5936</v>
      </c>
      <c r="D13" s="1346" t="s">
        <v>5936</v>
      </c>
      <c r="E13" s="1347" t="s">
        <v>1887</v>
      </c>
      <c r="F13" s="1348" t="s">
        <v>5504</v>
      </c>
      <c r="G13" s="1348">
        <v>1</v>
      </c>
      <c r="H13" s="1352"/>
      <c r="I13" s="1349"/>
      <c r="J13" s="1349">
        <f t="shared" si="0"/>
        <v>0</v>
      </c>
      <c r="K13" s="1350">
        <f t="shared" si="1"/>
        <v>0</v>
      </c>
      <c r="L13" s="1400"/>
    </row>
    <row r="14" spans="1:12">
      <c r="A14" s="1343">
        <v>4</v>
      </c>
      <c r="B14" s="1344" t="s">
        <v>1888</v>
      </c>
      <c r="C14" s="1345" t="s">
        <v>5936</v>
      </c>
      <c r="D14" s="1346" t="s">
        <v>5936</v>
      </c>
      <c r="E14" s="1347" t="s">
        <v>331</v>
      </c>
      <c r="F14" s="1348"/>
      <c r="G14" s="1348"/>
      <c r="H14" s="1349"/>
      <c r="I14" s="1349"/>
      <c r="J14" s="1349">
        <f t="shared" si="0"/>
        <v>0</v>
      </c>
      <c r="K14" s="1350">
        <f t="shared" si="1"/>
        <v>0</v>
      </c>
      <c r="L14" s="1401" t="s">
        <v>270</v>
      </c>
    </row>
    <row r="15" spans="1:12" ht="22.5">
      <c r="A15" s="1343">
        <v>5</v>
      </c>
      <c r="B15" s="1344" t="s">
        <v>1889</v>
      </c>
      <c r="C15" s="1345"/>
      <c r="D15" s="1346"/>
      <c r="E15" s="1347" t="s">
        <v>1890</v>
      </c>
      <c r="F15" s="1348" t="s">
        <v>5504</v>
      </c>
      <c r="G15" s="1348">
        <v>1</v>
      </c>
      <c r="H15" s="1349"/>
      <c r="I15" s="1349"/>
      <c r="J15" s="1386">
        <f t="shared" si="0"/>
        <v>0</v>
      </c>
      <c r="K15" s="1402">
        <f t="shared" si="1"/>
        <v>0</v>
      </c>
      <c r="L15" s="1400"/>
    </row>
    <row r="16" spans="1:12" ht="22.5">
      <c r="A16" s="1343">
        <v>6</v>
      </c>
      <c r="B16" s="1344" t="s">
        <v>1891</v>
      </c>
      <c r="C16" s="1345"/>
      <c r="D16" s="1346"/>
      <c r="E16" s="1347" t="s">
        <v>346</v>
      </c>
      <c r="F16" s="1348" t="s">
        <v>5504</v>
      </c>
      <c r="G16" s="1348">
        <v>1</v>
      </c>
      <c r="H16" s="1352"/>
      <c r="I16" s="1349"/>
      <c r="J16" s="1386">
        <f t="shared" si="0"/>
        <v>0</v>
      </c>
      <c r="K16" s="1402">
        <f t="shared" si="1"/>
        <v>0</v>
      </c>
      <c r="L16" s="1400"/>
    </row>
    <row r="17" spans="1:12">
      <c r="A17" s="1343">
        <v>7</v>
      </c>
      <c r="B17" s="1344" t="s">
        <v>1892</v>
      </c>
      <c r="C17" s="1345"/>
      <c r="D17" s="1346"/>
      <c r="E17" s="1347" t="s">
        <v>331</v>
      </c>
      <c r="F17" s="1348"/>
      <c r="G17" s="1348"/>
      <c r="H17" s="1352"/>
      <c r="I17" s="1349"/>
      <c r="J17" s="1386">
        <f t="shared" si="0"/>
        <v>0</v>
      </c>
      <c r="K17" s="1402">
        <f t="shared" si="1"/>
        <v>0</v>
      </c>
      <c r="L17" s="1401" t="s">
        <v>270</v>
      </c>
    </row>
    <row r="18" spans="1:12">
      <c r="A18" s="1343">
        <v>8</v>
      </c>
      <c r="B18" s="1344" t="s">
        <v>1893</v>
      </c>
      <c r="C18" s="1345"/>
      <c r="D18" s="1346"/>
      <c r="E18" s="1347" t="s">
        <v>331</v>
      </c>
      <c r="F18" s="1348"/>
      <c r="G18" s="1348"/>
      <c r="H18" s="1352"/>
      <c r="I18" s="1349"/>
      <c r="J18" s="1386">
        <f t="shared" si="0"/>
        <v>0</v>
      </c>
      <c r="K18" s="1402">
        <f t="shared" si="1"/>
        <v>0</v>
      </c>
      <c r="L18" s="1401" t="s">
        <v>270</v>
      </c>
    </row>
    <row r="19" spans="1:12" ht="44.1" customHeight="1">
      <c r="A19" s="1343">
        <v>9</v>
      </c>
      <c r="B19" s="1344" t="s">
        <v>1894</v>
      </c>
      <c r="C19" s="1345"/>
      <c r="D19" s="1346"/>
      <c r="E19" s="1347" t="s">
        <v>1895</v>
      </c>
      <c r="F19" s="1348" t="s">
        <v>4018</v>
      </c>
      <c r="G19" s="1348">
        <v>2</v>
      </c>
      <c r="H19" s="1352"/>
      <c r="I19" s="1349"/>
      <c r="J19" s="1386">
        <f t="shared" si="0"/>
        <v>0</v>
      </c>
      <c r="K19" s="1402">
        <f t="shared" si="1"/>
        <v>0</v>
      </c>
      <c r="L19" s="1400"/>
    </row>
    <row r="20" spans="1:12" ht="27.75" customHeight="1">
      <c r="A20" s="1343">
        <v>10</v>
      </c>
      <c r="B20" s="1344" t="s">
        <v>1896</v>
      </c>
      <c r="C20" s="1345"/>
      <c r="D20" s="1346"/>
      <c r="E20" s="1347" t="s">
        <v>1897</v>
      </c>
      <c r="F20" s="1348" t="s">
        <v>5504</v>
      </c>
      <c r="G20" s="1348">
        <v>2</v>
      </c>
      <c r="H20" s="1352"/>
      <c r="I20" s="1349"/>
      <c r="J20" s="1386">
        <f t="shared" si="0"/>
        <v>0</v>
      </c>
      <c r="K20" s="1402">
        <f t="shared" si="1"/>
        <v>0</v>
      </c>
      <c r="L20" s="1400"/>
    </row>
    <row r="21" spans="1:12" ht="22.5">
      <c r="A21" s="1343">
        <v>11</v>
      </c>
      <c r="B21" s="1344" t="s">
        <v>1898</v>
      </c>
      <c r="C21" s="1345"/>
      <c r="D21" s="1346"/>
      <c r="E21" s="1347" t="s">
        <v>1897</v>
      </c>
      <c r="F21" s="1348" t="s">
        <v>5504</v>
      </c>
      <c r="G21" s="1348">
        <v>2</v>
      </c>
      <c r="H21" s="1352"/>
      <c r="I21" s="1349"/>
      <c r="J21" s="1386">
        <f t="shared" si="0"/>
        <v>0</v>
      </c>
      <c r="K21" s="1402">
        <f t="shared" si="1"/>
        <v>0</v>
      </c>
      <c r="L21" s="1400"/>
    </row>
    <row r="22" spans="1:12" ht="22.5">
      <c r="A22" s="1343">
        <v>12</v>
      </c>
      <c r="B22" s="1344" t="s">
        <v>1899</v>
      </c>
      <c r="C22" s="1345"/>
      <c r="D22" s="1346"/>
      <c r="E22" s="1347" t="s">
        <v>1900</v>
      </c>
      <c r="F22" s="1348" t="s">
        <v>5504</v>
      </c>
      <c r="G22" s="1348">
        <v>2</v>
      </c>
      <c r="H22" s="1352"/>
      <c r="I22" s="1349"/>
      <c r="J22" s="1386">
        <f t="shared" si="0"/>
        <v>0</v>
      </c>
      <c r="K22" s="1402">
        <f t="shared" si="1"/>
        <v>0</v>
      </c>
      <c r="L22" s="1400"/>
    </row>
    <row r="23" spans="1:12" ht="21.4" customHeight="1">
      <c r="A23" s="1343">
        <v>13</v>
      </c>
      <c r="B23" s="1344" t="s">
        <v>1901</v>
      </c>
      <c r="C23" s="1345"/>
      <c r="D23" s="1346"/>
      <c r="E23" s="1347" t="s">
        <v>1902</v>
      </c>
      <c r="F23" s="1348" t="s">
        <v>5504</v>
      </c>
      <c r="G23" s="1348">
        <v>2</v>
      </c>
      <c r="H23" s="1352"/>
      <c r="I23" s="1349"/>
      <c r="J23" s="1386">
        <f t="shared" si="0"/>
        <v>0</v>
      </c>
      <c r="K23" s="1402">
        <f t="shared" si="1"/>
        <v>0</v>
      </c>
      <c r="L23" s="1400"/>
    </row>
    <row r="24" spans="1:12" ht="22.5">
      <c r="A24" s="1343">
        <v>14</v>
      </c>
      <c r="B24" s="1344" t="s">
        <v>1903</v>
      </c>
      <c r="C24" s="1345"/>
      <c r="D24" s="1346"/>
      <c r="E24" s="1347" t="s">
        <v>1904</v>
      </c>
      <c r="F24" s="1348" t="s">
        <v>5504</v>
      </c>
      <c r="G24" s="1348">
        <v>2</v>
      </c>
      <c r="H24" s="1352"/>
      <c r="I24" s="1349"/>
      <c r="J24" s="1386">
        <f t="shared" si="0"/>
        <v>0</v>
      </c>
      <c r="K24" s="1402">
        <f t="shared" si="1"/>
        <v>0</v>
      </c>
      <c r="L24" s="1400"/>
    </row>
    <row r="25" spans="1:12">
      <c r="A25" s="1343">
        <v>15</v>
      </c>
      <c r="B25" s="1344" t="s">
        <v>1905</v>
      </c>
      <c r="C25" s="1345"/>
      <c r="D25" s="1346"/>
      <c r="E25" s="1347" t="s">
        <v>1906</v>
      </c>
      <c r="F25" s="1348" t="s">
        <v>5504</v>
      </c>
      <c r="G25" s="1348">
        <v>1</v>
      </c>
      <c r="H25" s="1352"/>
      <c r="I25" s="1349"/>
      <c r="J25" s="1386">
        <f t="shared" si="0"/>
        <v>0</v>
      </c>
      <c r="K25" s="1402">
        <f t="shared" si="1"/>
        <v>0</v>
      </c>
      <c r="L25" s="1400"/>
    </row>
    <row r="26" spans="1:12">
      <c r="A26" s="1343">
        <v>16</v>
      </c>
      <c r="B26" s="1344" t="s">
        <v>1907</v>
      </c>
      <c r="C26" s="1345"/>
      <c r="D26" s="1346"/>
      <c r="E26" s="1347" t="s">
        <v>1908</v>
      </c>
      <c r="F26" s="1348" t="s">
        <v>5504</v>
      </c>
      <c r="G26" s="1348">
        <v>2</v>
      </c>
      <c r="H26" s="1352"/>
      <c r="I26" s="1349"/>
      <c r="J26" s="1386">
        <f t="shared" si="0"/>
        <v>0</v>
      </c>
      <c r="K26" s="1402">
        <f t="shared" si="1"/>
        <v>0</v>
      </c>
      <c r="L26" s="1400"/>
    </row>
    <row r="27" spans="1:12">
      <c r="A27" s="1343">
        <v>17</v>
      </c>
      <c r="B27" s="1344" t="s">
        <v>1909</v>
      </c>
      <c r="C27" s="1345"/>
      <c r="D27" s="1346"/>
      <c r="E27" s="1347" t="s">
        <v>1910</v>
      </c>
      <c r="F27" s="1348" t="s">
        <v>5504</v>
      </c>
      <c r="G27" s="1348">
        <v>2</v>
      </c>
      <c r="H27" s="1352"/>
      <c r="I27" s="1349"/>
      <c r="J27" s="1386">
        <f t="shared" si="0"/>
        <v>0</v>
      </c>
      <c r="K27" s="1402">
        <f t="shared" si="1"/>
        <v>0</v>
      </c>
      <c r="L27" s="1400"/>
    </row>
    <row r="28" spans="1:12" ht="22.5">
      <c r="A28" s="1343">
        <v>18</v>
      </c>
      <c r="B28" s="1344" t="s">
        <v>1911</v>
      </c>
      <c r="C28" s="1345"/>
      <c r="D28" s="1346"/>
      <c r="E28" s="1347" t="s">
        <v>1766</v>
      </c>
      <c r="F28" s="1348" t="s">
        <v>5504</v>
      </c>
      <c r="G28" s="1348">
        <v>1</v>
      </c>
      <c r="H28" s="1352"/>
      <c r="I28" s="1349"/>
      <c r="J28" s="1386">
        <f t="shared" si="0"/>
        <v>0</v>
      </c>
      <c r="K28" s="1402">
        <f t="shared" si="1"/>
        <v>0</v>
      </c>
      <c r="L28" s="1400"/>
    </row>
    <row r="29" spans="1:12" ht="22.5">
      <c r="A29" s="1343">
        <v>19</v>
      </c>
      <c r="B29" s="1344" t="s">
        <v>1912</v>
      </c>
      <c r="C29" s="1345"/>
      <c r="D29" s="1346"/>
      <c r="E29" s="1347" t="s">
        <v>1913</v>
      </c>
      <c r="F29" s="1348" t="s">
        <v>5504</v>
      </c>
      <c r="G29" s="1348">
        <v>2</v>
      </c>
      <c r="H29" s="1352"/>
      <c r="I29" s="1349"/>
      <c r="J29" s="1386">
        <f t="shared" si="0"/>
        <v>0</v>
      </c>
      <c r="K29" s="1402">
        <f t="shared" si="1"/>
        <v>0</v>
      </c>
      <c r="L29" s="1400"/>
    </row>
    <row r="30" spans="1:12" ht="22.5">
      <c r="A30" s="1343">
        <v>20</v>
      </c>
      <c r="B30" s="1344" t="s">
        <v>1914</v>
      </c>
      <c r="C30" s="1345"/>
      <c r="D30" s="1346"/>
      <c r="E30" s="1347" t="s">
        <v>1915</v>
      </c>
      <c r="F30" s="1348" t="s">
        <v>5504</v>
      </c>
      <c r="G30" s="1348">
        <v>1</v>
      </c>
      <c r="H30" s="1352"/>
      <c r="I30" s="1349"/>
      <c r="J30" s="1386">
        <f t="shared" si="0"/>
        <v>0</v>
      </c>
      <c r="K30" s="1402">
        <f t="shared" si="1"/>
        <v>0</v>
      </c>
      <c r="L30" s="1400"/>
    </row>
    <row r="31" spans="1:12" ht="22.5">
      <c r="A31" s="1343">
        <v>21</v>
      </c>
      <c r="B31" s="1344" t="s">
        <v>1916</v>
      </c>
      <c r="C31" s="1345"/>
      <c r="D31" s="1346"/>
      <c r="E31" s="1347" t="s">
        <v>1774</v>
      </c>
      <c r="F31" s="1348" t="s">
        <v>5504</v>
      </c>
      <c r="G31" s="1348">
        <v>2</v>
      </c>
      <c r="H31" s="1352"/>
      <c r="I31" s="1349"/>
      <c r="J31" s="1386">
        <f t="shared" si="0"/>
        <v>0</v>
      </c>
      <c r="K31" s="1402">
        <f t="shared" si="1"/>
        <v>0</v>
      </c>
      <c r="L31" s="1400"/>
    </row>
    <row r="32" spans="1:12" ht="22.5">
      <c r="A32" s="1343">
        <v>22</v>
      </c>
      <c r="B32" s="1344" t="s">
        <v>1917</v>
      </c>
      <c r="C32" s="1345"/>
      <c r="D32" s="1346"/>
      <c r="E32" s="1347" t="s">
        <v>1918</v>
      </c>
      <c r="F32" s="1348" t="s">
        <v>5504</v>
      </c>
      <c r="G32" s="1348">
        <v>1</v>
      </c>
      <c r="H32" s="1352"/>
      <c r="I32" s="1349"/>
      <c r="J32" s="1386">
        <f t="shared" si="0"/>
        <v>0</v>
      </c>
      <c r="K32" s="1402">
        <f t="shared" si="1"/>
        <v>0</v>
      </c>
      <c r="L32" s="1400"/>
    </row>
    <row r="33" spans="1:12" ht="22.5">
      <c r="A33" s="1343">
        <v>23</v>
      </c>
      <c r="B33" s="1344" t="s">
        <v>1919</v>
      </c>
      <c r="C33" s="1345"/>
      <c r="D33" s="1346"/>
      <c r="E33" s="1347" t="s">
        <v>1920</v>
      </c>
      <c r="F33" s="1348" t="s">
        <v>5504</v>
      </c>
      <c r="G33" s="1348">
        <v>1</v>
      </c>
      <c r="H33" s="1352"/>
      <c r="I33" s="1349"/>
      <c r="J33" s="1386">
        <f t="shared" si="0"/>
        <v>0</v>
      </c>
      <c r="K33" s="1402">
        <f t="shared" si="1"/>
        <v>0</v>
      </c>
      <c r="L33" s="1401" t="s">
        <v>270</v>
      </c>
    </row>
    <row r="34" spans="1:12" ht="22.5">
      <c r="A34" s="1343">
        <v>24</v>
      </c>
      <c r="B34" s="1344" t="s">
        <v>1921</v>
      </c>
      <c r="C34" s="1345"/>
      <c r="D34" s="1346"/>
      <c r="E34" s="1347" t="s">
        <v>1801</v>
      </c>
      <c r="F34" s="1348" t="s">
        <v>4018</v>
      </c>
      <c r="G34" s="1348">
        <v>5</v>
      </c>
      <c r="H34" s="1352"/>
      <c r="I34" s="1349"/>
      <c r="J34" s="1386">
        <f t="shared" si="0"/>
        <v>0</v>
      </c>
      <c r="K34" s="1402">
        <f t="shared" si="1"/>
        <v>0</v>
      </c>
      <c r="L34" s="1401" t="s">
        <v>270</v>
      </c>
    </row>
    <row r="35" spans="1:12">
      <c r="A35" s="1343">
        <v>25</v>
      </c>
      <c r="B35" s="1344" t="s">
        <v>1922</v>
      </c>
      <c r="C35" s="1345"/>
      <c r="D35" s="1346"/>
      <c r="E35" s="1347" t="s">
        <v>331</v>
      </c>
      <c r="F35" s="1348"/>
      <c r="G35" s="1348"/>
      <c r="H35" s="1352"/>
      <c r="I35" s="1349"/>
      <c r="J35" s="1386">
        <f t="shared" si="0"/>
        <v>0</v>
      </c>
      <c r="K35" s="1402">
        <f t="shared" si="1"/>
        <v>0</v>
      </c>
      <c r="L35" s="1401" t="s">
        <v>270</v>
      </c>
    </row>
    <row r="36" spans="1:12">
      <c r="A36" s="1343">
        <v>26</v>
      </c>
      <c r="B36" s="1344" t="s">
        <v>1923</v>
      </c>
      <c r="C36" s="1345"/>
      <c r="D36" s="1346"/>
      <c r="E36" s="1347" t="s">
        <v>331</v>
      </c>
      <c r="F36" s="1348"/>
      <c r="G36" s="1348"/>
      <c r="H36" s="1352"/>
      <c r="I36" s="1349"/>
      <c r="J36" s="1386">
        <f t="shared" si="0"/>
        <v>0</v>
      </c>
      <c r="K36" s="1402">
        <f t="shared" si="1"/>
        <v>0</v>
      </c>
      <c r="L36" s="1401" t="s">
        <v>270</v>
      </c>
    </row>
    <row r="37" spans="1:12" ht="22.5">
      <c r="A37" s="1343">
        <v>27</v>
      </c>
      <c r="B37" s="1344" t="s">
        <v>1924</v>
      </c>
      <c r="C37" s="1345"/>
      <c r="D37" s="1346"/>
      <c r="E37" s="1347" t="s">
        <v>1826</v>
      </c>
      <c r="F37" s="1403" t="s">
        <v>4018</v>
      </c>
      <c r="G37" s="1403">
        <v>1</v>
      </c>
      <c r="H37" s="1352"/>
      <c r="I37" s="1349"/>
      <c r="J37" s="1386">
        <f t="shared" si="0"/>
        <v>0</v>
      </c>
      <c r="K37" s="1402">
        <f t="shared" si="1"/>
        <v>0</v>
      </c>
      <c r="L37" s="1401" t="s">
        <v>270</v>
      </c>
    </row>
    <row r="38" spans="1:12" ht="22.5">
      <c r="A38" s="1343">
        <v>28</v>
      </c>
      <c r="B38" s="1344" t="s">
        <v>1925</v>
      </c>
      <c r="C38" s="1345"/>
      <c r="D38" s="1346"/>
      <c r="E38" s="1347" t="s">
        <v>1826</v>
      </c>
      <c r="F38" s="1403" t="s">
        <v>4018</v>
      </c>
      <c r="G38" s="1403">
        <v>1</v>
      </c>
      <c r="H38" s="1352"/>
      <c r="I38" s="1386"/>
      <c r="J38" s="1386">
        <f t="shared" si="0"/>
        <v>0</v>
      </c>
      <c r="K38" s="1402">
        <f t="shared" si="1"/>
        <v>0</v>
      </c>
      <c r="L38" s="1401" t="s">
        <v>270</v>
      </c>
    </row>
    <row r="39" spans="1:12" ht="22.5">
      <c r="A39" s="1343">
        <v>29</v>
      </c>
      <c r="B39" s="1344" t="s">
        <v>1926</v>
      </c>
      <c r="C39" s="1345"/>
      <c r="D39" s="1346"/>
      <c r="E39" s="1347" t="s">
        <v>1927</v>
      </c>
      <c r="F39" s="1403" t="s">
        <v>4018</v>
      </c>
      <c r="G39" s="1403">
        <v>2</v>
      </c>
      <c r="H39" s="1352"/>
      <c r="I39" s="1386"/>
      <c r="J39" s="1386">
        <f t="shared" si="0"/>
        <v>0</v>
      </c>
      <c r="K39" s="1402">
        <f t="shared" si="1"/>
        <v>0</v>
      </c>
      <c r="L39" s="1401" t="s">
        <v>270</v>
      </c>
    </row>
    <row r="40" spans="1:12" ht="22.5">
      <c r="A40" s="1343">
        <v>30</v>
      </c>
      <c r="B40" s="1344" t="s">
        <v>1928</v>
      </c>
      <c r="C40" s="1345"/>
      <c r="D40" s="1346"/>
      <c r="E40" s="1347" t="s">
        <v>1815</v>
      </c>
      <c r="F40" s="1403" t="s">
        <v>4018</v>
      </c>
      <c r="G40" s="1403">
        <v>1</v>
      </c>
      <c r="H40" s="1352"/>
      <c r="I40" s="1386"/>
      <c r="J40" s="1386">
        <f t="shared" si="0"/>
        <v>0</v>
      </c>
      <c r="K40" s="1402">
        <f t="shared" si="1"/>
        <v>0</v>
      </c>
      <c r="L40" s="1401" t="s">
        <v>270</v>
      </c>
    </row>
    <row r="41" spans="1:12" ht="22.5">
      <c r="A41" s="1343">
        <v>31</v>
      </c>
      <c r="B41" s="1344" t="s">
        <v>1929</v>
      </c>
      <c r="C41" s="1345"/>
      <c r="D41" s="1346"/>
      <c r="E41" s="1347" t="s">
        <v>1815</v>
      </c>
      <c r="F41" s="1403" t="s">
        <v>4018</v>
      </c>
      <c r="G41" s="1403">
        <v>1</v>
      </c>
      <c r="H41" s="1352"/>
      <c r="I41" s="1386"/>
      <c r="J41" s="1386">
        <f t="shared" si="0"/>
        <v>0</v>
      </c>
      <c r="K41" s="1402">
        <f t="shared" si="1"/>
        <v>0</v>
      </c>
      <c r="L41" s="1401" t="s">
        <v>270</v>
      </c>
    </row>
    <row r="42" spans="1:12" ht="22.5">
      <c r="A42" s="1343">
        <v>32</v>
      </c>
      <c r="B42" s="1344" t="s">
        <v>1930</v>
      </c>
      <c r="C42" s="1345"/>
      <c r="D42" s="1346"/>
      <c r="E42" s="1347" t="s">
        <v>1931</v>
      </c>
      <c r="F42" s="1403" t="s">
        <v>4018</v>
      </c>
      <c r="G42" s="1403">
        <v>1</v>
      </c>
      <c r="H42" s="1352"/>
      <c r="I42" s="1386"/>
      <c r="J42" s="1386">
        <f t="shared" si="0"/>
        <v>0</v>
      </c>
      <c r="K42" s="1402">
        <f t="shared" si="1"/>
        <v>0</v>
      </c>
      <c r="L42" s="1401" t="s">
        <v>270</v>
      </c>
    </row>
    <row r="43" spans="1:12" ht="22.5">
      <c r="A43" s="1343">
        <v>33</v>
      </c>
      <c r="B43" s="1344" t="s">
        <v>1932</v>
      </c>
      <c r="C43" s="1345"/>
      <c r="D43" s="1346"/>
      <c r="E43" s="1347" t="s">
        <v>1931</v>
      </c>
      <c r="F43" s="1403" t="s">
        <v>4018</v>
      </c>
      <c r="G43" s="1403">
        <v>1</v>
      </c>
      <c r="H43" s="1352"/>
      <c r="I43" s="1386"/>
      <c r="J43" s="1386">
        <f t="shared" si="0"/>
        <v>0</v>
      </c>
      <c r="K43" s="1402">
        <f t="shared" si="1"/>
        <v>0</v>
      </c>
      <c r="L43" s="1401" t="s">
        <v>270</v>
      </c>
    </row>
    <row r="44" spans="1:12" ht="22.5">
      <c r="A44" s="1343">
        <v>34</v>
      </c>
      <c r="B44" s="1344" t="s">
        <v>1933</v>
      </c>
      <c r="C44" s="1345"/>
      <c r="D44" s="1346"/>
      <c r="E44" s="1347" t="s">
        <v>1931</v>
      </c>
      <c r="F44" s="1403" t="s">
        <v>4018</v>
      </c>
      <c r="G44" s="1403">
        <v>1</v>
      </c>
      <c r="H44" s="1352"/>
      <c r="I44" s="1386"/>
      <c r="J44" s="1386">
        <f t="shared" si="0"/>
        <v>0</v>
      </c>
      <c r="K44" s="1402">
        <f t="shared" si="1"/>
        <v>0</v>
      </c>
      <c r="L44" s="1401" t="s">
        <v>270</v>
      </c>
    </row>
    <row r="45" spans="1:12" ht="22.5">
      <c r="A45" s="1343">
        <v>35</v>
      </c>
      <c r="B45" s="1344" t="s">
        <v>1934</v>
      </c>
      <c r="C45" s="1345"/>
      <c r="D45" s="1346"/>
      <c r="E45" s="1347" t="s">
        <v>1815</v>
      </c>
      <c r="F45" s="1403" t="s">
        <v>4018</v>
      </c>
      <c r="G45" s="1403">
        <v>1</v>
      </c>
      <c r="H45" s="1352"/>
      <c r="I45" s="1386"/>
      <c r="J45" s="1386">
        <f t="shared" si="0"/>
        <v>0</v>
      </c>
      <c r="K45" s="1402">
        <f t="shared" si="1"/>
        <v>0</v>
      </c>
      <c r="L45" s="1401" t="s">
        <v>270</v>
      </c>
    </row>
    <row r="46" spans="1:12" ht="22.5">
      <c r="A46" s="1343">
        <v>36</v>
      </c>
      <c r="B46" s="1344" t="s">
        <v>1935</v>
      </c>
      <c r="C46" s="1345"/>
      <c r="D46" s="1346"/>
      <c r="E46" s="1347" t="s">
        <v>1936</v>
      </c>
      <c r="F46" s="1403" t="s">
        <v>4018</v>
      </c>
      <c r="G46" s="1403">
        <v>1</v>
      </c>
      <c r="H46" s="1352"/>
      <c r="I46" s="1386"/>
      <c r="J46" s="1386">
        <f t="shared" si="0"/>
        <v>0</v>
      </c>
      <c r="K46" s="1402">
        <f t="shared" si="1"/>
        <v>0</v>
      </c>
      <c r="L46" s="1401" t="s">
        <v>270</v>
      </c>
    </row>
    <row r="47" spans="1:12" ht="22.5">
      <c r="A47" s="1343">
        <v>37</v>
      </c>
      <c r="B47" s="1344" t="s">
        <v>1937</v>
      </c>
      <c r="C47" s="1345"/>
      <c r="D47" s="1346"/>
      <c r="E47" s="1347" t="s">
        <v>1936</v>
      </c>
      <c r="F47" s="1403" t="s">
        <v>4018</v>
      </c>
      <c r="G47" s="1403">
        <v>1</v>
      </c>
      <c r="H47" s="1352"/>
      <c r="I47" s="1386"/>
      <c r="J47" s="1386">
        <f t="shared" si="0"/>
        <v>0</v>
      </c>
      <c r="K47" s="1402">
        <f t="shared" si="1"/>
        <v>0</v>
      </c>
      <c r="L47" s="1401" t="s">
        <v>270</v>
      </c>
    </row>
    <row r="48" spans="1:12" ht="22.5">
      <c r="A48" s="1343">
        <v>38</v>
      </c>
      <c r="B48" s="1344" t="s">
        <v>1938</v>
      </c>
      <c r="C48" s="1345"/>
      <c r="D48" s="1346"/>
      <c r="E48" s="1347" t="s">
        <v>1936</v>
      </c>
      <c r="F48" s="1403" t="s">
        <v>4018</v>
      </c>
      <c r="G48" s="1403">
        <v>1</v>
      </c>
      <c r="H48" s="1352"/>
      <c r="I48" s="1386"/>
      <c r="J48" s="1386">
        <f t="shared" si="0"/>
        <v>0</v>
      </c>
      <c r="K48" s="1402">
        <f t="shared" si="1"/>
        <v>0</v>
      </c>
      <c r="L48" s="1401" t="s">
        <v>270</v>
      </c>
    </row>
    <row r="49" spans="1:12" ht="12" customHeight="1" thickBot="1">
      <c r="A49" s="1355"/>
      <c r="B49" s="1356"/>
      <c r="C49" s="1357" t="s">
        <v>5936</v>
      </c>
      <c r="D49" s="1358"/>
      <c r="E49" s="1359" t="s">
        <v>5936</v>
      </c>
      <c r="F49" s="1360" t="s">
        <v>5936</v>
      </c>
      <c r="G49" s="1361" t="s">
        <v>5936</v>
      </c>
      <c r="H49" s="1362"/>
      <c r="I49" s="1363"/>
      <c r="J49" s="1363" t="s">
        <v>5936</v>
      </c>
      <c r="K49" s="1364"/>
      <c r="L49" s="1404"/>
    </row>
    <row r="50" spans="1:12" ht="12" customHeight="1">
      <c r="A50" s="1366" t="s">
        <v>1875</v>
      </c>
      <c r="B50" s="1367"/>
      <c r="C50" s="1368"/>
      <c r="D50" s="1369"/>
      <c r="E50" s="1370"/>
      <c r="F50" s="1371"/>
      <c r="G50" s="1372"/>
      <c r="H50" s="1373"/>
      <c r="I50" s="1374"/>
      <c r="J50" s="1374" t="s">
        <v>5936</v>
      </c>
      <c r="K50" s="1374"/>
      <c r="L50" s="1405"/>
    </row>
    <row r="51" spans="1:12" ht="12" customHeight="1">
      <c r="A51" s="1318"/>
      <c r="B51" s="1318"/>
      <c r="C51" s="1318"/>
      <c r="D51" s="1318" t="s">
        <v>5936</v>
      </c>
      <c r="E51" s="1318"/>
      <c r="F51" s="1318"/>
      <c r="G51" s="1318"/>
      <c r="H51" s="1319"/>
      <c r="I51" s="1374"/>
      <c r="J51" s="1374"/>
      <c r="K51" s="1374"/>
      <c r="L51" s="1325"/>
    </row>
    <row r="52" spans="1:12" ht="12" customHeight="1">
      <c r="A52" s="1377"/>
      <c r="B52" s="1378"/>
      <c r="C52" s="1379"/>
      <c r="D52" s="1379"/>
      <c r="E52" s="1379"/>
      <c r="F52" s="1379"/>
      <c r="G52" s="1380" t="str">
        <f>A8</f>
        <v xml:space="preserve"> </v>
      </c>
      <c r="H52" s="1638" t="s">
        <v>1876</v>
      </c>
      <c r="I52" s="1638"/>
      <c r="J52" s="1352">
        <f>SUM(J11:J50)</f>
        <v>0</v>
      </c>
      <c r="K52" s="1374"/>
      <c r="L52" s="1325"/>
    </row>
    <row r="53" spans="1:12" ht="12" customHeight="1">
      <c r="A53" s="1381"/>
      <c r="B53" s="1325"/>
      <c r="C53" s="1325"/>
      <c r="D53" s="1325"/>
      <c r="E53" s="1325"/>
      <c r="F53" s="1325"/>
      <c r="G53" s="1325"/>
      <c r="H53" s="1639" t="s">
        <v>1877</v>
      </c>
      <c r="I53" s="1639"/>
      <c r="J53" s="1382">
        <f>SUM(K11:K49)</f>
        <v>0</v>
      </c>
      <c r="K53" s="1383"/>
      <c r="L53" s="1325"/>
    </row>
    <row r="54" spans="1:12" ht="12" customHeight="1">
      <c r="A54" s="1384"/>
      <c r="B54" s="1385"/>
      <c r="C54" s="1385"/>
      <c r="D54" s="1385"/>
      <c r="E54" s="1385"/>
      <c r="F54" s="1385"/>
      <c r="G54" s="1385"/>
      <c r="H54" s="1628" t="s">
        <v>1878</v>
      </c>
      <c r="I54" s="1628"/>
      <c r="J54" s="1386">
        <f>SUM(J52:J53)</f>
        <v>0</v>
      </c>
      <c r="K54" s="1383"/>
      <c r="L54" s="1325"/>
    </row>
    <row r="55" spans="1:12" ht="12" customHeight="1">
      <c r="A55" s="1388" t="s">
        <v>1879</v>
      </c>
    </row>
    <row r="56" spans="1:12">
      <c r="A56" s="1388" t="s">
        <v>1880</v>
      </c>
    </row>
  </sheetData>
  <sheetProtection selectLockedCells="1" selectUnlockedCells="1"/>
  <mergeCells count="8">
    <mergeCell ref="H54:I54"/>
    <mergeCell ref="A9:A10"/>
    <mergeCell ref="E9:E10"/>
    <mergeCell ref="H9:I9"/>
    <mergeCell ref="J9:K9"/>
    <mergeCell ref="L9:L10"/>
    <mergeCell ref="H52:I52"/>
    <mergeCell ref="H53:I53"/>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legacyDrawing r:id="rId2"/>
</worksheet>
</file>

<file path=xl/worksheets/sheet31.xml><?xml version="1.0" encoding="utf-8"?>
<worksheet xmlns="http://schemas.openxmlformats.org/spreadsheetml/2006/main" xmlns:r="http://schemas.openxmlformats.org/officeDocument/2006/relationships">
  <sheetPr>
    <tabColor rgb="FFFF0000"/>
  </sheetPr>
  <dimension ref="A1:R53"/>
  <sheetViews>
    <sheetView topLeftCell="A25"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25" t="s">
        <v>3986</v>
      </c>
      <c r="D2" s="1625"/>
      <c r="E2" s="1625"/>
      <c r="F2" s="1625"/>
      <c r="G2" s="1625"/>
      <c r="H2" s="1625"/>
      <c r="I2" s="1625"/>
      <c r="J2" s="1625"/>
      <c r="K2" s="1625"/>
      <c r="L2" s="1625"/>
      <c r="M2" s="1625"/>
      <c r="N2" s="1625"/>
      <c r="O2" s="1625"/>
      <c r="P2" s="1625"/>
      <c r="Q2" s="1625"/>
      <c r="R2" s="1625"/>
    </row>
    <row r="3" spans="2:18" ht="7.5" customHeight="1">
      <c r="B3" s="1271"/>
      <c r="R3" s="1273"/>
    </row>
    <row r="4" spans="2:18" ht="15.75" customHeight="1">
      <c r="B4" s="1271"/>
      <c r="D4" s="1274" t="s">
        <v>5929</v>
      </c>
      <c r="F4" s="1626" t="str">
        <f ca="1">'PS 01'!C2</f>
        <v>Zajištění kvality vody pro skupinový vodovod Přelouč</v>
      </c>
      <c r="G4" s="1626"/>
      <c r="H4" s="1626"/>
      <c r="I4" s="1626"/>
      <c r="J4" s="1626"/>
      <c r="K4" s="1626"/>
      <c r="L4" s="1626"/>
      <c r="M4" s="1626"/>
      <c r="N4" s="1626"/>
      <c r="O4" s="1626"/>
      <c r="P4" s="1626"/>
      <c r="Q4" s="1626"/>
      <c r="R4" s="1273"/>
    </row>
    <row r="5" spans="2:18" s="1276" customFormat="1" ht="18.75" customHeight="1">
      <c r="B5" s="1275"/>
      <c r="D5" s="1277" t="s">
        <v>4210</v>
      </c>
      <c r="F5" s="1277" t="str">
        <f ca="1">'PS 03'!C3</f>
        <v>PS 03 Vrt V3, Brloh</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5932</v>
      </c>
      <c r="F7" s="1279"/>
      <c r="R7" s="1278"/>
    </row>
    <row r="8" spans="2:18" s="1276" customFormat="1" ht="15" customHeight="1">
      <c r="B8" s="1275"/>
      <c r="D8" s="1274" t="s">
        <v>5935</v>
      </c>
      <c r="F8" s="1279"/>
      <c r="M8" s="1274" t="s">
        <v>5937</v>
      </c>
      <c r="O8" s="1623"/>
      <c r="P8" s="1623"/>
      <c r="R8" s="1278"/>
    </row>
    <row r="9" spans="2:18" s="1276" customFormat="1" ht="7.5" customHeight="1">
      <c r="B9" s="1275"/>
      <c r="R9" s="1278"/>
    </row>
    <row r="10" spans="2:18" s="1276" customFormat="1" ht="15" customHeight="1">
      <c r="B10" s="1275"/>
      <c r="D10" s="1274" t="s">
        <v>5941</v>
      </c>
      <c r="M10" s="1274" t="s">
        <v>5942</v>
      </c>
      <c r="O10" s="1619"/>
      <c r="P10" s="1619"/>
      <c r="R10" s="1278"/>
    </row>
    <row r="11" spans="2:18" s="1276" customFormat="1" ht="18.75" customHeight="1">
      <c r="B11" s="1275"/>
      <c r="E11" s="323"/>
      <c r="M11" s="1274" t="s">
        <v>5943</v>
      </c>
      <c r="O11" s="1619"/>
      <c r="P11" s="1619"/>
      <c r="R11" s="1278"/>
    </row>
    <row r="12" spans="2:18" s="1276" customFormat="1" ht="7.5" customHeight="1">
      <c r="B12" s="1275"/>
      <c r="R12" s="1278"/>
    </row>
    <row r="13" spans="2:18" s="1276" customFormat="1" ht="15" customHeight="1">
      <c r="B13" s="1275"/>
      <c r="D13" s="1274" t="s">
        <v>5944</v>
      </c>
      <c r="M13" s="1274" t="s">
        <v>5942</v>
      </c>
      <c r="O13" s="1619"/>
      <c r="P13" s="1619"/>
      <c r="R13" s="1278"/>
    </row>
    <row r="14" spans="2:18" s="1276" customFormat="1" ht="18.75" customHeight="1">
      <c r="B14" s="1275"/>
      <c r="E14" s="1279"/>
      <c r="M14" s="1274" t="s">
        <v>5943</v>
      </c>
      <c r="O14" s="1619"/>
      <c r="P14" s="1619"/>
      <c r="R14" s="1278"/>
    </row>
    <row r="15" spans="2:18" s="1276" customFormat="1" ht="7.5" customHeight="1">
      <c r="B15" s="1275"/>
      <c r="R15" s="1278"/>
    </row>
    <row r="16" spans="2:18" s="1276" customFormat="1" ht="15" customHeight="1">
      <c r="B16" s="1275"/>
      <c r="D16" s="1274" t="s">
        <v>5946</v>
      </c>
      <c r="M16" s="1274" t="s">
        <v>5942</v>
      </c>
      <c r="O16" s="1619"/>
      <c r="P16" s="1619"/>
      <c r="R16" s="1278"/>
    </row>
    <row r="17" spans="2:18" s="1276" customFormat="1" ht="18.75" customHeight="1">
      <c r="B17" s="1275"/>
      <c r="E17" s="1279"/>
      <c r="M17" s="1274" t="s">
        <v>5943</v>
      </c>
      <c r="O17" s="1619"/>
      <c r="P17" s="1619"/>
      <c r="R17" s="1278"/>
    </row>
    <row r="18" spans="2:18" s="1276" customFormat="1" ht="7.5" customHeight="1">
      <c r="B18" s="1275"/>
      <c r="R18" s="1278"/>
    </row>
    <row r="19" spans="2:18" s="1276" customFormat="1" ht="15" customHeight="1">
      <c r="B19" s="1275"/>
      <c r="D19" s="1274" t="s">
        <v>5948</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5949</v>
      </c>
      <c r="M23" s="1617"/>
      <c r="N23" s="1617"/>
      <c r="O23" s="1617"/>
      <c r="P23" s="1617"/>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5953</v>
      </c>
      <c r="E25" s="1285" t="s">
        <v>5954</v>
      </c>
      <c r="F25" s="1286"/>
      <c r="G25" s="1287" t="s">
        <v>3054</v>
      </c>
      <c r="H25" s="1620"/>
      <c r="I25" s="1620"/>
      <c r="J25" s="1620"/>
      <c r="M25" s="1620"/>
      <c r="N25" s="1620"/>
      <c r="O25" s="1620"/>
      <c r="P25" s="1620"/>
      <c r="R25" s="1278"/>
    </row>
    <row r="26" spans="2:18" s="1276" customFormat="1" ht="15" customHeight="1">
      <c r="B26" s="1275"/>
      <c r="E26" s="1285" t="s">
        <v>5955</v>
      </c>
      <c r="F26" s="1286"/>
      <c r="G26" s="1287" t="s">
        <v>3054</v>
      </c>
      <c r="H26" s="1620"/>
      <c r="I26" s="1620"/>
      <c r="J26" s="1620"/>
      <c r="M26" s="1620"/>
      <c r="N26" s="1620"/>
      <c r="O26" s="1620"/>
      <c r="P26" s="1620"/>
      <c r="R26" s="1278"/>
    </row>
    <row r="27" spans="2:18" s="1276" customFormat="1" ht="15" customHeight="1">
      <c r="B27" s="1275"/>
      <c r="E27" s="1285" t="s">
        <v>5956</v>
      </c>
      <c r="F27" s="1286">
        <v>0.21</v>
      </c>
      <c r="G27" s="1287" t="s">
        <v>3054</v>
      </c>
      <c r="H27" s="1620" t="e">
        <f>SUM(#REF!)</f>
        <v>#REF!</v>
      </c>
      <c r="I27" s="1620"/>
      <c r="J27" s="1620"/>
      <c r="M27" s="1620">
        <v>0</v>
      </c>
      <c r="N27" s="1620"/>
      <c r="O27" s="1620"/>
      <c r="P27" s="1620"/>
      <c r="R27" s="1278"/>
    </row>
    <row r="28" spans="2:18" s="1276" customFormat="1" ht="15" customHeight="1">
      <c r="B28" s="1275"/>
      <c r="E28" s="1285" t="s">
        <v>5957</v>
      </c>
      <c r="F28" s="1286">
        <v>0.15</v>
      </c>
      <c r="G28" s="1287" t="s">
        <v>3054</v>
      </c>
      <c r="H28" s="1620" t="e">
        <f>SUM(#REF!)</f>
        <v>#REF!</v>
      </c>
      <c r="I28" s="1620"/>
      <c r="J28" s="1620"/>
      <c r="M28" s="1620">
        <v>0</v>
      </c>
      <c r="N28" s="1620"/>
      <c r="O28" s="1620"/>
      <c r="P28" s="1620"/>
      <c r="R28" s="1278"/>
    </row>
    <row r="29" spans="2:18" s="1276" customFormat="1" ht="15" customHeight="1">
      <c r="B29" s="1275"/>
      <c r="E29" s="1285" t="s">
        <v>5958</v>
      </c>
      <c r="F29" s="1286">
        <v>0</v>
      </c>
      <c r="G29" s="1287" t="s">
        <v>3054</v>
      </c>
      <c r="H29" s="1620" t="e">
        <f>SUM(#REF!)</f>
        <v>#REF!</v>
      </c>
      <c r="I29" s="1620"/>
      <c r="J29" s="1620"/>
      <c r="M29" s="1620">
        <v>0</v>
      </c>
      <c r="N29" s="1620"/>
      <c r="O29" s="1620"/>
      <c r="P29" s="1620"/>
      <c r="R29" s="1278"/>
    </row>
    <row r="30" spans="2:18" s="1276" customFormat="1" ht="7.5" customHeight="1">
      <c r="B30" s="1275"/>
      <c r="R30" s="1278"/>
    </row>
    <row r="31" spans="2:18" s="1276" customFormat="1" ht="26.25" customHeight="1">
      <c r="B31" s="1275"/>
      <c r="C31" s="1288"/>
      <c r="D31" s="1289" t="s">
        <v>5959</v>
      </c>
      <c r="E31" s="1290"/>
      <c r="F31" s="1290"/>
      <c r="G31" s="1291" t="s">
        <v>5960</v>
      </c>
      <c r="H31" s="1292" t="s">
        <v>5961</v>
      </c>
      <c r="I31" s="1290"/>
      <c r="J31" s="1290"/>
      <c r="K31" s="1290"/>
      <c r="L31" s="1624"/>
      <c r="M31" s="1624"/>
      <c r="N31" s="1624"/>
      <c r="O31" s="1624"/>
      <c r="P31" s="1624"/>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25" t="s">
        <v>3989</v>
      </c>
      <c r="D37" s="1625"/>
      <c r="E37" s="1625"/>
      <c r="F37" s="1625"/>
      <c r="G37" s="1625"/>
      <c r="H37" s="1625"/>
      <c r="I37" s="1625"/>
      <c r="J37" s="1625"/>
      <c r="K37" s="1625"/>
      <c r="L37" s="1625"/>
      <c r="M37" s="1625"/>
      <c r="N37" s="1625"/>
      <c r="O37" s="1625"/>
      <c r="P37" s="1625"/>
      <c r="Q37" s="1625"/>
      <c r="R37" s="1625"/>
    </row>
    <row r="38" spans="2:18" s="1276" customFormat="1" ht="7.5" customHeight="1">
      <c r="B38" s="1275"/>
      <c r="R38" s="1278"/>
    </row>
    <row r="39" spans="2:18" s="1276" customFormat="1" ht="15" customHeight="1">
      <c r="B39" s="1275"/>
      <c r="C39" s="1274" t="s">
        <v>5929</v>
      </c>
      <c r="F39" s="1626" t="str">
        <f>$F$4</f>
        <v>Zajištění kvality vody pro skupinový vodovod Přelouč</v>
      </c>
      <c r="G39" s="1626"/>
      <c r="H39" s="1626"/>
      <c r="I39" s="1626"/>
      <c r="J39" s="1626"/>
      <c r="K39" s="1626"/>
      <c r="L39" s="1626"/>
      <c r="M39" s="1626"/>
      <c r="N39" s="1626"/>
      <c r="O39" s="1626"/>
      <c r="P39" s="1626"/>
      <c r="Q39" s="1626"/>
      <c r="R39" s="1278"/>
    </row>
    <row r="40" spans="2:18" s="1276" customFormat="1" ht="15" customHeight="1">
      <c r="B40" s="1275"/>
      <c r="C40" s="1277" t="s">
        <v>4210</v>
      </c>
      <c r="F40" s="1627" t="str">
        <f>$F$5</f>
        <v>PS 03 Vrt V3, Brloh</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5935</v>
      </c>
      <c r="F42" s="1279">
        <f>$F$8</f>
        <v>0</v>
      </c>
      <c r="K42" s="1274" t="s">
        <v>5937</v>
      </c>
      <c r="M42" s="1623"/>
      <c r="N42" s="1623"/>
      <c r="O42" s="1623"/>
      <c r="P42" s="1623"/>
      <c r="R42" s="1278"/>
    </row>
    <row r="43" spans="2:18" s="1276" customFormat="1" ht="7.5" customHeight="1">
      <c r="B43" s="1275"/>
      <c r="R43" s="1278"/>
    </row>
    <row r="44" spans="2:18" s="1276" customFormat="1" ht="15.75" customHeight="1">
      <c r="B44" s="1275"/>
      <c r="C44" s="1274" t="s">
        <v>5941</v>
      </c>
      <c r="F44" s="1279"/>
      <c r="K44" s="1274" t="s">
        <v>5946</v>
      </c>
      <c r="M44" s="1619"/>
      <c r="N44" s="1619"/>
      <c r="O44" s="1619"/>
      <c r="P44" s="1619"/>
      <c r="Q44" s="1619"/>
      <c r="R44" s="1278"/>
    </row>
    <row r="45" spans="2:18" s="1276" customFormat="1" ht="15" customHeight="1">
      <c r="B45" s="1275"/>
      <c r="C45" s="1274" t="s">
        <v>5944</v>
      </c>
      <c r="F45" s="1279"/>
      <c r="R45" s="1278"/>
    </row>
    <row r="46" spans="2:18" s="1276" customFormat="1" ht="11.25" customHeight="1">
      <c r="B46" s="1275"/>
      <c r="R46" s="1278"/>
    </row>
    <row r="47" spans="2:18" s="1276" customFormat="1" ht="30" customHeight="1">
      <c r="B47" s="1275"/>
      <c r="C47" s="1616" t="s">
        <v>3990</v>
      </c>
      <c r="D47" s="1616"/>
      <c r="E47" s="1616"/>
      <c r="F47" s="1616"/>
      <c r="G47" s="1616"/>
      <c r="H47" s="1288"/>
      <c r="I47" s="1288"/>
      <c r="J47" s="1288"/>
      <c r="K47" s="1288"/>
      <c r="L47" s="1288"/>
      <c r="M47" s="1288"/>
      <c r="N47" s="1616" t="s">
        <v>3991</v>
      </c>
      <c r="O47" s="1616"/>
      <c r="P47" s="1616"/>
      <c r="Q47" s="1616"/>
      <c r="R47" s="1293"/>
    </row>
    <row r="48" spans="2:18" s="1276" customFormat="1" ht="11.25" customHeight="1">
      <c r="B48" s="1275"/>
      <c r="R48" s="1278"/>
    </row>
    <row r="49" spans="2:18" s="1276" customFormat="1" ht="30" customHeight="1">
      <c r="B49" s="1275"/>
      <c r="C49" s="1300" t="s">
        <v>3992</v>
      </c>
      <c r="N49" s="1617">
        <f>N50+N51</f>
        <v>0</v>
      </c>
      <c r="O49" s="1617"/>
      <c r="P49" s="1617"/>
      <c r="Q49" s="1617"/>
      <c r="R49" s="1278"/>
    </row>
    <row r="50" spans="2:18" s="1302" customFormat="1" ht="25.5" customHeight="1">
      <c r="B50" s="1301"/>
      <c r="D50" s="1303" t="s">
        <v>3055</v>
      </c>
      <c r="N50" s="1618">
        <f ca="1">'PS 03'!J25</f>
        <v>0</v>
      </c>
      <c r="O50" s="1618"/>
      <c r="P50" s="1618"/>
      <c r="Q50" s="1618"/>
      <c r="R50" s="1304"/>
    </row>
    <row r="51" spans="2:18" s="1306" customFormat="1" ht="21" customHeight="1">
      <c r="B51" s="1305"/>
      <c r="D51" s="1303" t="s">
        <v>3056</v>
      </c>
      <c r="N51" s="1618">
        <f ca="1">'PS 03'!J26</f>
        <v>0</v>
      </c>
      <c r="O51" s="1618"/>
      <c r="P51" s="1618"/>
      <c r="Q51" s="1618"/>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C2:R2"/>
    <mergeCell ref="F4:Q4"/>
    <mergeCell ref="O8:P8"/>
    <mergeCell ref="O10:P10"/>
    <mergeCell ref="N51:Q51"/>
    <mergeCell ref="M42:P42"/>
    <mergeCell ref="M44:Q44"/>
    <mergeCell ref="H29:J29"/>
    <mergeCell ref="M29:P29"/>
    <mergeCell ref="L31:P31"/>
    <mergeCell ref="C37:R37"/>
    <mergeCell ref="F39:Q39"/>
    <mergeCell ref="F40:Q40"/>
    <mergeCell ref="O13:P13"/>
    <mergeCell ref="H26:J26"/>
    <mergeCell ref="M26:P26"/>
    <mergeCell ref="O14:P14"/>
    <mergeCell ref="O16:P16"/>
    <mergeCell ref="M27:P27"/>
    <mergeCell ref="O17:P17"/>
    <mergeCell ref="E20:P20"/>
    <mergeCell ref="M23:P23"/>
    <mergeCell ref="C47:G47"/>
    <mergeCell ref="N47:Q47"/>
    <mergeCell ref="N49:Q49"/>
    <mergeCell ref="N50:Q50"/>
    <mergeCell ref="O11:P11"/>
    <mergeCell ref="H28:J28"/>
    <mergeCell ref="M28:P28"/>
    <mergeCell ref="H25:J25"/>
    <mergeCell ref="M25:P25"/>
    <mergeCell ref="H27:J27"/>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32.xml><?xml version="1.0" encoding="utf-8"?>
<worksheet xmlns="http://schemas.openxmlformats.org/spreadsheetml/2006/main" xmlns:r="http://schemas.openxmlformats.org/officeDocument/2006/relationships">
  <sheetPr>
    <tabColor rgb="FFFF0000"/>
  </sheetPr>
  <dimension ref="A1:M30"/>
  <sheetViews>
    <sheetView view="pageBreakPreview" topLeftCell="A7"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7.8320312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3" ht="15.75">
      <c r="A1" s="1309"/>
      <c r="B1" s="1309"/>
      <c r="C1" s="1310" t="s">
        <v>5936</v>
      </c>
      <c r="D1" s="1311" t="s">
        <v>5936</v>
      </c>
      <c r="E1" s="1311" t="s">
        <v>3057</v>
      </c>
      <c r="F1" s="1311" t="s">
        <v>5936</v>
      </c>
      <c r="G1" s="1312"/>
      <c r="H1" s="1309"/>
      <c r="I1" s="1309"/>
      <c r="J1" s="1309"/>
      <c r="K1" s="1309"/>
    </row>
    <row r="2" spans="1:13">
      <c r="A2" s="1310" t="s">
        <v>5929</v>
      </c>
      <c r="C2" s="1310" t="s">
        <v>5930</v>
      </c>
      <c r="E2" s="1309"/>
      <c r="F2" s="1309"/>
      <c r="G2" s="1309"/>
      <c r="H2" s="1309"/>
      <c r="I2" s="1309"/>
      <c r="J2" s="1309"/>
      <c r="K2" s="1309"/>
    </row>
    <row r="3" spans="1:13" ht="15">
      <c r="A3" s="1310" t="s">
        <v>3987</v>
      </c>
      <c r="C3" s="1314" t="s">
        <v>4806</v>
      </c>
      <c r="D3" s="1315"/>
      <c r="E3" s="1309"/>
      <c r="F3" s="1309"/>
      <c r="G3" s="1309"/>
      <c r="H3" s="1309"/>
      <c r="I3" s="1309"/>
      <c r="J3" s="1309"/>
      <c r="K3" s="1309"/>
    </row>
    <row r="4" spans="1:13" ht="15">
      <c r="B4" s="1315"/>
      <c r="C4" s="1315"/>
      <c r="D4" s="1315"/>
      <c r="E4" s="1309"/>
      <c r="F4" s="1309"/>
      <c r="G4" s="1309"/>
      <c r="H4" s="1309"/>
      <c r="I4" s="1309"/>
      <c r="J4" s="1309"/>
      <c r="K4" s="1309"/>
    </row>
    <row r="5" spans="1:13" ht="15">
      <c r="A5" s="1310" t="s">
        <v>5935</v>
      </c>
      <c r="B5" s="1315"/>
      <c r="C5" s="1315"/>
      <c r="D5" s="1315"/>
      <c r="E5" s="1309"/>
      <c r="F5" s="1309"/>
      <c r="G5" s="1309"/>
      <c r="H5" s="1309"/>
      <c r="I5" s="1316" t="s">
        <v>5937</v>
      </c>
      <c r="J5" s="1389" t="s">
        <v>3059</v>
      </c>
      <c r="K5" s="1309"/>
    </row>
    <row r="6" spans="1:13" ht="15">
      <c r="A6" s="1310" t="s">
        <v>5941</v>
      </c>
      <c r="B6" s="1315"/>
      <c r="C6" s="1315"/>
      <c r="D6" s="1315"/>
      <c r="E6" s="1309"/>
      <c r="F6" s="1309"/>
      <c r="G6" s="1309"/>
      <c r="H6" s="1309"/>
      <c r="I6" s="1316" t="s">
        <v>5946</v>
      </c>
      <c r="J6" s="1316" t="s">
        <v>5936</v>
      </c>
      <c r="K6" s="1309"/>
    </row>
    <row r="7" spans="1:13">
      <c r="A7" s="1318" t="s">
        <v>4286</v>
      </c>
      <c r="B7" s="1318"/>
      <c r="C7" s="1318" t="s">
        <v>5936</v>
      </c>
      <c r="D7" s="1318"/>
      <c r="E7" s="1318"/>
      <c r="F7" s="1318"/>
      <c r="G7" s="1319"/>
      <c r="H7" s="1319"/>
      <c r="I7" s="1319"/>
      <c r="J7" s="1319"/>
      <c r="K7" s="1318"/>
      <c r="L7" s="1318"/>
    </row>
    <row r="8" spans="1:13" ht="12" customHeight="1" thickBot="1">
      <c r="A8" s="1320" t="s">
        <v>5936</v>
      </c>
      <c r="B8" s="1320"/>
      <c r="C8" s="1321"/>
      <c r="D8" s="1318"/>
      <c r="E8" s="1318"/>
      <c r="F8" s="1322"/>
      <c r="G8" s="1322"/>
      <c r="H8" s="1323"/>
      <c r="I8" s="1323"/>
      <c r="J8" s="1323"/>
      <c r="K8" s="1324"/>
      <c r="L8" s="1325"/>
    </row>
    <row r="9" spans="1:13" ht="12" customHeight="1" thickBot="1">
      <c r="A9" s="1629" t="s">
        <v>3060</v>
      </c>
      <c r="B9" s="1326" t="s">
        <v>3061</v>
      </c>
      <c r="C9" s="1326" t="s">
        <v>3062</v>
      </c>
      <c r="D9" s="1326" t="s">
        <v>3063</v>
      </c>
      <c r="E9" s="1631" t="s">
        <v>4835</v>
      </c>
      <c r="F9" s="1326" t="s">
        <v>3064</v>
      </c>
      <c r="G9" s="1327" t="s">
        <v>3065</v>
      </c>
      <c r="H9" s="1633" t="s">
        <v>3066</v>
      </c>
      <c r="I9" s="1633"/>
      <c r="J9" s="1634" t="s">
        <v>3067</v>
      </c>
      <c r="K9" s="1635"/>
      <c r="L9" s="1636" t="s">
        <v>3068</v>
      </c>
    </row>
    <row r="10" spans="1:13" ht="12" customHeight="1" thickBot="1">
      <c r="A10" s="1630"/>
      <c r="B10" s="1328" t="s">
        <v>3069</v>
      </c>
      <c r="C10" s="1328" t="s">
        <v>3070</v>
      </c>
      <c r="D10" s="1328" t="s">
        <v>5936</v>
      </c>
      <c r="E10" s="1632"/>
      <c r="F10" s="1328" t="s">
        <v>3071</v>
      </c>
      <c r="G10" s="1329" t="s">
        <v>3072</v>
      </c>
      <c r="H10" s="1330" t="s">
        <v>3073</v>
      </c>
      <c r="I10" s="1331" t="s">
        <v>3074</v>
      </c>
      <c r="J10" s="1330" t="s">
        <v>3073</v>
      </c>
      <c r="K10" s="1332" t="s">
        <v>3074</v>
      </c>
      <c r="L10" s="1637"/>
    </row>
    <row r="11" spans="1:13" ht="45">
      <c r="A11" s="1333">
        <v>1</v>
      </c>
      <c r="B11" s="1334" t="s">
        <v>1939</v>
      </c>
      <c r="C11" s="1335"/>
      <c r="D11" s="1336"/>
      <c r="E11" s="1406" t="s">
        <v>1940</v>
      </c>
      <c r="F11" s="1407" t="s">
        <v>5504</v>
      </c>
      <c r="G11" s="1407">
        <v>2</v>
      </c>
      <c r="H11" s="1339"/>
      <c r="I11" s="1408"/>
      <c r="J11" s="1408">
        <f t="shared" ref="J11:J21" si="0">H11*G11</f>
        <v>0</v>
      </c>
      <c r="K11" s="1409">
        <f>I11</f>
        <v>0</v>
      </c>
      <c r="L11" s="1410"/>
    </row>
    <row r="12" spans="1:13">
      <c r="A12" s="1343">
        <v>2</v>
      </c>
      <c r="B12" s="1344" t="s">
        <v>1941</v>
      </c>
      <c r="C12" s="1345" t="s">
        <v>5936</v>
      </c>
      <c r="D12" s="1346" t="s">
        <v>5936</v>
      </c>
      <c r="E12" s="1347" t="s">
        <v>331</v>
      </c>
      <c r="F12" s="1403"/>
      <c r="G12" s="1403"/>
      <c r="H12" s="1352"/>
      <c r="I12" s="1386"/>
      <c r="J12" s="1386">
        <f t="shared" si="0"/>
        <v>0</v>
      </c>
      <c r="K12" s="1402">
        <f t="shared" ref="K12:K21" si="1">I12*G12</f>
        <v>0</v>
      </c>
      <c r="L12" s="1401" t="s">
        <v>270</v>
      </c>
    </row>
    <row r="13" spans="1:13">
      <c r="A13" s="1343">
        <v>3</v>
      </c>
      <c r="B13" s="1344" t="s">
        <v>1942</v>
      </c>
      <c r="C13" s="1345" t="s">
        <v>5936</v>
      </c>
      <c r="D13" s="1346" t="s">
        <v>5936</v>
      </c>
      <c r="E13" s="1347" t="s">
        <v>382</v>
      </c>
      <c r="F13" s="1403" t="s">
        <v>5504</v>
      </c>
      <c r="G13" s="1403">
        <v>1</v>
      </c>
      <c r="H13" s="1352"/>
      <c r="I13" s="1386"/>
      <c r="J13" s="1349">
        <f t="shared" si="0"/>
        <v>0</v>
      </c>
      <c r="K13" s="1350">
        <f t="shared" si="1"/>
        <v>0</v>
      </c>
      <c r="L13" s="1400"/>
    </row>
    <row r="14" spans="1:13" ht="22.5">
      <c r="A14" s="1343">
        <v>4</v>
      </c>
      <c r="B14" s="1344" t="s">
        <v>1943</v>
      </c>
      <c r="C14" s="1345" t="s">
        <v>5936</v>
      </c>
      <c r="D14" s="1346" t="s">
        <v>5936</v>
      </c>
      <c r="E14" s="1347" t="s">
        <v>1776</v>
      </c>
      <c r="F14" s="1403" t="s">
        <v>5504</v>
      </c>
      <c r="G14" s="1403">
        <v>1</v>
      </c>
      <c r="H14" s="1352"/>
      <c r="I14" s="1386"/>
      <c r="J14" s="1349">
        <f t="shared" si="0"/>
        <v>0</v>
      </c>
      <c r="K14" s="1350">
        <f t="shared" si="1"/>
        <v>0</v>
      </c>
      <c r="L14" s="1411"/>
      <c r="M14" s="1353"/>
    </row>
    <row r="15" spans="1:13" ht="22.5">
      <c r="A15" s="1343">
        <v>5</v>
      </c>
      <c r="B15" s="1344" t="s">
        <v>1944</v>
      </c>
      <c r="C15" s="1345"/>
      <c r="D15" s="1346"/>
      <c r="E15" s="1347" t="s">
        <v>1945</v>
      </c>
      <c r="F15" s="1403" t="s">
        <v>5504</v>
      </c>
      <c r="G15" s="1403">
        <v>1</v>
      </c>
      <c r="H15" s="1352"/>
      <c r="I15" s="1386"/>
      <c r="J15" s="1386">
        <f t="shared" si="0"/>
        <v>0</v>
      </c>
      <c r="K15" s="1402">
        <f t="shared" si="1"/>
        <v>0</v>
      </c>
      <c r="L15" s="1400"/>
    </row>
    <row r="16" spans="1:13" ht="22.5">
      <c r="A16" s="1343">
        <v>6</v>
      </c>
      <c r="B16" s="1344" t="s">
        <v>1946</v>
      </c>
      <c r="C16" s="1345"/>
      <c r="D16" s="1346"/>
      <c r="E16" s="1347" t="s">
        <v>1801</v>
      </c>
      <c r="F16" s="1403" t="s">
        <v>5504</v>
      </c>
      <c r="G16" s="1403">
        <v>1</v>
      </c>
      <c r="H16" s="1349"/>
      <c r="I16" s="1386"/>
      <c r="J16" s="1386">
        <f t="shared" si="0"/>
        <v>0</v>
      </c>
      <c r="K16" s="1402">
        <f t="shared" si="1"/>
        <v>0</v>
      </c>
      <c r="L16" s="1401" t="s">
        <v>270</v>
      </c>
    </row>
    <row r="17" spans="1:12">
      <c r="A17" s="1343">
        <v>7</v>
      </c>
      <c r="B17" s="1344" t="s">
        <v>1947</v>
      </c>
      <c r="C17" s="1345"/>
      <c r="D17" s="1346"/>
      <c r="E17" s="1347" t="s">
        <v>331</v>
      </c>
      <c r="F17" s="1403"/>
      <c r="G17" s="1403"/>
      <c r="H17" s="1349"/>
      <c r="I17" s="1386"/>
      <c r="J17" s="1386">
        <f t="shared" si="0"/>
        <v>0</v>
      </c>
      <c r="K17" s="1402">
        <f t="shared" si="1"/>
        <v>0</v>
      </c>
      <c r="L17" s="1401" t="s">
        <v>270</v>
      </c>
    </row>
    <row r="18" spans="1:12" ht="22.5">
      <c r="A18" s="1343">
        <v>8</v>
      </c>
      <c r="B18" s="1344" t="s">
        <v>1948</v>
      </c>
      <c r="C18" s="1345"/>
      <c r="D18" s="1346"/>
      <c r="E18" s="1347" t="s">
        <v>1949</v>
      </c>
      <c r="F18" s="1403" t="s">
        <v>4018</v>
      </c>
      <c r="G18" s="1403">
        <v>1</v>
      </c>
      <c r="H18" s="1349"/>
      <c r="I18" s="1386"/>
      <c r="J18" s="1386">
        <f t="shared" si="0"/>
        <v>0</v>
      </c>
      <c r="K18" s="1402">
        <f t="shared" si="1"/>
        <v>0</v>
      </c>
      <c r="L18" s="1401" t="s">
        <v>270</v>
      </c>
    </row>
    <row r="19" spans="1:12" ht="22.5">
      <c r="A19" s="1343">
        <v>9</v>
      </c>
      <c r="B19" s="1344" t="s">
        <v>1950</v>
      </c>
      <c r="C19" s="1345"/>
      <c r="D19" s="1346"/>
      <c r="E19" s="1347" t="s">
        <v>1949</v>
      </c>
      <c r="F19" s="1403" t="s">
        <v>4018</v>
      </c>
      <c r="G19" s="1403">
        <v>1</v>
      </c>
      <c r="H19" s="1349"/>
      <c r="I19" s="1386"/>
      <c r="J19" s="1386">
        <f t="shared" si="0"/>
        <v>0</v>
      </c>
      <c r="K19" s="1402">
        <f t="shared" si="1"/>
        <v>0</v>
      </c>
      <c r="L19" s="1401" t="s">
        <v>270</v>
      </c>
    </row>
    <row r="20" spans="1:12">
      <c r="A20" s="1343">
        <v>10</v>
      </c>
      <c r="B20" s="1344" t="s">
        <v>1951</v>
      </c>
      <c r="C20" s="1345"/>
      <c r="D20" s="1346"/>
      <c r="E20" s="1347" t="s">
        <v>1862</v>
      </c>
      <c r="F20" s="1403" t="s">
        <v>4018</v>
      </c>
      <c r="G20" s="1403">
        <v>1</v>
      </c>
      <c r="H20" s="1349"/>
      <c r="I20" s="1386"/>
      <c r="J20" s="1386">
        <f t="shared" si="0"/>
        <v>0</v>
      </c>
      <c r="K20" s="1402">
        <f t="shared" si="1"/>
        <v>0</v>
      </c>
      <c r="L20" s="1401" t="s">
        <v>270</v>
      </c>
    </row>
    <row r="21" spans="1:12">
      <c r="A21" s="1412">
        <v>11</v>
      </c>
      <c r="B21" s="1413" t="s">
        <v>1952</v>
      </c>
      <c r="C21" s="1414"/>
      <c r="D21" s="1415"/>
      <c r="E21" s="1416" t="s">
        <v>1868</v>
      </c>
      <c r="F21" s="1403" t="s">
        <v>4018</v>
      </c>
      <c r="G21" s="1403">
        <v>1</v>
      </c>
      <c r="H21" s="1417"/>
      <c r="I21" s="1418"/>
      <c r="J21" s="1386">
        <f t="shared" si="0"/>
        <v>0</v>
      </c>
      <c r="K21" s="1402">
        <f t="shared" si="1"/>
        <v>0</v>
      </c>
      <c r="L21" s="1401" t="s">
        <v>270</v>
      </c>
    </row>
    <row r="22" spans="1:12" ht="12" customHeight="1" thickBot="1">
      <c r="A22" s="1355"/>
      <c r="B22" s="1356"/>
      <c r="C22" s="1357" t="s">
        <v>5936</v>
      </c>
      <c r="D22" s="1358"/>
      <c r="E22" s="1359" t="s">
        <v>5936</v>
      </c>
      <c r="F22" s="1360" t="s">
        <v>5936</v>
      </c>
      <c r="G22" s="1361" t="s">
        <v>5936</v>
      </c>
      <c r="H22" s="1362"/>
      <c r="I22" s="1363"/>
      <c r="J22" s="1363" t="s">
        <v>5936</v>
      </c>
      <c r="K22" s="1364"/>
      <c r="L22" s="1404"/>
    </row>
    <row r="23" spans="1:12" ht="12" customHeight="1">
      <c r="A23" s="1366" t="s">
        <v>1875</v>
      </c>
      <c r="B23" s="1367"/>
      <c r="C23" s="1368"/>
      <c r="D23" s="1369"/>
      <c r="E23" s="1370"/>
      <c r="F23" s="1371"/>
      <c r="G23" s="1372"/>
      <c r="H23" s="1373"/>
      <c r="I23" s="1374"/>
      <c r="J23" s="1374" t="s">
        <v>5936</v>
      </c>
      <c r="K23" s="1374"/>
      <c r="L23" s="1405"/>
    </row>
    <row r="24" spans="1:12" ht="12" customHeight="1">
      <c r="A24" s="1318"/>
      <c r="B24" s="1318"/>
      <c r="C24" s="1318"/>
      <c r="D24" s="1318" t="s">
        <v>5936</v>
      </c>
      <c r="E24" s="1318"/>
      <c r="F24" s="1318"/>
      <c r="G24" s="1318"/>
      <c r="H24" s="1319"/>
      <c r="I24" s="1374"/>
      <c r="J24" s="1374"/>
      <c r="K24" s="1374"/>
      <c r="L24" s="1325"/>
    </row>
    <row r="25" spans="1:12" ht="12" customHeight="1">
      <c r="A25" s="1377"/>
      <c r="B25" s="1378"/>
      <c r="C25" s="1379"/>
      <c r="D25" s="1379"/>
      <c r="E25" s="1379"/>
      <c r="F25" s="1379"/>
      <c r="G25" s="1380" t="str">
        <f>A8</f>
        <v xml:space="preserve"> </v>
      </c>
      <c r="H25" s="1638" t="s">
        <v>1876</v>
      </c>
      <c r="I25" s="1638"/>
      <c r="J25" s="1352">
        <f>SUM(J11:J23)</f>
        <v>0</v>
      </c>
      <c r="K25" s="1374"/>
      <c r="L25" s="1325"/>
    </row>
    <row r="26" spans="1:12" ht="12" customHeight="1">
      <c r="A26" s="1381"/>
      <c r="B26" s="1325"/>
      <c r="C26" s="1325"/>
      <c r="D26" s="1325"/>
      <c r="E26" s="1325"/>
      <c r="F26" s="1325"/>
      <c r="G26" s="1325"/>
      <c r="H26" s="1639" t="s">
        <v>1877</v>
      </c>
      <c r="I26" s="1639"/>
      <c r="J26" s="1382">
        <f>SUM(K11:K22)</f>
        <v>0</v>
      </c>
      <c r="K26" s="1383"/>
      <c r="L26" s="1325"/>
    </row>
    <row r="27" spans="1:12" ht="12" customHeight="1">
      <c r="A27" s="1384"/>
      <c r="B27" s="1385"/>
      <c r="C27" s="1385"/>
      <c r="D27" s="1385"/>
      <c r="E27" s="1385"/>
      <c r="F27" s="1385"/>
      <c r="G27" s="1385"/>
      <c r="H27" s="1628" t="s">
        <v>1878</v>
      </c>
      <c r="I27" s="1628"/>
      <c r="J27" s="1386">
        <f>SUM(J25:J26)</f>
        <v>0</v>
      </c>
      <c r="K27" s="1383"/>
      <c r="L27" s="1325"/>
    </row>
    <row r="28" spans="1:12" ht="12" customHeight="1"/>
    <row r="29" spans="1:12" ht="12" customHeight="1">
      <c r="A29" s="1388" t="s">
        <v>1879</v>
      </c>
    </row>
    <row r="30" spans="1:12">
      <c r="A30" s="1388" t="s">
        <v>1880</v>
      </c>
    </row>
  </sheetData>
  <sheetProtection selectLockedCells="1" selectUnlockedCells="1"/>
  <mergeCells count="8">
    <mergeCell ref="H27:I27"/>
    <mergeCell ref="A9:A10"/>
    <mergeCell ref="E9:E10"/>
    <mergeCell ref="H9:I9"/>
    <mergeCell ref="J9:K9"/>
    <mergeCell ref="L9:L10"/>
    <mergeCell ref="H25:I25"/>
    <mergeCell ref="H26:I26"/>
  </mergeCells>
  <phoneticPr fontId="0" type="noConversion"/>
  <pageMargins left="0.74791666666666667" right="0.74791666666666667" top="0.98402777777777772" bottom="0.98402777777777772" header="0.51180555555555551" footer="0.49236111111111114"/>
  <pageSetup paperSize="9" scale="99" firstPageNumber="0" orientation="landscape" horizontalDpi="300" verticalDpi="300" r:id="rId1"/>
  <headerFooter alignWithMargins="0">
    <oddFooter>&amp;CStránka &amp;P z &amp;N</oddFooter>
  </headerFooter>
  <legacyDrawing r:id="rId2"/>
</worksheet>
</file>

<file path=xl/worksheets/sheet33.xml><?xml version="1.0" encoding="utf-8"?>
<worksheet xmlns="http://schemas.openxmlformats.org/spreadsheetml/2006/main" xmlns:r="http://schemas.openxmlformats.org/officeDocument/2006/relationships">
  <sheetPr>
    <tabColor rgb="FFFF0000"/>
  </sheetPr>
  <dimension ref="A1:R53"/>
  <sheetViews>
    <sheetView topLeftCell="A18"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25" t="s">
        <v>3986</v>
      </c>
      <c r="D2" s="1625"/>
      <c r="E2" s="1625"/>
      <c r="F2" s="1625"/>
      <c r="G2" s="1625"/>
      <c r="H2" s="1625"/>
      <c r="I2" s="1625"/>
      <c r="J2" s="1625"/>
      <c r="K2" s="1625"/>
      <c r="L2" s="1625"/>
      <c r="M2" s="1625"/>
      <c r="N2" s="1625"/>
      <c r="O2" s="1625"/>
      <c r="P2" s="1625"/>
      <c r="Q2" s="1625"/>
      <c r="R2" s="1625"/>
    </row>
    <row r="3" spans="2:18" ht="7.5" customHeight="1">
      <c r="B3" s="1271"/>
      <c r="R3" s="1273"/>
    </row>
    <row r="4" spans="2:18" ht="15.75" customHeight="1">
      <c r="B4" s="1271"/>
      <c r="D4" s="1274" t="s">
        <v>5929</v>
      </c>
      <c r="F4" s="1626" t="str">
        <f ca="1">'PS 01'!C2</f>
        <v>Zajištění kvality vody pro skupinový vodovod Přelouč</v>
      </c>
      <c r="G4" s="1626"/>
      <c r="H4" s="1626"/>
      <c r="I4" s="1626"/>
      <c r="J4" s="1626"/>
      <c r="K4" s="1626"/>
      <c r="L4" s="1626"/>
      <c r="M4" s="1626"/>
      <c r="N4" s="1626"/>
      <c r="O4" s="1626"/>
      <c r="P4" s="1626"/>
      <c r="Q4" s="1626"/>
      <c r="R4" s="1273"/>
    </row>
    <row r="5" spans="2:18" s="1276" customFormat="1" ht="18.75" customHeight="1">
      <c r="B5" s="1275"/>
      <c r="D5" s="1277" t="s">
        <v>4210</v>
      </c>
      <c r="F5" s="1277" t="str">
        <f ca="1">'PS 04'!C3</f>
        <v>PS 04 Vrt Ja-6, Jankovice</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5932</v>
      </c>
      <c r="F7" s="1279"/>
      <c r="R7" s="1278"/>
    </row>
    <row r="8" spans="2:18" s="1276" customFormat="1" ht="15" customHeight="1">
      <c r="B8" s="1275"/>
      <c r="D8" s="1274" t="s">
        <v>5935</v>
      </c>
      <c r="F8" s="1279"/>
      <c r="M8" s="1274" t="s">
        <v>5937</v>
      </c>
      <c r="O8" s="1623"/>
      <c r="P8" s="1623"/>
      <c r="R8" s="1278"/>
    </row>
    <row r="9" spans="2:18" s="1276" customFormat="1" ht="7.5" customHeight="1">
      <c r="B9" s="1275"/>
      <c r="R9" s="1278"/>
    </row>
    <row r="10" spans="2:18" s="1276" customFormat="1" ht="15" customHeight="1">
      <c r="B10" s="1275"/>
      <c r="D10" s="1274" t="s">
        <v>5941</v>
      </c>
      <c r="M10" s="1274" t="s">
        <v>5942</v>
      </c>
      <c r="O10" s="1619"/>
      <c r="P10" s="1619"/>
      <c r="R10" s="1278"/>
    </row>
    <row r="11" spans="2:18" s="1276" customFormat="1" ht="18.75" customHeight="1">
      <c r="B11" s="1275"/>
      <c r="E11" s="323"/>
      <c r="M11" s="1274" t="s">
        <v>5943</v>
      </c>
      <c r="O11" s="1619"/>
      <c r="P11" s="1619"/>
      <c r="R11" s="1278"/>
    </row>
    <row r="12" spans="2:18" s="1276" customFormat="1" ht="7.5" customHeight="1">
      <c r="B12" s="1275"/>
      <c r="R12" s="1278"/>
    </row>
    <row r="13" spans="2:18" s="1276" customFormat="1" ht="15" customHeight="1">
      <c r="B13" s="1275"/>
      <c r="D13" s="1274" t="s">
        <v>5944</v>
      </c>
      <c r="M13" s="1274" t="s">
        <v>5942</v>
      </c>
      <c r="O13" s="1619"/>
      <c r="P13" s="1619"/>
      <c r="R13" s="1278"/>
    </row>
    <row r="14" spans="2:18" s="1276" customFormat="1" ht="18.75" customHeight="1">
      <c r="B14" s="1275"/>
      <c r="E14" s="1279"/>
      <c r="M14" s="1274" t="s">
        <v>5943</v>
      </c>
      <c r="O14" s="1619"/>
      <c r="P14" s="1619"/>
      <c r="R14" s="1278"/>
    </row>
    <row r="15" spans="2:18" s="1276" customFormat="1" ht="7.5" customHeight="1">
      <c r="B15" s="1275"/>
      <c r="R15" s="1278"/>
    </row>
    <row r="16" spans="2:18" s="1276" customFormat="1" ht="15" customHeight="1">
      <c r="B16" s="1275"/>
      <c r="D16" s="1274" t="s">
        <v>5946</v>
      </c>
      <c r="M16" s="1274" t="s">
        <v>5942</v>
      </c>
      <c r="O16" s="1619"/>
      <c r="P16" s="1619"/>
      <c r="R16" s="1278"/>
    </row>
    <row r="17" spans="2:18" s="1276" customFormat="1" ht="18.75" customHeight="1">
      <c r="B17" s="1275"/>
      <c r="E17" s="1279"/>
      <c r="M17" s="1274" t="s">
        <v>5943</v>
      </c>
      <c r="O17" s="1619"/>
      <c r="P17" s="1619"/>
      <c r="R17" s="1278"/>
    </row>
    <row r="18" spans="2:18" s="1276" customFormat="1" ht="7.5" customHeight="1">
      <c r="B18" s="1275"/>
      <c r="R18" s="1278"/>
    </row>
    <row r="19" spans="2:18" s="1276" customFormat="1" ht="15" customHeight="1">
      <c r="B19" s="1275"/>
      <c r="D19" s="1274" t="s">
        <v>5948</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5949</v>
      </c>
      <c r="M23" s="1617"/>
      <c r="N23" s="1617"/>
      <c r="O23" s="1617"/>
      <c r="P23" s="1617"/>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5953</v>
      </c>
      <c r="E25" s="1285" t="s">
        <v>5954</v>
      </c>
      <c r="F25" s="1286"/>
      <c r="G25" s="1287" t="s">
        <v>3054</v>
      </c>
      <c r="H25" s="1620"/>
      <c r="I25" s="1620"/>
      <c r="J25" s="1620"/>
      <c r="M25" s="1620"/>
      <c r="N25" s="1620"/>
      <c r="O25" s="1620"/>
      <c r="P25" s="1620"/>
      <c r="R25" s="1278"/>
    </row>
    <row r="26" spans="2:18" s="1276" customFormat="1" ht="15" customHeight="1">
      <c r="B26" s="1275"/>
      <c r="E26" s="1285" t="s">
        <v>5955</v>
      </c>
      <c r="F26" s="1286"/>
      <c r="G26" s="1287" t="s">
        <v>3054</v>
      </c>
      <c r="H26" s="1620"/>
      <c r="I26" s="1620"/>
      <c r="J26" s="1620"/>
      <c r="M26" s="1620"/>
      <c r="N26" s="1620"/>
      <c r="O26" s="1620"/>
      <c r="P26" s="1620"/>
      <c r="R26" s="1278"/>
    </row>
    <row r="27" spans="2:18" s="1276" customFormat="1" ht="15" customHeight="1">
      <c r="B27" s="1275"/>
      <c r="E27" s="1285" t="s">
        <v>5956</v>
      </c>
      <c r="F27" s="1286">
        <v>0.21</v>
      </c>
      <c r="G27" s="1287" t="s">
        <v>3054</v>
      </c>
      <c r="H27" s="1620" t="e">
        <f>SUM(#REF!)</f>
        <v>#REF!</v>
      </c>
      <c r="I27" s="1620"/>
      <c r="J27" s="1620"/>
      <c r="M27" s="1620">
        <v>0</v>
      </c>
      <c r="N27" s="1620"/>
      <c r="O27" s="1620"/>
      <c r="P27" s="1620"/>
      <c r="R27" s="1278"/>
    </row>
    <row r="28" spans="2:18" s="1276" customFormat="1" ht="15" customHeight="1">
      <c r="B28" s="1275"/>
      <c r="E28" s="1285" t="s">
        <v>5957</v>
      </c>
      <c r="F28" s="1286">
        <v>0.15</v>
      </c>
      <c r="G28" s="1287" t="s">
        <v>3054</v>
      </c>
      <c r="H28" s="1620" t="e">
        <f>SUM(#REF!)</f>
        <v>#REF!</v>
      </c>
      <c r="I28" s="1620"/>
      <c r="J28" s="1620"/>
      <c r="M28" s="1620">
        <v>0</v>
      </c>
      <c r="N28" s="1620"/>
      <c r="O28" s="1620"/>
      <c r="P28" s="1620"/>
      <c r="R28" s="1278"/>
    </row>
    <row r="29" spans="2:18" s="1276" customFormat="1" ht="15" customHeight="1">
      <c r="B29" s="1275"/>
      <c r="E29" s="1285" t="s">
        <v>5958</v>
      </c>
      <c r="F29" s="1286">
        <v>0</v>
      </c>
      <c r="G29" s="1287" t="s">
        <v>3054</v>
      </c>
      <c r="H29" s="1620" t="e">
        <f>SUM(#REF!)</f>
        <v>#REF!</v>
      </c>
      <c r="I29" s="1620"/>
      <c r="J29" s="1620"/>
      <c r="M29" s="1620">
        <v>0</v>
      </c>
      <c r="N29" s="1620"/>
      <c r="O29" s="1620"/>
      <c r="P29" s="1620"/>
      <c r="R29" s="1278"/>
    </row>
    <row r="30" spans="2:18" s="1276" customFormat="1" ht="7.5" customHeight="1">
      <c r="B30" s="1275"/>
      <c r="R30" s="1278"/>
    </row>
    <row r="31" spans="2:18" s="1276" customFormat="1" ht="26.25" customHeight="1">
      <c r="B31" s="1275"/>
      <c r="C31" s="1288"/>
      <c r="D31" s="1289" t="s">
        <v>5959</v>
      </c>
      <c r="E31" s="1290"/>
      <c r="F31" s="1290"/>
      <c r="G31" s="1291" t="s">
        <v>5960</v>
      </c>
      <c r="H31" s="1292" t="s">
        <v>5961</v>
      </c>
      <c r="I31" s="1290"/>
      <c r="J31" s="1290"/>
      <c r="K31" s="1290"/>
      <c r="L31" s="1624"/>
      <c r="M31" s="1624"/>
      <c r="N31" s="1624"/>
      <c r="O31" s="1624"/>
      <c r="P31" s="1624"/>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25" t="s">
        <v>3989</v>
      </c>
      <c r="D37" s="1625"/>
      <c r="E37" s="1625"/>
      <c r="F37" s="1625"/>
      <c r="G37" s="1625"/>
      <c r="H37" s="1625"/>
      <c r="I37" s="1625"/>
      <c r="J37" s="1625"/>
      <c r="K37" s="1625"/>
      <c r="L37" s="1625"/>
      <c r="M37" s="1625"/>
      <c r="N37" s="1625"/>
      <c r="O37" s="1625"/>
      <c r="P37" s="1625"/>
      <c r="Q37" s="1625"/>
      <c r="R37" s="1625"/>
    </row>
    <row r="38" spans="2:18" s="1276" customFormat="1" ht="7.5" customHeight="1">
      <c r="B38" s="1275"/>
      <c r="R38" s="1278"/>
    </row>
    <row r="39" spans="2:18" s="1276" customFormat="1" ht="15" customHeight="1">
      <c r="B39" s="1275"/>
      <c r="C39" s="1274" t="s">
        <v>5929</v>
      </c>
      <c r="F39" s="1626" t="str">
        <f>$F$4</f>
        <v>Zajištění kvality vody pro skupinový vodovod Přelouč</v>
      </c>
      <c r="G39" s="1626"/>
      <c r="H39" s="1626"/>
      <c r="I39" s="1626"/>
      <c r="J39" s="1626"/>
      <c r="K39" s="1626"/>
      <c r="L39" s="1626"/>
      <c r="M39" s="1626"/>
      <c r="N39" s="1626"/>
      <c r="O39" s="1626"/>
      <c r="P39" s="1626"/>
      <c r="Q39" s="1626"/>
      <c r="R39" s="1278"/>
    </row>
    <row r="40" spans="2:18" s="1276" customFormat="1" ht="15" customHeight="1">
      <c r="B40" s="1275"/>
      <c r="C40" s="1277" t="s">
        <v>4210</v>
      </c>
      <c r="F40" s="1627" t="str">
        <f>$F$5</f>
        <v>PS 04 Vrt Ja-6, Jankovice</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5935</v>
      </c>
      <c r="F42" s="1279">
        <f>$F$8</f>
        <v>0</v>
      </c>
      <c r="K42" s="1274" t="s">
        <v>5937</v>
      </c>
      <c r="M42" s="1623"/>
      <c r="N42" s="1623"/>
      <c r="O42" s="1623"/>
      <c r="P42" s="1623"/>
      <c r="R42" s="1278"/>
    </row>
    <row r="43" spans="2:18" s="1276" customFormat="1" ht="7.5" customHeight="1">
      <c r="B43" s="1275"/>
      <c r="R43" s="1278"/>
    </row>
    <row r="44" spans="2:18" s="1276" customFormat="1" ht="15.75" customHeight="1">
      <c r="B44" s="1275"/>
      <c r="C44" s="1274" t="s">
        <v>5941</v>
      </c>
      <c r="F44" s="1279"/>
      <c r="K44" s="1274" t="s">
        <v>5946</v>
      </c>
      <c r="M44" s="1619"/>
      <c r="N44" s="1619"/>
      <c r="O44" s="1619"/>
      <c r="P44" s="1619"/>
      <c r="Q44" s="1619"/>
      <c r="R44" s="1278"/>
    </row>
    <row r="45" spans="2:18" s="1276" customFormat="1" ht="15" customHeight="1">
      <c r="B45" s="1275"/>
      <c r="C45" s="1274" t="s">
        <v>5944</v>
      </c>
      <c r="F45" s="1279"/>
      <c r="R45" s="1278"/>
    </row>
    <row r="46" spans="2:18" s="1276" customFormat="1" ht="11.25" customHeight="1">
      <c r="B46" s="1275"/>
      <c r="R46" s="1278"/>
    </row>
    <row r="47" spans="2:18" s="1276" customFormat="1" ht="30" customHeight="1">
      <c r="B47" s="1275"/>
      <c r="C47" s="1616" t="s">
        <v>3990</v>
      </c>
      <c r="D47" s="1616"/>
      <c r="E47" s="1616"/>
      <c r="F47" s="1616"/>
      <c r="G47" s="1616"/>
      <c r="H47" s="1288"/>
      <c r="I47" s="1288"/>
      <c r="J47" s="1288"/>
      <c r="K47" s="1288"/>
      <c r="L47" s="1288"/>
      <c r="M47" s="1288"/>
      <c r="N47" s="1616" t="s">
        <v>3991</v>
      </c>
      <c r="O47" s="1616"/>
      <c r="P47" s="1616"/>
      <c r="Q47" s="1616"/>
      <c r="R47" s="1293"/>
    </row>
    <row r="48" spans="2:18" s="1276" customFormat="1" ht="11.25" customHeight="1">
      <c r="B48" s="1275"/>
      <c r="R48" s="1278"/>
    </row>
    <row r="49" spans="2:18" s="1276" customFormat="1" ht="30" customHeight="1">
      <c r="B49" s="1275"/>
      <c r="C49" s="1300" t="s">
        <v>3992</v>
      </c>
      <c r="N49" s="1617">
        <f>N50+N51</f>
        <v>0</v>
      </c>
      <c r="O49" s="1617"/>
      <c r="P49" s="1617"/>
      <c r="Q49" s="1617"/>
      <c r="R49" s="1278"/>
    </row>
    <row r="50" spans="2:18" s="1302" customFormat="1" ht="25.5" customHeight="1">
      <c r="B50" s="1301"/>
      <c r="D50" s="1303" t="s">
        <v>3055</v>
      </c>
      <c r="N50" s="1618">
        <f ca="1">'PS 04'!J49</f>
        <v>0</v>
      </c>
      <c r="O50" s="1618"/>
      <c r="P50" s="1618"/>
      <c r="Q50" s="1618"/>
      <c r="R50" s="1304"/>
    </row>
    <row r="51" spans="2:18" s="1306" customFormat="1" ht="21" customHeight="1">
      <c r="B51" s="1305"/>
      <c r="D51" s="1303" t="s">
        <v>3056</v>
      </c>
      <c r="N51" s="1618">
        <f ca="1">'PS 04'!J50</f>
        <v>0</v>
      </c>
      <c r="O51" s="1618"/>
      <c r="P51" s="1618"/>
      <c r="Q51" s="1618"/>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C2:R2"/>
    <mergeCell ref="F4:Q4"/>
    <mergeCell ref="O8:P8"/>
    <mergeCell ref="O10:P10"/>
    <mergeCell ref="N51:Q51"/>
    <mergeCell ref="M42:P42"/>
    <mergeCell ref="M44:Q44"/>
    <mergeCell ref="H29:J29"/>
    <mergeCell ref="M29:P29"/>
    <mergeCell ref="L31:P31"/>
    <mergeCell ref="C37:R37"/>
    <mergeCell ref="F39:Q39"/>
    <mergeCell ref="F40:Q40"/>
    <mergeCell ref="O13:P13"/>
    <mergeCell ref="H26:J26"/>
    <mergeCell ref="M26:P26"/>
    <mergeCell ref="O14:P14"/>
    <mergeCell ref="O16:P16"/>
    <mergeCell ref="M27:P27"/>
    <mergeCell ref="O17:P17"/>
    <mergeCell ref="E20:P20"/>
    <mergeCell ref="M23:P23"/>
    <mergeCell ref="C47:G47"/>
    <mergeCell ref="N47:Q47"/>
    <mergeCell ref="N49:Q49"/>
    <mergeCell ref="N50:Q50"/>
    <mergeCell ref="O11:P11"/>
    <mergeCell ref="H28:J28"/>
    <mergeCell ref="M28:P28"/>
    <mergeCell ref="H25:J25"/>
    <mergeCell ref="M25:P25"/>
    <mergeCell ref="H27:J27"/>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34.xml><?xml version="1.0" encoding="utf-8"?>
<worksheet xmlns="http://schemas.openxmlformats.org/spreadsheetml/2006/main" xmlns:r="http://schemas.openxmlformats.org/officeDocument/2006/relationships">
  <sheetPr>
    <tabColor rgb="FFFF0000"/>
  </sheetPr>
  <dimension ref="A1:L54"/>
  <sheetViews>
    <sheetView view="pageBreakPreview" topLeftCell="A28" zoomScale="145"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8.664062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2" ht="15.75">
      <c r="A1" s="1309"/>
      <c r="B1" s="1309"/>
      <c r="C1" s="1310" t="s">
        <v>5936</v>
      </c>
      <c r="D1" s="1311" t="s">
        <v>5936</v>
      </c>
      <c r="E1" s="1311" t="s">
        <v>3057</v>
      </c>
      <c r="F1" s="1311" t="s">
        <v>5936</v>
      </c>
      <c r="G1" s="1312"/>
      <c r="H1" s="1309"/>
      <c r="I1" s="1309"/>
      <c r="J1" s="1309"/>
      <c r="K1" s="1309"/>
    </row>
    <row r="2" spans="1:12">
      <c r="A2" s="1310" t="s">
        <v>5929</v>
      </c>
      <c r="C2" s="1310" t="s">
        <v>5930</v>
      </c>
      <c r="E2" s="1309"/>
      <c r="F2" s="1309"/>
      <c r="G2" s="1309"/>
      <c r="H2" s="1309"/>
      <c r="I2" s="1309"/>
      <c r="J2" s="1309"/>
      <c r="K2" s="1309"/>
    </row>
    <row r="3" spans="1:12" ht="15">
      <c r="A3" s="1310" t="s">
        <v>3987</v>
      </c>
      <c r="C3" s="1314" t="s">
        <v>4807</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5935</v>
      </c>
      <c r="B5" s="1315"/>
      <c r="C5" s="1315"/>
      <c r="D5" s="1315"/>
      <c r="E5" s="1309"/>
      <c r="F5" s="1309"/>
      <c r="G5" s="1309"/>
      <c r="H5" s="1309"/>
      <c r="I5" s="1316" t="s">
        <v>5937</v>
      </c>
      <c r="J5" s="1389" t="s">
        <v>3059</v>
      </c>
      <c r="K5" s="1309"/>
    </row>
    <row r="6" spans="1:12" ht="15">
      <c r="A6" s="1310" t="s">
        <v>5941</v>
      </c>
      <c r="B6" s="1315"/>
      <c r="C6" s="1315"/>
      <c r="D6" s="1315"/>
      <c r="E6" s="1309"/>
      <c r="F6" s="1309"/>
      <c r="G6" s="1309"/>
      <c r="H6" s="1309"/>
      <c r="I6" s="1316" t="s">
        <v>5946</v>
      </c>
      <c r="J6" s="1316" t="s">
        <v>5936</v>
      </c>
      <c r="K6" s="1309"/>
    </row>
    <row r="7" spans="1:12">
      <c r="A7" s="1318" t="s">
        <v>4286</v>
      </c>
      <c r="B7" s="1318"/>
      <c r="C7" s="1318" t="s">
        <v>5936</v>
      </c>
      <c r="D7" s="1318"/>
      <c r="E7" s="1318"/>
      <c r="F7" s="1318"/>
      <c r="G7" s="1319"/>
      <c r="H7" s="1319"/>
      <c r="I7" s="1319"/>
      <c r="J7" s="1319"/>
      <c r="K7" s="1318"/>
      <c r="L7" s="1318"/>
    </row>
    <row r="8" spans="1:12" ht="12" customHeight="1" thickBot="1">
      <c r="A8" s="1320" t="s">
        <v>5936</v>
      </c>
      <c r="B8" s="1320"/>
      <c r="C8" s="1321"/>
      <c r="D8" s="1318"/>
      <c r="E8" s="1318"/>
      <c r="F8" s="1322"/>
      <c r="G8" s="1322"/>
      <c r="H8" s="1323"/>
      <c r="I8" s="1323"/>
      <c r="J8" s="1323"/>
      <c r="K8" s="1324"/>
      <c r="L8" s="1325"/>
    </row>
    <row r="9" spans="1:12" ht="12" customHeight="1" thickBot="1">
      <c r="A9" s="1629" t="s">
        <v>3060</v>
      </c>
      <c r="B9" s="1326" t="s">
        <v>3061</v>
      </c>
      <c r="C9" s="1326" t="s">
        <v>3062</v>
      </c>
      <c r="D9" s="1326" t="s">
        <v>3063</v>
      </c>
      <c r="E9" s="1631" t="s">
        <v>4835</v>
      </c>
      <c r="F9" s="1326" t="s">
        <v>3064</v>
      </c>
      <c r="G9" s="1327" t="s">
        <v>3065</v>
      </c>
      <c r="H9" s="1633" t="s">
        <v>3066</v>
      </c>
      <c r="I9" s="1633"/>
      <c r="J9" s="1634" t="s">
        <v>3067</v>
      </c>
      <c r="K9" s="1635"/>
      <c r="L9" s="1636" t="s">
        <v>3068</v>
      </c>
    </row>
    <row r="10" spans="1:12" ht="12" customHeight="1" thickBot="1">
      <c r="A10" s="1630"/>
      <c r="B10" s="1328" t="s">
        <v>3069</v>
      </c>
      <c r="C10" s="1328" t="s">
        <v>3070</v>
      </c>
      <c r="D10" s="1328" t="s">
        <v>5936</v>
      </c>
      <c r="E10" s="1632"/>
      <c r="F10" s="1328" t="s">
        <v>3071</v>
      </c>
      <c r="G10" s="1329" t="s">
        <v>3072</v>
      </c>
      <c r="H10" s="1330" t="s">
        <v>3073</v>
      </c>
      <c r="I10" s="1331" t="s">
        <v>3074</v>
      </c>
      <c r="J10" s="1330" t="s">
        <v>3073</v>
      </c>
      <c r="K10" s="1332" t="s">
        <v>3074</v>
      </c>
      <c r="L10" s="1637"/>
    </row>
    <row r="11" spans="1:12" ht="33.75">
      <c r="A11" s="1419">
        <v>1</v>
      </c>
      <c r="B11" s="1420" t="s">
        <v>1953</v>
      </c>
      <c r="C11" s="1421"/>
      <c r="D11" s="1422"/>
      <c r="E11" s="1423" t="s">
        <v>1940</v>
      </c>
      <c r="F11" s="1424" t="s">
        <v>5504</v>
      </c>
      <c r="G11" s="1424">
        <v>2</v>
      </c>
      <c r="H11" s="1425"/>
      <c r="I11" s="1426"/>
      <c r="J11" s="1427">
        <f t="shared" ref="J11:J45" si="0">H11*G11</f>
        <v>0</v>
      </c>
      <c r="K11" s="1427">
        <f>I11</f>
        <v>0</v>
      </c>
      <c r="L11" s="1399"/>
    </row>
    <row r="12" spans="1:12" ht="33.75">
      <c r="A12" s="1428">
        <v>2</v>
      </c>
      <c r="B12" s="1429" t="s">
        <v>1954</v>
      </c>
      <c r="C12" s="1430" t="s">
        <v>5936</v>
      </c>
      <c r="D12" s="1431" t="s">
        <v>5936</v>
      </c>
      <c r="E12" s="1432" t="s">
        <v>1955</v>
      </c>
      <c r="F12" s="1433" t="s">
        <v>4018</v>
      </c>
      <c r="G12" s="1433">
        <v>1</v>
      </c>
      <c r="H12" s="1434"/>
      <c r="I12" s="1434"/>
      <c r="J12" s="1435">
        <f t="shared" si="0"/>
        <v>0</v>
      </c>
      <c r="K12" s="1435">
        <f t="shared" ref="K12:K45" si="1">I12*G12</f>
        <v>0</v>
      </c>
      <c r="L12" s="1401"/>
    </row>
    <row r="13" spans="1:12" ht="33.75">
      <c r="A13" s="1428">
        <v>3</v>
      </c>
      <c r="B13" s="1429" t="s">
        <v>1956</v>
      </c>
      <c r="C13" s="1430" t="s">
        <v>5936</v>
      </c>
      <c r="D13" s="1431" t="s">
        <v>5936</v>
      </c>
      <c r="E13" s="1432" t="s">
        <v>1957</v>
      </c>
      <c r="F13" s="1433" t="s">
        <v>4018</v>
      </c>
      <c r="G13" s="1433">
        <v>1</v>
      </c>
      <c r="H13" s="1436"/>
      <c r="I13" s="1434"/>
      <c r="J13" s="1435">
        <f t="shared" si="0"/>
        <v>0</v>
      </c>
      <c r="K13" s="1435">
        <f t="shared" si="1"/>
        <v>0</v>
      </c>
      <c r="L13" s="1400"/>
    </row>
    <row r="14" spans="1:12" ht="22.5">
      <c r="A14" s="1428">
        <v>4</v>
      </c>
      <c r="B14" s="1429" t="s">
        <v>1958</v>
      </c>
      <c r="C14" s="1430" t="s">
        <v>5936</v>
      </c>
      <c r="D14" s="1431" t="s">
        <v>5936</v>
      </c>
      <c r="E14" s="1437" t="s">
        <v>1959</v>
      </c>
      <c r="F14" s="1433" t="s">
        <v>5504</v>
      </c>
      <c r="G14" s="1433">
        <v>1</v>
      </c>
      <c r="H14" s="1434"/>
      <c r="I14" s="1434"/>
      <c r="J14" s="1435">
        <f t="shared" si="0"/>
        <v>0</v>
      </c>
      <c r="K14" s="1435">
        <f t="shared" si="1"/>
        <v>0</v>
      </c>
      <c r="L14" s="1411"/>
    </row>
    <row r="15" spans="1:12" ht="22.5">
      <c r="A15" s="1428">
        <v>5</v>
      </c>
      <c r="B15" s="1429" t="s">
        <v>1960</v>
      </c>
      <c r="C15" s="1430"/>
      <c r="D15" s="1431"/>
      <c r="E15" s="1438" t="s">
        <v>1961</v>
      </c>
      <c r="F15" s="1433" t="s">
        <v>4018</v>
      </c>
      <c r="G15" s="1433">
        <v>1</v>
      </c>
      <c r="H15" s="1434"/>
      <c r="I15" s="1434"/>
      <c r="J15" s="1434">
        <f t="shared" si="0"/>
        <v>0</v>
      </c>
      <c r="K15" s="1434">
        <f t="shared" si="1"/>
        <v>0</v>
      </c>
      <c r="L15" s="1400"/>
    </row>
    <row r="16" spans="1:12" ht="33.75">
      <c r="A16" s="1428">
        <v>6</v>
      </c>
      <c r="B16" s="1429" t="s">
        <v>1962</v>
      </c>
      <c r="C16" s="1430"/>
      <c r="D16" s="1431"/>
      <c r="E16" s="1432" t="s">
        <v>1963</v>
      </c>
      <c r="F16" s="1433" t="s">
        <v>4018</v>
      </c>
      <c r="G16" s="1433">
        <v>1</v>
      </c>
      <c r="H16" s="1436"/>
      <c r="I16" s="1434"/>
      <c r="J16" s="1435">
        <f t="shared" si="0"/>
        <v>0</v>
      </c>
      <c r="K16" s="1435">
        <f t="shared" si="1"/>
        <v>0</v>
      </c>
      <c r="L16" s="1401"/>
    </row>
    <row r="17" spans="1:12" ht="22.5">
      <c r="A17" s="1428">
        <v>7</v>
      </c>
      <c r="B17" s="1429" t="s">
        <v>1964</v>
      </c>
      <c r="C17" s="1430"/>
      <c r="D17" s="1431"/>
      <c r="E17" s="1432" t="s">
        <v>1965</v>
      </c>
      <c r="F17" s="1433" t="s">
        <v>5504</v>
      </c>
      <c r="G17" s="1433">
        <v>1</v>
      </c>
      <c r="H17" s="1436"/>
      <c r="I17" s="1434"/>
      <c r="J17" s="1435">
        <f t="shared" si="0"/>
        <v>0</v>
      </c>
      <c r="K17" s="1435">
        <f t="shared" si="1"/>
        <v>0</v>
      </c>
      <c r="L17" s="1401"/>
    </row>
    <row r="18" spans="1:12" ht="22.5">
      <c r="A18" s="1428">
        <v>8</v>
      </c>
      <c r="B18" s="1429" t="s">
        <v>1966</v>
      </c>
      <c r="C18" s="1430"/>
      <c r="D18" s="1431"/>
      <c r="E18" s="1432" t="s">
        <v>1965</v>
      </c>
      <c r="F18" s="1433" t="s">
        <v>5504</v>
      </c>
      <c r="G18" s="1433">
        <v>1</v>
      </c>
      <c r="H18" s="1436"/>
      <c r="I18" s="1434"/>
      <c r="J18" s="1435">
        <f t="shared" si="0"/>
        <v>0</v>
      </c>
      <c r="K18" s="1435">
        <f t="shared" si="1"/>
        <v>0</v>
      </c>
      <c r="L18" s="1401"/>
    </row>
    <row r="19" spans="1:12" ht="22.5">
      <c r="A19" s="1428">
        <v>9</v>
      </c>
      <c r="B19" s="1429" t="s">
        <v>1967</v>
      </c>
      <c r="C19" s="1430"/>
      <c r="D19" s="1431"/>
      <c r="E19" s="1432" t="s">
        <v>1968</v>
      </c>
      <c r="F19" s="1433" t="s">
        <v>4018</v>
      </c>
      <c r="G19" s="1433">
        <v>1</v>
      </c>
      <c r="H19" s="1436"/>
      <c r="I19" s="1434"/>
      <c r="J19" s="1435">
        <f t="shared" si="0"/>
        <v>0</v>
      </c>
      <c r="K19" s="1435">
        <f t="shared" si="1"/>
        <v>0</v>
      </c>
      <c r="L19" s="1401"/>
    </row>
    <row r="20" spans="1:12" ht="22.5">
      <c r="A20" s="1428">
        <v>10</v>
      </c>
      <c r="B20" s="1429" t="s">
        <v>1969</v>
      </c>
      <c r="C20" s="1430"/>
      <c r="D20" s="1431"/>
      <c r="E20" s="1432" t="s">
        <v>1970</v>
      </c>
      <c r="F20" s="1433" t="s">
        <v>4018</v>
      </c>
      <c r="G20" s="1433">
        <v>1</v>
      </c>
      <c r="H20" s="1436"/>
      <c r="I20" s="1434"/>
      <c r="J20" s="1435">
        <f t="shared" si="0"/>
        <v>0</v>
      </c>
      <c r="K20" s="1435">
        <f t="shared" si="1"/>
        <v>0</v>
      </c>
      <c r="L20" s="1401"/>
    </row>
    <row r="21" spans="1:12" ht="22.5">
      <c r="A21" s="1428">
        <v>11</v>
      </c>
      <c r="B21" s="1429" t="s">
        <v>1971</v>
      </c>
      <c r="C21" s="1430"/>
      <c r="D21" s="1431"/>
      <c r="E21" s="1432" t="s">
        <v>1972</v>
      </c>
      <c r="F21" s="1433" t="s">
        <v>5504</v>
      </c>
      <c r="G21" s="1433">
        <v>2</v>
      </c>
      <c r="H21" s="1436"/>
      <c r="I21" s="1434"/>
      <c r="J21" s="1435">
        <f t="shared" si="0"/>
        <v>0</v>
      </c>
      <c r="K21" s="1435">
        <f t="shared" si="1"/>
        <v>0</v>
      </c>
      <c r="L21" s="1439"/>
    </row>
    <row r="22" spans="1:12">
      <c r="A22" s="1428">
        <v>12</v>
      </c>
      <c r="B22" s="1429" t="s">
        <v>1973</v>
      </c>
      <c r="C22" s="1430"/>
      <c r="D22" s="1431"/>
      <c r="E22" s="1432" t="s">
        <v>1974</v>
      </c>
      <c r="F22" s="1433" t="s">
        <v>5504</v>
      </c>
      <c r="G22" s="1433">
        <v>1</v>
      </c>
      <c r="H22" s="1436"/>
      <c r="I22" s="1434"/>
      <c r="J22" s="1435">
        <f t="shared" si="0"/>
        <v>0</v>
      </c>
      <c r="K22" s="1435">
        <f t="shared" si="1"/>
        <v>0</v>
      </c>
      <c r="L22" s="1400"/>
    </row>
    <row r="23" spans="1:12">
      <c r="A23" s="1428">
        <v>13</v>
      </c>
      <c r="B23" s="1429" t="s">
        <v>1975</v>
      </c>
      <c r="C23" s="1430"/>
      <c r="D23" s="1431"/>
      <c r="E23" s="1432" t="s">
        <v>384</v>
      </c>
      <c r="F23" s="1433" t="s">
        <v>5504</v>
      </c>
      <c r="G23" s="1433">
        <v>2</v>
      </c>
      <c r="H23" s="1436"/>
      <c r="I23" s="1434"/>
      <c r="J23" s="1435">
        <f t="shared" si="0"/>
        <v>0</v>
      </c>
      <c r="K23" s="1435">
        <f t="shared" si="1"/>
        <v>0</v>
      </c>
      <c r="L23" s="1400"/>
    </row>
    <row r="24" spans="1:12">
      <c r="A24" s="1428">
        <v>14</v>
      </c>
      <c r="B24" s="1429" t="s">
        <v>1976</v>
      </c>
      <c r="C24" s="1430"/>
      <c r="D24" s="1431"/>
      <c r="E24" s="1432" t="s">
        <v>1977</v>
      </c>
      <c r="F24" s="1433" t="s">
        <v>5504</v>
      </c>
      <c r="G24" s="1433">
        <v>1</v>
      </c>
      <c r="H24" s="1436"/>
      <c r="I24" s="1434"/>
      <c r="J24" s="1435">
        <f t="shared" si="0"/>
        <v>0</v>
      </c>
      <c r="K24" s="1435">
        <f t="shared" si="1"/>
        <v>0</v>
      </c>
      <c r="L24" s="1400"/>
    </row>
    <row r="25" spans="1:12" ht="22.5">
      <c r="A25" s="1428">
        <v>15</v>
      </c>
      <c r="B25" s="1429" t="s">
        <v>1978</v>
      </c>
      <c r="C25" s="1430"/>
      <c r="D25" s="1431"/>
      <c r="E25" s="1432" t="s">
        <v>1776</v>
      </c>
      <c r="F25" s="1433" t="s">
        <v>5504</v>
      </c>
      <c r="G25" s="1433">
        <v>1</v>
      </c>
      <c r="H25" s="1436"/>
      <c r="I25" s="1434"/>
      <c r="J25" s="1434">
        <f t="shared" si="0"/>
        <v>0</v>
      </c>
      <c r="K25" s="1434">
        <f t="shared" si="1"/>
        <v>0</v>
      </c>
      <c r="L25" s="1400"/>
    </row>
    <row r="26" spans="1:12" ht="22.5">
      <c r="A26" s="1428">
        <v>16</v>
      </c>
      <c r="B26" s="1429" t="s">
        <v>1979</v>
      </c>
      <c r="C26" s="1430"/>
      <c r="D26" s="1431"/>
      <c r="E26" s="1432" t="s">
        <v>1980</v>
      </c>
      <c r="F26" s="1433" t="s">
        <v>5504</v>
      </c>
      <c r="G26" s="1433">
        <v>2</v>
      </c>
      <c r="H26" s="1436"/>
      <c r="I26" s="1434"/>
      <c r="J26" s="1434">
        <f t="shared" si="0"/>
        <v>0</v>
      </c>
      <c r="K26" s="1434">
        <f t="shared" si="1"/>
        <v>0</v>
      </c>
      <c r="L26" s="1400"/>
    </row>
    <row r="27" spans="1:12" ht="22.5">
      <c r="A27" s="1428">
        <v>17</v>
      </c>
      <c r="B27" s="1429" t="s">
        <v>1981</v>
      </c>
      <c r="C27" s="1430"/>
      <c r="D27" s="1431"/>
      <c r="E27" s="1432" t="s">
        <v>1982</v>
      </c>
      <c r="F27" s="1433" t="s">
        <v>5504</v>
      </c>
      <c r="G27" s="1433">
        <v>1</v>
      </c>
      <c r="H27" s="1436"/>
      <c r="I27" s="1434"/>
      <c r="J27" s="1434">
        <f t="shared" si="0"/>
        <v>0</v>
      </c>
      <c r="K27" s="1434">
        <f t="shared" si="1"/>
        <v>0</v>
      </c>
      <c r="L27" s="1400"/>
    </row>
    <row r="28" spans="1:12" ht="22.5">
      <c r="A28" s="1428">
        <v>18</v>
      </c>
      <c r="B28" s="1429" t="s">
        <v>1983</v>
      </c>
      <c r="C28" s="1430"/>
      <c r="D28" s="1431"/>
      <c r="E28" s="1432" t="s">
        <v>1984</v>
      </c>
      <c r="F28" s="1433" t="s">
        <v>5504</v>
      </c>
      <c r="G28" s="1433">
        <v>1</v>
      </c>
      <c r="H28" s="1436"/>
      <c r="I28" s="1434"/>
      <c r="J28" s="1434">
        <f t="shared" si="0"/>
        <v>0</v>
      </c>
      <c r="K28" s="1434">
        <f t="shared" si="1"/>
        <v>0</v>
      </c>
      <c r="L28" s="1400"/>
    </row>
    <row r="29" spans="1:12" ht="22.5">
      <c r="A29" s="1428">
        <v>19</v>
      </c>
      <c r="B29" s="1429" t="s">
        <v>1985</v>
      </c>
      <c r="C29" s="1430"/>
      <c r="D29" s="1431"/>
      <c r="E29" s="1432" t="s">
        <v>1799</v>
      </c>
      <c r="F29" s="1433" t="s">
        <v>4018</v>
      </c>
      <c r="G29" s="1433">
        <v>2</v>
      </c>
      <c r="H29" s="1436"/>
      <c r="I29" s="1434"/>
      <c r="J29" s="1434">
        <f t="shared" si="0"/>
        <v>0</v>
      </c>
      <c r="K29" s="1434">
        <f t="shared" si="1"/>
        <v>0</v>
      </c>
      <c r="L29" s="1401" t="s">
        <v>270</v>
      </c>
    </row>
    <row r="30" spans="1:12" ht="22.5">
      <c r="A30" s="1428">
        <v>20</v>
      </c>
      <c r="B30" s="1429" t="s">
        <v>1986</v>
      </c>
      <c r="C30" s="1430"/>
      <c r="D30" s="1431"/>
      <c r="E30" s="1432" t="s">
        <v>1987</v>
      </c>
      <c r="F30" s="1433" t="s">
        <v>4018</v>
      </c>
      <c r="G30" s="1433">
        <v>1</v>
      </c>
      <c r="H30" s="1436"/>
      <c r="I30" s="1434"/>
      <c r="J30" s="1434">
        <f t="shared" si="0"/>
        <v>0</v>
      </c>
      <c r="K30" s="1434">
        <f t="shared" si="1"/>
        <v>0</v>
      </c>
      <c r="L30" s="1400"/>
    </row>
    <row r="31" spans="1:12" ht="22.5">
      <c r="A31" s="1428">
        <v>21</v>
      </c>
      <c r="B31" s="1429" t="s">
        <v>1988</v>
      </c>
      <c r="C31" s="1430"/>
      <c r="D31" s="1431"/>
      <c r="E31" s="1432" t="s">
        <v>1801</v>
      </c>
      <c r="F31" s="1433" t="s">
        <v>5504</v>
      </c>
      <c r="G31" s="1433">
        <v>4</v>
      </c>
      <c r="H31" s="1436"/>
      <c r="I31" s="1434"/>
      <c r="J31" s="1434">
        <f t="shared" si="0"/>
        <v>0</v>
      </c>
      <c r="K31" s="1434">
        <f t="shared" si="1"/>
        <v>0</v>
      </c>
      <c r="L31" s="1401" t="s">
        <v>270</v>
      </c>
    </row>
    <row r="32" spans="1:12" ht="22.5">
      <c r="A32" s="1428">
        <v>22</v>
      </c>
      <c r="B32" s="1429" t="s">
        <v>1989</v>
      </c>
      <c r="C32" s="1430"/>
      <c r="D32" s="1431"/>
      <c r="E32" s="1432" t="s">
        <v>1945</v>
      </c>
      <c r="F32" s="1433" t="s">
        <v>5504</v>
      </c>
      <c r="G32" s="1433">
        <v>1</v>
      </c>
      <c r="H32" s="1436"/>
      <c r="I32" s="1434"/>
      <c r="J32" s="1434">
        <f t="shared" si="0"/>
        <v>0</v>
      </c>
      <c r="K32" s="1434">
        <f t="shared" si="1"/>
        <v>0</v>
      </c>
      <c r="L32" s="1400"/>
    </row>
    <row r="33" spans="1:12" ht="25.5" customHeight="1">
      <c r="A33" s="1428">
        <v>23</v>
      </c>
      <c r="B33" s="1429" t="s">
        <v>1990</v>
      </c>
      <c r="C33" s="1430"/>
      <c r="D33" s="1431"/>
      <c r="E33" s="1440" t="s">
        <v>1991</v>
      </c>
      <c r="F33" s="1433" t="s">
        <v>4018</v>
      </c>
      <c r="G33" s="1433">
        <v>1</v>
      </c>
      <c r="H33" s="1436"/>
      <c r="I33" s="1434"/>
      <c r="J33" s="1434">
        <f t="shared" si="0"/>
        <v>0</v>
      </c>
      <c r="K33" s="1434">
        <f t="shared" si="1"/>
        <v>0</v>
      </c>
      <c r="L33" s="1401" t="s">
        <v>270</v>
      </c>
    </row>
    <row r="34" spans="1:12" ht="22.5">
      <c r="A34" s="1428">
        <v>24</v>
      </c>
      <c r="B34" s="1429" t="s">
        <v>1992</v>
      </c>
      <c r="C34" s="1430"/>
      <c r="D34" s="1431"/>
      <c r="E34" s="1432" t="s">
        <v>1993</v>
      </c>
      <c r="F34" s="1433" t="s">
        <v>4018</v>
      </c>
      <c r="G34" s="1433">
        <v>1</v>
      </c>
      <c r="H34" s="1436"/>
      <c r="I34" s="1434"/>
      <c r="J34" s="1434">
        <f t="shared" si="0"/>
        <v>0</v>
      </c>
      <c r="K34" s="1434">
        <f t="shared" si="1"/>
        <v>0</v>
      </c>
      <c r="L34" s="1401" t="s">
        <v>270</v>
      </c>
    </row>
    <row r="35" spans="1:12" ht="22.5">
      <c r="A35" s="1428">
        <v>25</v>
      </c>
      <c r="B35" s="1429" t="s">
        <v>1994</v>
      </c>
      <c r="C35" s="1430"/>
      <c r="D35" s="1431"/>
      <c r="E35" s="1432" t="s">
        <v>1813</v>
      </c>
      <c r="F35" s="1433" t="s">
        <v>4018</v>
      </c>
      <c r="G35" s="1433">
        <v>1</v>
      </c>
      <c r="H35" s="1436"/>
      <c r="I35" s="1434"/>
      <c r="J35" s="1434">
        <f t="shared" si="0"/>
        <v>0</v>
      </c>
      <c r="K35" s="1434">
        <f t="shared" si="1"/>
        <v>0</v>
      </c>
      <c r="L35" s="1401" t="s">
        <v>270</v>
      </c>
    </row>
    <row r="36" spans="1:12" ht="22.5">
      <c r="A36" s="1428">
        <v>26</v>
      </c>
      <c r="B36" s="1429" t="s">
        <v>1995</v>
      </c>
      <c r="C36" s="1430"/>
      <c r="D36" s="1431"/>
      <c r="E36" s="1432" t="s">
        <v>1813</v>
      </c>
      <c r="F36" s="1433" t="s">
        <v>4018</v>
      </c>
      <c r="G36" s="1433">
        <v>1</v>
      </c>
      <c r="H36" s="1436"/>
      <c r="I36" s="1434"/>
      <c r="J36" s="1434">
        <f t="shared" si="0"/>
        <v>0</v>
      </c>
      <c r="K36" s="1434">
        <f t="shared" si="1"/>
        <v>0</v>
      </c>
      <c r="L36" s="1401" t="s">
        <v>270</v>
      </c>
    </row>
    <row r="37" spans="1:12" ht="22.5">
      <c r="A37" s="1428">
        <v>27</v>
      </c>
      <c r="B37" s="1429" t="s">
        <v>1996</v>
      </c>
      <c r="C37" s="1430"/>
      <c r="D37" s="1431"/>
      <c r="E37" s="1432" t="s">
        <v>1815</v>
      </c>
      <c r="F37" s="1433" t="s">
        <v>4018</v>
      </c>
      <c r="G37" s="1433">
        <v>1</v>
      </c>
      <c r="H37" s="1436"/>
      <c r="I37" s="1434"/>
      <c r="J37" s="1434">
        <f t="shared" si="0"/>
        <v>0</v>
      </c>
      <c r="K37" s="1434">
        <f t="shared" si="1"/>
        <v>0</v>
      </c>
      <c r="L37" s="1401" t="s">
        <v>270</v>
      </c>
    </row>
    <row r="38" spans="1:12" ht="22.5">
      <c r="A38" s="1428">
        <v>28</v>
      </c>
      <c r="B38" s="1429" t="s">
        <v>1997</v>
      </c>
      <c r="C38" s="1430"/>
      <c r="D38" s="1431"/>
      <c r="E38" s="1432" t="s">
        <v>1806</v>
      </c>
      <c r="F38" s="1433" t="s">
        <v>4018</v>
      </c>
      <c r="G38" s="1433">
        <v>1</v>
      </c>
      <c r="H38" s="1436"/>
      <c r="I38" s="1434"/>
      <c r="J38" s="1434">
        <f t="shared" si="0"/>
        <v>0</v>
      </c>
      <c r="K38" s="1434">
        <f t="shared" si="1"/>
        <v>0</v>
      </c>
      <c r="L38" s="1401" t="s">
        <v>270</v>
      </c>
    </row>
    <row r="39" spans="1:12" ht="22.5">
      <c r="A39" s="1428">
        <v>29</v>
      </c>
      <c r="B39" s="1429" t="s">
        <v>1998</v>
      </c>
      <c r="C39" s="1430"/>
      <c r="D39" s="1431"/>
      <c r="E39" s="1432" t="s">
        <v>1999</v>
      </c>
      <c r="F39" s="1433" t="s">
        <v>4018</v>
      </c>
      <c r="G39" s="1433">
        <v>1</v>
      </c>
      <c r="H39" s="1436"/>
      <c r="I39" s="1434"/>
      <c r="J39" s="1434">
        <f t="shared" si="0"/>
        <v>0</v>
      </c>
      <c r="K39" s="1434">
        <f t="shared" si="1"/>
        <v>0</v>
      </c>
      <c r="L39" s="1401" t="s">
        <v>270</v>
      </c>
    </row>
    <row r="40" spans="1:12" ht="22.5">
      <c r="A40" s="1428">
        <v>30</v>
      </c>
      <c r="B40" s="1429" t="s">
        <v>2000</v>
      </c>
      <c r="C40" s="1430"/>
      <c r="D40" s="1431"/>
      <c r="E40" s="1432" t="s">
        <v>1832</v>
      </c>
      <c r="F40" s="1433" t="s">
        <v>4018</v>
      </c>
      <c r="G40" s="1433">
        <v>1</v>
      </c>
      <c r="H40" s="1436"/>
      <c r="I40" s="1434"/>
      <c r="J40" s="1434">
        <f t="shared" si="0"/>
        <v>0</v>
      </c>
      <c r="K40" s="1434">
        <f t="shared" si="1"/>
        <v>0</v>
      </c>
      <c r="L40" s="1401" t="s">
        <v>270</v>
      </c>
    </row>
    <row r="41" spans="1:12" ht="22.5">
      <c r="A41" s="1428">
        <v>31</v>
      </c>
      <c r="B41" s="1429" t="s">
        <v>2001</v>
      </c>
      <c r="C41" s="1430"/>
      <c r="D41" s="1431"/>
      <c r="E41" s="1432" t="s">
        <v>1815</v>
      </c>
      <c r="F41" s="1433" t="s">
        <v>4018</v>
      </c>
      <c r="G41" s="1433">
        <v>1</v>
      </c>
      <c r="H41" s="1436"/>
      <c r="I41" s="1434"/>
      <c r="J41" s="1434">
        <f t="shared" si="0"/>
        <v>0</v>
      </c>
      <c r="K41" s="1434">
        <f t="shared" si="1"/>
        <v>0</v>
      </c>
      <c r="L41" s="1401" t="s">
        <v>270</v>
      </c>
    </row>
    <row r="42" spans="1:12">
      <c r="A42" s="1428">
        <v>32</v>
      </c>
      <c r="B42" s="1429" t="s">
        <v>2002</v>
      </c>
      <c r="C42" s="1430"/>
      <c r="D42" s="1431"/>
      <c r="E42" s="1432" t="s">
        <v>331</v>
      </c>
      <c r="F42" s="1433"/>
      <c r="G42" s="1433"/>
      <c r="H42" s="1436"/>
      <c r="I42" s="1434"/>
      <c r="J42" s="1434">
        <f t="shared" si="0"/>
        <v>0</v>
      </c>
      <c r="K42" s="1434">
        <f t="shared" si="1"/>
        <v>0</v>
      </c>
      <c r="L42" s="1401" t="s">
        <v>270</v>
      </c>
    </row>
    <row r="43" spans="1:12">
      <c r="A43" s="1428">
        <v>33</v>
      </c>
      <c r="B43" s="1429" t="s">
        <v>2003</v>
      </c>
      <c r="C43" s="1430"/>
      <c r="D43" s="1431"/>
      <c r="E43" s="1432" t="s">
        <v>331</v>
      </c>
      <c r="F43" s="1433"/>
      <c r="G43" s="1433"/>
      <c r="H43" s="1436"/>
      <c r="I43" s="1434"/>
      <c r="J43" s="1434">
        <f t="shared" si="0"/>
        <v>0</v>
      </c>
      <c r="K43" s="1434">
        <f t="shared" si="1"/>
        <v>0</v>
      </c>
      <c r="L43" s="1401" t="s">
        <v>270</v>
      </c>
    </row>
    <row r="44" spans="1:12" ht="22.5">
      <c r="A44" s="1428">
        <v>34</v>
      </c>
      <c r="B44" s="1429" t="s">
        <v>2004</v>
      </c>
      <c r="C44" s="1430"/>
      <c r="D44" s="1431"/>
      <c r="E44" s="1432" t="s">
        <v>2005</v>
      </c>
      <c r="F44" s="1433" t="s">
        <v>4018</v>
      </c>
      <c r="G44" s="1433">
        <v>1</v>
      </c>
      <c r="H44" s="1436"/>
      <c r="I44" s="1434"/>
      <c r="J44" s="1434">
        <f t="shared" si="0"/>
        <v>0</v>
      </c>
      <c r="K44" s="1434">
        <f t="shared" si="1"/>
        <v>0</v>
      </c>
      <c r="L44" s="1401" t="s">
        <v>270</v>
      </c>
    </row>
    <row r="45" spans="1:12">
      <c r="A45" s="1428">
        <v>35</v>
      </c>
      <c r="B45" s="1429" t="s">
        <v>2006</v>
      </c>
      <c r="C45" s="1430"/>
      <c r="D45" s="1431"/>
      <c r="E45" s="1432" t="s">
        <v>2007</v>
      </c>
      <c r="F45" s="1433" t="s">
        <v>4018</v>
      </c>
      <c r="G45" s="1433">
        <v>1</v>
      </c>
      <c r="H45" s="1436"/>
      <c r="I45" s="1434"/>
      <c r="J45" s="1434">
        <f t="shared" si="0"/>
        <v>0</v>
      </c>
      <c r="K45" s="1434">
        <f t="shared" si="1"/>
        <v>0</v>
      </c>
      <c r="L45" s="1401" t="s">
        <v>270</v>
      </c>
    </row>
    <row r="46" spans="1:12" ht="12" customHeight="1" thickBot="1">
      <c r="A46" s="1441"/>
      <c r="B46" s="1442"/>
      <c r="C46" s="1443" t="s">
        <v>5936</v>
      </c>
      <c r="D46" s="1444"/>
      <c r="E46" s="1445" t="s">
        <v>5936</v>
      </c>
      <c r="F46" s="1446" t="s">
        <v>5936</v>
      </c>
      <c r="G46" s="1447" t="s">
        <v>5936</v>
      </c>
      <c r="H46" s="1448"/>
      <c r="I46" s="1449"/>
      <c r="J46" s="1449" t="s">
        <v>5936</v>
      </c>
      <c r="K46" s="1450"/>
      <c r="L46" s="1404"/>
    </row>
    <row r="47" spans="1:12" ht="12" customHeight="1">
      <c r="A47" s="1366" t="s">
        <v>1875</v>
      </c>
      <c r="B47" s="1367"/>
      <c r="C47" s="1368"/>
      <c r="D47" s="1369"/>
      <c r="E47" s="1370"/>
      <c r="F47" s="1371"/>
      <c r="G47" s="1372"/>
      <c r="H47" s="1373"/>
      <c r="I47" s="1374"/>
      <c r="J47" s="1374" t="s">
        <v>5936</v>
      </c>
      <c r="K47" s="1374"/>
      <c r="L47" s="1405"/>
    </row>
    <row r="48" spans="1:12" ht="12" customHeight="1">
      <c r="A48" s="1318"/>
      <c r="B48" s="1318"/>
      <c r="C48" s="1318"/>
      <c r="D48" s="1318" t="s">
        <v>5936</v>
      </c>
      <c r="E48" s="1318"/>
      <c r="F48" s="1318"/>
      <c r="G48" s="1318"/>
      <c r="H48" s="1319"/>
      <c r="I48" s="1374"/>
      <c r="J48" s="1374"/>
      <c r="K48" s="1374"/>
      <c r="L48" s="1325"/>
    </row>
    <row r="49" spans="1:12" ht="12" customHeight="1">
      <c r="A49" s="1377"/>
      <c r="B49" s="1378"/>
      <c r="C49" s="1379"/>
      <c r="D49" s="1379"/>
      <c r="E49" s="1379"/>
      <c r="F49" s="1379"/>
      <c r="G49" s="1380" t="str">
        <f>A8</f>
        <v xml:space="preserve"> </v>
      </c>
      <c r="H49" s="1638" t="s">
        <v>1876</v>
      </c>
      <c r="I49" s="1638"/>
      <c r="J49" s="1352">
        <f>SUM(J11:J47)</f>
        <v>0</v>
      </c>
      <c r="K49" s="1374"/>
      <c r="L49" s="1325"/>
    </row>
    <row r="50" spans="1:12" ht="12" customHeight="1">
      <c r="A50" s="1381"/>
      <c r="B50" s="1325"/>
      <c r="C50" s="1325"/>
      <c r="D50" s="1325"/>
      <c r="E50" s="1325"/>
      <c r="F50" s="1325"/>
      <c r="G50" s="1325"/>
      <c r="H50" s="1639" t="s">
        <v>1877</v>
      </c>
      <c r="I50" s="1639"/>
      <c r="J50" s="1382">
        <f>SUM(K11:K46)</f>
        <v>0</v>
      </c>
      <c r="K50" s="1383"/>
      <c r="L50" s="1325"/>
    </row>
    <row r="51" spans="1:12" ht="12" customHeight="1">
      <c r="A51" s="1384"/>
      <c r="B51" s="1385"/>
      <c r="C51" s="1385"/>
      <c r="D51" s="1385"/>
      <c r="E51" s="1385"/>
      <c r="F51" s="1385"/>
      <c r="G51" s="1385"/>
      <c r="H51" s="1628" t="s">
        <v>1878</v>
      </c>
      <c r="I51" s="1628"/>
      <c r="J51" s="1386">
        <f>SUM(J49:J50)</f>
        <v>0</v>
      </c>
      <c r="K51" s="1383"/>
      <c r="L51" s="1325"/>
    </row>
    <row r="52" spans="1:12" ht="12" customHeight="1"/>
    <row r="53" spans="1:12" ht="12" customHeight="1">
      <c r="A53" s="1388" t="s">
        <v>1879</v>
      </c>
    </row>
    <row r="54" spans="1:12">
      <c r="A54" s="1388" t="s">
        <v>1880</v>
      </c>
    </row>
  </sheetData>
  <sheetProtection selectLockedCells="1" selectUnlockedCells="1"/>
  <mergeCells count="8">
    <mergeCell ref="H51:I51"/>
    <mergeCell ref="A9:A10"/>
    <mergeCell ref="E9:E10"/>
    <mergeCell ref="H9:I9"/>
    <mergeCell ref="J9:K9"/>
    <mergeCell ref="L9:L10"/>
    <mergeCell ref="H49:I49"/>
    <mergeCell ref="H50:I50"/>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rowBreaks count="1" manualBreakCount="1">
    <brk id="39" max="16383" man="1"/>
  </rowBreaks>
  <legacyDrawing r:id="rId2"/>
</worksheet>
</file>

<file path=xl/worksheets/sheet35.xml><?xml version="1.0" encoding="utf-8"?>
<worksheet xmlns="http://schemas.openxmlformats.org/spreadsheetml/2006/main" xmlns:r="http://schemas.openxmlformats.org/officeDocument/2006/relationships">
  <sheetPr>
    <tabColor rgb="FFFF0000"/>
  </sheetPr>
  <dimension ref="A1:R53"/>
  <sheetViews>
    <sheetView topLeftCell="A46"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25" t="s">
        <v>3986</v>
      </c>
      <c r="D2" s="1625"/>
      <c r="E2" s="1625"/>
      <c r="F2" s="1625"/>
      <c r="G2" s="1625"/>
      <c r="H2" s="1625"/>
      <c r="I2" s="1625"/>
      <c r="J2" s="1625"/>
      <c r="K2" s="1625"/>
      <c r="L2" s="1625"/>
      <c r="M2" s="1625"/>
      <c r="N2" s="1625"/>
      <c r="O2" s="1625"/>
      <c r="P2" s="1625"/>
      <c r="Q2" s="1625"/>
      <c r="R2" s="1625"/>
    </row>
    <row r="3" spans="2:18" ht="7.5" customHeight="1">
      <c r="B3" s="1271"/>
      <c r="R3" s="1273"/>
    </row>
    <row r="4" spans="2:18" ht="15.75" customHeight="1">
      <c r="B4" s="1271"/>
      <c r="D4" s="1274" t="s">
        <v>5929</v>
      </c>
      <c r="F4" s="1626" t="str">
        <f ca="1">'PS 01'!C2</f>
        <v>Zajištění kvality vody pro skupinový vodovod Přelouč</v>
      </c>
      <c r="G4" s="1626"/>
      <c r="H4" s="1626"/>
      <c r="I4" s="1626"/>
      <c r="J4" s="1626"/>
      <c r="K4" s="1626"/>
      <c r="L4" s="1626"/>
      <c r="M4" s="1626"/>
      <c r="N4" s="1626"/>
      <c r="O4" s="1626"/>
      <c r="P4" s="1626"/>
      <c r="Q4" s="1626"/>
      <c r="R4" s="1273"/>
    </row>
    <row r="5" spans="2:18" s="1276" customFormat="1" ht="18.75" customHeight="1">
      <c r="B5" s="1275"/>
      <c r="D5" s="1277" t="s">
        <v>4210</v>
      </c>
      <c r="F5" s="1277" t="str">
        <f ca="1">'PS 05'!C3</f>
        <v>PS 05 Vodojem Chvaletice</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5932</v>
      </c>
      <c r="F7" s="1279"/>
      <c r="R7" s="1278"/>
    </row>
    <row r="8" spans="2:18" s="1276" customFormat="1" ht="15" customHeight="1">
      <c r="B8" s="1275"/>
      <c r="D8" s="1274" t="s">
        <v>5935</v>
      </c>
      <c r="F8" s="1279"/>
      <c r="M8" s="1274" t="s">
        <v>5937</v>
      </c>
      <c r="O8" s="1623"/>
      <c r="P8" s="1623"/>
      <c r="R8" s="1278"/>
    </row>
    <row r="9" spans="2:18" s="1276" customFormat="1" ht="7.5" customHeight="1">
      <c r="B9" s="1275"/>
      <c r="R9" s="1278"/>
    </row>
    <row r="10" spans="2:18" s="1276" customFormat="1" ht="15" customHeight="1">
      <c r="B10" s="1275"/>
      <c r="D10" s="1274" t="s">
        <v>5941</v>
      </c>
      <c r="M10" s="1274" t="s">
        <v>5942</v>
      </c>
      <c r="O10" s="1619"/>
      <c r="P10" s="1619"/>
      <c r="R10" s="1278"/>
    </row>
    <row r="11" spans="2:18" s="1276" customFormat="1" ht="18.75" customHeight="1">
      <c r="B11" s="1275"/>
      <c r="E11" s="323"/>
      <c r="M11" s="1274" t="s">
        <v>5943</v>
      </c>
      <c r="O11" s="1619"/>
      <c r="P11" s="1619"/>
      <c r="R11" s="1278"/>
    </row>
    <row r="12" spans="2:18" s="1276" customFormat="1" ht="7.5" customHeight="1">
      <c r="B12" s="1275"/>
      <c r="R12" s="1278"/>
    </row>
    <row r="13" spans="2:18" s="1276" customFormat="1" ht="15" customHeight="1">
      <c r="B13" s="1275"/>
      <c r="D13" s="1274" t="s">
        <v>5944</v>
      </c>
      <c r="M13" s="1274" t="s">
        <v>5942</v>
      </c>
      <c r="O13" s="1619"/>
      <c r="P13" s="1619"/>
      <c r="R13" s="1278"/>
    </row>
    <row r="14" spans="2:18" s="1276" customFormat="1" ht="18.75" customHeight="1">
      <c r="B14" s="1275"/>
      <c r="E14" s="1279"/>
      <c r="M14" s="1274" t="s">
        <v>5943</v>
      </c>
      <c r="O14" s="1619"/>
      <c r="P14" s="1619"/>
      <c r="R14" s="1278"/>
    </row>
    <row r="15" spans="2:18" s="1276" customFormat="1" ht="7.5" customHeight="1">
      <c r="B15" s="1275"/>
      <c r="R15" s="1278"/>
    </row>
    <row r="16" spans="2:18" s="1276" customFormat="1" ht="15" customHeight="1">
      <c r="B16" s="1275"/>
      <c r="D16" s="1274" t="s">
        <v>5946</v>
      </c>
      <c r="M16" s="1274" t="s">
        <v>5942</v>
      </c>
      <c r="O16" s="1619"/>
      <c r="P16" s="1619"/>
      <c r="R16" s="1278"/>
    </row>
    <row r="17" spans="2:18" s="1276" customFormat="1" ht="18.75" customHeight="1">
      <c r="B17" s="1275"/>
      <c r="E17" s="1279"/>
      <c r="M17" s="1274" t="s">
        <v>5943</v>
      </c>
      <c r="O17" s="1619"/>
      <c r="P17" s="1619"/>
      <c r="R17" s="1278"/>
    </row>
    <row r="18" spans="2:18" s="1276" customFormat="1" ht="7.5" customHeight="1">
      <c r="B18" s="1275"/>
      <c r="R18" s="1278"/>
    </row>
    <row r="19" spans="2:18" s="1276" customFormat="1" ht="15" customHeight="1">
      <c r="B19" s="1275"/>
      <c r="D19" s="1274" t="s">
        <v>5948</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5949</v>
      </c>
      <c r="M23" s="1617"/>
      <c r="N23" s="1617"/>
      <c r="O23" s="1617"/>
      <c r="P23" s="1617"/>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5953</v>
      </c>
      <c r="E25" s="1285" t="s">
        <v>5954</v>
      </c>
      <c r="F25" s="1286"/>
      <c r="G25" s="1287" t="s">
        <v>3054</v>
      </c>
      <c r="H25" s="1620"/>
      <c r="I25" s="1620"/>
      <c r="J25" s="1620"/>
      <c r="M25" s="1620"/>
      <c r="N25" s="1620"/>
      <c r="O25" s="1620"/>
      <c r="P25" s="1620"/>
      <c r="R25" s="1278"/>
    </row>
    <row r="26" spans="2:18" s="1276" customFormat="1" ht="15" customHeight="1">
      <c r="B26" s="1275"/>
      <c r="E26" s="1285" t="s">
        <v>5955</v>
      </c>
      <c r="F26" s="1286"/>
      <c r="G26" s="1287" t="s">
        <v>3054</v>
      </c>
      <c r="H26" s="1620"/>
      <c r="I26" s="1620"/>
      <c r="J26" s="1620"/>
      <c r="M26" s="1620"/>
      <c r="N26" s="1620"/>
      <c r="O26" s="1620"/>
      <c r="P26" s="1620"/>
      <c r="R26" s="1278"/>
    </row>
    <row r="27" spans="2:18" s="1276" customFormat="1" ht="15" customHeight="1">
      <c r="B27" s="1275"/>
      <c r="E27" s="1285" t="s">
        <v>5956</v>
      </c>
      <c r="F27" s="1286">
        <v>0.21</v>
      </c>
      <c r="G27" s="1287" t="s">
        <v>3054</v>
      </c>
      <c r="H27" s="1620" t="e">
        <f>SUM(#REF!)</f>
        <v>#REF!</v>
      </c>
      <c r="I27" s="1620"/>
      <c r="J27" s="1620"/>
      <c r="M27" s="1620">
        <v>0</v>
      </c>
      <c r="N27" s="1620"/>
      <c r="O27" s="1620"/>
      <c r="P27" s="1620"/>
      <c r="R27" s="1278"/>
    </row>
    <row r="28" spans="2:18" s="1276" customFormat="1" ht="15" customHeight="1">
      <c r="B28" s="1275"/>
      <c r="E28" s="1285" t="s">
        <v>5957</v>
      </c>
      <c r="F28" s="1286">
        <v>0.15</v>
      </c>
      <c r="G28" s="1287" t="s">
        <v>3054</v>
      </c>
      <c r="H28" s="1620" t="e">
        <f>SUM(#REF!)</f>
        <v>#REF!</v>
      </c>
      <c r="I28" s="1620"/>
      <c r="J28" s="1620"/>
      <c r="M28" s="1620">
        <v>0</v>
      </c>
      <c r="N28" s="1620"/>
      <c r="O28" s="1620"/>
      <c r="P28" s="1620"/>
      <c r="R28" s="1278"/>
    </row>
    <row r="29" spans="2:18" s="1276" customFormat="1" ht="15" customHeight="1">
      <c r="B29" s="1275"/>
      <c r="E29" s="1285" t="s">
        <v>5958</v>
      </c>
      <c r="F29" s="1286">
        <v>0</v>
      </c>
      <c r="G29" s="1287" t="s">
        <v>3054</v>
      </c>
      <c r="H29" s="1620" t="e">
        <f>SUM(#REF!)</f>
        <v>#REF!</v>
      </c>
      <c r="I29" s="1620"/>
      <c r="J29" s="1620"/>
      <c r="M29" s="1620">
        <v>0</v>
      </c>
      <c r="N29" s="1620"/>
      <c r="O29" s="1620"/>
      <c r="P29" s="1620"/>
      <c r="R29" s="1278"/>
    </row>
    <row r="30" spans="2:18" s="1276" customFormat="1" ht="7.5" customHeight="1">
      <c r="B30" s="1275"/>
      <c r="R30" s="1278"/>
    </row>
    <row r="31" spans="2:18" s="1276" customFormat="1" ht="26.25" customHeight="1">
      <c r="B31" s="1275"/>
      <c r="C31" s="1288"/>
      <c r="D31" s="1289" t="s">
        <v>5959</v>
      </c>
      <c r="E31" s="1290"/>
      <c r="F31" s="1290"/>
      <c r="G31" s="1291" t="s">
        <v>5960</v>
      </c>
      <c r="H31" s="1292" t="s">
        <v>5961</v>
      </c>
      <c r="I31" s="1290"/>
      <c r="J31" s="1290"/>
      <c r="K31" s="1290"/>
      <c r="L31" s="1624"/>
      <c r="M31" s="1624"/>
      <c r="N31" s="1624"/>
      <c r="O31" s="1624"/>
      <c r="P31" s="1624"/>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25" t="s">
        <v>3989</v>
      </c>
      <c r="D37" s="1625"/>
      <c r="E37" s="1625"/>
      <c r="F37" s="1625"/>
      <c r="G37" s="1625"/>
      <c r="H37" s="1625"/>
      <c r="I37" s="1625"/>
      <c r="J37" s="1625"/>
      <c r="K37" s="1625"/>
      <c r="L37" s="1625"/>
      <c r="M37" s="1625"/>
      <c r="N37" s="1625"/>
      <c r="O37" s="1625"/>
      <c r="P37" s="1625"/>
      <c r="Q37" s="1625"/>
      <c r="R37" s="1625"/>
    </row>
    <row r="38" spans="2:18" s="1276" customFormat="1" ht="7.5" customHeight="1">
      <c r="B38" s="1275"/>
      <c r="R38" s="1278"/>
    </row>
    <row r="39" spans="2:18" s="1276" customFormat="1" ht="15" customHeight="1">
      <c r="B39" s="1275"/>
      <c r="C39" s="1274" t="s">
        <v>5929</v>
      </c>
      <c r="F39" s="1626" t="str">
        <f>$F$4</f>
        <v>Zajištění kvality vody pro skupinový vodovod Přelouč</v>
      </c>
      <c r="G39" s="1626"/>
      <c r="H39" s="1626"/>
      <c r="I39" s="1626"/>
      <c r="J39" s="1626"/>
      <c r="K39" s="1626"/>
      <c r="L39" s="1626"/>
      <c r="M39" s="1626"/>
      <c r="N39" s="1626"/>
      <c r="O39" s="1626"/>
      <c r="P39" s="1626"/>
      <c r="Q39" s="1626"/>
      <c r="R39" s="1278"/>
    </row>
    <row r="40" spans="2:18" s="1276" customFormat="1" ht="15" customHeight="1">
      <c r="B40" s="1275"/>
      <c r="C40" s="1277" t="s">
        <v>4210</v>
      </c>
      <c r="F40" s="1627" t="str">
        <f>$F$5</f>
        <v>PS 05 Vodojem Chvaletice</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5935</v>
      </c>
      <c r="F42" s="1279">
        <f>$F$8</f>
        <v>0</v>
      </c>
      <c r="K42" s="1274" t="s">
        <v>5937</v>
      </c>
      <c r="M42" s="1623"/>
      <c r="N42" s="1623"/>
      <c r="O42" s="1623"/>
      <c r="P42" s="1623"/>
      <c r="R42" s="1278"/>
    </row>
    <row r="43" spans="2:18" s="1276" customFormat="1" ht="7.5" customHeight="1">
      <c r="B43" s="1275"/>
      <c r="R43" s="1278"/>
    </row>
    <row r="44" spans="2:18" s="1276" customFormat="1" ht="15.75" customHeight="1">
      <c r="B44" s="1275"/>
      <c r="C44" s="1274" t="s">
        <v>5941</v>
      </c>
      <c r="F44" s="1279"/>
      <c r="K44" s="1274" t="s">
        <v>5946</v>
      </c>
      <c r="M44" s="1619"/>
      <c r="N44" s="1619"/>
      <c r="O44" s="1619"/>
      <c r="P44" s="1619"/>
      <c r="Q44" s="1619"/>
      <c r="R44" s="1278"/>
    </row>
    <row r="45" spans="2:18" s="1276" customFormat="1" ht="15" customHeight="1">
      <c r="B45" s="1275"/>
      <c r="C45" s="1274" t="s">
        <v>5944</v>
      </c>
      <c r="F45" s="1279"/>
      <c r="R45" s="1278"/>
    </row>
    <row r="46" spans="2:18" s="1276" customFormat="1" ht="11.25" customHeight="1">
      <c r="B46" s="1275"/>
      <c r="R46" s="1278"/>
    </row>
    <row r="47" spans="2:18" s="1276" customFormat="1" ht="30" customHeight="1">
      <c r="B47" s="1275"/>
      <c r="C47" s="1616" t="s">
        <v>3990</v>
      </c>
      <c r="D47" s="1616"/>
      <c r="E47" s="1616"/>
      <c r="F47" s="1616"/>
      <c r="G47" s="1616"/>
      <c r="H47" s="1288"/>
      <c r="I47" s="1288"/>
      <c r="J47" s="1288"/>
      <c r="K47" s="1288"/>
      <c r="L47" s="1288"/>
      <c r="M47" s="1288"/>
      <c r="N47" s="1616" t="s">
        <v>3991</v>
      </c>
      <c r="O47" s="1616"/>
      <c r="P47" s="1616"/>
      <c r="Q47" s="1616"/>
      <c r="R47" s="1293"/>
    </row>
    <row r="48" spans="2:18" s="1276" customFormat="1" ht="11.25" customHeight="1">
      <c r="B48" s="1275"/>
      <c r="R48" s="1278"/>
    </row>
    <row r="49" spans="2:18" s="1276" customFormat="1" ht="30" customHeight="1">
      <c r="B49" s="1275"/>
      <c r="C49" s="1300" t="s">
        <v>3992</v>
      </c>
      <c r="N49" s="1617">
        <f>N50+N51</f>
        <v>0</v>
      </c>
      <c r="O49" s="1617"/>
      <c r="P49" s="1617"/>
      <c r="Q49" s="1617"/>
      <c r="R49" s="1278"/>
    </row>
    <row r="50" spans="2:18" s="1302" customFormat="1" ht="25.5" customHeight="1">
      <c r="B50" s="1301"/>
      <c r="D50" s="1303" t="s">
        <v>3055</v>
      </c>
      <c r="N50" s="1618">
        <f ca="1">'PS 05'!J36</f>
        <v>0</v>
      </c>
      <c r="O50" s="1618"/>
      <c r="P50" s="1618"/>
      <c r="Q50" s="1618"/>
      <c r="R50" s="1304"/>
    </row>
    <row r="51" spans="2:18" s="1306" customFormat="1" ht="21" customHeight="1">
      <c r="B51" s="1305"/>
      <c r="D51" s="1303" t="s">
        <v>3056</v>
      </c>
      <c r="N51" s="1618">
        <f ca="1">'PS 05'!J37</f>
        <v>0</v>
      </c>
      <c r="O51" s="1618"/>
      <c r="P51" s="1618"/>
      <c r="Q51" s="1618"/>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C2:R2"/>
    <mergeCell ref="F4:Q4"/>
    <mergeCell ref="O8:P8"/>
    <mergeCell ref="O10:P10"/>
    <mergeCell ref="N51:Q51"/>
    <mergeCell ref="M42:P42"/>
    <mergeCell ref="M44:Q44"/>
    <mergeCell ref="H29:J29"/>
    <mergeCell ref="M29:P29"/>
    <mergeCell ref="L31:P31"/>
    <mergeCell ref="C37:R37"/>
    <mergeCell ref="F39:Q39"/>
    <mergeCell ref="F40:Q40"/>
    <mergeCell ref="O13:P13"/>
    <mergeCell ref="H26:J26"/>
    <mergeCell ref="M26:P26"/>
    <mergeCell ref="O14:P14"/>
    <mergeCell ref="O16:P16"/>
    <mergeCell ref="M27:P27"/>
    <mergeCell ref="O17:P17"/>
    <mergeCell ref="E20:P20"/>
    <mergeCell ref="M23:P23"/>
    <mergeCell ref="C47:G47"/>
    <mergeCell ref="N47:Q47"/>
    <mergeCell ref="N49:Q49"/>
    <mergeCell ref="N50:Q50"/>
    <mergeCell ref="O11:P11"/>
    <mergeCell ref="H28:J28"/>
    <mergeCell ref="M28:P28"/>
    <mergeCell ref="H25:J25"/>
    <mergeCell ref="M25:P25"/>
    <mergeCell ref="H27:J27"/>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36.xml><?xml version="1.0" encoding="utf-8"?>
<worksheet xmlns="http://schemas.openxmlformats.org/spreadsheetml/2006/main" xmlns:r="http://schemas.openxmlformats.org/officeDocument/2006/relationships">
  <sheetPr>
    <tabColor rgb="FFFF0000"/>
  </sheetPr>
  <dimension ref="A1:L41"/>
  <sheetViews>
    <sheetView zoomScale="139"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9.164062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2" ht="15.75">
      <c r="A1" s="1309"/>
      <c r="B1" s="1309"/>
      <c r="C1" s="1310" t="s">
        <v>5936</v>
      </c>
      <c r="D1" s="1311" t="s">
        <v>5936</v>
      </c>
      <c r="E1" s="1311" t="s">
        <v>3057</v>
      </c>
      <c r="F1" s="1311" t="s">
        <v>5936</v>
      </c>
      <c r="G1" s="1312"/>
      <c r="H1" s="1309"/>
      <c r="I1" s="1309"/>
      <c r="J1" s="1309"/>
      <c r="K1" s="1309"/>
    </row>
    <row r="2" spans="1:12">
      <c r="A2" s="1310" t="s">
        <v>5929</v>
      </c>
      <c r="C2" s="1310" t="s">
        <v>5930</v>
      </c>
      <c r="E2" s="1309"/>
      <c r="F2" s="1309"/>
      <c r="G2" s="1309"/>
      <c r="H2" s="1309"/>
      <c r="I2" s="1309"/>
      <c r="J2" s="1309"/>
      <c r="K2" s="1309"/>
    </row>
    <row r="3" spans="1:12" ht="15">
      <c r="A3" s="1310" t="s">
        <v>3987</v>
      </c>
      <c r="C3" s="1314" t="s">
        <v>4810</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5935</v>
      </c>
      <c r="B5" s="1315"/>
      <c r="C5" s="1315"/>
      <c r="D5" s="1315"/>
      <c r="E5" s="1309"/>
      <c r="F5" s="1309"/>
      <c r="G5" s="1309"/>
      <c r="H5" s="1309"/>
      <c r="I5" s="1316" t="s">
        <v>5937</v>
      </c>
      <c r="J5" s="1389" t="s">
        <v>3059</v>
      </c>
      <c r="K5" s="1309"/>
    </row>
    <row r="6" spans="1:12" ht="15">
      <c r="A6" s="1310" t="s">
        <v>5941</v>
      </c>
      <c r="B6" s="1315"/>
      <c r="C6" s="1315"/>
      <c r="D6" s="1315"/>
      <c r="E6" s="1309"/>
      <c r="F6" s="1309"/>
      <c r="G6" s="1309"/>
      <c r="H6" s="1309"/>
      <c r="I6" s="1316" t="s">
        <v>5946</v>
      </c>
      <c r="J6" s="1316" t="s">
        <v>5936</v>
      </c>
      <c r="K6" s="1309"/>
    </row>
    <row r="7" spans="1:12">
      <c r="A7" s="1318" t="s">
        <v>4286</v>
      </c>
      <c r="B7" s="1318"/>
      <c r="C7" s="1318" t="s">
        <v>5936</v>
      </c>
      <c r="D7" s="1318"/>
      <c r="E7" s="1318"/>
      <c r="F7" s="1318"/>
      <c r="G7" s="1319"/>
      <c r="H7" s="1319"/>
      <c r="I7" s="1319"/>
      <c r="J7" s="1319"/>
      <c r="K7" s="1318"/>
      <c r="L7" s="1318"/>
    </row>
    <row r="8" spans="1:12" ht="12" customHeight="1" thickBot="1">
      <c r="A8" s="1320" t="s">
        <v>5936</v>
      </c>
      <c r="B8" s="1320"/>
      <c r="C8" s="1321"/>
      <c r="D8" s="1318"/>
      <c r="E8" s="1318"/>
      <c r="F8" s="1322"/>
      <c r="G8" s="1322"/>
      <c r="H8" s="1323"/>
      <c r="I8" s="1323"/>
      <c r="J8" s="1323"/>
      <c r="K8" s="1324"/>
      <c r="L8" s="1325"/>
    </row>
    <row r="9" spans="1:12" ht="12" customHeight="1" thickBot="1">
      <c r="A9" s="1629" t="s">
        <v>3060</v>
      </c>
      <c r="B9" s="1326" t="s">
        <v>3061</v>
      </c>
      <c r="C9" s="1326" t="s">
        <v>3062</v>
      </c>
      <c r="D9" s="1326" t="s">
        <v>3063</v>
      </c>
      <c r="E9" s="1631" t="s">
        <v>4835</v>
      </c>
      <c r="F9" s="1326" t="s">
        <v>3064</v>
      </c>
      <c r="G9" s="1327" t="s">
        <v>3065</v>
      </c>
      <c r="H9" s="1633" t="s">
        <v>3066</v>
      </c>
      <c r="I9" s="1633"/>
      <c r="J9" s="1634" t="s">
        <v>3067</v>
      </c>
      <c r="K9" s="1635"/>
      <c r="L9" s="1636" t="s">
        <v>3068</v>
      </c>
    </row>
    <row r="10" spans="1:12" ht="12" customHeight="1" thickBot="1">
      <c r="A10" s="1630"/>
      <c r="B10" s="1328" t="s">
        <v>3069</v>
      </c>
      <c r="C10" s="1328" t="s">
        <v>3070</v>
      </c>
      <c r="D10" s="1328" t="s">
        <v>5936</v>
      </c>
      <c r="E10" s="1632"/>
      <c r="F10" s="1328" t="s">
        <v>3071</v>
      </c>
      <c r="G10" s="1329" t="s">
        <v>3072</v>
      </c>
      <c r="H10" s="1330" t="s">
        <v>3073</v>
      </c>
      <c r="I10" s="1331" t="s">
        <v>3074</v>
      </c>
      <c r="J10" s="1330" t="s">
        <v>3073</v>
      </c>
      <c r="K10" s="1332" t="s">
        <v>3074</v>
      </c>
      <c r="L10" s="1637"/>
    </row>
    <row r="11" spans="1:12" ht="33.75">
      <c r="A11" s="1390">
        <v>1</v>
      </c>
      <c r="B11" s="1391" t="s">
        <v>2008</v>
      </c>
      <c r="C11" s="1392"/>
      <c r="D11" s="1393"/>
      <c r="E11" s="1394" t="s">
        <v>2009</v>
      </c>
      <c r="F11" s="1451" t="s">
        <v>4018</v>
      </c>
      <c r="G11" s="1451">
        <v>1</v>
      </c>
      <c r="H11" s="1396"/>
      <c r="I11" s="1452"/>
      <c r="J11" s="1452">
        <f t="shared" ref="J11:J32" si="0">H11*G11</f>
        <v>0</v>
      </c>
      <c r="K11" s="1453">
        <f t="shared" ref="K11:K32" si="1">I11*G11</f>
        <v>0</v>
      </c>
      <c r="L11" s="1454"/>
    </row>
    <row r="12" spans="1:12" ht="22.5">
      <c r="A12" s="1343">
        <v>2</v>
      </c>
      <c r="B12" s="1344" t="s">
        <v>2010</v>
      </c>
      <c r="C12" s="1345" t="s">
        <v>5936</v>
      </c>
      <c r="D12" s="1346" t="s">
        <v>5936</v>
      </c>
      <c r="E12" s="1347" t="s">
        <v>2011</v>
      </c>
      <c r="F12" s="1403" t="s">
        <v>5504</v>
      </c>
      <c r="G12" s="1403">
        <v>1</v>
      </c>
      <c r="H12" s="1386"/>
      <c r="I12" s="1386"/>
      <c r="J12" s="1386">
        <f t="shared" si="0"/>
        <v>0</v>
      </c>
      <c r="K12" s="1402">
        <f t="shared" si="1"/>
        <v>0</v>
      </c>
      <c r="L12" s="1455"/>
    </row>
    <row r="13" spans="1:12" ht="22.5">
      <c r="A13" s="1343">
        <v>3</v>
      </c>
      <c r="B13" s="1344" t="s">
        <v>2012</v>
      </c>
      <c r="C13" s="1345" t="s">
        <v>5936</v>
      </c>
      <c r="D13" s="1346" t="s">
        <v>5936</v>
      </c>
      <c r="E13" s="1347" t="s">
        <v>2013</v>
      </c>
      <c r="F13" s="1403" t="s">
        <v>5504</v>
      </c>
      <c r="G13" s="1403">
        <v>1</v>
      </c>
      <c r="H13" s="1352"/>
      <c r="I13" s="1386"/>
      <c r="J13" s="1386">
        <f t="shared" si="0"/>
        <v>0</v>
      </c>
      <c r="K13" s="1402">
        <f t="shared" si="1"/>
        <v>0</v>
      </c>
      <c r="L13" s="1456"/>
    </row>
    <row r="14" spans="1:12">
      <c r="A14" s="1343">
        <v>4</v>
      </c>
      <c r="B14" s="1344" t="s">
        <v>2014</v>
      </c>
      <c r="C14" s="1345" t="s">
        <v>5936</v>
      </c>
      <c r="D14" s="1346" t="s">
        <v>5936</v>
      </c>
      <c r="E14" s="1347" t="s">
        <v>2015</v>
      </c>
      <c r="F14" s="1403" t="s">
        <v>5504</v>
      </c>
      <c r="G14" s="1403">
        <v>1</v>
      </c>
      <c r="H14" s="1349"/>
      <c r="I14" s="1386"/>
      <c r="J14" s="1386">
        <f t="shared" si="0"/>
        <v>0</v>
      </c>
      <c r="K14" s="1402">
        <f t="shared" si="1"/>
        <v>0</v>
      </c>
      <c r="L14" s="1455"/>
    </row>
    <row r="15" spans="1:12">
      <c r="A15" s="1343">
        <v>5</v>
      </c>
      <c r="B15" s="1344" t="s">
        <v>2016</v>
      </c>
      <c r="C15" s="1345"/>
      <c r="D15" s="1346"/>
      <c r="E15" s="1347" t="s">
        <v>2015</v>
      </c>
      <c r="F15" s="1403" t="s">
        <v>5504</v>
      </c>
      <c r="G15" s="1403">
        <v>1</v>
      </c>
      <c r="H15" s="1349"/>
      <c r="I15" s="1386"/>
      <c r="J15" s="1386">
        <f t="shared" si="0"/>
        <v>0</v>
      </c>
      <c r="K15" s="1402">
        <f t="shared" si="1"/>
        <v>0</v>
      </c>
      <c r="L15" s="1456"/>
    </row>
    <row r="16" spans="1:12">
      <c r="A16" s="1343">
        <v>6</v>
      </c>
      <c r="B16" s="1344" t="s">
        <v>2017</v>
      </c>
      <c r="C16" s="1345"/>
      <c r="D16" s="1346"/>
      <c r="E16" s="1347" t="s">
        <v>2018</v>
      </c>
      <c r="F16" s="1403" t="s">
        <v>5504</v>
      </c>
      <c r="G16" s="1403">
        <v>1</v>
      </c>
      <c r="H16" s="1349"/>
      <c r="I16" s="1386"/>
      <c r="J16" s="1386">
        <f t="shared" si="0"/>
        <v>0</v>
      </c>
      <c r="K16" s="1402">
        <f t="shared" si="1"/>
        <v>0</v>
      </c>
      <c r="L16" s="1455"/>
    </row>
    <row r="17" spans="1:12">
      <c r="A17" s="1343">
        <v>7</v>
      </c>
      <c r="B17" s="1344" t="s">
        <v>2019</v>
      </c>
      <c r="C17" s="1345"/>
      <c r="D17" s="1346"/>
      <c r="E17" s="1347" t="s">
        <v>2020</v>
      </c>
      <c r="F17" s="1403" t="s">
        <v>5504</v>
      </c>
      <c r="G17" s="1403">
        <v>1</v>
      </c>
      <c r="H17" s="1349"/>
      <c r="I17" s="1386"/>
      <c r="J17" s="1386">
        <f t="shared" si="0"/>
        <v>0</v>
      </c>
      <c r="K17" s="1402">
        <f t="shared" si="1"/>
        <v>0</v>
      </c>
      <c r="L17" s="1455"/>
    </row>
    <row r="18" spans="1:12" ht="22.5">
      <c r="A18" s="1343">
        <v>8</v>
      </c>
      <c r="B18" s="1344" t="s">
        <v>2021</v>
      </c>
      <c r="C18" s="1345"/>
      <c r="D18" s="1346"/>
      <c r="E18" s="1457" t="s">
        <v>1961</v>
      </c>
      <c r="F18" s="1403" t="s">
        <v>4018</v>
      </c>
      <c r="G18" s="1403">
        <v>1</v>
      </c>
      <c r="H18" s="1349"/>
      <c r="I18" s="1386"/>
      <c r="J18" s="1386">
        <f t="shared" si="0"/>
        <v>0</v>
      </c>
      <c r="K18" s="1402">
        <f t="shared" si="1"/>
        <v>0</v>
      </c>
      <c r="L18" s="1455"/>
    </row>
    <row r="19" spans="1:12">
      <c r="A19" s="1343">
        <v>9</v>
      </c>
      <c r="B19" s="1344" t="s">
        <v>2022</v>
      </c>
      <c r="C19" s="1345"/>
      <c r="D19" s="1346"/>
      <c r="E19" s="1347" t="s">
        <v>2023</v>
      </c>
      <c r="F19" s="1403" t="s">
        <v>5504</v>
      </c>
      <c r="G19" s="1403">
        <v>1</v>
      </c>
      <c r="H19" s="1352"/>
      <c r="I19" s="1386"/>
      <c r="J19" s="1386">
        <f t="shared" si="0"/>
        <v>0</v>
      </c>
      <c r="K19" s="1402">
        <f t="shared" si="1"/>
        <v>0</v>
      </c>
      <c r="L19" s="1455" t="s">
        <v>270</v>
      </c>
    </row>
    <row r="20" spans="1:12" ht="22.5">
      <c r="A20" s="1343">
        <v>10</v>
      </c>
      <c r="B20" s="1344" t="s">
        <v>2024</v>
      </c>
      <c r="C20" s="1345"/>
      <c r="D20" s="1346"/>
      <c r="E20" s="1347" t="s">
        <v>2025</v>
      </c>
      <c r="F20" s="1403" t="s">
        <v>5504</v>
      </c>
      <c r="G20" s="1403">
        <v>1</v>
      </c>
      <c r="H20" s="1352"/>
      <c r="I20" s="1386"/>
      <c r="J20" s="1386">
        <f t="shared" si="0"/>
        <v>0</v>
      </c>
      <c r="K20" s="1402">
        <f t="shared" si="1"/>
        <v>0</v>
      </c>
      <c r="L20" s="1455" t="s">
        <v>270</v>
      </c>
    </row>
    <row r="21" spans="1:12">
      <c r="A21" s="1343">
        <v>11</v>
      </c>
      <c r="B21" s="1344" t="s">
        <v>2026</v>
      </c>
      <c r="C21" s="1345"/>
      <c r="D21" s="1346"/>
      <c r="E21" s="1347" t="s">
        <v>1915</v>
      </c>
      <c r="F21" s="1403" t="s">
        <v>5504</v>
      </c>
      <c r="G21" s="1403">
        <v>1</v>
      </c>
      <c r="H21" s="1352"/>
      <c r="I21" s="1386"/>
      <c r="J21" s="1386">
        <f t="shared" si="0"/>
        <v>0</v>
      </c>
      <c r="K21" s="1402">
        <f t="shared" si="1"/>
        <v>0</v>
      </c>
      <c r="L21" s="1458"/>
    </row>
    <row r="22" spans="1:12" ht="22.5">
      <c r="A22" s="1343">
        <v>12</v>
      </c>
      <c r="B22" s="1344" t="s">
        <v>2027</v>
      </c>
      <c r="C22" s="1345"/>
      <c r="D22" s="1346"/>
      <c r="E22" s="1347" t="s">
        <v>1776</v>
      </c>
      <c r="F22" s="1403" t="s">
        <v>5504</v>
      </c>
      <c r="G22" s="1403">
        <v>1</v>
      </c>
      <c r="H22" s="1352"/>
      <c r="I22" s="1386"/>
      <c r="J22" s="1386">
        <f t="shared" si="0"/>
        <v>0</v>
      </c>
      <c r="K22" s="1402">
        <f t="shared" si="1"/>
        <v>0</v>
      </c>
      <c r="L22" s="1456"/>
    </row>
    <row r="23" spans="1:12" ht="22.5">
      <c r="A23" s="1343">
        <v>13</v>
      </c>
      <c r="B23" s="1344" t="s">
        <v>2028</v>
      </c>
      <c r="C23" s="1345"/>
      <c r="D23" s="1346"/>
      <c r="E23" s="1347" t="s">
        <v>380</v>
      </c>
      <c r="F23" s="1403" t="s">
        <v>5504</v>
      </c>
      <c r="G23" s="1403">
        <v>1</v>
      </c>
      <c r="H23" s="1352"/>
      <c r="I23" s="1386"/>
      <c r="J23" s="1386">
        <f t="shared" si="0"/>
        <v>0</v>
      </c>
      <c r="K23" s="1402">
        <f t="shared" si="1"/>
        <v>0</v>
      </c>
      <c r="L23" s="1456"/>
    </row>
    <row r="24" spans="1:12">
      <c r="A24" s="1343">
        <v>14</v>
      </c>
      <c r="B24" s="1344" t="s">
        <v>2029</v>
      </c>
      <c r="C24" s="1345"/>
      <c r="D24" s="1346"/>
      <c r="E24" s="1347" t="s">
        <v>331</v>
      </c>
      <c r="F24" s="1403"/>
      <c r="G24" s="1403"/>
      <c r="H24" s="1386"/>
      <c r="I24" s="1386"/>
      <c r="J24" s="1386">
        <f t="shared" si="0"/>
        <v>0</v>
      </c>
      <c r="K24" s="1402">
        <f t="shared" si="1"/>
        <v>0</v>
      </c>
      <c r="L24" s="1455" t="s">
        <v>270</v>
      </c>
    </row>
    <row r="25" spans="1:12">
      <c r="A25" s="1343">
        <v>15</v>
      </c>
      <c r="B25" s="1344" t="s">
        <v>2030</v>
      </c>
      <c r="C25" s="1345"/>
      <c r="D25" s="1346"/>
      <c r="E25" s="1347" t="s">
        <v>331</v>
      </c>
      <c r="F25" s="1403"/>
      <c r="G25" s="1403"/>
      <c r="H25" s="1386"/>
      <c r="I25" s="1386"/>
      <c r="J25" s="1386">
        <f t="shared" si="0"/>
        <v>0</v>
      </c>
      <c r="K25" s="1402">
        <f t="shared" si="1"/>
        <v>0</v>
      </c>
      <c r="L25" s="1455" t="s">
        <v>270</v>
      </c>
    </row>
    <row r="26" spans="1:12" ht="22.5">
      <c r="A26" s="1343">
        <v>16</v>
      </c>
      <c r="B26" s="1344" t="s">
        <v>2031</v>
      </c>
      <c r="C26" s="1345"/>
      <c r="D26" s="1346"/>
      <c r="E26" s="1347" t="s">
        <v>1936</v>
      </c>
      <c r="F26" s="1403" t="s">
        <v>4018</v>
      </c>
      <c r="G26" s="1403">
        <v>1</v>
      </c>
      <c r="H26" s="1352"/>
      <c r="I26" s="1386"/>
      <c r="J26" s="1386">
        <f t="shared" si="0"/>
        <v>0</v>
      </c>
      <c r="K26" s="1402">
        <f t="shared" si="1"/>
        <v>0</v>
      </c>
      <c r="L26" s="1455" t="s">
        <v>270</v>
      </c>
    </row>
    <row r="27" spans="1:12" ht="22.5">
      <c r="A27" s="1343">
        <v>17</v>
      </c>
      <c r="B27" s="1344" t="s">
        <v>2032</v>
      </c>
      <c r="C27" s="1345"/>
      <c r="D27" s="1346"/>
      <c r="E27" s="1347" t="s">
        <v>2033</v>
      </c>
      <c r="F27" s="1403" t="s">
        <v>4018</v>
      </c>
      <c r="G27" s="1403">
        <v>1</v>
      </c>
      <c r="H27" s="1352"/>
      <c r="I27" s="1386"/>
      <c r="J27" s="1386">
        <f t="shared" si="0"/>
        <v>0</v>
      </c>
      <c r="K27" s="1402">
        <f t="shared" si="1"/>
        <v>0</v>
      </c>
      <c r="L27" s="1455" t="s">
        <v>270</v>
      </c>
    </row>
    <row r="28" spans="1:12" ht="22.5">
      <c r="A28" s="1343">
        <v>18</v>
      </c>
      <c r="B28" s="1344" t="s">
        <v>2034</v>
      </c>
      <c r="C28" s="1345"/>
      <c r="D28" s="1346"/>
      <c r="E28" s="1347" t="s">
        <v>2035</v>
      </c>
      <c r="F28" s="1403" t="s">
        <v>4018</v>
      </c>
      <c r="G28" s="1403">
        <v>1</v>
      </c>
      <c r="H28" s="1352"/>
      <c r="I28" s="1386"/>
      <c r="J28" s="1386">
        <f t="shared" si="0"/>
        <v>0</v>
      </c>
      <c r="K28" s="1402">
        <f t="shared" si="1"/>
        <v>0</v>
      </c>
      <c r="L28" s="1455" t="s">
        <v>270</v>
      </c>
    </row>
    <row r="29" spans="1:12">
      <c r="A29" s="1343">
        <v>19</v>
      </c>
      <c r="B29" s="1344" t="s">
        <v>2036</v>
      </c>
      <c r="C29" s="1345"/>
      <c r="D29" s="1346"/>
      <c r="E29" s="1347" t="s">
        <v>331</v>
      </c>
      <c r="F29" s="1403"/>
      <c r="G29" s="1403"/>
      <c r="H29" s="1386"/>
      <c r="I29" s="1386"/>
      <c r="J29" s="1386">
        <f t="shared" si="0"/>
        <v>0</v>
      </c>
      <c r="K29" s="1402">
        <f t="shared" si="1"/>
        <v>0</v>
      </c>
      <c r="L29" s="1455" t="s">
        <v>270</v>
      </c>
    </row>
    <row r="30" spans="1:12">
      <c r="A30" s="1343">
        <v>20</v>
      </c>
      <c r="B30" s="1344" t="s">
        <v>2037</v>
      </c>
      <c r="C30" s="1345"/>
      <c r="D30" s="1346"/>
      <c r="E30" s="1347" t="s">
        <v>1862</v>
      </c>
      <c r="F30" s="1403" t="s">
        <v>4018</v>
      </c>
      <c r="G30" s="1403">
        <v>1</v>
      </c>
      <c r="H30" s="1352"/>
      <c r="I30" s="1386"/>
      <c r="J30" s="1386">
        <f t="shared" si="0"/>
        <v>0</v>
      </c>
      <c r="K30" s="1402">
        <f t="shared" si="1"/>
        <v>0</v>
      </c>
      <c r="L30" s="1455" t="s">
        <v>270</v>
      </c>
    </row>
    <row r="31" spans="1:12">
      <c r="A31" s="1343">
        <v>21</v>
      </c>
      <c r="B31" s="1344" t="s">
        <v>2038</v>
      </c>
      <c r="C31" s="1345"/>
      <c r="D31" s="1346"/>
      <c r="E31" s="1347" t="s">
        <v>2039</v>
      </c>
      <c r="F31" s="1348" t="s">
        <v>4018</v>
      </c>
      <c r="G31" s="1348">
        <v>1</v>
      </c>
      <c r="H31" s="1352"/>
      <c r="I31" s="1386"/>
      <c r="J31" s="1349">
        <f t="shared" si="0"/>
        <v>0</v>
      </c>
      <c r="K31" s="1350">
        <f t="shared" si="1"/>
        <v>0</v>
      </c>
      <c r="L31" s="1455" t="s">
        <v>270</v>
      </c>
    </row>
    <row r="32" spans="1:12">
      <c r="A32" s="1412">
        <v>22</v>
      </c>
      <c r="B32" s="1413" t="s">
        <v>2040</v>
      </c>
      <c r="C32" s="1414"/>
      <c r="D32" s="1415"/>
      <c r="E32" s="1347" t="s">
        <v>2039</v>
      </c>
      <c r="F32" s="1348" t="s">
        <v>4018</v>
      </c>
      <c r="G32" s="1348">
        <v>1</v>
      </c>
      <c r="H32" s="1459"/>
      <c r="I32" s="1418"/>
      <c r="J32" s="1349">
        <f t="shared" si="0"/>
        <v>0</v>
      </c>
      <c r="K32" s="1350">
        <f t="shared" si="1"/>
        <v>0</v>
      </c>
      <c r="L32" s="1455" t="s">
        <v>270</v>
      </c>
    </row>
    <row r="33" spans="1:12" ht="12" customHeight="1" thickBot="1">
      <c r="A33" s="1355"/>
      <c r="B33" s="1356"/>
      <c r="C33" s="1357" t="s">
        <v>5936</v>
      </c>
      <c r="D33" s="1358"/>
      <c r="E33" s="1359" t="s">
        <v>5936</v>
      </c>
      <c r="F33" s="1360" t="s">
        <v>5936</v>
      </c>
      <c r="G33" s="1361" t="s">
        <v>5936</v>
      </c>
      <c r="H33" s="1362"/>
      <c r="I33" s="1460"/>
      <c r="J33" s="1460"/>
      <c r="K33" s="1461"/>
      <c r="L33" s="1462"/>
    </row>
    <row r="34" spans="1:12" ht="12" customHeight="1">
      <c r="A34" s="1366" t="s">
        <v>1875</v>
      </c>
      <c r="B34" s="1367"/>
      <c r="C34" s="1368"/>
      <c r="D34" s="1369"/>
      <c r="E34" s="1370"/>
      <c r="F34" s="1371"/>
      <c r="G34" s="1372"/>
      <c r="H34" s="1373"/>
      <c r="I34" s="1374"/>
      <c r="J34" s="1374" t="s">
        <v>5936</v>
      </c>
      <c r="K34" s="1374"/>
      <c r="L34" s="1405"/>
    </row>
    <row r="35" spans="1:12" ht="12" customHeight="1">
      <c r="A35" s="1318"/>
      <c r="B35" s="1318"/>
      <c r="C35" s="1318"/>
      <c r="D35" s="1318" t="s">
        <v>5936</v>
      </c>
      <c r="E35" s="1318"/>
      <c r="F35" s="1318"/>
      <c r="G35" s="1318"/>
      <c r="H35" s="1319"/>
      <c r="I35" s="1374"/>
      <c r="J35" s="1374"/>
      <c r="K35" s="1374"/>
      <c r="L35" s="1325"/>
    </row>
    <row r="36" spans="1:12" ht="12" customHeight="1">
      <c r="A36" s="1377"/>
      <c r="B36" s="1378"/>
      <c r="C36" s="1379"/>
      <c r="D36" s="1379"/>
      <c r="E36" s="1379"/>
      <c r="F36" s="1379"/>
      <c r="G36" s="1380" t="str">
        <f>A8</f>
        <v xml:space="preserve"> </v>
      </c>
      <c r="H36" s="1638" t="s">
        <v>1876</v>
      </c>
      <c r="I36" s="1638"/>
      <c r="J36" s="1352">
        <f>SUM(J11:J34)</f>
        <v>0</v>
      </c>
      <c r="K36" s="1374"/>
      <c r="L36" s="1325"/>
    </row>
    <row r="37" spans="1:12" ht="12" customHeight="1">
      <c r="A37" s="1381"/>
      <c r="B37" s="1325"/>
      <c r="C37" s="1325"/>
      <c r="D37" s="1325"/>
      <c r="E37" s="1325"/>
      <c r="F37" s="1325"/>
      <c r="G37" s="1325"/>
      <c r="H37" s="1639" t="s">
        <v>1877</v>
      </c>
      <c r="I37" s="1639"/>
      <c r="J37" s="1382">
        <f>SUM(K11:K33)</f>
        <v>0</v>
      </c>
      <c r="K37" s="1383"/>
      <c r="L37" s="1325"/>
    </row>
    <row r="38" spans="1:12" ht="12" customHeight="1">
      <c r="A38" s="1384"/>
      <c r="B38" s="1385"/>
      <c r="C38" s="1385"/>
      <c r="D38" s="1385"/>
      <c r="E38" s="1385"/>
      <c r="F38" s="1385"/>
      <c r="G38" s="1385"/>
      <c r="H38" s="1628" t="s">
        <v>1878</v>
      </c>
      <c r="I38" s="1628"/>
      <c r="J38" s="1386">
        <f>SUM(J36:J37)</f>
        <v>0</v>
      </c>
      <c r="K38" s="1383"/>
      <c r="L38" s="1325"/>
    </row>
    <row r="39" spans="1:12" ht="12" customHeight="1"/>
    <row r="40" spans="1:12" ht="12" customHeight="1">
      <c r="A40" s="1388" t="s">
        <v>1879</v>
      </c>
    </row>
    <row r="41" spans="1:12">
      <c r="A41" s="1388" t="s">
        <v>1880</v>
      </c>
    </row>
  </sheetData>
  <sheetProtection selectLockedCells="1" selectUnlockedCells="1"/>
  <mergeCells count="8">
    <mergeCell ref="H38:I38"/>
    <mergeCell ref="A9:A10"/>
    <mergeCell ref="E9:E10"/>
    <mergeCell ref="H9:I9"/>
    <mergeCell ref="J9:K9"/>
    <mergeCell ref="L9:L10"/>
    <mergeCell ref="H36:I36"/>
    <mergeCell ref="H37:I37"/>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legacyDrawing r:id="rId2"/>
</worksheet>
</file>

<file path=xl/worksheets/sheet37.xml><?xml version="1.0" encoding="utf-8"?>
<worksheet xmlns="http://schemas.openxmlformats.org/spreadsheetml/2006/main" xmlns:r="http://schemas.openxmlformats.org/officeDocument/2006/relationships">
  <sheetPr>
    <tabColor rgb="FFFF0000"/>
  </sheetPr>
  <dimension ref="A1:R53"/>
  <sheetViews>
    <sheetView topLeftCell="A46"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25" t="s">
        <v>3986</v>
      </c>
      <c r="D2" s="1625"/>
      <c r="E2" s="1625"/>
      <c r="F2" s="1625"/>
      <c r="G2" s="1625"/>
      <c r="H2" s="1625"/>
      <c r="I2" s="1625"/>
      <c r="J2" s="1625"/>
      <c r="K2" s="1625"/>
      <c r="L2" s="1625"/>
      <c r="M2" s="1625"/>
      <c r="N2" s="1625"/>
      <c r="O2" s="1625"/>
      <c r="P2" s="1625"/>
      <c r="Q2" s="1625"/>
      <c r="R2" s="1625"/>
    </row>
    <row r="3" spans="2:18" ht="7.5" customHeight="1">
      <c r="B3" s="1271"/>
      <c r="R3" s="1273"/>
    </row>
    <row r="4" spans="2:18" ht="15.75" customHeight="1">
      <c r="B4" s="1271"/>
      <c r="D4" s="1274" t="s">
        <v>5929</v>
      </c>
      <c r="F4" s="1626" t="str">
        <f ca="1">'PS 01'!C2</f>
        <v>Zajištění kvality vody pro skupinový vodovod Přelouč</v>
      </c>
      <c r="G4" s="1626"/>
      <c r="H4" s="1626"/>
      <c r="I4" s="1626"/>
      <c r="J4" s="1626"/>
      <c r="K4" s="1626"/>
      <c r="L4" s="1626"/>
      <c r="M4" s="1626"/>
      <c r="N4" s="1626"/>
      <c r="O4" s="1626"/>
      <c r="P4" s="1626"/>
      <c r="Q4" s="1626"/>
      <c r="R4" s="1273"/>
    </row>
    <row r="5" spans="2:18" s="1276" customFormat="1" ht="18.75" customHeight="1">
      <c r="B5" s="1275"/>
      <c r="D5" s="1277" t="s">
        <v>4210</v>
      </c>
      <c r="F5" s="1277" t="str">
        <f ca="1">'PS 06'!C3</f>
        <v>PS 06 Vodojem Lipoltice</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5932</v>
      </c>
      <c r="F7" s="1279"/>
      <c r="R7" s="1278"/>
    </row>
    <row r="8" spans="2:18" s="1276" customFormat="1" ht="15" customHeight="1">
      <c r="B8" s="1275"/>
      <c r="D8" s="1274" t="s">
        <v>5935</v>
      </c>
      <c r="F8" s="1279"/>
      <c r="M8" s="1274" t="s">
        <v>5937</v>
      </c>
      <c r="O8" s="1623"/>
      <c r="P8" s="1623"/>
      <c r="R8" s="1278"/>
    </row>
    <row r="9" spans="2:18" s="1276" customFormat="1" ht="7.5" customHeight="1">
      <c r="B9" s="1275"/>
      <c r="R9" s="1278"/>
    </row>
    <row r="10" spans="2:18" s="1276" customFormat="1" ht="15" customHeight="1">
      <c r="B10" s="1275"/>
      <c r="D10" s="1274" t="s">
        <v>5941</v>
      </c>
      <c r="M10" s="1274" t="s">
        <v>5942</v>
      </c>
      <c r="O10" s="1619"/>
      <c r="P10" s="1619"/>
      <c r="R10" s="1278"/>
    </row>
    <row r="11" spans="2:18" s="1276" customFormat="1" ht="18.75" customHeight="1">
      <c r="B11" s="1275"/>
      <c r="E11" s="323"/>
      <c r="M11" s="1274" t="s">
        <v>5943</v>
      </c>
      <c r="O11" s="1619"/>
      <c r="P11" s="1619"/>
      <c r="R11" s="1278"/>
    </row>
    <row r="12" spans="2:18" s="1276" customFormat="1" ht="7.5" customHeight="1">
      <c r="B12" s="1275"/>
      <c r="R12" s="1278"/>
    </row>
    <row r="13" spans="2:18" s="1276" customFormat="1" ht="15" customHeight="1">
      <c r="B13" s="1275"/>
      <c r="D13" s="1274" t="s">
        <v>5944</v>
      </c>
      <c r="M13" s="1274" t="s">
        <v>5942</v>
      </c>
      <c r="O13" s="1619"/>
      <c r="P13" s="1619"/>
      <c r="R13" s="1278"/>
    </row>
    <row r="14" spans="2:18" s="1276" customFormat="1" ht="18.75" customHeight="1">
      <c r="B14" s="1275"/>
      <c r="E14" s="1279"/>
      <c r="M14" s="1274" t="s">
        <v>5943</v>
      </c>
      <c r="O14" s="1619"/>
      <c r="P14" s="1619"/>
      <c r="R14" s="1278"/>
    </row>
    <row r="15" spans="2:18" s="1276" customFormat="1" ht="7.5" customHeight="1">
      <c r="B15" s="1275"/>
      <c r="R15" s="1278"/>
    </row>
    <row r="16" spans="2:18" s="1276" customFormat="1" ht="15" customHeight="1">
      <c r="B16" s="1275"/>
      <c r="D16" s="1274" t="s">
        <v>5946</v>
      </c>
      <c r="M16" s="1274" t="s">
        <v>5942</v>
      </c>
      <c r="O16" s="1619"/>
      <c r="P16" s="1619"/>
      <c r="R16" s="1278"/>
    </row>
    <row r="17" spans="2:18" s="1276" customFormat="1" ht="18.75" customHeight="1">
      <c r="B17" s="1275"/>
      <c r="E17" s="1279"/>
      <c r="M17" s="1274" t="s">
        <v>5943</v>
      </c>
      <c r="O17" s="1619"/>
      <c r="P17" s="1619"/>
      <c r="R17" s="1278"/>
    </row>
    <row r="18" spans="2:18" s="1276" customFormat="1" ht="7.5" customHeight="1">
      <c r="B18" s="1275"/>
      <c r="R18" s="1278"/>
    </row>
    <row r="19" spans="2:18" s="1276" customFormat="1" ht="15" customHeight="1">
      <c r="B19" s="1275"/>
      <c r="D19" s="1274" t="s">
        <v>5948</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5949</v>
      </c>
      <c r="M23" s="1617"/>
      <c r="N23" s="1617"/>
      <c r="O23" s="1617"/>
      <c r="P23" s="1617"/>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5953</v>
      </c>
      <c r="E25" s="1285" t="s">
        <v>5954</v>
      </c>
      <c r="F25" s="1286"/>
      <c r="G25" s="1287" t="s">
        <v>3054</v>
      </c>
      <c r="H25" s="1620"/>
      <c r="I25" s="1620"/>
      <c r="J25" s="1620"/>
      <c r="M25" s="1620"/>
      <c r="N25" s="1620"/>
      <c r="O25" s="1620"/>
      <c r="P25" s="1620"/>
      <c r="R25" s="1278"/>
    </row>
    <row r="26" spans="2:18" s="1276" customFormat="1" ht="15" customHeight="1">
      <c r="B26" s="1275"/>
      <c r="E26" s="1285" t="s">
        <v>5955</v>
      </c>
      <c r="F26" s="1286"/>
      <c r="G26" s="1287" t="s">
        <v>3054</v>
      </c>
      <c r="H26" s="1620"/>
      <c r="I26" s="1620"/>
      <c r="J26" s="1620"/>
      <c r="M26" s="1620"/>
      <c r="N26" s="1620"/>
      <c r="O26" s="1620"/>
      <c r="P26" s="1620"/>
      <c r="R26" s="1278"/>
    </row>
    <row r="27" spans="2:18" s="1276" customFormat="1" ht="15" customHeight="1">
      <c r="B27" s="1275"/>
      <c r="E27" s="1285" t="s">
        <v>5956</v>
      </c>
      <c r="F27" s="1286">
        <v>0.21</v>
      </c>
      <c r="G27" s="1287" t="s">
        <v>3054</v>
      </c>
      <c r="H27" s="1620" t="e">
        <f>SUM(#REF!)</f>
        <v>#REF!</v>
      </c>
      <c r="I27" s="1620"/>
      <c r="J27" s="1620"/>
      <c r="M27" s="1620">
        <v>0</v>
      </c>
      <c r="N27" s="1620"/>
      <c r="O27" s="1620"/>
      <c r="P27" s="1620"/>
      <c r="R27" s="1278"/>
    </row>
    <row r="28" spans="2:18" s="1276" customFormat="1" ht="15" customHeight="1">
      <c r="B28" s="1275"/>
      <c r="E28" s="1285" t="s">
        <v>5957</v>
      </c>
      <c r="F28" s="1286">
        <v>0.15</v>
      </c>
      <c r="G28" s="1287" t="s">
        <v>3054</v>
      </c>
      <c r="H28" s="1620" t="e">
        <f>SUM(#REF!)</f>
        <v>#REF!</v>
      </c>
      <c r="I28" s="1620"/>
      <c r="J28" s="1620"/>
      <c r="M28" s="1620">
        <v>0</v>
      </c>
      <c r="N28" s="1620"/>
      <c r="O28" s="1620"/>
      <c r="P28" s="1620"/>
      <c r="R28" s="1278"/>
    </row>
    <row r="29" spans="2:18" s="1276" customFormat="1" ht="15" customHeight="1">
      <c r="B29" s="1275"/>
      <c r="E29" s="1285" t="s">
        <v>5958</v>
      </c>
      <c r="F29" s="1286">
        <v>0</v>
      </c>
      <c r="G29" s="1287" t="s">
        <v>3054</v>
      </c>
      <c r="H29" s="1620" t="e">
        <f>SUM(#REF!)</f>
        <v>#REF!</v>
      </c>
      <c r="I29" s="1620"/>
      <c r="J29" s="1620"/>
      <c r="M29" s="1620">
        <v>0</v>
      </c>
      <c r="N29" s="1620"/>
      <c r="O29" s="1620"/>
      <c r="P29" s="1620"/>
      <c r="R29" s="1278"/>
    </row>
    <row r="30" spans="2:18" s="1276" customFormat="1" ht="7.5" customHeight="1">
      <c r="B30" s="1275"/>
      <c r="R30" s="1278"/>
    </row>
    <row r="31" spans="2:18" s="1276" customFormat="1" ht="26.25" customHeight="1">
      <c r="B31" s="1275"/>
      <c r="C31" s="1288"/>
      <c r="D31" s="1289" t="s">
        <v>5959</v>
      </c>
      <c r="E31" s="1290"/>
      <c r="F31" s="1290"/>
      <c r="G31" s="1291" t="s">
        <v>5960</v>
      </c>
      <c r="H31" s="1292" t="s">
        <v>5961</v>
      </c>
      <c r="I31" s="1290"/>
      <c r="J31" s="1290"/>
      <c r="K31" s="1290"/>
      <c r="L31" s="1624"/>
      <c r="M31" s="1624"/>
      <c r="N31" s="1624"/>
      <c r="O31" s="1624"/>
      <c r="P31" s="1624"/>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25" t="s">
        <v>3989</v>
      </c>
      <c r="D37" s="1625"/>
      <c r="E37" s="1625"/>
      <c r="F37" s="1625"/>
      <c r="G37" s="1625"/>
      <c r="H37" s="1625"/>
      <c r="I37" s="1625"/>
      <c r="J37" s="1625"/>
      <c r="K37" s="1625"/>
      <c r="L37" s="1625"/>
      <c r="M37" s="1625"/>
      <c r="N37" s="1625"/>
      <c r="O37" s="1625"/>
      <c r="P37" s="1625"/>
      <c r="Q37" s="1625"/>
      <c r="R37" s="1625"/>
    </row>
    <row r="38" spans="2:18" s="1276" customFormat="1" ht="7.5" customHeight="1">
      <c r="B38" s="1275"/>
      <c r="R38" s="1278"/>
    </row>
    <row r="39" spans="2:18" s="1276" customFormat="1" ht="15" customHeight="1">
      <c r="B39" s="1275"/>
      <c r="C39" s="1274" t="s">
        <v>5929</v>
      </c>
      <c r="F39" s="1626" t="str">
        <f>$F$4</f>
        <v>Zajištění kvality vody pro skupinový vodovod Přelouč</v>
      </c>
      <c r="G39" s="1626"/>
      <c r="H39" s="1626"/>
      <c r="I39" s="1626"/>
      <c r="J39" s="1626"/>
      <c r="K39" s="1626"/>
      <c r="L39" s="1626"/>
      <c r="M39" s="1626"/>
      <c r="N39" s="1626"/>
      <c r="O39" s="1626"/>
      <c r="P39" s="1626"/>
      <c r="Q39" s="1626"/>
      <c r="R39" s="1278"/>
    </row>
    <row r="40" spans="2:18" s="1276" customFormat="1" ht="15" customHeight="1">
      <c r="B40" s="1275"/>
      <c r="C40" s="1277" t="s">
        <v>4210</v>
      </c>
      <c r="F40" s="1627" t="str">
        <f>$F$5</f>
        <v>PS 06 Vodojem Lipoltice</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5935</v>
      </c>
      <c r="F42" s="1279">
        <f>$F$8</f>
        <v>0</v>
      </c>
      <c r="K42" s="1274" t="s">
        <v>5937</v>
      </c>
      <c r="M42" s="1623"/>
      <c r="N42" s="1623"/>
      <c r="O42" s="1623"/>
      <c r="P42" s="1623"/>
      <c r="R42" s="1278"/>
    </row>
    <row r="43" spans="2:18" s="1276" customFormat="1" ht="7.5" customHeight="1">
      <c r="B43" s="1275"/>
      <c r="R43" s="1278"/>
    </row>
    <row r="44" spans="2:18" s="1276" customFormat="1" ht="15.75" customHeight="1">
      <c r="B44" s="1275"/>
      <c r="C44" s="1274" t="s">
        <v>5941</v>
      </c>
      <c r="F44" s="1279"/>
      <c r="K44" s="1274" t="s">
        <v>5946</v>
      </c>
      <c r="M44" s="1619"/>
      <c r="N44" s="1619"/>
      <c r="O44" s="1619"/>
      <c r="P44" s="1619"/>
      <c r="Q44" s="1619"/>
      <c r="R44" s="1278"/>
    </row>
    <row r="45" spans="2:18" s="1276" customFormat="1" ht="15" customHeight="1">
      <c r="B45" s="1275"/>
      <c r="C45" s="1274" t="s">
        <v>5944</v>
      </c>
      <c r="F45" s="1279"/>
      <c r="R45" s="1278"/>
    </row>
    <row r="46" spans="2:18" s="1276" customFormat="1" ht="11.25" customHeight="1">
      <c r="B46" s="1275"/>
      <c r="R46" s="1278"/>
    </row>
    <row r="47" spans="2:18" s="1276" customFormat="1" ht="30" customHeight="1">
      <c r="B47" s="1275"/>
      <c r="C47" s="1616" t="s">
        <v>3990</v>
      </c>
      <c r="D47" s="1616"/>
      <c r="E47" s="1616"/>
      <c r="F47" s="1616"/>
      <c r="G47" s="1616"/>
      <c r="H47" s="1288"/>
      <c r="I47" s="1288"/>
      <c r="J47" s="1288"/>
      <c r="K47" s="1288"/>
      <c r="L47" s="1288"/>
      <c r="M47" s="1288"/>
      <c r="N47" s="1616" t="s">
        <v>3991</v>
      </c>
      <c r="O47" s="1616"/>
      <c r="P47" s="1616"/>
      <c r="Q47" s="1616"/>
      <c r="R47" s="1293"/>
    </row>
    <row r="48" spans="2:18" s="1276" customFormat="1" ht="11.25" customHeight="1">
      <c r="B48" s="1275"/>
      <c r="R48" s="1278"/>
    </row>
    <row r="49" spans="2:18" s="1276" customFormat="1" ht="30" customHeight="1">
      <c r="B49" s="1275"/>
      <c r="C49" s="1300" t="s">
        <v>3992</v>
      </c>
      <c r="N49" s="1617">
        <f>N50+N51</f>
        <v>0</v>
      </c>
      <c r="O49" s="1617"/>
      <c r="P49" s="1617"/>
      <c r="Q49" s="1617"/>
      <c r="R49" s="1278"/>
    </row>
    <row r="50" spans="2:18" s="1302" customFormat="1" ht="25.5" customHeight="1">
      <c r="B50" s="1301"/>
      <c r="D50" s="1303" t="s">
        <v>3055</v>
      </c>
      <c r="N50" s="1618">
        <f ca="1">'PS 06'!J58</f>
        <v>0</v>
      </c>
      <c r="O50" s="1618"/>
      <c r="P50" s="1618"/>
      <c r="Q50" s="1618"/>
      <c r="R50" s="1304"/>
    </row>
    <row r="51" spans="2:18" s="1306" customFormat="1" ht="21" customHeight="1">
      <c r="B51" s="1305"/>
      <c r="D51" s="1303" t="s">
        <v>3056</v>
      </c>
      <c r="N51" s="1618">
        <f ca="1">'PS 06'!J59</f>
        <v>0</v>
      </c>
      <c r="O51" s="1618"/>
      <c r="P51" s="1618"/>
      <c r="Q51" s="1618"/>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C2:R2"/>
    <mergeCell ref="F4:Q4"/>
    <mergeCell ref="O8:P8"/>
    <mergeCell ref="O10:P10"/>
    <mergeCell ref="N51:Q51"/>
    <mergeCell ref="M42:P42"/>
    <mergeCell ref="M44:Q44"/>
    <mergeCell ref="H29:J29"/>
    <mergeCell ref="M29:P29"/>
    <mergeCell ref="L31:P31"/>
    <mergeCell ref="C37:R37"/>
    <mergeCell ref="F39:Q39"/>
    <mergeCell ref="F40:Q40"/>
    <mergeCell ref="O13:P13"/>
    <mergeCell ref="H26:J26"/>
    <mergeCell ref="M26:P26"/>
    <mergeCell ref="O14:P14"/>
    <mergeCell ref="O16:P16"/>
    <mergeCell ref="M27:P27"/>
    <mergeCell ref="O17:P17"/>
    <mergeCell ref="E20:P20"/>
    <mergeCell ref="M23:P23"/>
    <mergeCell ref="C47:G47"/>
    <mergeCell ref="N47:Q47"/>
    <mergeCell ref="N49:Q49"/>
    <mergeCell ref="N50:Q50"/>
    <mergeCell ref="O11:P11"/>
    <mergeCell ref="H28:J28"/>
    <mergeCell ref="M28:P28"/>
    <mergeCell ref="H25:J25"/>
    <mergeCell ref="M25:P25"/>
    <mergeCell ref="H27:J27"/>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38.xml><?xml version="1.0" encoding="utf-8"?>
<worksheet xmlns="http://schemas.openxmlformats.org/spreadsheetml/2006/main" xmlns:r="http://schemas.openxmlformats.org/officeDocument/2006/relationships">
  <sheetPr>
    <tabColor rgb="FFFF0000"/>
  </sheetPr>
  <dimension ref="A1:M63"/>
  <sheetViews>
    <sheetView topLeftCell="A37" zoomScale="139"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8.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3" ht="15.75">
      <c r="A1" s="1309"/>
      <c r="B1" s="1309"/>
      <c r="C1" s="1310" t="s">
        <v>5936</v>
      </c>
      <c r="D1" s="1311" t="s">
        <v>5936</v>
      </c>
      <c r="E1" s="1311" t="s">
        <v>3057</v>
      </c>
      <c r="F1" s="1311" t="s">
        <v>5936</v>
      </c>
      <c r="G1" s="1312"/>
      <c r="H1" s="1309"/>
      <c r="I1" s="1309"/>
      <c r="J1" s="1309"/>
      <c r="K1" s="1309"/>
    </row>
    <row r="2" spans="1:13">
      <c r="A2" s="1310" t="s">
        <v>5929</v>
      </c>
      <c r="C2" s="1310" t="s">
        <v>5930</v>
      </c>
      <c r="E2" s="1309"/>
      <c r="F2" s="1309"/>
      <c r="G2" s="1309"/>
      <c r="H2" s="1309"/>
      <c r="I2" s="1309"/>
      <c r="J2" s="1309"/>
      <c r="K2" s="1309"/>
    </row>
    <row r="3" spans="1:13" ht="15">
      <c r="A3" s="1310" t="s">
        <v>3987</v>
      </c>
      <c r="C3" s="1314" t="s">
        <v>4813</v>
      </c>
      <c r="D3" s="1315"/>
      <c r="E3" s="1309"/>
      <c r="F3" s="1309"/>
      <c r="G3" s="1309"/>
      <c r="H3" s="1309"/>
      <c r="I3" s="1309"/>
      <c r="J3" s="1309"/>
      <c r="K3" s="1309"/>
    </row>
    <row r="4" spans="1:13" ht="15">
      <c r="B4" s="1315"/>
      <c r="C4" s="1315"/>
      <c r="D4" s="1315"/>
      <c r="E4" s="1309"/>
      <c r="F4" s="1309"/>
      <c r="G4" s="1309"/>
      <c r="H4" s="1309"/>
      <c r="I4" s="1309"/>
      <c r="J4" s="1309"/>
      <c r="K4" s="1309"/>
    </row>
    <row r="5" spans="1:13" ht="15">
      <c r="A5" s="1310" t="s">
        <v>5935</v>
      </c>
      <c r="B5" s="1315"/>
      <c r="C5" s="1315"/>
      <c r="D5" s="1315"/>
      <c r="E5" s="1309"/>
      <c r="F5" s="1309"/>
      <c r="G5" s="1309"/>
      <c r="H5" s="1309"/>
      <c r="I5" s="1316" t="s">
        <v>5937</v>
      </c>
      <c r="J5" s="1389" t="s">
        <v>3059</v>
      </c>
      <c r="K5" s="1309"/>
    </row>
    <row r="6" spans="1:13" ht="15">
      <c r="A6" s="1310" t="s">
        <v>5941</v>
      </c>
      <c r="B6" s="1315"/>
      <c r="C6" s="1315"/>
      <c r="D6" s="1315"/>
      <c r="E6" s="1309"/>
      <c r="F6" s="1309"/>
      <c r="G6" s="1309"/>
      <c r="H6" s="1309"/>
      <c r="I6" s="1316" t="s">
        <v>5946</v>
      </c>
      <c r="J6" s="1316" t="s">
        <v>5936</v>
      </c>
      <c r="K6" s="1309"/>
    </row>
    <row r="7" spans="1:13">
      <c r="A7" s="1318" t="s">
        <v>4286</v>
      </c>
      <c r="B7" s="1318"/>
      <c r="C7" s="1318" t="s">
        <v>5936</v>
      </c>
      <c r="D7" s="1318"/>
      <c r="E7" s="1318"/>
      <c r="F7" s="1318"/>
      <c r="G7" s="1319"/>
      <c r="H7" s="1319"/>
      <c r="I7" s="1319"/>
      <c r="J7" s="1319"/>
      <c r="K7" s="1318"/>
      <c r="L7" s="1318"/>
    </row>
    <row r="8" spans="1:13" ht="12" customHeight="1" thickBot="1">
      <c r="A8" s="1320" t="s">
        <v>5936</v>
      </c>
      <c r="B8" s="1320"/>
      <c r="C8" s="1321"/>
      <c r="D8" s="1318"/>
      <c r="E8" s="1318"/>
      <c r="F8" s="1322"/>
      <c r="G8" s="1322"/>
      <c r="H8" s="1323"/>
      <c r="I8" s="1323"/>
      <c r="J8" s="1323"/>
      <c r="K8" s="1324"/>
      <c r="L8" s="1325"/>
    </row>
    <row r="9" spans="1:13" ht="12" customHeight="1" thickBot="1">
      <c r="A9" s="1629" t="s">
        <v>3060</v>
      </c>
      <c r="B9" s="1326" t="s">
        <v>3061</v>
      </c>
      <c r="C9" s="1326" t="s">
        <v>3062</v>
      </c>
      <c r="D9" s="1326" t="s">
        <v>3063</v>
      </c>
      <c r="E9" s="1631" t="s">
        <v>4835</v>
      </c>
      <c r="F9" s="1326" t="s">
        <v>3064</v>
      </c>
      <c r="G9" s="1327" t="s">
        <v>3065</v>
      </c>
      <c r="H9" s="1633" t="s">
        <v>3066</v>
      </c>
      <c r="I9" s="1633"/>
      <c r="J9" s="1634" t="s">
        <v>3067</v>
      </c>
      <c r="K9" s="1642"/>
      <c r="L9" s="1643" t="s">
        <v>3068</v>
      </c>
    </row>
    <row r="10" spans="1:13" ht="12" customHeight="1" thickBot="1">
      <c r="A10" s="1630"/>
      <c r="B10" s="1328" t="s">
        <v>3069</v>
      </c>
      <c r="C10" s="1328" t="s">
        <v>3070</v>
      </c>
      <c r="D10" s="1328" t="s">
        <v>5936</v>
      </c>
      <c r="E10" s="1632"/>
      <c r="F10" s="1328" t="s">
        <v>3071</v>
      </c>
      <c r="G10" s="1329" t="s">
        <v>3072</v>
      </c>
      <c r="H10" s="1330" t="s">
        <v>3073</v>
      </c>
      <c r="I10" s="1331" t="s">
        <v>3074</v>
      </c>
      <c r="J10" s="1330" t="s">
        <v>3073</v>
      </c>
      <c r="K10" s="1463" t="s">
        <v>3074</v>
      </c>
      <c r="L10" s="1644"/>
    </row>
    <row r="11" spans="1:13" ht="45">
      <c r="A11" s="1464">
        <v>1</v>
      </c>
      <c r="B11" s="1465" t="s">
        <v>2041</v>
      </c>
      <c r="C11" s="1335"/>
      <c r="D11" s="1336"/>
      <c r="E11" s="1406" t="s">
        <v>2042</v>
      </c>
      <c r="F11" s="1407" t="s">
        <v>4018</v>
      </c>
      <c r="G11" s="1407">
        <v>1</v>
      </c>
      <c r="H11" s="1339"/>
      <c r="I11" s="1340"/>
      <c r="J11" s="1408">
        <f t="shared" ref="J11:J54" si="0">H11*G11</f>
        <v>0</v>
      </c>
      <c r="K11" s="1409">
        <f t="shared" ref="K11:K54" si="1">I11*G11</f>
        <v>0</v>
      </c>
      <c r="L11" s="1466"/>
    </row>
    <row r="12" spans="1:13" ht="33.75">
      <c r="A12" s="1467">
        <v>2</v>
      </c>
      <c r="B12" s="1468" t="s">
        <v>2043</v>
      </c>
      <c r="C12" s="1345" t="s">
        <v>5936</v>
      </c>
      <c r="D12" s="1346" t="s">
        <v>5936</v>
      </c>
      <c r="E12" s="1347" t="s">
        <v>2044</v>
      </c>
      <c r="F12" s="1403" t="s">
        <v>4018</v>
      </c>
      <c r="G12" s="1403">
        <v>1</v>
      </c>
      <c r="H12" s="1352"/>
      <c r="I12" s="1349"/>
      <c r="J12" s="1386">
        <f t="shared" si="0"/>
        <v>0</v>
      </c>
      <c r="K12" s="1402">
        <f t="shared" si="1"/>
        <v>0</v>
      </c>
      <c r="L12" s="1455"/>
    </row>
    <row r="13" spans="1:13" ht="22.5">
      <c r="A13" s="1467">
        <v>3</v>
      </c>
      <c r="B13" s="1468" t="s">
        <v>2045</v>
      </c>
      <c r="C13" s="1345" t="s">
        <v>5936</v>
      </c>
      <c r="D13" s="1346" t="s">
        <v>5936</v>
      </c>
      <c r="E13" s="1347" t="s">
        <v>2046</v>
      </c>
      <c r="F13" s="1403" t="s">
        <v>2047</v>
      </c>
      <c r="G13" s="1403">
        <v>1</v>
      </c>
      <c r="H13" s="1352"/>
      <c r="I13" s="1349"/>
      <c r="J13" s="1386">
        <f t="shared" si="0"/>
        <v>0</v>
      </c>
      <c r="K13" s="1402">
        <f t="shared" si="1"/>
        <v>0</v>
      </c>
      <c r="L13" s="1456"/>
    </row>
    <row r="14" spans="1:13" ht="22.5">
      <c r="A14" s="1467">
        <v>4</v>
      </c>
      <c r="B14" s="1468" t="s">
        <v>2048</v>
      </c>
      <c r="C14" s="1345"/>
      <c r="D14" s="1346"/>
      <c r="E14" s="1457" t="s">
        <v>1961</v>
      </c>
      <c r="F14" s="1403" t="s">
        <v>4018</v>
      </c>
      <c r="G14" s="1403">
        <v>1</v>
      </c>
      <c r="H14" s="1349"/>
      <c r="I14" s="1349"/>
      <c r="J14" s="1349">
        <f t="shared" si="0"/>
        <v>0</v>
      </c>
      <c r="K14" s="1350">
        <f t="shared" si="1"/>
        <v>0</v>
      </c>
      <c r="L14" s="1455"/>
      <c r="M14" s="1353"/>
    </row>
    <row r="15" spans="1:13" ht="22.5">
      <c r="A15" s="1467">
        <v>5</v>
      </c>
      <c r="B15" s="1468" t="s">
        <v>2049</v>
      </c>
      <c r="C15" s="1345"/>
      <c r="D15" s="1346"/>
      <c r="E15" s="1347" t="s">
        <v>2050</v>
      </c>
      <c r="F15" s="1403" t="s">
        <v>2047</v>
      </c>
      <c r="G15" s="1403">
        <v>1</v>
      </c>
      <c r="H15" s="1352"/>
      <c r="I15" s="1349"/>
      <c r="J15" s="1386">
        <f t="shared" si="0"/>
        <v>0</v>
      </c>
      <c r="K15" s="1402">
        <f t="shared" si="1"/>
        <v>0</v>
      </c>
      <c r="L15" s="1456"/>
    </row>
    <row r="16" spans="1:13" ht="22.5">
      <c r="A16" s="1467">
        <v>6</v>
      </c>
      <c r="B16" s="1468" t="s">
        <v>2051</v>
      </c>
      <c r="C16" s="1345"/>
      <c r="D16" s="1346"/>
      <c r="E16" s="1347" t="s">
        <v>2052</v>
      </c>
      <c r="F16" s="1403" t="s">
        <v>2047</v>
      </c>
      <c r="G16" s="1403">
        <v>1</v>
      </c>
      <c r="H16" s="1352"/>
      <c r="I16" s="1349"/>
      <c r="J16" s="1386">
        <f t="shared" si="0"/>
        <v>0</v>
      </c>
      <c r="K16" s="1402">
        <f t="shared" si="1"/>
        <v>0</v>
      </c>
      <c r="L16" s="1455"/>
    </row>
    <row r="17" spans="1:12" ht="22.5">
      <c r="A17" s="1467">
        <v>7</v>
      </c>
      <c r="B17" s="1468" t="s">
        <v>2053</v>
      </c>
      <c r="C17" s="1345"/>
      <c r="D17" s="1346"/>
      <c r="E17" s="1347" t="s">
        <v>2054</v>
      </c>
      <c r="F17" s="1403" t="s">
        <v>2047</v>
      </c>
      <c r="G17" s="1403">
        <v>1</v>
      </c>
      <c r="H17" s="1352"/>
      <c r="I17" s="1349"/>
      <c r="J17" s="1386">
        <f t="shared" si="0"/>
        <v>0</v>
      </c>
      <c r="K17" s="1402">
        <f t="shared" si="1"/>
        <v>0</v>
      </c>
      <c r="L17" s="1455"/>
    </row>
    <row r="18" spans="1:12" ht="22.5">
      <c r="A18" s="1467">
        <v>8</v>
      </c>
      <c r="B18" s="1468" t="s">
        <v>2055</v>
      </c>
      <c r="C18" s="1345"/>
      <c r="D18" s="1346"/>
      <c r="E18" s="1347" t="s">
        <v>2056</v>
      </c>
      <c r="F18" s="1403" t="s">
        <v>2047</v>
      </c>
      <c r="G18" s="1403">
        <v>1</v>
      </c>
      <c r="H18" s="1352"/>
      <c r="I18" s="1349"/>
      <c r="J18" s="1386">
        <f t="shared" si="0"/>
        <v>0</v>
      </c>
      <c r="K18" s="1402">
        <f t="shared" si="1"/>
        <v>0</v>
      </c>
      <c r="L18" s="1455"/>
    </row>
    <row r="19" spans="1:12">
      <c r="A19" s="1467">
        <v>9</v>
      </c>
      <c r="B19" s="1468" t="s">
        <v>2057</v>
      </c>
      <c r="C19" s="1345"/>
      <c r="D19" s="1346"/>
      <c r="E19" s="1347" t="s">
        <v>331</v>
      </c>
      <c r="F19" s="1403"/>
      <c r="G19" s="1403"/>
      <c r="H19" s="1352"/>
      <c r="I19" s="1349"/>
      <c r="J19" s="1386">
        <f t="shared" si="0"/>
        <v>0</v>
      </c>
      <c r="K19" s="1402">
        <f t="shared" si="1"/>
        <v>0</v>
      </c>
      <c r="L19" s="1455" t="s">
        <v>270</v>
      </c>
    </row>
    <row r="20" spans="1:12" ht="33.75">
      <c r="A20" s="1467">
        <v>10</v>
      </c>
      <c r="B20" s="1468" t="s">
        <v>2058</v>
      </c>
      <c r="C20" s="1345"/>
      <c r="D20" s="1346"/>
      <c r="E20" s="1347" t="s">
        <v>2059</v>
      </c>
      <c r="F20" s="1403" t="s">
        <v>2047</v>
      </c>
      <c r="G20" s="1403">
        <v>1</v>
      </c>
      <c r="H20" s="1352"/>
      <c r="I20" s="1349"/>
      <c r="J20" s="1386">
        <f t="shared" si="0"/>
        <v>0</v>
      </c>
      <c r="K20" s="1402">
        <f t="shared" si="1"/>
        <v>0</v>
      </c>
      <c r="L20" s="1455"/>
    </row>
    <row r="21" spans="1:12">
      <c r="A21" s="1467">
        <v>11</v>
      </c>
      <c r="B21" s="1468" t="s">
        <v>2060</v>
      </c>
      <c r="C21" s="1345"/>
      <c r="D21" s="1346"/>
      <c r="E21" s="1347" t="s">
        <v>2061</v>
      </c>
      <c r="F21" s="1403" t="s">
        <v>2047</v>
      </c>
      <c r="G21" s="1403">
        <v>1</v>
      </c>
      <c r="H21" s="1352"/>
      <c r="I21" s="1349"/>
      <c r="J21" s="1386">
        <f t="shared" si="0"/>
        <v>0</v>
      </c>
      <c r="K21" s="1402">
        <f t="shared" si="1"/>
        <v>0</v>
      </c>
      <c r="L21" s="1458"/>
    </row>
    <row r="22" spans="1:12">
      <c r="A22" s="1467">
        <v>12</v>
      </c>
      <c r="B22" s="1468" t="s">
        <v>2062</v>
      </c>
      <c r="C22" s="1345"/>
      <c r="D22" s="1346"/>
      <c r="E22" s="1347" t="s">
        <v>2063</v>
      </c>
      <c r="F22" s="1403" t="s">
        <v>4018</v>
      </c>
      <c r="G22" s="1403">
        <v>1</v>
      </c>
      <c r="H22" s="1352"/>
      <c r="I22" s="1349"/>
      <c r="J22" s="1386">
        <f t="shared" si="0"/>
        <v>0</v>
      </c>
      <c r="K22" s="1402">
        <f t="shared" si="1"/>
        <v>0</v>
      </c>
      <c r="L22" s="1456"/>
    </row>
    <row r="23" spans="1:12">
      <c r="A23" s="1467">
        <v>13</v>
      </c>
      <c r="B23" s="1468" t="s">
        <v>2064</v>
      </c>
      <c r="C23" s="1345"/>
      <c r="D23" s="1346"/>
      <c r="E23" s="1347" t="s">
        <v>2065</v>
      </c>
      <c r="F23" s="1403" t="s">
        <v>2047</v>
      </c>
      <c r="G23" s="1403">
        <v>1</v>
      </c>
      <c r="H23" s="1352"/>
      <c r="I23" s="1349"/>
      <c r="J23" s="1386">
        <f t="shared" si="0"/>
        <v>0</v>
      </c>
      <c r="K23" s="1402">
        <f t="shared" si="1"/>
        <v>0</v>
      </c>
      <c r="L23" s="1456"/>
    </row>
    <row r="24" spans="1:12">
      <c r="A24" s="1467">
        <v>14</v>
      </c>
      <c r="B24" s="1468" t="s">
        <v>2066</v>
      </c>
      <c r="C24" s="1345"/>
      <c r="D24" s="1346"/>
      <c r="E24" s="1347" t="s">
        <v>2023</v>
      </c>
      <c r="F24" s="1403" t="s">
        <v>2047</v>
      </c>
      <c r="G24" s="1403">
        <v>1</v>
      </c>
      <c r="H24" s="1352"/>
      <c r="I24" s="1349"/>
      <c r="J24" s="1386">
        <f t="shared" si="0"/>
        <v>0</v>
      </c>
      <c r="K24" s="1402">
        <f t="shared" si="1"/>
        <v>0</v>
      </c>
      <c r="L24" s="1455"/>
    </row>
    <row r="25" spans="1:12">
      <c r="A25" s="1467">
        <v>15</v>
      </c>
      <c r="B25" s="1468" t="s">
        <v>2067</v>
      </c>
      <c r="C25" s="1345"/>
      <c r="D25" s="1346"/>
      <c r="E25" s="1347" t="s">
        <v>384</v>
      </c>
      <c r="F25" s="1403" t="s">
        <v>2047</v>
      </c>
      <c r="G25" s="1403">
        <v>1</v>
      </c>
      <c r="H25" s="1352"/>
      <c r="I25" s="1349"/>
      <c r="J25" s="1386">
        <f t="shared" si="0"/>
        <v>0</v>
      </c>
      <c r="K25" s="1402">
        <f t="shared" si="1"/>
        <v>0</v>
      </c>
      <c r="L25" s="1455"/>
    </row>
    <row r="26" spans="1:12" ht="22.5">
      <c r="A26" s="1467">
        <v>16</v>
      </c>
      <c r="B26" s="1468" t="s">
        <v>2068</v>
      </c>
      <c r="C26" s="1345"/>
      <c r="D26" s="1346"/>
      <c r="E26" s="1347" t="s">
        <v>1766</v>
      </c>
      <c r="F26" s="1403" t="s">
        <v>2047</v>
      </c>
      <c r="G26" s="1403">
        <v>2</v>
      </c>
      <c r="H26" s="1352"/>
      <c r="I26" s="1349"/>
      <c r="J26" s="1386">
        <f t="shared" si="0"/>
        <v>0</v>
      </c>
      <c r="K26" s="1402">
        <f t="shared" si="1"/>
        <v>0</v>
      </c>
      <c r="L26" s="1455"/>
    </row>
    <row r="27" spans="1:12" ht="22.5">
      <c r="A27" s="1467">
        <v>17</v>
      </c>
      <c r="B27" s="1468" t="s">
        <v>2069</v>
      </c>
      <c r="C27" s="1345"/>
      <c r="D27" s="1346"/>
      <c r="E27" s="1347" t="s">
        <v>1915</v>
      </c>
      <c r="F27" s="1403" t="s">
        <v>2047</v>
      </c>
      <c r="G27" s="1403">
        <v>1</v>
      </c>
      <c r="H27" s="1352"/>
      <c r="I27" s="1349"/>
      <c r="J27" s="1386">
        <f t="shared" si="0"/>
        <v>0</v>
      </c>
      <c r="K27" s="1402">
        <f t="shared" si="1"/>
        <v>0</v>
      </c>
      <c r="L27" s="1455"/>
    </row>
    <row r="28" spans="1:12" ht="22.5">
      <c r="A28" s="1467">
        <v>18</v>
      </c>
      <c r="B28" s="1468" t="s">
        <v>2070</v>
      </c>
      <c r="C28" s="1345"/>
      <c r="D28" s="1346"/>
      <c r="E28" s="1347" t="s">
        <v>2071</v>
      </c>
      <c r="F28" s="1403" t="s">
        <v>2047</v>
      </c>
      <c r="G28" s="1403">
        <v>7</v>
      </c>
      <c r="H28" s="1352"/>
      <c r="I28" s="1349"/>
      <c r="J28" s="1386">
        <f t="shared" si="0"/>
        <v>0</v>
      </c>
      <c r="K28" s="1402">
        <f t="shared" si="1"/>
        <v>0</v>
      </c>
      <c r="L28" s="1455"/>
    </row>
    <row r="29" spans="1:12" ht="22.5">
      <c r="A29" s="1467">
        <v>19</v>
      </c>
      <c r="B29" s="1468" t="s">
        <v>2072</v>
      </c>
      <c r="C29" s="1345"/>
      <c r="D29" s="1346"/>
      <c r="E29" s="1347" t="s">
        <v>380</v>
      </c>
      <c r="F29" s="1403" t="s">
        <v>2047</v>
      </c>
      <c r="G29" s="1403">
        <v>5</v>
      </c>
      <c r="H29" s="1352"/>
      <c r="I29" s="1349"/>
      <c r="J29" s="1386">
        <f t="shared" si="0"/>
        <v>0</v>
      </c>
      <c r="K29" s="1402">
        <f t="shared" si="1"/>
        <v>0</v>
      </c>
      <c r="L29" s="1455"/>
    </row>
    <row r="30" spans="1:12" ht="22.5">
      <c r="A30" s="1467">
        <v>20</v>
      </c>
      <c r="B30" s="1468" t="s">
        <v>2073</v>
      </c>
      <c r="C30" s="1345"/>
      <c r="D30" s="1346"/>
      <c r="E30" s="1347" t="s">
        <v>2074</v>
      </c>
      <c r="F30" s="1403" t="s">
        <v>2047</v>
      </c>
      <c r="G30" s="1403">
        <v>1</v>
      </c>
      <c r="H30" s="1352"/>
      <c r="I30" s="1349"/>
      <c r="J30" s="1386">
        <f t="shared" si="0"/>
        <v>0</v>
      </c>
      <c r="K30" s="1402">
        <f t="shared" si="1"/>
        <v>0</v>
      </c>
      <c r="L30" s="1455"/>
    </row>
    <row r="31" spans="1:12" ht="22.5">
      <c r="A31" s="1467">
        <v>21</v>
      </c>
      <c r="B31" s="1468" t="s">
        <v>2075</v>
      </c>
      <c r="C31" s="1345"/>
      <c r="D31" s="1346"/>
      <c r="E31" s="1347" t="s">
        <v>2076</v>
      </c>
      <c r="F31" s="1403" t="s">
        <v>2047</v>
      </c>
      <c r="G31" s="1403">
        <v>1</v>
      </c>
      <c r="H31" s="1352"/>
      <c r="I31" s="1349"/>
      <c r="J31" s="1386">
        <f t="shared" si="0"/>
        <v>0</v>
      </c>
      <c r="K31" s="1402">
        <f t="shared" si="1"/>
        <v>0</v>
      </c>
      <c r="L31" s="1455" t="s">
        <v>270</v>
      </c>
    </row>
    <row r="32" spans="1:12" ht="22.5">
      <c r="A32" s="1467">
        <v>22</v>
      </c>
      <c r="B32" s="1468" t="s">
        <v>2077</v>
      </c>
      <c r="C32" s="1345"/>
      <c r="D32" s="1346"/>
      <c r="E32" s="1347" t="s">
        <v>1797</v>
      </c>
      <c r="F32" s="1403" t="s">
        <v>2047</v>
      </c>
      <c r="G32" s="1403">
        <v>2</v>
      </c>
      <c r="H32" s="1352"/>
      <c r="I32" s="1349"/>
      <c r="J32" s="1386">
        <f t="shared" si="0"/>
        <v>0</v>
      </c>
      <c r="K32" s="1402">
        <f t="shared" si="1"/>
        <v>0</v>
      </c>
      <c r="L32" s="1455" t="s">
        <v>270</v>
      </c>
    </row>
    <row r="33" spans="1:12" ht="22.5">
      <c r="A33" s="1467">
        <v>23</v>
      </c>
      <c r="B33" s="1468" t="s">
        <v>2078</v>
      </c>
      <c r="C33" s="1345"/>
      <c r="D33" s="1346"/>
      <c r="E33" s="1347" t="s">
        <v>1801</v>
      </c>
      <c r="F33" s="1403" t="s">
        <v>2047</v>
      </c>
      <c r="G33" s="1403">
        <v>5</v>
      </c>
      <c r="H33" s="1352"/>
      <c r="I33" s="1349"/>
      <c r="J33" s="1386">
        <f t="shared" si="0"/>
        <v>0</v>
      </c>
      <c r="K33" s="1402">
        <f t="shared" si="1"/>
        <v>0</v>
      </c>
      <c r="L33" s="1455" t="s">
        <v>270</v>
      </c>
    </row>
    <row r="34" spans="1:12" ht="33.75">
      <c r="A34" s="1467">
        <v>24</v>
      </c>
      <c r="B34" s="1468" t="s">
        <v>2079</v>
      </c>
      <c r="C34" s="1345"/>
      <c r="D34" s="1346"/>
      <c r="E34" s="1347" t="s">
        <v>1795</v>
      </c>
      <c r="F34" s="1403" t="s">
        <v>2047</v>
      </c>
      <c r="G34" s="1403">
        <v>2</v>
      </c>
      <c r="H34" s="1352"/>
      <c r="I34" s="1349"/>
      <c r="J34" s="1386">
        <f t="shared" si="0"/>
        <v>0</v>
      </c>
      <c r="K34" s="1402">
        <f t="shared" si="1"/>
        <v>0</v>
      </c>
      <c r="L34" s="1455"/>
    </row>
    <row r="35" spans="1:12">
      <c r="A35" s="1467">
        <v>25</v>
      </c>
      <c r="B35" s="1468" t="s">
        <v>2080</v>
      </c>
      <c r="C35" s="1345"/>
      <c r="D35" s="1346"/>
      <c r="E35" s="1347" t="s">
        <v>2081</v>
      </c>
      <c r="F35" s="1403" t="s">
        <v>2047</v>
      </c>
      <c r="G35" s="1403">
        <v>1</v>
      </c>
      <c r="H35" s="1352"/>
      <c r="I35" s="1349"/>
      <c r="J35" s="1386">
        <f t="shared" si="0"/>
        <v>0</v>
      </c>
      <c r="K35" s="1402">
        <f t="shared" si="1"/>
        <v>0</v>
      </c>
      <c r="L35" s="1455"/>
    </row>
    <row r="36" spans="1:12" ht="22.5">
      <c r="A36" s="1467">
        <v>26</v>
      </c>
      <c r="B36" s="1468" t="s">
        <v>2082</v>
      </c>
      <c r="C36" s="1345"/>
      <c r="D36" s="1346"/>
      <c r="E36" s="1347" t="s">
        <v>2083</v>
      </c>
      <c r="F36" s="1403" t="s">
        <v>2047</v>
      </c>
      <c r="G36" s="1403">
        <v>1</v>
      </c>
      <c r="H36" s="1352"/>
      <c r="I36" s="1349"/>
      <c r="J36" s="1386">
        <f t="shared" si="0"/>
        <v>0</v>
      </c>
      <c r="K36" s="1402">
        <f t="shared" si="1"/>
        <v>0</v>
      </c>
      <c r="L36" s="1455"/>
    </row>
    <row r="37" spans="1:12">
      <c r="A37" s="1467">
        <v>27</v>
      </c>
      <c r="B37" s="1468" t="s">
        <v>2084</v>
      </c>
      <c r="C37" s="1345"/>
      <c r="D37" s="1346"/>
      <c r="E37" s="1347" t="s">
        <v>331</v>
      </c>
      <c r="F37" s="1403"/>
      <c r="G37" s="1403"/>
      <c r="H37" s="1352"/>
      <c r="I37" s="1349"/>
      <c r="J37" s="1386">
        <f t="shared" si="0"/>
        <v>0</v>
      </c>
      <c r="K37" s="1402">
        <f t="shared" si="1"/>
        <v>0</v>
      </c>
      <c r="L37" s="1455" t="s">
        <v>270</v>
      </c>
    </row>
    <row r="38" spans="1:12" ht="22.5">
      <c r="A38" s="1467">
        <v>28</v>
      </c>
      <c r="B38" s="1468" t="s">
        <v>2085</v>
      </c>
      <c r="C38" s="1345"/>
      <c r="D38" s="1346"/>
      <c r="E38" s="1347" t="s">
        <v>1815</v>
      </c>
      <c r="F38" s="1403" t="s">
        <v>4018</v>
      </c>
      <c r="G38" s="1403">
        <v>1</v>
      </c>
      <c r="H38" s="1352"/>
      <c r="I38" s="1349"/>
      <c r="J38" s="1386">
        <f t="shared" si="0"/>
        <v>0</v>
      </c>
      <c r="K38" s="1402">
        <f t="shared" si="1"/>
        <v>0</v>
      </c>
      <c r="L38" s="1455" t="s">
        <v>270</v>
      </c>
    </row>
    <row r="39" spans="1:12" ht="22.5">
      <c r="A39" s="1467">
        <v>29</v>
      </c>
      <c r="B39" s="1468" t="s">
        <v>2086</v>
      </c>
      <c r="C39" s="1345"/>
      <c r="D39" s="1346"/>
      <c r="E39" s="1347" t="s">
        <v>1815</v>
      </c>
      <c r="F39" s="1403" t="s">
        <v>4018</v>
      </c>
      <c r="G39" s="1403">
        <v>1</v>
      </c>
      <c r="H39" s="1352"/>
      <c r="I39" s="1349"/>
      <c r="J39" s="1386">
        <f t="shared" si="0"/>
        <v>0</v>
      </c>
      <c r="K39" s="1402">
        <f t="shared" si="1"/>
        <v>0</v>
      </c>
      <c r="L39" s="1455" t="s">
        <v>270</v>
      </c>
    </row>
    <row r="40" spans="1:12" ht="22.5">
      <c r="A40" s="1467">
        <v>30</v>
      </c>
      <c r="B40" s="1468" t="s">
        <v>2087</v>
      </c>
      <c r="C40" s="1345"/>
      <c r="D40" s="1346"/>
      <c r="E40" s="1347" t="s">
        <v>1931</v>
      </c>
      <c r="F40" s="1403" t="s">
        <v>4018</v>
      </c>
      <c r="G40" s="1403">
        <v>1</v>
      </c>
      <c r="H40" s="1352"/>
      <c r="I40" s="1349"/>
      <c r="J40" s="1386">
        <f t="shared" si="0"/>
        <v>0</v>
      </c>
      <c r="K40" s="1402">
        <f t="shared" si="1"/>
        <v>0</v>
      </c>
      <c r="L40" s="1455" t="s">
        <v>270</v>
      </c>
    </row>
    <row r="41" spans="1:12" ht="22.5">
      <c r="A41" s="1467">
        <v>31</v>
      </c>
      <c r="B41" s="1468" t="s">
        <v>2088</v>
      </c>
      <c r="C41" s="1345"/>
      <c r="D41" s="1346"/>
      <c r="E41" s="1347" t="s">
        <v>1931</v>
      </c>
      <c r="F41" s="1403" t="s">
        <v>4018</v>
      </c>
      <c r="G41" s="1403">
        <v>1</v>
      </c>
      <c r="H41" s="1352"/>
      <c r="I41" s="1349"/>
      <c r="J41" s="1386">
        <f t="shared" si="0"/>
        <v>0</v>
      </c>
      <c r="K41" s="1402">
        <f t="shared" si="1"/>
        <v>0</v>
      </c>
      <c r="L41" s="1455" t="s">
        <v>270</v>
      </c>
    </row>
    <row r="42" spans="1:12" ht="22.5">
      <c r="A42" s="1467">
        <v>32</v>
      </c>
      <c r="B42" s="1468" t="s">
        <v>2089</v>
      </c>
      <c r="C42" s="1345"/>
      <c r="D42" s="1346"/>
      <c r="E42" s="1347" t="s">
        <v>1936</v>
      </c>
      <c r="F42" s="1403" t="s">
        <v>4018</v>
      </c>
      <c r="G42" s="1403">
        <v>1</v>
      </c>
      <c r="H42" s="1352"/>
      <c r="I42" s="1349"/>
      <c r="J42" s="1386">
        <f t="shared" si="0"/>
        <v>0</v>
      </c>
      <c r="K42" s="1402">
        <f t="shared" si="1"/>
        <v>0</v>
      </c>
      <c r="L42" s="1455" t="s">
        <v>270</v>
      </c>
    </row>
    <row r="43" spans="1:12" ht="22.5">
      <c r="A43" s="1467">
        <v>33</v>
      </c>
      <c r="B43" s="1468" t="s">
        <v>2090</v>
      </c>
      <c r="C43" s="1345"/>
      <c r="D43" s="1346"/>
      <c r="E43" s="1347" t="s">
        <v>2033</v>
      </c>
      <c r="F43" s="1403" t="s">
        <v>4018</v>
      </c>
      <c r="G43" s="1403">
        <v>1</v>
      </c>
      <c r="H43" s="1352"/>
      <c r="I43" s="1349"/>
      <c r="J43" s="1386">
        <f t="shared" si="0"/>
        <v>0</v>
      </c>
      <c r="K43" s="1402">
        <f t="shared" si="1"/>
        <v>0</v>
      </c>
      <c r="L43" s="1455" t="s">
        <v>270</v>
      </c>
    </row>
    <row r="44" spans="1:12" ht="22.5">
      <c r="A44" s="1467">
        <v>34</v>
      </c>
      <c r="B44" s="1468" t="s">
        <v>2091</v>
      </c>
      <c r="C44" s="1345"/>
      <c r="D44" s="1346"/>
      <c r="E44" s="1347" t="s">
        <v>1815</v>
      </c>
      <c r="F44" s="1403" t="s">
        <v>4018</v>
      </c>
      <c r="G44" s="1403">
        <v>1</v>
      </c>
      <c r="H44" s="1352"/>
      <c r="I44" s="1349"/>
      <c r="J44" s="1386">
        <f t="shared" si="0"/>
        <v>0</v>
      </c>
      <c r="K44" s="1402">
        <f t="shared" si="1"/>
        <v>0</v>
      </c>
      <c r="L44" s="1455" t="s">
        <v>270</v>
      </c>
    </row>
    <row r="45" spans="1:12" ht="22.5">
      <c r="A45" s="1467">
        <v>35</v>
      </c>
      <c r="B45" s="1468" t="s">
        <v>2092</v>
      </c>
      <c r="C45" s="1345"/>
      <c r="D45" s="1346"/>
      <c r="E45" s="1347" t="s">
        <v>1815</v>
      </c>
      <c r="F45" s="1403" t="s">
        <v>4018</v>
      </c>
      <c r="G45" s="1403">
        <v>1</v>
      </c>
      <c r="H45" s="1352"/>
      <c r="I45" s="1349"/>
      <c r="J45" s="1386">
        <f t="shared" si="0"/>
        <v>0</v>
      </c>
      <c r="K45" s="1402">
        <f t="shared" si="1"/>
        <v>0</v>
      </c>
      <c r="L45" s="1455" t="s">
        <v>270</v>
      </c>
    </row>
    <row r="46" spans="1:12" ht="22.5">
      <c r="A46" s="1467">
        <v>36</v>
      </c>
      <c r="B46" s="1468" t="s">
        <v>2093</v>
      </c>
      <c r="C46" s="1345"/>
      <c r="D46" s="1346"/>
      <c r="E46" s="1347" t="s">
        <v>1931</v>
      </c>
      <c r="F46" s="1403" t="s">
        <v>4018</v>
      </c>
      <c r="G46" s="1403">
        <v>1</v>
      </c>
      <c r="H46" s="1352"/>
      <c r="I46" s="1349"/>
      <c r="J46" s="1386">
        <f t="shared" si="0"/>
        <v>0</v>
      </c>
      <c r="K46" s="1402">
        <f t="shared" si="1"/>
        <v>0</v>
      </c>
      <c r="L46" s="1455" t="s">
        <v>270</v>
      </c>
    </row>
    <row r="47" spans="1:12" ht="22.5">
      <c r="A47" s="1467">
        <v>37</v>
      </c>
      <c r="B47" s="1468" t="s">
        <v>2094</v>
      </c>
      <c r="C47" s="1345"/>
      <c r="D47" s="1346"/>
      <c r="E47" s="1347" t="s">
        <v>1931</v>
      </c>
      <c r="F47" s="1403" t="s">
        <v>4018</v>
      </c>
      <c r="G47" s="1403">
        <v>1</v>
      </c>
      <c r="H47" s="1352"/>
      <c r="I47" s="1349"/>
      <c r="J47" s="1386">
        <f t="shared" si="0"/>
        <v>0</v>
      </c>
      <c r="K47" s="1402">
        <f t="shared" si="1"/>
        <v>0</v>
      </c>
      <c r="L47" s="1455" t="s">
        <v>270</v>
      </c>
    </row>
    <row r="48" spans="1:12" ht="22.5">
      <c r="A48" s="1467">
        <v>38</v>
      </c>
      <c r="B48" s="1468" t="s">
        <v>2095</v>
      </c>
      <c r="C48" s="1345"/>
      <c r="D48" s="1346"/>
      <c r="E48" s="1347" t="s">
        <v>1931</v>
      </c>
      <c r="F48" s="1403" t="s">
        <v>4018</v>
      </c>
      <c r="G48" s="1403">
        <v>1</v>
      </c>
      <c r="H48" s="1352"/>
      <c r="I48" s="1349"/>
      <c r="J48" s="1386">
        <f t="shared" si="0"/>
        <v>0</v>
      </c>
      <c r="K48" s="1402">
        <f t="shared" si="1"/>
        <v>0</v>
      </c>
      <c r="L48" s="1455" t="s">
        <v>270</v>
      </c>
    </row>
    <row r="49" spans="1:12" ht="22.5">
      <c r="A49" s="1467">
        <v>39</v>
      </c>
      <c r="B49" s="1468" t="s">
        <v>2096</v>
      </c>
      <c r="C49" s="1345"/>
      <c r="D49" s="1346"/>
      <c r="E49" s="1347" t="s">
        <v>1815</v>
      </c>
      <c r="F49" s="1403" t="s">
        <v>4018</v>
      </c>
      <c r="G49" s="1403">
        <v>1</v>
      </c>
      <c r="H49" s="1352"/>
      <c r="I49" s="1349"/>
      <c r="J49" s="1386">
        <f t="shared" si="0"/>
        <v>0</v>
      </c>
      <c r="K49" s="1402">
        <f t="shared" si="1"/>
        <v>0</v>
      </c>
      <c r="L49" s="1455" t="s">
        <v>270</v>
      </c>
    </row>
    <row r="50" spans="1:12" ht="22.5">
      <c r="A50" s="1467">
        <v>40</v>
      </c>
      <c r="B50" s="1468" t="s">
        <v>2097</v>
      </c>
      <c r="C50" s="1345"/>
      <c r="D50" s="1346"/>
      <c r="E50" s="1347" t="s">
        <v>1808</v>
      </c>
      <c r="F50" s="1403" t="s">
        <v>4018</v>
      </c>
      <c r="G50" s="1403">
        <v>1</v>
      </c>
      <c r="H50" s="1352"/>
      <c r="I50" s="1349"/>
      <c r="J50" s="1386">
        <f t="shared" si="0"/>
        <v>0</v>
      </c>
      <c r="K50" s="1402">
        <f t="shared" si="1"/>
        <v>0</v>
      </c>
      <c r="L50" s="1455" t="s">
        <v>270</v>
      </c>
    </row>
    <row r="51" spans="1:12">
      <c r="A51" s="1467">
        <v>41</v>
      </c>
      <c r="B51" s="1468" t="s">
        <v>2098</v>
      </c>
      <c r="C51" s="1345"/>
      <c r="D51" s="1346"/>
      <c r="E51" s="1347" t="s">
        <v>331</v>
      </c>
      <c r="F51" s="1403"/>
      <c r="G51" s="1403"/>
      <c r="H51" s="1352"/>
      <c r="I51" s="1349"/>
      <c r="J51" s="1386">
        <f t="shared" si="0"/>
        <v>0</v>
      </c>
      <c r="K51" s="1402">
        <f t="shared" si="1"/>
        <v>0</v>
      </c>
      <c r="L51" s="1455" t="s">
        <v>270</v>
      </c>
    </row>
    <row r="52" spans="1:12">
      <c r="A52" s="1467">
        <v>42</v>
      </c>
      <c r="B52" s="1468" t="s">
        <v>2099</v>
      </c>
      <c r="C52" s="1345"/>
      <c r="D52" s="1346"/>
      <c r="E52" s="1347" t="s">
        <v>331</v>
      </c>
      <c r="F52" s="1403"/>
      <c r="G52" s="1403"/>
      <c r="H52" s="1352"/>
      <c r="I52" s="1349"/>
      <c r="J52" s="1386">
        <f t="shared" si="0"/>
        <v>0</v>
      </c>
      <c r="K52" s="1402">
        <f t="shared" si="1"/>
        <v>0</v>
      </c>
      <c r="L52" s="1455" t="s">
        <v>270</v>
      </c>
    </row>
    <row r="53" spans="1:12">
      <c r="A53" s="1467">
        <v>43</v>
      </c>
      <c r="B53" s="1468" t="s">
        <v>2100</v>
      </c>
      <c r="C53" s="1345"/>
      <c r="D53" s="1346"/>
      <c r="E53" s="1347" t="s">
        <v>1862</v>
      </c>
      <c r="F53" s="1403" t="s">
        <v>4018</v>
      </c>
      <c r="G53" s="1403">
        <v>1</v>
      </c>
      <c r="H53" s="1352"/>
      <c r="I53" s="1349"/>
      <c r="J53" s="1386">
        <f t="shared" si="0"/>
        <v>0</v>
      </c>
      <c r="K53" s="1402">
        <f t="shared" si="1"/>
        <v>0</v>
      </c>
      <c r="L53" s="1455" t="s">
        <v>270</v>
      </c>
    </row>
    <row r="54" spans="1:12" ht="22.5">
      <c r="A54" s="1467">
        <v>44</v>
      </c>
      <c r="B54" s="1468" t="s">
        <v>2101</v>
      </c>
      <c r="C54" s="1345"/>
      <c r="D54" s="1346"/>
      <c r="E54" s="1347" t="s">
        <v>2102</v>
      </c>
      <c r="F54" s="1403" t="s">
        <v>4018</v>
      </c>
      <c r="G54" s="1403">
        <v>1</v>
      </c>
      <c r="H54" s="1352"/>
      <c r="I54" s="1349"/>
      <c r="J54" s="1386">
        <f t="shared" si="0"/>
        <v>0</v>
      </c>
      <c r="K54" s="1402">
        <f t="shared" si="1"/>
        <v>0</v>
      </c>
      <c r="L54" s="1455" t="s">
        <v>270</v>
      </c>
    </row>
    <row r="55" spans="1:12" ht="13.5" thickBot="1">
      <c r="A55" s="1469"/>
      <c r="B55" s="1470"/>
      <c r="C55" s="1471"/>
      <c r="D55" s="1358"/>
      <c r="E55" s="1472"/>
      <c r="F55" s="1473"/>
      <c r="G55" s="1473"/>
      <c r="H55" s="1363"/>
      <c r="I55" s="1474"/>
      <c r="J55" s="1460"/>
      <c r="K55" s="1461"/>
      <c r="L55" s="1462"/>
    </row>
    <row r="56" spans="1:12" ht="12" customHeight="1">
      <c r="A56" s="1366" t="s">
        <v>1875</v>
      </c>
      <c r="B56" s="1367"/>
      <c r="C56" s="1368"/>
      <c r="D56" s="1369"/>
      <c r="E56" s="1370"/>
      <c r="F56" s="1371"/>
      <c r="G56" s="1372"/>
      <c r="H56" s="1373"/>
      <c r="I56" s="1374"/>
      <c r="J56" s="1374" t="s">
        <v>5936</v>
      </c>
      <c r="K56" s="1374"/>
      <c r="L56" s="1405"/>
    </row>
    <row r="57" spans="1:12" ht="12" customHeight="1">
      <c r="A57" s="1318"/>
      <c r="B57" s="1318"/>
      <c r="C57" s="1318"/>
      <c r="D57" s="1318" t="s">
        <v>5936</v>
      </c>
      <c r="E57" s="1318"/>
      <c r="F57" s="1318"/>
      <c r="G57" s="1318"/>
      <c r="H57" s="1319"/>
      <c r="I57" s="1374"/>
      <c r="J57" s="1374"/>
      <c r="K57" s="1374"/>
      <c r="L57" s="1325"/>
    </row>
    <row r="58" spans="1:12" ht="12" customHeight="1">
      <c r="A58" s="1377"/>
      <c r="B58" s="1378"/>
      <c r="C58" s="1379"/>
      <c r="D58" s="1379"/>
      <c r="E58" s="1379"/>
      <c r="F58" s="1379"/>
      <c r="G58" s="1380" t="str">
        <f>A8</f>
        <v xml:space="preserve"> </v>
      </c>
      <c r="H58" s="1638" t="s">
        <v>1876</v>
      </c>
      <c r="I58" s="1638"/>
      <c r="J58" s="1352">
        <f>SUM(J11:J56)</f>
        <v>0</v>
      </c>
      <c r="K58" s="1374"/>
      <c r="L58" s="1325"/>
    </row>
    <row r="59" spans="1:12" ht="12" customHeight="1">
      <c r="A59" s="1381"/>
      <c r="B59" s="1325"/>
      <c r="C59" s="1325"/>
      <c r="D59" s="1325"/>
      <c r="E59" s="1325"/>
      <c r="F59" s="1325"/>
      <c r="G59" s="1325"/>
      <c r="H59" s="1639" t="s">
        <v>1877</v>
      </c>
      <c r="I59" s="1639"/>
      <c r="J59" s="1382">
        <f>SUM(K11:K55)</f>
        <v>0</v>
      </c>
      <c r="K59" s="1383"/>
      <c r="L59" s="1325"/>
    </row>
    <row r="60" spans="1:12" ht="12" customHeight="1">
      <c r="A60" s="1384"/>
      <c r="B60" s="1385"/>
      <c r="C60" s="1385"/>
      <c r="D60" s="1385"/>
      <c r="E60" s="1385"/>
      <c r="F60" s="1385"/>
      <c r="G60" s="1385"/>
      <c r="H60" s="1628" t="s">
        <v>1878</v>
      </c>
      <c r="I60" s="1628"/>
      <c r="J60" s="1386">
        <f>SUM(J58:J59)</f>
        <v>0</v>
      </c>
      <c r="K60" s="1383"/>
      <c r="L60" s="1325"/>
    </row>
    <row r="61" spans="1:12" ht="12" customHeight="1"/>
    <row r="62" spans="1:12" ht="12" customHeight="1">
      <c r="A62" s="1388" t="s">
        <v>1879</v>
      </c>
    </row>
    <row r="63" spans="1:12">
      <c r="A63" s="1388" t="s">
        <v>1880</v>
      </c>
    </row>
  </sheetData>
  <sheetProtection selectLockedCells="1" selectUnlockedCells="1"/>
  <mergeCells count="8">
    <mergeCell ref="H60:I60"/>
    <mergeCell ref="A9:A10"/>
    <mergeCell ref="E9:E10"/>
    <mergeCell ref="H9:I9"/>
    <mergeCell ref="J9:K9"/>
    <mergeCell ref="L9:L10"/>
    <mergeCell ref="H58:I58"/>
    <mergeCell ref="H59:I59"/>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legacyDrawing r:id="rId2"/>
</worksheet>
</file>

<file path=xl/worksheets/sheet39.xml><?xml version="1.0" encoding="utf-8"?>
<worksheet xmlns="http://schemas.openxmlformats.org/spreadsheetml/2006/main" xmlns:r="http://schemas.openxmlformats.org/officeDocument/2006/relationships">
  <sheetPr>
    <tabColor rgb="FFFF0000"/>
  </sheetPr>
  <dimension ref="A1:AJ53"/>
  <sheetViews>
    <sheetView topLeftCell="B1"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36" width="10.5" style="1270" customWidth="1"/>
    <col min="37"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25" t="s">
        <v>3986</v>
      </c>
      <c r="D2" s="1625"/>
      <c r="E2" s="1625"/>
      <c r="F2" s="1625"/>
      <c r="G2" s="1625"/>
      <c r="H2" s="1625"/>
      <c r="I2" s="1625"/>
      <c r="J2" s="1625"/>
      <c r="K2" s="1625"/>
      <c r="L2" s="1625"/>
      <c r="M2" s="1625"/>
      <c r="N2" s="1625"/>
      <c r="O2" s="1625"/>
      <c r="P2" s="1625"/>
      <c r="Q2" s="1625"/>
      <c r="R2" s="1625"/>
    </row>
    <row r="3" spans="2:18" ht="7.5" customHeight="1">
      <c r="B3" s="1271"/>
      <c r="R3" s="1273"/>
    </row>
    <row r="4" spans="2:18" ht="15.75" customHeight="1">
      <c r="B4" s="1271"/>
      <c r="D4" s="1274" t="s">
        <v>5929</v>
      </c>
      <c r="F4" s="1626" t="str">
        <f ca="1">'PS 01'!C2</f>
        <v>Zajištění kvality vody pro skupinový vodovod Přelouč</v>
      </c>
      <c r="G4" s="1626"/>
      <c r="H4" s="1626"/>
      <c r="I4" s="1626"/>
      <c r="J4" s="1626"/>
      <c r="K4" s="1626"/>
      <c r="L4" s="1626"/>
      <c r="M4" s="1626"/>
      <c r="N4" s="1626"/>
      <c r="O4" s="1626"/>
      <c r="P4" s="1626"/>
      <c r="Q4" s="1626"/>
      <c r="R4" s="1273"/>
    </row>
    <row r="5" spans="2:18" s="1276" customFormat="1" ht="18.75" customHeight="1">
      <c r="B5" s="1275"/>
      <c r="D5" s="1277" t="s">
        <v>4210</v>
      </c>
      <c r="F5" s="1277" t="str">
        <f ca="1">'PS 08'!C3</f>
        <v>PS 08 ČS Luhy</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5932</v>
      </c>
      <c r="F7" s="1279"/>
      <c r="R7" s="1278"/>
    </row>
    <row r="8" spans="2:18" s="1276" customFormat="1" ht="15" customHeight="1">
      <c r="B8" s="1275"/>
      <c r="D8" s="1274" t="s">
        <v>5935</v>
      </c>
      <c r="F8" s="1279"/>
      <c r="M8" s="1274" t="s">
        <v>5937</v>
      </c>
      <c r="O8" s="1623"/>
      <c r="P8" s="1623"/>
      <c r="R8" s="1278"/>
    </row>
    <row r="9" spans="2:18" s="1276" customFormat="1" ht="7.5" customHeight="1">
      <c r="B9" s="1275"/>
      <c r="R9" s="1278"/>
    </row>
    <row r="10" spans="2:18" s="1276" customFormat="1" ht="15" customHeight="1">
      <c r="B10" s="1275"/>
      <c r="D10" s="1274" t="s">
        <v>5941</v>
      </c>
      <c r="M10" s="1274" t="s">
        <v>5942</v>
      </c>
      <c r="O10" s="1619"/>
      <c r="P10" s="1619"/>
      <c r="R10" s="1278"/>
    </row>
    <row r="11" spans="2:18" s="1276" customFormat="1" ht="18.75" customHeight="1">
      <c r="B11" s="1275"/>
      <c r="E11" s="323"/>
      <c r="M11" s="1274" t="s">
        <v>5943</v>
      </c>
      <c r="O11" s="1619"/>
      <c r="P11" s="1619"/>
      <c r="R11" s="1278"/>
    </row>
    <row r="12" spans="2:18" s="1276" customFormat="1" ht="7.5" customHeight="1">
      <c r="B12" s="1275"/>
      <c r="R12" s="1278"/>
    </row>
    <row r="13" spans="2:18" s="1276" customFormat="1" ht="15" customHeight="1">
      <c r="B13" s="1275"/>
      <c r="D13" s="1274" t="s">
        <v>5944</v>
      </c>
      <c r="M13" s="1274" t="s">
        <v>5942</v>
      </c>
      <c r="O13" s="1619"/>
      <c r="P13" s="1619"/>
      <c r="R13" s="1278"/>
    </row>
    <row r="14" spans="2:18" s="1276" customFormat="1" ht="18.75" customHeight="1">
      <c r="B14" s="1275"/>
      <c r="E14" s="1279"/>
      <c r="M14" s="1274" t="s">
        <v>5943</v>
      </c>
      <c r="O14" s="1619"/>
      <c r="P14" s="1619"/>
      <c r="R14" s="1278"/>
    </row>
    <row r="15" spans="2:18" s="1276" customFormat="1" ht="7.5" customHeight="1">
      <c r="B15" s="1275"/>
      <c r="R15" s="1278"/>
    </row>
    <row r="16" spans="2:18" s="1276" customFormat="1" ht="15" customHeight="1">
      <c r="B16" s="1275"/>
      <c r="D16" s="1274" t="s">
        <v>5946</v>
      </c>
      <c r="M16" s="1274" t="s">
        <v>5942</v>
      </c>
      <c r="O16" s="1619"/>
      <c r="P16" s="1619"/>
      <c r="R16" s="1278"/>
    </row>
    <row r="17" spans="2:18" s="1276" customFormat="1" ht="18.75" customHeight="1">
      <c r="B17" s="1275"/>
      <c r="E17" s="1279"/>
      <c r="M17" s="1274" t="s">
        <v>5943</v>
      </c>
      <c r="O17" s="1619"/>
      <c r="P17" s="1619"/>
      <c r="R17" s="1278"/>
    </row>
    <row r="18" spans="2:18" s="1276" customFormat="1" ht="7.5" customHeight="1">
      <c r="B18" s="1275"/>
      <c r="R18" s="1278"/>
    </row>
    <row r="19" spans="2:18" s="1276" customFormat="1" ht="15" customHeight="1">
      <c r="B19" s="1275"/>
      <c r="D19" s="1274" t="s">
        <v>5948</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5949</v>
      </c>
      <c r="M23" s="1617"/>
      <c r="N23" s="1617"/>
      <c r="O23" s="1617"/>
      <c r="P23" s="1617"/>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5953</v>
      </c>
      <c r="E25" s="1285" t="s">
        <v>5954</v>
      </c>
      <c r="F25" s="1286"/>
      <c r="G25" s="1287" t="s">
        <v>3054</v>
      </c>
      <c r="H25" s="1620"/>
      <c r="I25" s="1620"/>
      <c r="J25" s="1620"/>
      <c r="M25" s="1620"/>
      <c r="N25" s="1620"/>
      <c r="O25" s="1620"/>
      <c r="P25" s="1620"/>
      <c r="R25" s="1278"/>
    </row>
    <row r="26" spans="2:18" s="1276" customFormat="1" ht="15" customHeight="1">
      <c r="B26" s="1275"/>
      <c r="E26" s="1285" t="s">
        <v>5955</v>
      </c>
      <c r="F26" s="1286"/>
      <c r="G26" s="1287" t="s">
        <v>3054</v>
      </c>
      <c r="H26" s="1620"/>
      <c r="I26" s="1620"/>
      <c r="J26" s="1620"/>
      <c r="M26" s="1620"/>
      <c r="N26" s="1620"/>
      <c r="O26" s="1620"/>
      <c r="P26" s="1620"/>
      <c r="R26" s="1278"/>
    </row>
    <row r="27" spans="2:18" s="1276" customFormat="1" ht="15" customHeight="1">
      <c r="B27" s="1275"/>
      <c r="E27" s="1285" t="s">
        <v>5956</v>
      </c>
      <c r="F27" s="1286">
        <v>0.21</v>
      </c>
      <c r="G27" s="1287" t="s">
        <v>3054</v>
      </c>
      <c r="H27" s="1620" t="e">
        <f>SUM(#REF!)</f>
        <v>#REF!</v>
      </c>
      <c r="I27" s="1620"/>
      <c r="J27" s="1620"/>
      <c r="M27" s="1620">
        <v>0</v>
      </c>
      <c r="N27" s="1620"/>
      <c r="O27" s="1620"/>
      <c r="P27" s="1620"/>
      <c r="R27" s="1278"/>
    </row>
    <row r="28" spans="2:18" s="1276" customFormat="1" ht="15" customHeight="1">
      <c r="B28" s="1275"/>
      <c r="E28" s="1285" t="s">
        <v>5957</v>
      </c>
      <c r="F28" s="1286">
        <v>0.15</v>
      </c>
      <c r="G28" s="1287" t="s">
        <v>3054</v>
      </c>
      <c r="H28" s="1620" t="e">
        <f>SUM(#REF!)</f>
        <v>#REF!</v>
      </c>
      <c r="I28" s="1620"/>
      <c r="J28" s="1620"/>
      <c r="M28" s="1620">
        <v>0</v>
      </c>
      <c r="N28" s="1620"/>
      <c r="O28" s="1620"/>
      <c r="P28" s="1620"/>
      <c r="R28" s="1278"/>
    </row>
    <row r="29" spans="2:18" s="1276" customFormat="1" ht="15" customHeight="1">
      <c r="B29" s="1275"/>
      <c r="E29" s="1285" t="s">
        <v>5958</v>
      </c>
      <c r="F29" s="1286">
        <v>0</v>
      </c>
      <c r="G29" s="1287" t="s">
        <v>3054</v>
      </c>
      <c r="H29" s="1620" t="e">
        <f>SUM(#REF!)</f>
        <v>#REF!</v>
      </c>
      <c r="I29" s="1620"/>
      <c r="J29" s="1620"/>
      <c r="M29" s="1620">
        <v>0</v>
      </c>
      <c r="N29" s="1620"/>
      <c r="O29" s="1620"/>
      <c r="P29" s="1620"/>
      <c r="R29" s="1278"/>
    </row>
    <row r="30" spans="2:18" s="1276" customFormat="1" ht="7.5" customHeight="1">
      <c r="B30" s="1275"/>
      <c r="R30" s="1278"/>
    </row>
    <row r="31" spans="2:18" s="1276" customFormat="1" ht="26.25" customHeight="1">
      <c r="B31" s="1275"/>
      <c r="C31" s="1288"/>
      <c r="D31" s="1289" t="s">
        <v>5959</v>
      </c>
      <c r="E31" s="1290"/>
      <c r="F31" s="1290"/>
      <c r="G31" s="1291" t="s">
        <v>5960</v>
      </c>
      <c r="H31" s="1292" t="s">
        <v>5961</v>
      </c>
      <c r="I31" s="1290"/>
      <c r="J31" s="1290"/>
      <c r="K31" s="1290"/>
      <c r="L31" s="1624"/>
      <c r="M31" s="1624"/>
      <c r="N31" s="1624"/>
      <c r="O31" s="1624"/>
      <c r="P31" s="1624"/>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25" t="s">
        <v>3989</v>
      </c>
      <c r="D37" s="1625"/>
      <c r="E37" s="1625"/>
      <c r="F37" s="1625"/>
      <c r="G37" s="1625"/>
      <c r="H37" s="1625"/>
      <c r="I37" s="1625"/>
      <c r="J37" s="1625"/>
      <c r="K37" s="1625"/>
      <c r="L37" s="1625"/>
      <c r="M37" s="1625"/>
      <c r="N37" s="1625"/>
      <c r="O37" s="1625"/>
      <c r="P37" s="1625"/>
      <c r="Q37" s="1625"/>
      <c r="R37" s="1625"/>
    </row>
    <row r="38" spans="2:18" s="1276" customFormat="1" ht="7.5" customHeight="1">
      <c r="B38" s="1275"/>
      <c r="R38" s="1278"/>
    </row>
    <row r="39" spans="2:18" s="1276" customFormat="1" ht="15" customHeight="1">
      <c r="B39" s="1275"/>
      <c r="C39" s="1274" t="s">
        <v>5929</v>
      </c>
      <c r="F39" s="1626" t="str">
        <f>$F$4</f>
        <v>Zajištění kvality vody pro skupinový vodovod Přelouč</v>
      </c>
      <c r="G39" s="1626"/>
      <c r="H39" s="1626"/>
      <c r="I39" s="1626"/>
      <c r="J39" s="1626"/>
      <c r="K39" s="1626"/>
      <c r="L39" s="1626"/>
      <c r="M39" s="1626"/>
      <c r="N39" s="1626"/>
      <c r="O39" s="1626"/>
      <c r="P39" s="1626"/>
      <c r="Q39" s="1626"/>
      <c r="R39" s="1278"/>
    </row>
    <row r="40" spans="2:18" s="1276" customFormat="1" ht="15" customHeight="1">
      <c r="B40" s="1275"/>
      <c r="C40" s="1277" t="s">
        <v>4210</v>
      </c>
      <c r="F40" s="1627" t="str">
        <f>$F$5</f>
        <v>PS 08 ČS Luhy</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5935</v>
      </c>
      <c r="F42" s="1279">
        <f>$F$8</f>
        <v>0</v>
      </c>
      <c r="K42" s="1274" t="s">
        <v>5937</v>
      </c>
      <c r="M42" s="1623"/>
      <c r="N42" s="1623"/>
      <c r="O42" s="1623"/>
      <c r="P42" s="1623"/>
      <c r="R42" s="1278"/>
    </row>
    <row r="43" spans="2:18" s="1276" customFormat="1" ht="7.5" customHeight="1">
      <c r="B43" s="1275"/>
      <c r="R43" s="1278"/>
    </row>
    <row r="44" spans="2:18" s="1276" customFormat="1" ht="15.75" customHeight="1">
      <c r="B44" s="1275"/>
      <c r="C44" s="1274" t="s">
        <v>5941</v>
      </c>
      <c r="F44" s="1279"/>
      <c r="K44" s="1274" t="s">
        <v>5946</v>
      </c>
      <c r="M44" s="1619"/>
      <c r="N44" s="1619"/>
      <c r="O44" s="1619"/>
      <c r="P44" s="1619"/>
      <c r="Q44" s="1619"/>
      <c r="R44" s="1278"/>
    </row>
    <row r="45" spans="2:18" s="1276" customFormat="1" ht="15" customHeight="1">
      <c r="B45" s="1275"/>
      <c r="C45" s="1274" t="s">
        <v>5944</v>
      </c>
      <c r="F45" s="1279"/>
      <c r="R45" s="1278"/>
    </row>
    <row r="46" spans="2:18" s="1276" customFormat="1" ht="11.25" customHeight="1">
      <c r="B46" s="1275"/>
      <c r="R46" s="1278"/>
    </row>
    <row r="47" spans="2:18" s="1276" customFormat="1" ht="30" customHeight="1">
      <c r="B47" s="1275"/>
      <c r="C47" s="1616" t="s">
        <v>3990</v>
      </c>
      <c r="D47" s="1616"/>
      <c r="E47" s="1616"/>
      <c r="F47" s="1616"/>
      <c r="G47" s="1616"/>
      <c r="H47" s="1288"/>
      <c r="I47" s="1288"/>
      <c r="J47" s="1288"/>
      <c r="K47" s="1288"/>
      <c r="L47" s="1288"/>
      <c r="M47" s="1288"/>
      <c r="N47" s="1616" t="s">
        <v>3991</v>
      </c>
      <c r="O47" s="1616"/>
      <c r="P47" s="1616"/>
      <c r="Q47" s="1616"/>
      <c r="R47" s="1293"/>
    </row>
    <row r="48" spans="2:18" s="1276" customFormat="1" ht="11.25" customHeight="1">
      <c r="B48" s="1275"/>
      <c r="R48" s="1278"/>
    </row>
    <row r="49" spans="2:18" s="1276" customFormat="1" ht="30" customHeight="1">
      <c r="B49" s="1275"/>
      <c r="C49" s="1300" t="s">
        <v>3992</v>
      </c>
      <c r="N49" s="1617">
        <f>N50+N51</f>
        <v>0</v>
      </c>
      <c r="O49" s="1617"/>
      <c r="P49" s="1617"/>
      <c r="Q49" s="1617"/>
      <c r="R49" s="1278"/>
    </row>
    <row r="50" spans="2:18" s="1302" customFormat="1" ht="25.5" customHeight="1">
      <c r="B50" s="1301"/>
      <c r="D50" s="1303" t="s">
        <v>3055</v>
      </c>
      <c r="N50" s="1618">
        <f ca="1">'PS 08'!J73</f>
        <v>0</v>
      </c>
      <c r="O50" s="1618"/>
      <c r="P50" s="1618"/>
      <c r="Q50" s="1618"/>
      <c r="R50" s="1304"/>
    </row>
    <row r="51" spans="2:18" s="1306" customFormat="1" ht="21" customHeight="1">
      <c r="B51" s="1305"/>
      <c r="D51" s="1303" t="s">
        <v>3056</v>
      </c>
      <c r="N51" s="1618">
        <f ca="1">'PS 08'!J74</f>
        <v>0</v>
      </c>
      <c r="O51" s="1618"/>
      <c r="P51" s="1618"/>
      <c r="Q51" s="1618"/>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C2:R2"/>
    <mergeCell ref="F4:Q4"/>
    <mergeCell ref="O8:P8"/>
    <mergeCell ref="O10:P10"/>
    <mergeCell ref="N51:Q51"/>
    <mergeCell ref="M42:P42"/>
    <mergeCell ref="M44:Q44"/>
    <mergeCell ref="H29:J29"/>
    <mergeCell ref="M29:P29"/>
    <mergeCell ref="L31:P31"/>
    <mergeCell ref="C37:R37"/>
    <mergeCell ref="F39:Q39"/>
    <mergeCell ref="F40:Q40"/>
    <mergeCell ref="O13:P13"/>
    <mergeCell ref="H26:J26"/>
    <mergeCell ref="M26:P26"/>
    <mergeCell ref="O14:P14"/>
    <mergeCell ref="O16:P16"/>
    <mergeCell ref="M27:P27"/>
    <mergeCell ref="O17:P17"/>
    <mergeCell ref="E20:P20"/>
    <mergeCell ref="M23:P23"/>
    <mergeCell ref="C47:G47"/>
    <mergeCell ref="N47:Q47"/>
    <mergeCell ref="N49:Q49"/>
    <mergeCell ref="N50:Q50"/>
    <mergeCell ref="O11:P11"/>
    <mergeCell ref="H28:J28"/>
    <mergeCell ref="M28:P28"/>
    <mergeCell ref="H25:J25"/>
    <mergeCell ref="M25:P25"/>
    <mergeCell ref="H27:J27"/>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40.xml><?xml version="1.0" encoding="utf-8"?>
<worksheet xmlns="http://schemas.openxmlformats.org/spreadsheetml/2006/main" xmlns:r="http://schemas.openxmlformats.org/officeDocument/2006/relationships">
  <sheetPr>
    <tabColor rgb="FFFF0000"/>
  </sheetPr>
  <dimension ref="A1:L78"/>
  <sheetViews>
    <sheetView zoomScale="139"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8.664062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2" ht="15.75">
      <c r="A1" s="1309"/>
      <c r="B1" s="1309"/>
      <c r="C1" s="1310" t="s">
        <v>5936</v>
      </c>
      <c r="D1" s="1311" t="s">
        <v>5936</v>
      </c>
      <c r="E1" s="1311" t="s">
        <v>3057</v>
      </c>
      <c r="F1" s="1311" t="s">
        <v>5936</v>
      </c>
      <c r="G1" s="1312"/>
      <c r="H1" s="1309"/>
      <c r="I1" s="1309"/>
      <c r="J1" s="1309"/>
      <c r="K1" s="1309"/>
    </row>
    <row r="2" spans="1:12">
      <c r="A2" s="1310" t="s">
        <v>5929</v>
      </c>
      <c r="C2" s="1310" t="s">
        <v>5930</v>
      </c>
      <c r="E2" s="1309"/>
      <c r="F2" s="1309"/>
      <c r="G2" s="1309"/>
      <c r="H2" s="1309"/>
      <c r="I2" s="1309"/>
      <c r="J2" s="1309"/>
      <c r="K2" s="1309"/>
    </row>
    <row r="3" spans="1:12" ht="15">
      <c r="A3" s="1310" t="s">
        <v>3987</v>
      </c>
      <c r="C3" s="1314" t="s">
        <v>4815</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5935</v>
      </c>
      <c r="B5" s="1315"/>
      <c r="C5" s="1315"/>
      <c r="D5" s="1315"/>
      <c r="E5" s="1309"/>
      <c r="F5" s="1309"/>
      <c r="G5" s="1309"/>
      <c r="H5" s="1309"/>
      <c r="I5" s="1316" t="s">
        <v>5937</v>
      </c>
      <c r="J5" s="1389" t="s">
        <v>3059</v>
      </c>
      <c r="K5" s="1309"/>
    </row>
    <row r="6" spans="1:12" ht="15">
      <c r="A6" s="1310" t="s">
        <v>5941</v>
      </c>
      <c r="B6" s="1315"/>
      <c r="C6" s="1315"/>
      <c r="D6" s="1315"/>
      <c r="E6" s="1309"/>
      <c r="F6" s="1309"/>
      <c r="G6" s="1309"/>
      <c r="H6" s="1309"/>
      <c r="I6" s="1316" t="s">
        <v>5946</v>
      </c>
      <c r="J6" s="1316" t="s">
        <v>5936</v>
      </c>
      <c r="K6" s="1309"/>
    </row>
    <row r="7" spans="1:12">
      <c r="A7" s="1318" t="s">
        <v>4286</v>
      </c>
      <c r="B7" s="1318"/>
      <c r="C7" s="1318" t="s">
        <v>5936</v>
      </c>
      <c r="D7" s="1318"/>
      <c r="E7" s="1318"/>
      <c r="F7" s="1318"/>
      <c r="G7" s="1319"/>
      <c r="H7" s="1319"/>
      <c r="I7" s="1319"/>
      <c r="J7" s="1319"/>
      <c r="K7" s="1318"/>
      <c r="L7" s="1318"/>
    </row>
    <row r="8" spans="1:12" ht="12" customHeight="1" thickBot="1">
      <c r="A8" s="1320" t="s">
        <v>5936</v>
      </c>
      <c r="B8" s="1320"/>
      <c r="C8" s="1321"/>
      <c r="D8" s="1318"/>
      <c r="E8" s="1318"/>
      <c r="F8" s="1322"/>
      <c r="G8" s="1322"/>
      <c r="H8" s="1323"/>
      <c r="I8" s="1323"/>
      <c r="J8" s="1323"/>
      <c r="K8" s="1324"/>
      <c r="L8" s="1325"/>
    </row>
    <row r="9" spans="1:12" ht="12" customHeight="1" thickBot="1">
      <c r="A9" s="1629" t="s">
        <v>3060</v>
      </c>
      <c r="B9" s="1326" t="s">
        <v>3061</v>
      </c>
      <c r="C9" s="1326" t="s">
        <v>3062</v>
      </c>
      <c r="D9" s="1326" t="s">
        <v>3063</v>
      </c>
      <c r="E9" s="1631" t="s">
        <v>4835</v>
      </c>
      <c r="F9" s="1326" t="s">
        <v>3064</v>
      </c>
      <c r="G9" s="1327" t="s">
        <v>3065</v>
      </c>
      <c r="H9" s="1633" t="s">
        <v>3066</v>
      </c>
      <c r="I9" s="1633"/>
      <c r="J9" s="1634" t="s">
        <v>3067</v>
      </c>
      <c r="K9" s="1634"/>
      <c r="L9" s="1643" t="s">
        <v>3068</v>
      </c>
    </row>
    <row r="10" spans="1:12" ht="12" customHeight="1" thickBot="1">
      <c r="A10" s="1630"/>
      <c r="B10" s="1328" t="s">
        <v>3069</v>
      </c>
      <c r="C10" s="1328" t="s">
        <v>3070</v>
      </c>
      <c r="D10" s="1328" t="s">
        <v>5936</v>
      </c>
      <c r="E10" s="1632"/>
      <c r="F10" s="1328" t="s">
        <v>3071</v>
      </c>
      <c r="G10" s="1329" t="s">
        <v>3072</v>
      </c>
      <c r="H10" s="1330" t="s">
        <v>3073</v>
      </c>
      <c r="I10" s="1331" t="s">
        <v>3074</v>
      </c>
      <c r="J10" s="1330" t="s">
        <v>3073</v>
      </c>
      <c r="K10" s="1475" t="s">
        <v>3074</v>
      </c>
      <c r="L10" s="1644"/>
    </row>
    <row r="11" spans="1:12" ht="22.5">
      <c r="A11" s="1333">
        <v>1</v>
      </c>
      <c r="B11" s="1334" t="s">
        <v>2103</v>
      </c>
      <c r="C11" s="1335"/>
      <c r="D11" s="1336"/>
      <c r="E11" s="1337" t="s">
        <v>2104</v>
      </c>
      <c r="F11" s="1407" t="s">
        <v>5504</v>
      </c>
      <c r="G11" s="1407">
        <v>2</v>
      </c>
      <c r="H11" s="1339"/>
      <c r="I11" s="1340"/>
      <c r="J11" s="1408">
        <f t="shared" ref="J11:J69" si="0">H11*G11</f>
        <v>0</v>
      </c>
      <c r="K11" s="1409">
        <f>I11*G11</f>
        <v>0</v>
      </c>
      <c r="L11" s="1410"/>
    </row>
    <row r="12" spans="1:12">
      <c r="A12" s="1343">
        <v>2</v>
      </c>
      <c r="B12" s="1344" t="s">
        <v>2105</v>
      </c>
      <c r="C12" s="1345" t="s">
        <v>5936</v>
      </c>
      <c r="D12" s="1346" t="s">
        <v>5936</v>
      </c>
      <c r="E12" s="1347" t="s">
        <v>2106</v>
      </c>
      <c r="F12" s="1403" t="s">
        <v>5504</v>
      </c>
      <c r="G12" s="1403">
        <v>2</v>
      </c>
      <c r="H12" s="1476"/>
      <c r="I12" s="1349"/>
      <c r="J12" s="1386">
        <f t="shared" si="0"/>
        <v>0</v>
      </c>
      <c r="K12" s="1402">
        <f>I12*G12</f>
        <v>0</v>
      </c>
      <c r="L12" s="1401" t="s">
        <v>270</v>
      </c>
    </row>
    <row r="13" spans="1:12">
      <c r="A13" s="1343">
        <v>3</v>
      </c>
      <c r="B13" s="1344" t="s">
        <v>2107</v>
      </c>
      <c r="C13" s="1345" t="s">
        <v>5936</v>
      </c>
      <c r="D13" s="1346" t="s">
        <v>5936</v>
      </c>
      <c r="E13" s="1347" t="s">
        <v>2108</v>
      </c>
      <c r="F13" s="1403" t="s">
        <v>5504</v>
      </c>
      <c r="G13" s="1403">
        <v>1</v>
      </c>
      <c r="H13" s="1352"/>
      <c r="I13" s="1349"/>
      <c r="J13" s="1386">
        <f t="shared" si="0"/>
        <v>0</v>
      </c>
      <c r="K13" s="1402">
        <f>I13*G13</f>
        <v>0</v>
      </c>
      <c r="L13" s="1400"/>
    </row>
    <row r="14" spans="1:12">
      <c r="A14" s="1343">
        <v>4</v>
      </c>
      <c r="B14" s="1344" t="s">
        <v>2109</v>
      </c>
      <c r="C14" s="1345" t="s">
        <v>5936</v>
      </c>
      <c r="D14" s="1346" t="s">
        <v>5936</v>
      </c>
      <c r="E14" s="1347" t="s">
        <v>2110</v>
      </c>
      <c r="F14" s="1403" t="s">
        <v>5504</v>
      </c>
      <c r="G14" s="1403">
        <v>2</v>
      </c>
      <c r="H14" s="1349"/>
      <c r="I14" s="1349"/>
      <c r="J14" s="1386">
        <f t="shared" si="0"/>
        <v>0</v>
      </c>
      <c r="K14" s="1402">
        <f>I14</f>
        <v>0</v>
      </c>
      <c r="L14" s="1401"/>
    </row>
    <row r="15" spans="1:12">
      <c r="A15" s="1343">
        <v>5</v>
      </c>
      <c r="B15" s="1344" t="s">
        <v>2111</v>
      </c>
      <c r="C15" s="1345"/>
      <c r="D15" s="1346"/>
      <c r="E15" s="1347" t="s">
        <v>331</v>
      </c>
      <c r="F15" s="1403"/>
      <c r="G15" s="1403"/>
      <c r="H15" s="1349"/>
      <c r="I15" s="1349"/>
      <c r="J15" s="1386">
        <f t="shared" si="0"/>
        <v>0</v>
      </c>
      <c r="K15" s="1402">
        <f t="shared" ref="K15:K69" si="1">I15*G15</f>
        <v>0</v>
      </c>
      <c r="L15" s="1401" t="s">
        <v>270</v>
      </c>
    </row>
    <row r="16" spans="1:12">
      <c r="A16" s="1343">
        <v>6</v>
      </c>
      <c r="B16" s="1344" t="s">
        <v>2112</v>
      </c>
      <c r="C16" s="1345"/>
      <c r="D16" s="1346"/>
      <c r="E16" s="1347" t="s">
        <v>2113</v>
      </c>
      <c r="F16" s="1403" t="s">
        <v>5504</v>
      </c>
      <c r="G16" s="1403">
        <v>1</v>
      </c>
      <c r="H16" s="1349"/>
      <c r="I16" s="1349"/>
      <c r="J16" s="1386">
        <f t="shared" si="0"/>
        <v>0</v>
      </c>
      <c r="K16" s="1402">
        <f t="shared" si="1"/>
        <v>0</v>
      </c>
      <c r="L16" s="1401"/>
    </row>
    <row r="17" spans="1:12" ht="22.5">
      <c r="A17" s="1343">
        <v>7</v>
      </c>
      <c r="B17" s="1344" t="s">
        <v>2114</v>
      </c>
      <c r="C17" s="1345"/>
      <c r="D17" s="1346"/>
      <c r="E17" s="1347" t="s">
        <v>1965</v>
      </c>
      <c r="F17" s="1403" t="s">
        <v>5504</v>
      </c>
      <c r="G17" s="1403">
        <v>1</v>
      </c>
      <c r="H17" s="1349"/>
      <c r="I17" s="1349"/>
      <c r="J17" s="1386">
        <f t="shared" si="0"/>
        <v>0</v>
      </c>
      <c r="K17" s="1402">
        <f t="shared" si="1"/>
        <v>0</v>
      </c>
      <c r="L17" s="1401"/>
    </row>
    <row r="18" spans="1:12" ht="22.5">
      <c r="A18" s="1343">
        <v>8</v>
      </c>
      <c r="B18" s="1344" t="s">
        <v>2115</v>
      </c>
      <c r="C18" s="1345"/>
      <c r="D18" s="1346"/>
      <c r="E18" s="1347" t="s">
        <v>2116</v>
      </c>
      <c r="F18" s="1403" t="s">
        <v>5504</v>
      </c>
      <c r="G18" s="1403">
        <v>1</v>
      </c>
      <c r="H18" s="1349"/>
      <c r="I18" s="1349"/>
      <c r="J18" s="1386">
        <f t="shared" si="0"/>
        <v>0</v>
      </c>
      <c r="K18" s="1402">
        <f t="shared" si="1"/>
        <v>0</v>
      </c>
      <c r="L18" s="1401"/>
    </row>
    <row r="19" spans="1:12" ht="22.5">
      <c r="A19" s="1343">
        <v>9</v>
      </c>
      <c r="B19" s="1344" t="s">
        <v>2117</v>
      </c>
      <c r="C19" s="1345"/>
      <c r="D19" s="1346"/>
      <c r="E19" s="1347" t="s">
        <v>1965</v>
      </c>
      <c r="F19" s="1403" t="s">
        <v>5504</v>
      </c>
      <c r="G19" s="1403">
        <v>1</v>
      </c>
      <c r="H19" s="1349"/>
      <c r="I19" s="1349"/>
      <c r="J19" s="1386">
        <f t="shared" si="0"/>
        <v>0</v>
      </c>
      <c r="K19" s="1402">
        <f t="shared" si="1"/>
        <v>0</v>
      </c>
      <c r="L19" s="1401"/>
    </row>
    <row r="20" spans="1:12" ht="22.5">
      <c r="A20" s="1343">
        <v>10</v>
      </c>
      <c r="B20" s="1344" t="s">
        <v>2118</v>
      </c>
      <c r="C20" s="1345"/>
      <c r="D20" s="1346"/>
      <c r="E20" s="1347" t="s">
        <v>2116</v>
      </c>
      <c r="F20" s="1403" t="s">
        <v>5504</v>
      </c>
      <c r="G20" s="1403">
        <v>1</v>
      </c>
      <c r="H20" s="1349"/>
      <c r="I20" s="1349"/>
      <c r="J20" s="1386">
        <f t="shared" si="0"/>
        <v>0</v>
      </c>
      <c r="K20" s="1402">
        <f t="shared" si="1"/>
        <v>0</v>
      </c>
      <c r="L20" s="1401"/>
    </row>
    <row r="21" spans="1:12" ht="22.5">
      <c r="A21" s="1343">
        <v>11</v>
      </c>
      <c r="B21" s="1344" t="s">
        <v>2119</v>
      </c>
      <c r="C21" s="1345"/>
      <c r="D21" s="1346"/>
      <c r="E21" s="1347" t="s">
        <v>1965</v>
      </c>
      <c r="F21" s="1403" t="s">
        <v>5504</v>
      </c>
      <c r="G21" s="1403">
        <v>1</v>
      </c>
      <c r="H21" s="1349"/>
      <c r="I21" s="1349"/>
      <c r="J21" s="1386">
        <f t="shared" si="0"/>
        <v>0</v>
      </c>
      <c r="K21" s="1402">
        <f t="shared" si="1"/>
        <v>0</v>
      </c>
      <c r="L21" s="1439"/>
    </row>
    <row r="22" spans="1:12" ht="22.5">
      <c r="A22" s="1343">
        <v>12</v>
      </c>
      <c r="B22" s="1344" t="s">
        <v>2120</v>
      </c>
      <c r="C22" s="1345"/>
      <c r="D22" s="1346"/>
      <c r="E22" s="1347" t="s">
        <v>2121</v>
      </c>
      <c r="F22" s="1403" t="s">
        <v>5504</v>
      </c>
      <c r="G22" s="1403">
        <v>1</v>
      </c>
      <c r="H22" s="1349"/>
      <c r="I22" s="1349"/>
      <c r="J22" s="1386">
        <f t="shared" si="0"/>
        <v>0</v>
      </c>
      <c r="K22" s="1402">
        <f t="shared" si="1"/>
        <v>0</v>
      </c>
      <c r="L22" s="1400"/>
    </row>
    <row r="23" spans="1:12">
      <c r="A23" s="1343">
        <v>13</v>
      </c>
      <c r="B23" s="1344" t="s">
        <v>2122</v>
      </c>
      <c r="C23" s="1345"/>
      <c r="D23" s="1346"/>
      <c r="E23" s="1347" t="s">
        <v>331</v>
      </c>
      <c r="F23" s="1403"/>
      <c r="G23" s="1403"/>
      <c r="H23" s="1349"/>
      <c r="I23" s="1349"/>
      <c r="J23" s="1386">
        <f t="shared" si="0"/>
        <v>0</v>
      </c>
      <c r="K23" s="1402">
        <f t="shared" si="1"/>
        <v>0</v>
      </c>
      <c r="L23" s="1401" t="s">
        <v>270</v>
      </c>
    </row>
    <row r="24" spans="1:12" ht="33.75">
      <c r="A24" s="1343">
        <v>14</v>
      </c>
      <c r="B24" s="1344" t="s">
        <v>2123</v>
      </c>
      <c r="C24" s="1345"/>
      <c r="D24" s="1346"/>
      <c r="E24" s="1347" t="s">
        <v>2124</v>
      </c>
      <c r="F24" s="1403" t="s">
        <v>4018</v>
      </c>
      <c r="G24" s="1403">
        <v>1</v>
      </c>
      <c r="H24" s="1349"/>
      <c r="I24" s="1349"/>
      <c r="J24" s="1386">
        <f t="shared" si="0"/>
        <v>0</v>
      </c>
      <c r="K24" s="1402">
        <f t="shared" si="1"/>
        <v>0</v>
      </c>
      <c r="L24" s="1401"/>
    </row>
    <row r="25" spans="1:12" ht="33.75">
      <c r="A25" s="1343">
        <v>15</v>
      </c>
      <c r="B25" s="1344" t="s">
        <v>2125</v>
      </c>
      <c r="C25" s="1345"/>
      <c r="D25" s="1346"/>
      <c r="E25" s="1347" t="s">
        <v>2126</v>
      </c>
      <c r="F25" s="1348" t="s">
        <v>5504</v>
      </c>
      <c r="G25" s="1348">
        <v>1</v>
      </c>
      <c r="H25" s="1349"/>
      <c r="I25" s="1349"/>
      <c r="J25" s="1386">
        <f t="shared" si="0"/>
        <v>0</v>
      </c>
      <c r="K25" s="1402">
        <f t="shared" si="1"/>
        <v>0</v>
      </c>
      <c r="L25" s="1401"/>
    </row>
    <row r="26" spans="1:12" ht="22.5">
      <c r="A26" s="1343">
        <v>16</v>
      </c>
      <c r="B26" s="1344" t="s">
        <v>2127</v>
      </c>
      <c r="C26" s="1345"/>
      <c r="D26" s="1346"/>
      <c r="E26" s="1347" t="s">
        <v>359</v>
      </c>
      <c r="F26" s="1403" t="s">
        <v>5504</v>
      </c>
      <c r="G26" s="1403">
        <v>1</v>
      </c>
      <c r="H26" s="1349"/>
      <c r="I26" s="1349"/>
      <c r="J26" s="1386">
        <f t="shared" si="0"/>
        <v>0</v>
      </c>
      <c r="K26" s="1402">
        <f t="shared" si="1"/>
        <v>0</v>
      </c>
      <c r="L26" s="1401"/>
    </row>
    <row r="27" spans="1:12" ht="22.5">
      <c r="A27" s="1343">
        <v>17</v>
      </c>
      <c r="B27" s="1344" t="s">
        <v>2128</v>
      </c>
      <c r="C27" s="1345"/>
      <c r="D27" s="1346"/>
      <c r="E27" s="1347" t="s">
        <v>2129</v>
      </c>
      <c r="F27" s="1403" t="s">
        <v>5504</v>
      </c>
      <c r="G27" s="1403">
        <v>1</v>
      </c>
      <c r="H27" s="1349"/>
      <c r="I27" s="1349"/>
      <c r="J27" s="1386">
        <f t="shared" si="0"/>
        <v>0</v>
      </c>
      <c r="K27" s="1402">
        <f t="shared" si="1"/>
        <v>0</v>
      </c>
      <c r="L27" s="1401"/>
    </row>
    <row r="28" spans="1:12" ht="22.5">
      <c r="A28" s="1343">
        <v>18</v>
      </c>
      <c r="B28" s="1344" t="s">
        <v>2130</v>
      </c>
      <c r="C28" s="1345"/>
      <c r="D28" s="1346"/>
      <c r="E28" s="1347" t="s">
        <v>374</v>
      </c>
      <c r="F28" s="1403" t="s">
        <v>5504</v>
      </c>
      <c r="G28" s="1403">
        <v>2</v>
      </c>
      <c r="H28" s="1349"/>
      <c r="I28" s="1349"/>
      <c r="J28" s="1386">
        <f t="shared" si="0"/>
        <v>0</v>
      </c>
      <c r="K28" s="1402">
        <f t="shared" si="1"/>
        <v>0</v>
      </c>
      <c r="L28" s="1401"/>
    </row>
    <row r="29" spans="1:12">
      <c r="A29" s="1343">
        <v>19</v>
      </c>
      <c r="B29" s="1344" t="s">
        <v>2131</v>
      </c>
      <c r="C29" s="1345"/>
      <c r="D29" s="1346"/>
      <c r="E29" s="1347" t="s">
        <v>331</v>
      </c>
      <c r="F29" s="1403"/>
      <c r="G29" s="1403"/>
      <c r="H29" s="1349"/>
      <c r="I29" s="1349"/>
      <c r="J29" s="1386">
        <f t="shared" si="0"/>
        <v>0</v>
      </c>
      <c r="K29" s="1402">
        <f t="shared" si="1"/>
        <v>0</v>
      </c>
      <c r="L29" s="1401" t="s">
        <v>270</v>
      </c>
    </row>
    <row r="30" spans="1:12" ht="33.75">
      <c r="A30" s="1343">
        <v>20</v>
      </c>
      <c r="B30" s="1344" t="s">
        <v>2132</v>
      </c>
      <c r="C30" s="1345"/>
      <c r="D30" s="1346"/>
      <c r="E30" s="1347" t="s">
        <v>2133</v>
      </c>
      <c r="F30" s="1403" t="s">
        <v>4018</v>
      </c>
      <c r="G30" s="1403">
        <v>2</v>
      </c>
      <c r="H30" s="1349"/>
      <c r="I30" s="1349"/>
      <c r="J30" s="1386">
        <f t="shared" si="0"/>
        <v>0</v>
      </c>
      <c r="K30" s="1402">
        <f t="shared" si="1"/>
        <v>0</v>
      </c>
      <c r="L30" s="1401"/>
    </row>
    <row r="31" spans="1:12" ht="33.75">
      <c r="A31" s="1343">
        <v>21</v>
      </c>
      <c r="B31" s="1344" t="s">
        <v>2134</v>
      </c>
      <c r="C31" s="1345"/>
      <c r="D31" s="1346"/>
      <c r="E31" s="1347" t="s">
        <v>2135</v>
      </c>
      <c r="F31" s="1403" t="s">
        <v>4018</v>
      </c>
      <c r="G31" s="1403">
        <v>1</v>
      </c>
      <c r="H31" s="1349"/>
      <c r="I31" s="1349"/>
      <c r="J31" s="1386">
        <f t="shared" si="0"/>
        <v>0</v>
      </c>
      <c r="K31" s="1402">
        <f t="shared" si="1"/>
        <v>0</v>
      </c>
      <c r="L31" s="1401"/>
    </row>
    <row r="32" spans="1:12" ht="15" customHeight="1">
      <c r="A32" s="1343">
        <v>22</v>
      </c>
      <c r="B32" s="1344" t="s">
        <v>2136</v>
      </c>
      <c r="C32" s="1345"/>
      <c r="D32" s="1346"/>
      <c r="E32" s="1347" t="s">
        <v>1915</v>
      </c>
      <c r="F32" s="1403" t="s">
        <v>5504</v>
      </c>
      <c r="G32" s="1403">
        <v>2</v>
      </c>
      <c r="H32" s="1349"/>
      <c r="I32" s="1349"/>
      <c r="J32" s="1386">
        <f t="shared" si="0"/>
        <v>0</v>
      </c>
      <c r="K32" s="1402">
        <f t="shared" si="1"/>
        <v>0</v>
      </c>
      <c r="L32" s="1401"/>
    </row>
    <row r="33" spans="1:12">
      <c r="A33" s="1343">
        <v>23</v>
      </c>
      <c r="B33" s="1344" t="s">
        <v>2137</v>
      </c>
      <c r="C33" s="1345"/>
      <c r="D33" s="1346"/>
      <c r="E33" s="1347" t="s">
        <v>2063</v>
      </c>
      <c r="F33" s="1403" t="s">
        <v>5504</v>
      </c>
      <c r="G33" s="1403">
        <v>1</v>
      </c>
      <c r="H33" s="1349"/>
      <c r="I33" s="1349"/>
      <c r="J33" s="1386">
        <f t="shared" si="0"/>
        <v>0</v>
      </c>
      <c r="K33" s="1402">
        <f t="shared" si="1"/>
        <v>0</v>
      </c>
      <c r="L33" s="1401"/>
    </row>
    <row r="34" spans="1:12">
      <c r="A34" s="1343">
        <v>24</v>
      </c>
      <c r="B34" s="1344" t="s">
        <v>2138</v>
      </c>
      <c r="C34" s="1345"/>
      <c r="D34" s="1346"/>
      <c r="E34" s="1347" t="s">
        <v>2139</v>
      </c>
      <c r="F34" s="1403" t="s">
        <v>5504</v>
      </c>
      <c r="G34" s="1403">
        <v>1</v>
      </c>
      <c r="H34" s="1349"/>
      <c r="I34" s="1349"/>
      <c r="J34" s="1386">
        <f t="shared" si="0"/>
        <v>0</v>
      </c>
      <c r="K34" s="1402">
        <f t="shared" si="1"/>
        <v>0</v>
      </c>
      <c r="L34" s="1401"/>
    </row>
    <row r="35" spans="1:12">
      <c r="A35" s="1343">
        <v>25</v>
      </c>
      <c r="B35" s="1344" t="s">
        <v>2140</v>
      </c>
      <c r="C35" s="1345"/>
      <c r="D35" s="1346"/>
      <c r="E35" s="1347" t="s">
        <v>384</v>
      </c>
      <c r="F35" s="1403" t="s">
        <v>5504</v>
      </c>
      <c r="G35" s="1403">
        <v>2</v>
      </c>
      <c r="H35" s="1349"/>
      <c r="I35" s="1349"/>
      <c r="J35" s="1386">
        <f t="shared" si="0"/>
        <v>0</v>
      </c>
      <c r="K35" s="1402">
        <f t="shared" si="1"/>
        <v>0</v>
      </c>
      <c r="L35" s="1401"/>
    </row>
    <row r="36" spans="1:12">
      <c r="A36" s="1343">
        <v>26</v>
      </c>
      <c r="B36" s="1344" t="s">
        <v>2141</v>
      </c>
      <c r="C36" s="1345"/>
      <c r="D36" s="1346"/>
      <c r="E36" s="1347" t="s">
        <v>2142</v>
      </c>
      <c r="F36" s="1403" t="s">
        <v>5504</v>
      </c>
      <c r="G36" s="1403">
        <v>5</v>
      </c>
      <c r="H36" s="1349"/>
      <c r="I36" s="1349"/>
      <c r="J36" s="1386">
        <f t="shared" si="0"/>
        <v>0</v>
      </c>
      <c r="K36" s="1402">
        <f t="shared" si="1"/>
        <v>0</v>
      </c>
      <c r="L36" s="1401"/>
    </row>
    <row r="37" spans="1:12" ht="22.5">
      <c r="A37" s="1343">
        <v>27</v>
      </c>
      <c r="B37" s="1344" t="s">
        <v>2143</v>
      </c>
      <c r="C37" s="1345"/>
      <c r="D37" s="1346"/>
      <c r="E37" s="1347" t="s">
        <v>2144</v>
      </c>
      <c r="F37" s="1403" t="s">
        <v>5504</v>
      </c>
      <c r="G37" s="1403">
        <v>1</v>
      </c>
      <c r="H37" s="1349"/>
      <c r="I37" s="1349"/>
      <c r="J37" s="1386">
        <f t="shared" si="0"/>
        <v>0</v>
      </c>
      <c r="K37" s="1402">
        <f t="shared" si="1"/>
        <v>0</v>
      </c>
      <c r="L37" s="1401"/>
    </row>
    <row r="38" spans="1:12" ht="22.5">
      <c r="A38" s="1343">
        <v>28</v>
      </c>
      <c r="B38" s="1344" t="s">
        <v>2145</v>
      </c>
      <c r="C38" s="1345"/>
      <c r="D38" s="1346"/>
      <c r="E38" s="1347" t="s">
        <v>1766</v>
      </c>
      <c r="F38" s="1403" t="s">
        <v>5504</v>
      </c>
      <c r="G38" s="1403">
        <v>3</v>
      </c>
      <c r="H38" s="1349"/>
      <c r="I38" s="1349"/>
      <c r="J38" s="1386">
        <f t="shared" si="0"/>
        <v>0</v>
      </c>
      <c r="K38" s="1402">
        <f t="shared" si="1"/>
        <v>0</v>
      </c>
      <c r="L38" s="1401"/>
    </row>
    <row r="39" spans="1:12" ht="22.5">
      <c r="A39" s="1343">
        <v>29</v>
      </c>
      <c r="B39" s="1344" t="s">
        <v>2146</v>
      </c>
      <c r="C39" s="1345"/>
      <c r="D39" s="1346"/>
      <c r="E39" s="1347" t="s">
        <v>2147</v>
      </c>
      <c r="F39" s="1403" t="s">
        <v>5504</v>
      </c>
      <c r="G39" s="1403">
        <v>6</v>
      </c>
      <c r="H39" s="1349"/>
      <c r="I39" s="1349"/>
      <c r="J39" s="1386">
        <f t="shared" si="0"/>
        <v>0</v>
      </c>
      <c r="K39" s="1402">
        <f t="shared" si="1"/>
        <v>0</v>
      </c>
      <c r="L39" s="1401"/>
    </row>
    <row r="40" spans="1:12" ht="16.149999999999999" customHeight="1">
      <c r="A40" s="1343">
        <v>30</v>
      </c>
      <c r="B40" s="1344" t="s">
        <v>2148</v>
      </c>
      <c r="C40" s="1345"/>
      <c r="D40" s="1346"/>
      <c r="E40" s="1347" t="s">
        <v>2149</v>
      </c>
      <c r="F40" s="1403" t="s">
        <v>5504</v>
      </c>
      <c r="G40" s="1403">
        <v>1</v>
      </c>
      <c r="H40" s="1349"/>
      <c r="I40" s="1349"/>
      <c r="J40" s="1386">
        <f t="shared" si="0"/>
        <v>0</v>
      </c>
      <c r="K40" s="1402">
        <f t="shared" si="1"/>
        <v>0</v>
      </c>
      <c r="L40" s="1401"/>
    </row>
    <row r="41" spans="1:12" ht="22.5">
      <c r="A41" s="1343">
        <v>31</v>
      </c>
      <c r="B41" s="1344" t="s">
        <v>2150</v>
      </c>
      <c r="C41" s="1345"/>
      <c r="D41" s="1346"/>
      <c r="E41" s="1347" t="s">
        <v>1774</v>
      </c>
      <c r="F41" s="1403" t="s">
        <v>5504</v>
      </c>
      <c r="G41" s="1403">
        <v>4</v>
      </c>
      <c r="H41" s="1349"/>
      <c r="I41" s="1349"/>
      <c r="J41" s="1386">
        <f t="shared" si="0"/>
        <v>0</v>
      </c>
      <c r="K41" s="1402">
        <f t="shared" si="1"/>
        <v>0</v>
      </c>
      <c r="L41" s="1401"/>
    </row>
    <row r="42" spans="1:12" ht="22.5">
      <c r="A42" s="1343">
        <v>32</v>
      </c>
      <c r="B42" s="1344" t="s">
        <v>2151</v>
      </c>
      <c r="C42" s="1345"/>
      <c r="D42" s="1346"/>
      <c r="E42" s="1347" t="s">
        <v>380</v>
      </c>
      <c r="F42" s="1403" t="s">
        <v>5504</v>
      </c>
      <c r="G42" s="1403">
        <v>3</v>
      </c>
      <c r="H42" s="1349"/>
      <c r="I42" s="1349"/>
      <c r="J42" s="1386">
        <f t="shared" si="0"/>
        <v>0</v>
      </c>
      <c r="K42" s="1402">
        <f t="shared" si="1"/>
        <v>0</v>
      </c>
      <c r="L42" s="1401"/>
    </row>
    <row r="43" spans="1:12" ht="22.5">
      <c r="A43" s="1343">
        <v>33</v>
      </c>
      <c r="B43" s="1344" t="s">
        <v>2152</v>
      </c>
      <c r="C43" s="1345"/>
      <c r="D43" s="1346"/>
      <c r="E43" s="1347" t="s">
        <v>1779</v>
      </c>
      <c r="F43" s="1403" t="s">
        <v>5504</v>
      </c>
      <c r="G43" s="1403">
        <v>13</v>
      </c>
      <c r="H43" s="1349"/>
      <c r="I43" s="1349"/>
      <c r="J43" s="1386">
        <f t="shared" si="0"/>
        <v>0</v>
      </c>
      <c r="K43" s="1402">
        <f t="shared" si="1"/>
        <v>0</v>
      </c>
      <c r="L43" s="1401"/>
    </row>
    <row r="44" spans="1:12" ht="16.149999999999999" customHeight="1">
      <c r="A44" s="1343">
        <v>34</v>
      </c>
      <c r="B44" s="1344" t="s">
        <v>2153</v>
      </c>
      <c r="C44" s="1345"/>
      <c r="D44" s="1346"/>
      <c r="E44" s="1347" t="s">
        <v>2154</v>
      </c>
      <c r="F44" s="1403" t="s">
        <v>5504</v>
      </c>
      <c r="G44" s="1403">
        <v>1</v>
      </c>
      <c r="H44" s="1349"/>
      <c r="I44" s="1349"/>
      <c r="J44" s="1386">
        <f t="shared" si="0"/>
        <v>0</v>
      </c>
      <c r="K44" s="1402">
        <f t="shared" si="1"/>
        <v>0</v>
      </c>
      <c r="L44" s="1401" t="s">
        <v>270</v>
      </c>
    </row>
    <row r="45" spans="1:12" ht="22.5">
      <c r="A45" s="1343">
        <v>35</v>
      </c>
      <c r="B45" s="1344" t="s">
        <v>2155</v>
      </c>
      <c r="C45" s="1345"/>
      <c r="D45" s="1346"/>
      <c r="E45" s="1347" t="s">
        <v>2156</v>
      </c>
      <c r="F45" s="1403" t="s">
        <v>5504</v>
      </c>
      <c r="G45" s="1403">
        <v>1</v>
      </c>
      <c r="H45" s="1349"/>
      <c r="I45" s="1349"/>
      <c r="J45" s="1386">
        <f t="shared" si="0"/>
        <v>0</v>
      </c>
      <c r="K45" s="1402">
        <f t="shared" si="1"/>
        <v>0</v>
      </c>
      <c r="L45" s="1401" t="s">
        <v>270</v>
      </c>
    </row>
    <row r="46" spans="1:12" ht="22.5">
      <c r="A46" s="1343">
        <v>36</v>
      </c>
      <c r="B46" s="1344" t="s">
        <v>2157</v>
      </c>
      <c r="C46" s="1345"/>
      <c r="D46" s="1346"/>
      <c r="E46" s="1347" t="s">
        <v>2158</v>
      </c>
      <c r="F46" s="1403" t="s">
        <v>5504</v>
      </c>
      <c r="G46" s="1403">
        <v>2</v>
      </c>
      <c r="H46" s="1349"/>
      <c r="I46" s="1349"/>
      <c r="J46" s="1386">
        <f t="shared" si="0"/>
        <v>0</v>
      </c>
      <c r="K46" s="1402">
        <f t="shared" si="1"/>
        <v>0</v>
      </c>
      <c r="L46" s="1401" t="s">
        <v>270</v>
      </c>
    </row>
    <row r="47" spans="1:12" ht="22.5">
      <c r="A47" s="1343">
        <v>37</v>
      </c>
      <c r="B47" s="1344" t="s">
        <v>2159</v>
      </c>
      <c r="C47" s="1345"/>
      <c r="D47" s="1346"/>
      <c r="E47" s="1347" t="s">
        <v>1801</v>
      </c>
      <c r="F47" s="1403" t="s">
        <v>5504</v>
      </c>
      <c r="G47" s="1403">
        <v>5</v>
      </c>
      <c r="H47" s="1349"/>
      <c r="I47" s="1349"/>
      <c r="J47" s="1386">
        <f t="shared" si="0"/>
        <v>0</v>
      </c>
      <c r="K47" s="1402">
        <f t="shared" si="1"/>
        <v>0</v>
      </c>
      <c r="L47" s="1401" t="s">
        <v>270</v>
      </c>
    </row>
    <row r="48" spans="1:12" ht="33.75">
      <c r="A48" s="1343">
        <v>38</v>
      </c>
      <c r="B48" s="1344" t="s">
        <v>2160</v>
      </c>
      <c r="C48" s="1345"/>
      <c r="D48" s="1346"/>
      <c r="E48" s="1347" t="s">
        <v>1795</v>
      </c>
      <c r="F48" s="1403" t="s">
        <v>5504</v>
      </c>
      <c r="G48" s="1403">
        <v>1</v>
      </c>
      <c r="H48" s="1349"/>
      <c r="I48" s="1349"/>
      <c r="J48" s="1386">
        <f t="shared" si="0"/>
        <v>0</v>
      </c>
      <c r="K48" s="1402">
        <f t="shared" si="1"/>
        <v>0</v>
      </c>
      <c r="L48" s="1401"/>
    </row>
    <row r="49" spans="1:12" ht="22.5">
      <c r="A49" s="1343">
        <v>39</v>
      </c>
      <c r="B49" s="1344" t="s">
        <v>2161</v>
      </c>
      <c r="C49" s="1345"/>
      <c r="D49" s="1346"/>
      <c r="E49" s="1347" t="s">
        <v>2083</v>
      </c>
      <c r="F49" s="1403" t="s">
        <v>5504</v>
      </c>
      <c r="G49" s="1403">
        <v>7</v>
      </c>
      <c r="H49" s="1349"/>
      <c r="I49" s="1349"/>
      <c r="J49" s="1386">
        <f t="shared" si="0"/>
        <v>0</v>
      </c>
      <c r="K49" s="1402">
        <f t="shared" si="1"/>
        <v>0</v>
      </c>
      <c r="L49" s="1401"/>
    </row>
    <row r="50" spans="1:12">
      <c r="A50" s="1343">
        <v>40</v>
      </c>
      <c r="B50" s="1344" t="s">
        <v>2162</v>
      </c>
      <c r="C50" s="1345"/>
      <c r="D50" s="1346"/>
      <c r="E50" s="1347" t="s">
        <v>331</v>
      </c>
      <c r="F50" s="1403"/>
      <c r="G50" s="1403"/>
      <c r="H50" s="1349"/>
      <c r="I50" s="1349"/>
      <c r="J50" s="1386">
        <f t="shared" si="0"/>
        <v>0</v>
      </c>
      <c r="K50" s="1402">
        <f t="shared" si="1"/>
        <v>0</v>
      </c>
      <c r="L50" s="1401" t="s">
        <v>270</v>
      </c>
    </row>
    <row r="51" spans="1:12" ht="22.5">
      <c r="A51" s="1343">
        <v>41</v>
      </c>
      <c r="B51" s="1344" t="s">
        <v>2163</v>
      </c>
      <c r="C51" s="1345"/>
      <c r="D51" s="1346"/>
      <c r="E51" s="1347" t="s">
        <v>1815</v>
      </c>
      <c r="F51" s="1403" t="s">
        <v>4018</v>
      </c>
      <c r="G51" s="1403">
        <v>1</v>
      </c>
      <c r="H51" s="1349"/>
      <c r="I51" s="1349"/>
      <c r="J51" s="1386">
        <f t="shared" si="0"/>
        <v>0</v>
      </c>
      <c r="K51" s="1402">
        <f t="shared" si="1"/>
        <v>0</v>
      </c>
      <c r="L51" s="1401" t="s">
        <v>270</v>
      </c>
    </row>
    <row r="52" spans="1:12" ht="22.5">
      <c r="A52" s="1343">
        <v>42</v>
      </c>
      <c r="B52" s="1344" t="s">
        <v>2164</v>
      </c>
      <c r="C52" s="1345"/>
      <c r="D52" s="1346"/>
      <c r="E52" s="1347" t="s">
        <v>1815</v>
      </c>
      <c r="F52" s="1403" t="s">
        <v>4018</v>
      </c>
      <c r="G52" s="1403">
        <v>1</v>
      </c>
      <c r="H52" s="1349"/>
      <c r="I52" s="1349"/>
      <c r="J52" s="1386">
        <f t="shared" si="0"/>
        <v>0</v>
      </c>
      <c r="K52" s="1402">
        <f t="shared" si="1"/>
        <v>0</v>
      </c>
      <c r="L52" s="1401" t="s">
        <v>270</v>
      </c>
    </row>
    <row r="53" spans="1:12" ht="22.5">
      <c r="A53" s="1343">
        <v>43</v>
      </c>
      <c r="B53" s="1344" t="s">
        <v>2165</v>
      </c>
      <c r="C53" s="1345"/>
      <c r="D53" s="1346"/>
      <c r="E53" s="1347" t="s">
        <v>1815</v>
      </c>
      <c r="F53" s="1403" t="s">
        <v>4018</v>
      </c>
      <c r="G53" s="1403">
        <v>1</v>
      </c>
      <c r="H53" s="1349"/>
      <c r="I53" s="1349"/>
      <c r="J53" s="1386">
        <f t="shared" si="0"/>
        <v>0</v>
      </c>
      <c r="K53" s="1402">
        <f t="shared" si="1"/>
        <v>0</v>
      </c>
      <c r="L53" s="1401" t="s">
        <v>270</v>
      </c>
    </row>
    <row r="54" spans="1:12" ht="22.5">
      <c r="A54" s="1343">
        <v>44</v>
      </c>
      <c r="B54" s="1344" t="s">
        <v>2166</v>
      </c>
      <c r="C54" s="1345"/>
      <c r="D54" s="1346"/>
      <c r="E54" s="1347" t="s">
        <v>1810</v>
      </c>
      <c r="F54" s="1403" t="s">
        <v>4018</v>
      </c>
      <c r="G54" s="1403">
        <v>1</v>
      </c>
      <c r="H54" s="1349"/>
      <c r="I54" s="1349"/>
      <c r="J54" s="1386">
        <f t="shared" si="0"/>
        <v>0</v>
      </c>
      <c r="K54" s="1402">
        <f t="shared" si="1"/>
        <v>0</v>
      </c>
      <c r="L54" s="1401" t="s">
        <v>270</v>
      </c>
    </row>
    <row r="55" spans="1:12" ht="22.5">
      <c r="A55" s="1343">
        <v>45</v>
      </c>
      <c r="B55" s="1344" t="s">
        <v>2167</v>
      </c>
      <c r="C55" s="1345"/>
      <c r="D55" s="1346"/>
      <c r="E55" s="1347" t="s">
        <v>1810</v>
      </c>
      <c r="F55" s="1403" t="s">
        <v>4018</v>
      </c>
      <c r="G55" s="1403">
        <v>1</v>
      </c>
      <c r="H55" s="1349"/>
      <c r="I55" s="1349"/>
      <c r="J55" s="1386">
        <f t="shared" si="0"/>
        <v>0</v>
      </c>
      <c r="K55" s="1402">
        <f t="shared" si="1"/>
        <v>0</v>
      </c>
      <c r="L55" s="1401" t="s">
        <v>270</v>
      </c>
    </row>
    <row r="56" spans="1:12" ht="22.5">
      <c r="A56" s="1343">
        <v>46</v>
      </c>
      <c r="B56" s="1344" t="s">
        <v>2168</v>
      </c>
      <c r="C56" s="1345"/>
      <c r="D56" s="1346"/>
      <c r="E56" s="1347" t="s">
        <v>1806</v>
      </c>
      <c r="F56" s="1403" t="s">
        <v>4018</v>
      </c>
      <c r="G56" s="1403">
        <v>1</v>
      </c>
      <c r="H56" s="1349"/>
      <c r="I56" s="1349"/>
      <c r="J56" s="1386">
        <f t="shared" si="0"/>
        <v>0</v>
      </c>
      <c r="K56" s="1402">
        <f t="shared" si="1"/>
        <v>0</v>
      </c>
      <c r="L56" s="1401" t="s">
        <v>270</v>
      </c>
    </row>
    <row r="57" spans="1:12" ht="22.5">
      <c r="A57" s="1343">
        <v>47</v>
      </c>
      <c r="B57" s="1344" t="s">
        <v>2169</v>
      </c>
      <c r="C57" s="1345"/>
      <c r="D57" s="1346"/>
      <c r="E57" s="1347" t="s">
        <v>1806</v>
      </c>
      <c r="F57" s="1403" t="s">
        <v>4018</v>
      </c>
      <c r="G57" s="1403">
        <v>1</v>
      </c>
      <c r="H57" s="1349"/>
      <c r="I57" s="1349"/>
      <c r="J57" s="1386">
        <f t="shared" si="0"/>
        <v>0</v>
      </c>
      <c r="K57" s="1402">
        <f t="shared" si="1"/>
        <v>0</v>
      </c>
      <c r="L57" s="1401" t="s">
        <v>270</v>
      </c>
    </row>
    <row r="58" spans="1:12" ht="22.5">
      <c r="A58" s="1343">
        <v>48</v>
      </c>
      <c r="B58" s="1344" t="s">
        <v>2170</v>
      </c>
      <c r="C58" s="1345"/>
      <c r="D58" s="1346"/>
      <c r="E58" s="1347" t="s">
        <v>1806</v>
      </c>
      <c r="F58" s="1403" t="s">
        <v>4018</v>
      </c>
      <c r="G58" s="1403">
        <v>1</v>
      </c>
      <c r="H58" s="1349"/>
      <c r="I58" s="1349"/>
      <c r="J58" s="1386">
        <f t="shared" si="0"/>
        <v>0</v>
      </c>
      <c r="K58" s="1402">
        <f t="shared" si="1"/>
        <v>0</v>
      </c>
      <c r="L58" s="1401" t="s">
        <v>270</v>
      </c>
    </row>
    <row r="59" spans="1:12" ht="22.5">
      <c r="A59" s="1343">
        <v>49</v>
      </c>
      <c r="B59" s="1344" t="s">
        <v>2171</v>
      </c>
      <c r="C59" s="1345"/>
      <c r="D59" s="1346"/>
      <c r="E59" s="1347" t="s">
        <v>1813</v>
      </c>
      <c r="F59" s="1403" t="s">
        <v>4018</v>
      </c>
      <c r="G59" s="1403">
        <v>1</v>
      </c>
      <c r="H59" s="1349"/>
      <c r="I59" s="1349"/>
      <c r="J59" s="1386">
        <f t="shared" si="0"/>
        <v>0</v>
      </c>
      <c r="K59" s="1402">
        <f t="shared" si="1"/>
        <v>0</v>
      </c>
      <c r="L59" s="1401" t="s">
        <v>270</v>
      </c>
    </row>
    <row r="60" spans="1:12" ht="22.5">
      <c r="A60" s="1343">
        <v>50</v>
      </c>
      <c r="B60" s="1344" t="s">
        <v>2172</v>
      </c>
      <c r="C60" s="1345"/>
      <c r="D60" s="1346"/>
      <c r="E60" s="1347" t="s">
        <v>1806</v>
      </c>
      <c r="F60" s="1403" t="s">
        <v>4018</v>
      </c>
      <c r="G60" s="1403">
        <v>1</v>
      </c>
      <c r="H60" s="1349"/>
      <c r="I60" s="1349"/>
      <c r="J60" s="1386">
        <f t="shared" si="0"/>
        <v>0</v>
      </c>
      <c r="K60" s="1402">
        <f t="shared" si="1"/>
        <v>0</v>
      </c>
      <c r="L60" s="1401" t="s">
        <v>270</v>
      </c>
    </row>
    <row r="61" spans="1:12" ht="22.5">
      <c r="A61" s="1343">
        <v>51</v>
      </c>
      <c r="B61" s="1344" t="s">
        <v>2173</v>
      </c>
      <c r="C61" s="1345"/>
      <c r="D61" s="1346"/>
      <c r="E61" s="1347" t="s">
        <v>1806</v>
      </c>
      <c r="F61" s="1403" t="s">
        <v>4018</v>
      </c>
      <c r="G61" s="1403">
        <v>1</v>
      </c>
      <c r="H61" s="1349"/>
      <c r="I61" s="1349"/>
      <c r="J61" s="1386">
        <f t="shared" si="0"/>
        <v>0</v>
      </c>
      <c r="K61" s="1402">
        <f t="shared" si="1"/>
        <v>0</v>
      </c>
      <c r="L61" s="1401" t="s">
        <v>270</v>
      </c>
    </row>
    <row r="62" spans="1:12" ht="22.5">
      <c r="A62" s="1343">
        <v>52</v>
      </c>
      <c r="B62" s="1344" t="s">
        <v>2174</v>
      </c>
      <c r="C62" s="1345"/>
      <c r="D62" s="1346"/>
      <c r="E62" s="1347" t="s">
        <v>1806</v>
      </c>
      <c r="F62" s="1403" t="s">
        <v>4018</v>
      </c>
      <c r="G62" s="1403">
        <v>1</v>
      </c>
      <c r="H62" s="1349"/>
      <c r="I62" s="1349"/>
      <c r="J62" s="1386">
        <f t="shared" si="0"/>
        <v>0</v>
      </c>
      <c r="K62" s="1402">
        <f t="shared" si="1"/>
        <v>0</v>
      </c>
      <c r="L62" s="1401" t="s">
        <v>270</v>
      </c>
    </row>
    <row r="63" spans="1:12" ht="22.5">
      <c r="A63" s="1343">
        <v>53</v>
      </c>
      <c r="B63" s="1344" t="s">
        <v>2175</v>
      </c>
      <c r="C63" s="1345"/>
      <c r="D63" s="1346"/>
      <c r="E63" s="1347" t="s">
        <v>1999</v>
      </c>
      <c r="F63" s="1403" t="s">
        <v>4018</v>
      </c>
      <c r="G63" s="1403">
        <v>1</v>
      </c>
      <c r="H63" s="1349"/>
      <c r="I63" s="1349"/>
      <c r="J63" s="1386">
        <f t="shared" si="0"/>
        <v>0</v>
      </c>
      <c r="K63" s="1402">
        <f t="shared" si="1"/>
        <v>0</v>
      </c>
      <c r="L63" s="1401" t="s">
        <v>270</v>
      </c>
    </row>
    <row r="64" spans="1:12" ht="22.5">
      <c r="A64" s="1343">
        <v>54</v>
      </c>
      <c r="B64" s="1344" t="s">
        <v>2176</v>
      </c>
      <c r="C64" s="1345"/>
      <c r="D64" s="1346"/>
      <c r="E64" s="1347" t="s">
        <v>1810</v>
      </c>
      <c r="F64" s="1403" t="s">
        <v>4018</v>
      </c>
      <c r="G64" s="1403">
        <v>1</v>
      </c>
      <c r="H64" s="1349"/>
      <c r="I64" s="1349"/>
      <c r="J64" s="1386">
        <f t="shared" si="0"/>
        <v>0</v>
      </c>
      <c r="K64" s="1402">
        <f t="shared" si="1"/>
        <v>0</v>
      </c>
      <c r="L64" s="1401" t="s">
        <v>270</v>
      </c>
    </row>
    <row r="65" spans="1:12" ht="22.5">
      <c r="A65" s="1343">
        <v>55</v>
      </c>
      <c r="B65" s="1344" t="s">
        <v>2177</v>
      </c>
      <c r="C65" s="1345"/>
      <c r="D65" s="1346"/>
      <c r="E65" s="1347" t="s">
        <v>1810</v>
      </c>
      <c r="F65" s="1403" t="s">
        <v>4018</v>
      </c>
      <c r="G65" s="1403">
        <v>1</v>
      </c>
      <c r="H65" s="1349"/>
      <c r="I65" s="1349"/>
      <c r="J65" s="1386">
        <f t="shared" si="0"/>
        <v>0</v>
      </c>
      <c r="K65" s="1402">
        <f t="shared" si="1"/>
        <v>0</v>
      </c>
      <c r="L65" s="1401" t="s">
        <v>270</v>
      </c>
    </row>
    <row r="66" spans="1:12">
      <c r="A66" s="1343">
        <v>56</v>
      </c>
      <c r="B66" s="1344" t="s">
        <v>2178</v>
      </c>
      <c r="C66" s="1345"/>
      <c r="D66" s="1346"/>
      <c r="E66" s="1347" t="s">
        <v>2179</v>
      </c>
      <c r="F66" s="1403" t="s">
        <v>4018</v>
      </c>
      <c r="G66" s="1403">
        <v>1</v>
      </c>
      <c r="H66" s="1349"/>
      <c r="I66" s="1349"/>
      <c r="J66" s="1386">
        <f t="shared" si="0"/>
        <v>0</v>
      </c>
      <c r="K66" s="1402">
        <f t="shared" si="1"/>
        <v>0</v>
      </c>
      <c r="L66" s="1401" t="s">
        <v>270</v>
      </c>
    </row>
    <row r="67" spans="1:12">
      <c r="A67" s="1343">
        <v>57</v>
      </c>
      <c r="B67" s="1344" t="s">
        <v>2180</v>
      </c>
      <c r="C67" s="1345"/>
      <c r="D67" s="1346"/>
      <c r="E67" s="1347" t="s">
        <v>331</v>
      </c>
      <c r="F67" s="1403"/>
      <c r="G67" s="1403"/>
      <c r="H67" s="1349"/>
      <c r="I67" s="1349"/>
      <c r="J67" s="1386">
        <f t="shared" si="0"/>
        <v>0</v>
      </c>
      <c r="K67" s="1402">
        <f t="shared" si="1"/>
        <v>0</v>
      </c>
      <c r="L67" s="1401" t="s">
        <v>270</v>
      </c>
    </row>
    <row r="68" spans="1:12">
      <c r="A68" s="1343">
        <v>58</v>
      </c>
      <c r="B68" s="1344" t="s">
        <v>2181</v>
      </c>
      <c r="C68" s="1345"/>
      <c r="D68" s="1346"/>
      <c r="E68" s="1347" t="s">
        <v>331</v>
      </c>
      <c r="F68" s="1403"/>
      <c r="G68" s="1403"/>
      <c r="H68" s="1349"/>
      <c r="I68" s="1349"/>
      <c r="J68" s="1386">
        <f t="shared" si="0"/>
        <v>0</v>
      </c>
      <c r="K68" s="1402">
        <f t="shared" si="1"/>
        <v>0</v>
      </c>
      <c r="L68" s="1401" t="s">
        <v>270</v>
      </c>
    </row>
    <row r="69" spans="1:12">
      <c r="A69" s="1343">
        <v>59</v>
      </c>
      <c r="B69" s="1344" t="s">
        <v>2182</v>
      </c>
      <c r="C69" s="1345"/>
      <c r="D69" s="1346"/>
      <c r="E69" s="1347" t="s">
        <v>1862</v>
      </c>
      <c r="F69" s="1403" t="s">
        <v>4018</v>
      </c>
      <c r="G69" s="1403">
        <v>1</v>
      </c>
      <c r="H69" s="1349"/>
      <c r="I69" s="1349"/>
      <c r="J69" s="1386">
        <f t="shared" si="0"/>
        <v>0</v>
      </c>
      <c r="K69" s="1402">
        <f t="shared" si="1"/>
        <v>0</v>
      </c>
      <c r="L69" s="1401" t="s">
        <v>270</v>
      </c>
    </row>
    <row r="70" spans="1:12" ht="13.5" thickBot="1">
      <c r="A70" s="1477"/>
      <c r="B70" s="1478"/>
      <c r="C70" s="1471"/>
      <c r="D70" s="1358"/>
      <c r="E70" s="1472"/>
      <c r="F70" s="1473"/>
      <c r="G70" s="1473"/>
      <c r="H70" s="1474"/>
      <c r="I70" s="1474"/>
      <c r="J70" s="1460"/>
      <c r="K70" s="1461"/>
      <c r="L70" s="1479"/>
    </row>
    <row r="71" spans="1:12" ht="12" customHeight="1">
      <c r="A71" s="1366" t="s">
        <v>1875</v>
      </c>
      <c r="B71" s="1367"/>
      <c r="C71" s="1368"/>
      <c r="D71" s="1369"/>
      <c r="E71" s="1370"/>
      <c r="F71" s="1371"/>
      <c r="G71" s="1372"/>
      <c r="H71" s="1373"/>
      <c r="I71" s="1374"/>
      <c r="J71" s="1374" t="s">
        <v>5936</v>
      </c>
      <c r="K71" s="1374"/>
      <c r="L71" s="1405"/>
    </row>
    <row r="72" spans="1:12" ht="12" customHeight="1">
      <c r="A72" s="1318"/>
      <c r="B72" s="1318"/>
      <c r="C72" s="1318"/>
      <c r="D72" s="1318" t="s">
        <v>5936</v>
      </c>
      <c r="E72" s="1318"/>
      <c r="F72" s="1318"/>
      <c r="G72" s="1318"/>
      <c r="H72" s="1319"/>
      <c r="I72" s="1374"/>
      <c r="J72" s="1374"/>
      <c r="K72" s="1374"/>
      <c r="L72" s="1325"/>
    </row>
    <row r="73" spans="1:12" ht="12" customHeight="1">
      <c r="A73" s="1377"/>
      <c r="B73" s="1378"/>
      <c r="C73" s="1379"/>
      <c r="D73" s="1379"/>
      <c r="E73" s="1379"/>
      <c r="F73" s="1379"/>
      <c r="G73" s="1380" t="str">
        <f>A8</f>
        <v xml:space="preserve"> </v>
      </c>
      <c r="H73" s="1638" t="s">
        <v>1876</v>
      </c>
      <c r="I73" s="1638"/>
      <c r="J73" s="1352">
        <f>SUM(J11:J70)</f>
        <v>0</v>
      </c>
      <c r="K73" s="1374"/>
      <c r="L73" s="1325"/>
    </row>
    <row r="74" spans="1:12" ht="12" customHeight="1">
      <c r="A74" s="1381"/>
      <c r="B74" s="1325"/>
      <c r="C74" s="1325"/>
      <c r="D74" s="1325"/>
      <c r="E74" s="1325"/>
      <c r="F74" s="1325"/>
      <c r="G74" s="1325"/>
      <c r="H74" s="1639" t="s">
        <v>1877</v>
      </c>
      <c r="I74" s="1639"/>
      <c r="J74" s="1382">
        <f>SUM(K11:K70)</f>
        <v>0</v>
      </c>
      <c r="K74" s="1383"/>
      <c r="L74" s="1325"/>
    </row>
    <row r="75" spans="1:12" ht="12" customHeight="1">
      <c r="A75" s="1384"/>
      <c r="B75" s="1385"/>
      <c r="C75" s="1385"/>
      <c r="D75" s="1385"/>
      <c r="E75" s="1385"/>
      <c r="F75" s="1385"/>
      <c r="G75" s="1385"/>
      <c r="H75" s="1628" t="s">
        <v>1878</v>
      </c>
      <c r="I75" s="1628"/>
      <c r="J75" s="1386">
        <f>SUM(J73:J74)</f>
        <v>0</v>
      </c>
      <c r="K75" s="1383"/>
      <c r="L75" s="1325"/>
    </row>
    <row r="76" spans="1:12" ht="12" customHeight="1"/>
    <row r="77" spans="1:12" ht="12" customHeight="1">
      <c r="A77" s="1388" t="s">
        <v>1879</v>
      </c>
    </row>
    <row r="78" spans="1:12">
      <c r="A78" s="1388" t="s">
        <v>1880</v>
      </c>
    </row>
  </sheetData>
  <sheetProtection selectLockedCells="1" selectUnlockedCells="1"/>
  <mergeCells count="8">
    <mergeCell ref="H75:I75"/>
    <mergeCell ref="A9:A10"/>
    <mergeCell ref="E9:E10"/>
    <mergeCell ref="H9:I9"/>
    <mergeCell ref="J9:K9"/>
    <mergeCell ref="L9:L10"/>
    <mergeCell ref="H73:I73"/>
    <mergeCell ref="H74:I74"/>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rowBreaks count="1" manualBreakCount="1">
    <brk id="63" max="16383" man="1"/>
  </rowBreaks>
  <legacyDrawing r:id="rId2"/>
</worksheet>
</file>

<file path=xl/worksheets/sheet41.xml><?xml version="1.0" encoding="utf-8"?>
<worksheet xmlns="http://schemas.openxmlformats.org/spreadsheetml/2006/main" xmlns:r="http://schemas.openxmlformats.org/officeDocument/2006/relationships">
  <sheetPr>
    <tabColor rgb="FFFF0000"/>
  </sheetPr>
  <dimension ref="A1:R53"/>
  <sheetViews>
    <sheetView zoomScale="139" zoomScaleNormal="139" workbookViewId="0">
      <selection activeCell="A18" sqref="A18"/>
    </sheetView>
  </sheetViews>
  <sheetFormatPr defaultColWidth="10.5" defaultRowHeight="14.25" customHeight="1"/>
  <cols>
    <col min="1" max="1" width="8.33203125" style="1270" customWidth="1"/>
    <col min="2" max="2" width="1.6640625" style="1270" customWidth="1"/>
    <col min="3" max="3" width="4.1640625" style="1270" customWidth="1"/>
    <col min="4" max="4" width="4.33203125" style="1270" customWidth="1"/>
    <col min="5" max="5" width="17.1640625" style="1270" customWidth="1"/>
    <col min="6" max="7" width="11.1640625" style="1270" customWidth="1"/>
    <col min="8" max="8" width="12.5" style="1270" customWidth="1"/>
    <col min="9" max="9" width="7" style="1270" customWidth="1"/>
    <col min="10" max="10" width="5.1640625" style="1270" customWidth="1"/>
    <col min="11" max="11" width="11.5" style="1270" customWidth="1"/>
    <col min="12" max="12" width="12" style="1270" customWidth="1"/>
    <col min="13" max="14" width="6" style="1270" customWidth="1"/>
    <col min="15" max="15" width="2" style="1270" customWidth="1"/>
    <col min="16" max="16" width="12.5" style="1270" customWidth="1"/>
    <col min="17" max="17" width="4.1640625" style="1270" customWidth="1"/>
    <col min="18" max="18" width="14.6640625" style="1270" customWidth="1"/>
    <col min="19" max="16384" width="10.5" style="1308"/>
  </cols>
  <sheetData>
    <row r="1" spans="2:18" ht="7.5" customHeight="1">
      <c r="B1" s="1267"/>
      <c r="C1" s="1268"/>
      <c r="D1" s="1268"/>
      <c r="E1" s="1268"/>
      <c r="F1" s="1268"/>
      <c r="G1" s="1268"/>
      <c r="H1" s="1268"/>
      <c r="I1" s="1268"/>
      <c r="J1" s="1268"/>
      <c r="K1" s="1268"/>
      <c r="L1" s="1268"/>
      <c r="M1" s="1268"/>
      <c r="N1" s="1268"/>
      <c r="O1" s="1268"/>
      <c r="P1" s="1268"/>
      <c r="Q1" s="1268"/>
      <c r="R1" s="1269"/>
    </row>
    <row r="2" spans="2:18" ht="37.5" customHeight="1">
      <c r="B2" s="1271"/>
      <c r="C2" s="1625" t="s">
        <v>3986</v>
      </c>
      <c r="D2" s="1625"/>
      <c r="E2" s="1625"/>
      <c r="F2" s="1625"/>
      <c r="G2" s="1625"/>
      <c r="H2" s="1625"/>
      <c r="I2" s="1625"/>
      <c r="J2" s="1625"/>
      <c r="K2" s="1625"/>
      <c r="L2" s="1625"/>
      <c r="M2" s="1625"/>
      <c r="N2" s="1625"/>
      <c r="O2" s="1625"/>
      <c r="P2" s="1625"/>
      <c r="Q2" s="1625"/>
      <c r="R2" s="1625"/>
    </row>
    <row r="3" spans="2:18" ht="7.5" customHeight="1">
      <c r="B3" s="1271"/>
      <c r="R3" s="1273"/>
    </row>
    <row r="4" spans="2:18" ht="15.75" customHeight="1">
      <c r="B4" s="1271"/>
      <c r="D4" s="1274" t="s">
        <v>5929</v>
      </c>
      <c r="F4" s="1626" t="str">
        <f ca="1">'PS 01'!C2</f>
        <v>Zajištění kvality vody pro skupinový vodovod Přelouč</v>
      </c>
      <c r="G4" s="1626"/>
      <c r="H4" s="1626"/>
      <c r="I4" s="1626"/>
      <c r="J4" s="1626"/>
      <c r="K4" s="1626"/>
      <c r="L4" s="1626"/>
      <c r="M4" s="1626"/>
      <c r="N4" s="1626"/>
      <c r="O4" s="1626"/>
      <c r="P4" s="1626"/>
      <c r="Q4" s="1626"/>
      <c r="R4" s="1273"/>
    </row>
    <row r="5" spans="2:18" s="1276" customFormat="1" ht="18.75" customHeight="1">
      <c r="B5" s="1275"/>
      <c r="D5" s="1277" t="s">
        <v>4210</v>
      </c>
      <c r="F5" s="1277" t="str">
        <f ca="1">'PS 09'!C3</f>
        <v>PS 09 VDJ Turkovice</v>
      </c>
      <c r="G5" s="1277"/>
      <c r="H5" s="1277"/>
      <c r="I5" s="1277"/>
      <c r="J5" s="1277"/>
      <c r="K5" s="1277"/>
      <c r="L5" s="1277"/>
      <c r="M5" s="1277"/>
      <c r="N5" s="1277"/>
      <c r="O5" s="1277"/>
      <c r="P5" s="1277"/>
      <c r="Q5" s="1277"/>
      <c r="R5" s="1278"/>
    </row>
    <row r="6" spans="2:18" s="1276" customFormat="1" ht="14.25" customHeight="1">
      <c r="B6" s="1275"/>
      <c r="R6" s="1278"/>
    </row>
    <row r="7" spans="2:18" s="1276" customFormat="1" ht="15" customHeight="1">
      <c r="B7" s="1275"/>
      <c r="D7" s="1274" t="s">
        <v>5932</v>
      </c>
      <c r="F7" s="1279"/>
      <c r="R7" s="1278"/>
    </row>
    <row r="8" spans="2:18" s="1276" customFormat="1" ht="15" customHeight="1">
      <c r="B8" s="1275"/>
      <c r="D8" s="1274" t="s">
        <v>5935</v>
      </c>
      <c r="F8" s="1279"/>
      <c r="M8" s="1274" t="s">
        <v>5937</v>
      </c>
      <c r="O8" s="1623"/>
      <c r="P8" s="1623"/>
      <c r="R8" s="1278"/>
    </row>
    <row r="9" spans="2:18" s="1276" customFormat="1" ht="7.5" customHeight="1">
      <c r="B9" s="1275"/>
      <c r="R9" s="1278"/>
    </row>
    <row r="10" spans="2:18" s="1276" customFormat="1" ht="15" customHeight="1">
      <c r="B10" s="1275"/>
      <c r="D10" s="1274" t="s">
        <v>5941</v>
      </c>
      <c r="M10" s="1274" t="s">
        <v>5942</v>
      </c>
      <c r="O10" s="1619"/>
      <c r="P10" s="1619"/>
      <c r="R10" s="1278"/>
    </row>
    <row r="11" spans="2:18" s="1276" customFormat="1" ht="18.75" customHeight="1">
      <c r="B11" s="1275"/>
      <c r="E11" s="323"/>
      <c r="M11" s="1274" t="s">
        <v>5943</v>
      </c>
      <c r="O11" s="1619"/>
      <c r="P11" s="1619"/>
      <c r="R11" s="1278"/>
    </row>
    <row r="12" spans="2:18" s="1276" customFormat="1" ht="7.5" customHeight="1">
      <c r="B12" s="1275"/>
      <c r="R12" s="1278"/>
    </row>
    <row r="13" spans="2:18" s="1276" customFormat="1" ht="15" customHeight="1">
      <c r="B13" s="1275"/>
      <c r="D13" s="1274" t="s">
        <v>5944</v>
      </c>
      <c r="M13" s="1274" t="s">
        <v>5942</v>
      </c>
      <c r="O13" s="1619"/>
      <c r="P13" s="1619"/>
      <c r="R13" s="1278"/>
    </row>
    <row r="14" spans="2:18" s="1276" customFormat="1" ht="18.75" customHeight="1">
      <c r="B14" s="1275"/>
      <c r="E14" s="1279"/>
      <c r="M14" s="1274" t="s">
        <v>5943</v>
      </c>
      <c r="O14" s="1619"/>
      <c r="P14" s="1619"/>
      <c r="R14" s="1278"/>
    </row>
    <row r="15" spans="2:18" s="1276" customFormat="1" ht="7.5" customHeight="1">
      <c r="B15" s="1275"/>
      <c r="R15" s="1278"/>
    </row>
    <row r="16" spans="2:18" s="1276" customFormat="1" ht="15" customHeight="1">
      <c r="B16" s="1275"/>
      <c r="D16" s="1274" t="s">
        <v>5946</v>
      </c>
      <c r="M16" s="1274" t="s">
        <v>5942</v>
      </c>
      <c r="O16" s="1619"/>
      <c r="P16" s="1619"/>
      <c r="R16" s="1278"/>
    </row>
    <row r="17" spans="2:18" s="1276" customFormat="1" ht="18.75" customHeight="1">
      <c r="B17" s="1275"/>
      <c r="E17" s="1279"/>
      <c r="M17" s="1274" t="s">
        <v>5943</v>
      </c>
      <c r="O17" s="1619"/>
      <c r="P17" s="1619"/>
      <c r="R17" s="1278"/>
    </row>
    <row r="18" spans="2:18" s="1276" customFormat="1" ht="7.5" customHeight="1">
      <c r="B18" s="1275"/>
      <c r="R18" s="1278"/>
    </row>
    <row r="19" spans="2:18" s="1276" customFormat="1" ht="15" customHeight="1">
      <c r="B19" s="1275"/>
      <c r="D19" s="1274" t="s">
        <v>5948</v>
      </c>
      <c r="R19" s="1278"/>
    </row>
    <row r="20" spans="2:18" s="1281" customFormat="1" ht="15.75" customHeight="1">
      <c r="B20" s="1280"/>
      <c r="E20" s="1621"/>
      <c r="F20" s="1621"/>
      <c r="G20" s="1621"/>
      <c r="H20" s="1621"/>
      <c r="I20" s="1621"/>
      <c r="J20" s="1621"/>
      <c r="K20" s="1621"/>
      <c r="L20" s="1621"/>
      <c r="M20" s="1621"/>
      <c r="N20" s="1621"/>
      <c r="O20" s="1621"/>
      <c r="P20" s="1621"/>
      <c r="R20" s="1282"/>
    </row>
    <row r="21" spans="2:18" s="1276" customFormat="1" ht="7.5" customHeight="1">
      <c r="B21" s="1275"/>
      <c r="R21" s="1278"/>
    </row>
    <row r="22" spans="2:18" s="1276" customFormat="1" ht="7.5" customHeight="1">
      <c r="B22" s="1275"/>
      <c r="D22" s="1283"/>
      <c r="E22" s="1283"/>
      <c r="F22" s="1283"/>
      <c r="G22" s="1283"/>
      <c r="H22" s="1283"/>
      <c r="I22" s="1283"/>
      <c r="J22" s="1283"/>
      <c r="K22" s="1283"/>
      <c r="L22" s="1283"/>
      <c r="M22" s="1283"/>
      <c r="N22" s="1283"/>
      <c r="O22" s="1283"/>
      <c r="P22" s="1283"/>
      <c r="R22" s="1278"/>
    </row>
    <row r="23" spans="2:18" s="1276" customFormat="1" ht="26.25" customHeight="1">
      <c r="B23" s="1275"/>
      <c r="D23" s="1284" t="s">
        <v>5949</v>
      </c>
      <c r="M23" s="1617"/>
      <c r="N23" s="1617"/>
      <c r="O23" s="1617"/>
      <c r="P23" s="1617"/>
      <c r="R23" s="1278"/>
    </row>
    <row r="24" spans="2:18" s="1276" customFormat="1" ht="7.5" customHeight="1">
      <c r="B24" s="1275"/>
      <c r="D24" s="1283"/>
      <c r="E24" s="1283"/>
      <c r="F24" s="1283"/>
      <c r="G24" s="1283"/>
      <c r="H24" s="1283"/>
      <c r="I24" s="1283"/>
      <c r="J24" s="1283"/>
      <c r="K24" s="1283"/>
      <c r="L24" s="1283"/>
      <c r="M24" s="1283"/>
      <c r="N24" s="1283"/>
      <c r="O24" s="1283"/>
      <c r="P24" s="1283"/>
      <c r="R24" s="1278"/>
    </row>
    <row r="25" spans="2:18" s="1276" customFormat="1" ht="15" customHeight="1">
      <c r="B25" s="1275"/>
      <c r="D25" s="1285" t="s">
        <v>5953</v>
      </c>
      <c r="E25" s="1285" t="s">
        <v>5954</v>
      </c>
      <c r="F25" s="1286"/>
      <c r="G25" s="1287" t="s">
        <v>3054</v>
      </c>
      <c r="H25" s="1620"/>
      <c r="I25" s="1620"/>
      <c r="J25" s="1620"/>
      <c r="M25" s="1620"/>
      <c r="N25" s="1620"/>
      <c r="O25" s="1620"/>
      <c r="P25" s="1620"/>
      <c r="R25" s="1278"/>
    </row>
    <row r="26" spans="2:18" s="1276" customFormat="1" ht="15" customHeight="1">
      <c r="B26" s="1275"/>
      <c r="E26" s="1285" t="s">
        <v>5955</v>
      </c>
      <c r="F26" s="1286"/>
      <c r="G26" s="1287" t="s">
        <v>3054</v>
      </c>
      <c r="H26" s="1620"/>
      <c r="I26" s="1620"/>
      <c r="J26" s="1620"/>
      <c r="M26" s="1620"/>
      <c r="N26" s="1620"/>
      <c r="O26" s="1620"/>
      <c r="P26" s="1620"/>
      <c r="R26" s="1278"/>
    </row>
    <row r="27" spans="2:18" s="1276" customFormat="1" ht="15" customHeight="1">
      <c r="B27" s="1275"/>
      <c r="E27" s="1285" t="s">
        <v>5956</v>
      </c>
      <c r="F27" s="1286">
        <v>0.21</v>
      </c>
      <c r="G27" s="1287" t="s">
        <v>3054</v>
      </c>
      <c r="H27" s="1620" t="e">
        <f>SUM(#REF!)</f>
        <v>#REF!</v>
      </c>
      <c r="I27" s="1620"/>
      <c r="J27" s="1620"/>
      <c r="M27" s="1620">
        <v>0</v>
      </c>
      <c r="N27" s="1620"/>
      <c r="O27" s="1620"/>
      <c r="P27" s="1620"/>
      <c r="R27" s="1278"/>
    </row>
    <row r="28" spans="2:18" s="1276" customFormat="1" ht="15" customHeight="1">
      <c r="B28" s="1275"/>
      <c r="E28" s="1285" t="s">
        <v>5957</v>
      </c>
      <c r="F28" s="1286">
        <v>0.15</v>
      </c>
      <c r="G28" s="1287" t="s">
        <v>3054</v>
      </c>
      <c r="H28" s="1620" t="e">
        <f>SUM(#REF!)</f>
        <v>#REF!</v>
      </c>
      <c r="I28" s="1620"/>
      <c r="J28" s="1620"/>
      <c r="M28" s="1620">
        <v>0</v>
      </c>
      <c r="N28" s="1620"/>
      <c r="O28" s="1620"/>
      <c r="P28" s="1620"/>
      <c r="R28" s="1278"/>
    </row>
    <row r="29" spans="2:18" s="1276" customFormat="1" ht="15" customHeight="1">
      <c r="B29" s="1275"/>
      <c r="E29" s="1285" t="s">
        <v>5958</v>
      </c>
      <c r="F29" s="1286">
        <v>0</v>
      </c>
      <c r="G29" s="1287" t="s">
        <v>3054</v>
      </c>
      <c r="H29" s="1620" t="e">
        <f>SUM(#REF!)</f>
        <v>#REF!</v>
      </c>
      <c r="I29" s="1620"/>
      <c r="J29" s="1620"/>
      <c r="M29" s="1620">
        <v>0</v>
      </c>
      <c r="N29" s="1620"/>
      <c r="O29" s="1620"/>
      <c r="P29" s="1620"/>
      <c r="R29" s="1278"/>
    </row>
    <row r="30" spans="2:18" s="1276" customFormat="1" ht="7.5" customHeight="1">
      <c r="B30" s="1275"/>
      <c r="R30" s="1278"/>
    </row>
    <row r="31" spans="2:18" s="1276" customFormat="1" ht="26.25" customHeight="1">
      <c r="B31" s="1275"/>
      <c r="C31" s="1288"/>
      <c r="D31" s="1289" t="s">
        <v>5959</v>
      </c>
      <c r="E31" s="1290"/>
      <c r="F31" s="1290"/>
      <c r="G31" s="1291" t="s">
        <v>5960</v>
      </c>
      <c r="H31" s="1292" t="s">
        <v>5961</v>
      </c>
      <c r="I31" s="1290"/>
      <c r="J31" s="1290"/>
      <c r="K31" s="1290"/>
      <c r="L31" s="1624"/>
      <c r="M31" s="1624"/>
      <c r="N31" s="1624"/>
      <c r="O31" s="1624"/>
      <c r="P31" s="1624"/>
      <c r="Q31" s="1288"/>
      <c r="R31" s="1293"/>
    </row>
    <row r="32" spans="2:18" s="1276" customFormat="1" ht="15" customHeight="1">
      <c r="B32" s="1294"/>
      <c r="C32" s="1295"/>
      <c r="D32" s="1295"/>
      <c r="E32" s="1295"/>
      <c r="F32" s="1295"/>
      <c r="G32" s="1295"/>
      <c r="H32" s="1295"/>
      <c r="I32" s="1295"/>
      <c r="J32" s="1295"/>
      <c r="K32" s="1295"/>
      <c r="L32" s="1295"/>
      <c r="M32" s="1295"/>
      <c r="N32" s="1295"/>
      <c r="O32" s="1295"/>
      <c r="P32" s="1295"/>
      <c r="Q32" s="1295"/>
      <c r="R32" s="1296"/>
    </row>
    <row r="36" spans="2:18" s="1276" customFormat="1" ht="7.5" customHeight="1">
      <c r="B36" s="1297"/>
      <c r="C36" s="1298"/>
      <c r="D36" s="1298"/>
      <c r="E36" s="1298"/>
      <c r="F36" s="1298"/>
      <c r="G36" s="1298"/>
      <c r="H36" s="1298"/>
      <c r="I36" s="1298"/>
      <c r="J36" s="1298"/>
      <c r="K36" s="1298"/>
      <c r="L36" s="1298"/>
      <c r="M36" s="1298"/>
      <c r="N36" s="1298"/>
      <c r="O36" s="1298"/>
      <c r="P36" s="1298"/>
      <c r="Q36" s="1298"/>
      <c r="R36" s="1299"/>
    </row>
    <row r="37" spans="2:18" s="1276" customFormat="1" ht="37.5" customHeight="1">
      <c r="B37" s="1275"/>
      <c r="C37" s="1625" t="s">
        <v>3989</v>
      </c>
      <c r="D37" s="1625"/>
      <c r="E37" s="1625"/>
      <c r="F37" s="1625"/>
      <c r="G37" s="1625"/>
      <c r="H37" s="1625"/>
      <c r="I37" s="1625"/>
      <c r="J37" s="1625"/>
      <c r="K37" s="1625"/>
      <c r="L37" s="1625"/>
      <c r="M37" s="1625"/>
      <c r="N37" s="1625"/>
      <c r="O37" s="1625"/>
      <c r="P37" s="1625"/>
      <c r="Q37" s="1625"/>
      <c r="R37" s="1625"/>
    </row>
    <row r="38" spans="2:18" s="1276" customFormat="1" ht="7.5" customHeight="1">
      <c r="B38" s="1275"/>
      <c r="R38" s="1278"/>
    </row>
    <row r="39" spans="2:18" s="1276" customFormat="1" ht="15" customHeight="1">
      <c r="B39" s="1275"/>
      <c r="C39" s="1274" t="s">
        <v>5929</v>
      </c>
      <c r="F39" s="1626" t="str">
        <f>$F$4</f>
        <v>Zajištění kvality vody pro skupinový vodovod Přelouč</v>
      </c>
      <c r="G39" s="1626"/>
      <c r="H39" s="1626"/>
      <c r="I39" s="1626"/>
      <c r="J39" s="1626"/>
      <c r="K39" s="1626"/>
      <c r="L39" s="1626"/>
      <c r="M39" s="1626"/>
      <c r="N39" s="1626"/>
      <c r="O39" s="1626"/>
      <c r="P39" s="1626"/>
      <c r="Q39" s="1626"/>
      <c r="R39" s="1278"/>
    </row>
    <row r="40" spans="2:18" s="1276" customFormat="1" ht="15" customHeight="1">
      <c r="B40" s="1275"/>
      <c r="C40" s="1277" t="s">
        <v>4210</v>
      </c>
      <c r="F40" s="1627" t="str">
        <f>$F$5</f>
        <v>PS 09 VDJ Turkovice</v>
      </c>
      <c r="G40" s="1627"/>
      <c r="H40" s="1627"/>
      <c r="I40" s="1627"/>
      <c r="J40" s="1627"/>
      <c r="K40" s="1627"/>
      <c r="L40" s="1627"/>
      <c r="M40" s="1627"/>
      <c r="N40" s="1627"/>
      <c r="O40" s="1627"/>
      <c r="P40" s="1627"/>
      <c r="Q40" s="1627"/>
      <c r="R40" s="1278"/>
    </row>
    <row r="41" spans="2:18" s="1276" customFormat="1" ht="7.5" customHeight="1">
      <c r="B41" s="1275"/>
      <c r="R41" s="1278"/>
    </row>
    <row r="42" spans="2:18" s="1276" customFormat="1" ht="18.75" customHeight="1">
      <c r="B42" s="1275"/>
      <c r="C42" s="1274" t="s">
        <v>5935</v>
      </c>
      <c r="F42" s="1279">
        <f>$F$8</f>
        <v>0</v>
      </c>
      <c r="K42" s="1274" t="s">
        <v>5937</v>
      </c>
      <c r="M42" s="1623"/>
      <c r="N42" s="1623"/>
      <c r="O42" s="1623"/>
      <c r="P42" s="1623"/>
      <c r="R42" s="1278"/>
    </row>
    <row r="43" spans="2:18" s="1276" customFormat="1" ht="7.5" customHeight="1">
      <c r="B43" s="1275"/>
      <c r="R43" s="1278"/>
    </row>
    <row r="44" spans="2:18" s="1276" customFormat="1" ht="15.75" customHeight="1">
      <c r="B44" s="1275"/>
      <c r="C44" s="1274" t="s">
        <v>5941</v>
      </c>
      <c r="F44" s="1279"/>
      <c r="K44" s="1274" t="s">
        <v>5946</v>
      </c>
      <c r="M44" s="1619"/>
      <c r="N44" s="1619"/>
      <c r="O44" s="1619"/>
      <c r="P44" s="1619"/>
      <c r="Q44" s="1619"/>
      <c r="R44" s="1278"/>
    </row>
    <row r="45" spans="2:18" s="1276" customFormat="1" ht="15" customHeight="1">
      <c r="B45" s="1275"/>
      <c r="C45" s="1274" t="s">
        <v>5944</v>
      </c>
      <c r="F45" s="1279"/>
      <c r="R45" s="1278"/>
    </row>
    <row r="46" spans="2:18" s="1276" customFormat="1" ht="11.25" customHeight="1">
      <c r="B46" s="1275"/>
      <c r="R46" s="1278"/>
    </row>
    <row r="47" spans="2:18" s="1276" customFormat="1" ht="30" customHeight="1">
      <c r="B47" s="1275"/>
      <c r="C47" s="1616" t="s">
        <v>3990</v>
      </c>
      <c r="D47" s="1616"/>
      <c r="E47" s="1616"/>
      <c r="F47" s="1616"/>
      <c r="G47" s="1616"/>
      <c r="H47" s="1288"/>
      <c r="I47" s="1288"/>
      <c r="J47" s="1288"/>
      <c r="K47" s="1288"/>
      <c r="L47" s="1288"/>
      <c r="M47" s="1288"/>
      <c r="N47" s="1616" t="s">
        <v>3991</v>
      </c>
      <c r="O47" s="1616"/>
      <c r="P47" s="1616"/>
      <c r="Q47" s="1616"/>
      <c r="R47" s="1293"/>
    </row>
    <row r="48" spans="2:18" s="1276" customFormat="1" ht="11.25" customHeight="1">
      <c r="B48" s="1275"/>
      <c r="R48" s="1278"/>
    </row>
    <row r="49" spans="2:18" s="1276" customFormat="1" ht="30" customHeight="1">
      <c r="B49" s="1275"/>
      <c r="C49" s="1300" t="s">
        <v>3992</v>
      </c>
      <c r="N49" s="1617">
        <f>N50+N51</f>
        <v>0</v>
      </c>
      <c r="O49" s="1617"/>
      <c r="P49" s="1617"/>
      <c r="Q49" s="1617"/>
      <c r="R49" s="1278"/>
    </row>
    <row r="50" spans="2:18" s="1302" customFormat="1" ht="25.5" customHeight="1">
      <c r="B50" s="1301"/>
      <c r="D50" s="1303" t="s">
        <v>3055</v>
      </c>
      <c r="N50" s="1618">
        <f ca="1">'PS 09'!J53</f>
        <v>0</v>
      </c>
      <c r="O50" s="1618"/>
      <c r="P50" s="1618"/>
      <c r="Q50" s="1618"/>
      <c r="R50" s="1304"/>
    </row>
    <row r="51" spans="2:18" s="1306" customFormat="1" ht="21" customHeight="1">
      <c r="B51" s="1305"/>
      <c r="D51" s="1303" t="s">
        <v>3056</v>
      </c>
      <c r="N51" s="1618">
        <f ca="1">'PS 09'!J54</f>
        <v>0</v>
      </c>
      <c r="O51" s="1618"/>
      <c r="P51" s="1618"/>
      <c r="Q51" s="1618"/>
      <c r="R51" s="1307"/>
    </row>
    <row r="52" spans="2:18" s="1276" customFormat="1" ht="22.5" customHeight="1">
      <c r="B52" s="1275"/>
      <c r="R52" s="1278"/>
    </row>
    <row r="53" spans="2:18" s="1276" customFormat="1" ht="7.5" customHeight="1">
      <c r="B53" s="1294"/>
      <c r="C53" s="1295"/>
      <c r="D53" s="1295"/>
      <c r="E53" s="1295"/>
      <c r="F53" s="1295"/>
      <c r="G53" s="1295"/>
      <c r="H53" s="1295"/>
      <c r="I53" s="1295"/>
      <c r="J53" s="1295"/>
      <c r="K53" s="1295"/>
      <c r="L53" s="1295"/>
      <c r="M53" s="1295"/>
      <c r="N53" s="1295"/>
      <c r="O53" s="1295"/>
      <c r="P53" s="1295"/>
      <c r="Q53" s="1295"/>
      <c r="R53" s="1296"/>
    </row>
  </sheetData>
  <sheetProtection selectLockedCells="1" selectUnlockedCells="1"/>
  <mergeCells count="32">
    <mergeCell ref="C2:R2"/>
    <mergeCell ref="F4:Q4"/>
    <mergeCell ref="O8:P8"/>
    <mergeCell ref="O10:P10"/>
    <mergeCell ref="N51:Q51"/>
    <mergeCell ref="M42:P42"/>
    <mergeCell ref="M44:Q44"/>
    <mergeCell ref="H29:J29"/>
    <mergeCell ref="M29:P29"/>
    <mergeCell ref="L31:P31"/>
    <mergeCell ref="C37:R37"/>
    <mergeCell ref="F39:Q39"/>
    <mergeCell ref="F40:Q40"/>
    <mergeCell ref="O13:P13"/>
    <mergeCell ref="H26:J26"/>
    <mergeCell ref="M26:P26"/>
    <mergeCell ref="O14:P14"/>
    <mergeCell ref="O16:P16"/>
    <mergeCell ref="M27:P27"/>
    <mergeCell ref="O17:P17"/>
    <mergeCell ref="E20:P20"/>
    <mergeCell ref="M23:P23"/>
    <mergeCell ref="C47:G47"/>
    <mergeCell ref="N47:Q47"/>
    <mergeCell ref="N49:Q49"/>
    <mergeCell ref="N50:Q50"/>
    <mergeCell ref="O11:P11"/>
    <mergeCell ref="H28:J28"/>
    <mergeCell ref="M28:P28"/>
    <mergeCell ref="H25:J25"/>
    <mergeCell ref="M25:P25"/>
    <mergeCell ref="H27:J27"/>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worksheet>
</file>

<file path=xl/worksheets/sheet42.xml><?xml version="1.0" encoding="utf-8"?>
<worksheet xmlns="http://schemas.openxmlformats.org/spreadsheetml/2006/main" xmlns:r="http://schemas.openxmlformats.org/officeDocument/2006/relationships">
  <sheetPr>
    <tabColor rgb="FFFF0000"/>
  </sheetPr>
  <dimension ref="A1:L58"/>
  <sheetViews>
    <sheetView topLeftCell="A4" zoomScale="139" zoomScaleNormal="139" workbookViewId="0">
      <selection activeCell="A18" sqref="A18"/>
    </sheetView>
  </sheetViews>
  <sheetFormatPr defaultColWidth="10.6640625" defaultRowHeight="12.75"/>
  <cols>
    <col min="1" max="1" width="6.33203125" style="1310" customWidth="1"/>
    <col min="2" max="3" width="8.33203125" style="1310" customWidth="1"/>
    <col min="4" max="4" width="12.1640625" style="1310" customWidth="1"/>
    <col min="5" max="5" width="28.33203125" style="1310" customWidth="1"/>
    <col min="6" max="6" width="8.33203125" style="1310" customWidth="1"/>
    <col min="7" max="7" width="10.6640625" style="1310"/>
    <col min="8" max="11" width="10.1640625" style="1310" customWidth="1"/>
    <col min="12" max="12" width="30" style="1310" customWidth="1"/>
    <col min="13" max="16384" width="10.6640625" style="1310"/>
  </cols>
  <sheetData>
    <row r="1" spans="1:12" ht="15.75">
      <c r="A1" s="1309"/>
      <c r="B1" s="1309"/>
      <c r="C1" s="1310" t="s">
        <v>5936</v>
      </c>
      <c r="D1" s="1311" t="s">
        <v>5936</v>
      </c>
      <c r="E1" s="1311" t="s">
        <v>3057</v>
      </c>
      <c r="F1" s="1311" t="s">
        <v>5936</v>
      </c>
      <c r="G1" s="1312"/>
      <c r="H1" s="1309"/>
      <c r="I1" s="1309"/>
      <c r="J1" s="1309"/>
      <c r="K1" s="1309"/>
    </row>
    <row r="2" spans="1:12">
      <c r="A2" s="1310" t="s">
        <v>5929</v>
      </c>
      <c r="C2" s="1310" t="s">
        <v>5930</v>
      </c>
      <c r="E2" s="1309"/>
      <c r="F2" s="1309"/>
      <c r="G2" s="1309"/>
      <c r="H2" s="1309"/>
      <c r="I2" s="1309"/>
      <c r="J2" s="1309"/>
      <c r="K2" s="1309"/>
    </row>
    <row r="3" spans="1:12" ht="15">
      <c r="A3" s="1310" t="s">
        <v>3987</v>
      </c>
      <c r="C3" s="1314" t="s">
        <v>2183</v>
      </c>
      <c r="D3" s="1315"/>
      <c r="E3" s="1309"/>
      <c r="F3" s="1309"/>
      <c r="G3" s="1309"/>
      <c r="H3" s="1309"/>
      <c r="I3" s="1309"/>
      <c r="J3" s="1309"/>
      <c r="K3" s="1309"/>
    </row>
    <row r="4" spans="1:12" ht="15">
      <c r="B4" s="1315"/>
      <c r="C4" s="1315"/>
      <c r="D4" s="1315"/>
      <c r="E4" s="1309"/>
      <c r="F4" s="1309"/>
      <c r="G4" s="1309"/>
      <c r="H4" s="1309"/>
      <c r="I4" s="1309"/>
      <c r="J4" s="1309"/>
      <c r="K4" s="1309"/>
    </row>
    <row r="5" spans="1:12" ht="15">
      <c r="A5" s="1310" t="s">
        <v>5935</v>
      </c>
      <c r="B5" s="1315"/>
      <c r="C5" s="1315"/>
      <c r="D5" s="1315"/>
      <c r="E5" s="1309"/>
      <c r="F5" s="1309"/>
      <c r="G5" s="1309"/>
      <c r="H5" s="1309"/>
      <c r="I5" s="1316" t="s">
        <v>5937</v>
      </c>
      <c r="J5" s="1389" t="s">
        <v>3059</v>
      </c>
      <c r="K5" s="1309"/>
    </row>
    <row r="6" spans="1:12" ht="15">
      <c r="A6" s="1310" t="s">
        <v>5941</v>
      </c>
      <c r="B6" s="1315"/>
      <c r="C6" s="1315"/>
      <c r="D6" s="1315"/>
      <c r="E6" s="1309"/>
      <c r="F6" s="1309"/>
      <c r="G6" s="1309"/>
      <c r="H6" s="1309"/>
      <c r="I6" s="1316" t="s">
        <v>5946</v>
      </c>
      <c r="J6" s="1316" t="s">
        <v>5936</v>
      </c>
      <c r="K6" s="1309"/>
    </row>
    <row r="7" spans="1:12">
      <c r="A7" s="1318" t="s">
        <v>4286</v>
      </c>
      <c r="B7" s="1318"/>
      <c r="C7" s="1318" t="s">
        <v>5936</v>
      </c>
      <c r="D7" s="1318"/>
      <c r="E7" s="1318"/>
      <c r="F7" s="1318"/>
      <c r="G7" s="1319"/>
      <c r="H7" s="1319"/>
      <c r="I7" s="1319"/>
      <c r="J7" s="1319"/>
      <c r="K7" s="1318"/>
      <c r="L7" s="1318"/>
    </row>
    <row r="8" spans="1:12" ht="12" customHeight="1" thickBot="1">
      <c r="A8" s="1320" t="s">
        <v>5936</v>
      </c>
      <c r="B8" s="1320"/>
      <c r="C8" s="1321"/>
      <c r="D8" s="1318"/>
      <c r="E8" s="1318"/>
      <c r="F8" s="1322"/>
      <c r="G8" s="1322"/>
      <c r="H8" s="1323"/>
      <c r="I8" s="1323"/>
      <c r="J8" s="1323"/>
      <c r="K8" s="1324"/>
      <c r="L8" s="1325"/>
    </row>
    <row r="9" spans="1:12" ht="12" customHeight="1" thickBot="1">
      <c r="A9" s="1629" t="s">
        <v>3060</v>
      </c>
      <c r="B9" s="1326" t="s">
        <v>3061</v>
      </c>
      <c r="C9" s="1326" t="s">
        <v>3062</v>
      </c>
      <c r="D9" s="1326" t="s">
        <v>3063</v>
      </c>
      <c r="E9" s="1631" t="s">
        <v>4835</v>
      </c>
      <c r="F9" s="1326" t="s">
        <v>3064</v>
      </c>
      <c r="G9" s="1327" t="s">
        <v>3065</v>
      </c>
      <c r="H9" s="1633" t="s">
        <v>3066</v>
      </c>
      <c r="I9" s="1633"/>
      <c r="J9" s="1634" t="s">
        <v>3067</v>
      </c>
      <c r="K9" s="1635"/>
      <c r="L9" s="1636" t="s">
        <v>3068</v>
      </c>
    </row>
    <row r="10" spans="1:12" ht="12" customHeight="1" thickBot="1">
      <c r="A10" s="1645"/>
      <c r="B10" s="1480" t="s">
        <v>3069</v>
      </c>
      <c r="C10" s="1480" t="s">
        <v>3070</v>
      </c>
      <c r="D10" s="1480" t="s">
        <v>5936</v>
      </c>
      <c r="E10" s="1646"/>
      <c r="F10" s="1480" t="s">
        <v>3071</v>
      </c>
      <c r="G10" s="1481" t="s">
        <v>3072</v>
      </c>
      <c r="H10" s="1482" t="s">
        <v>3073</v>
      </c>
      <c r="I10" s="1483" t="s">
        <v>3074</v>
      </c>
      <c r="J10" s="1482" t="s">
        <v>3073</v>
      </c>
      <c r="K10" s="1484" t="s">
        <v>3074</v>
      </c>
      <c r="L10" s="1647"/>
    </row>
    <row r="11" spans="1:12" ht="56.25">
      <c r="A11" s="1464">
        <v>1</v>
      </c>
      <c r="B11" s="1485" t="s">
        <v>2184</v>
      </c>
      <c r="C11" s="1486"/>
      <c r="D11" s="1487"/>
      <c r="E11" s="1488" t="s">
        <v>2185</v>
      </c>
      <c r="F11" s="1489" t="s">
        <v>4018</v>
      </c>
      <c r="G11" s="1489">
        <v>1</v>
      </c>
      <c r="H11" s="1490"/>
      <c r="I11" s="1491"/>
      <c r="J11" s="1492">
        <f t="shared" ref="J11:J50" si="0">H11*G11</f>
        <v>0</v>
      </c>
      <c r="K11" s="1492">
        <f t="shared" ref="K11:K50" si="1">I11*G11</f>
        <v>0</v>
      </c>
      <c r="L11" s="1410"/>
    </row>
    <row r="12" spans="1:12" ht="33.75">
      <c r="A12" s="1467">
        <v>2</v>
      </c>
      <c r="B12" s="1429" t="s">
        <v>2186</v>
      </c>
      <c r="C12" s="1430" t="s">
        <v>5936</v>
      </c>
      <c r="D12" s="1431" t="s">
        <v>5936</v>
      </c>
      <c r="E12" s="1432" t="s">
        <v>2187</v>
      </c>
      <c r="F12" s="1433" t="s">
        <v>4018</v>
      </c>
      <c r="G12" s="1433">
        <v>1</v>
      </c>
      <c r="H12" s="1434"/>
      <c r="I12" s="1434"/>
      <c r="J12" s="1435">
        <f t="shared" si="0"/>
        <v>0</v>
      </c>
      <c r="K12" s="1435">
        <f t="shared" si="1"/>
        <v>0</v>
      </c>
      <c r="L12" s="1401"/>
    </row>
    <row r="13" spans="1:12" ht="22.5">
      <c r="A13" s="1467">
        <v>3</v>
      </c>
      <c r="B13" s="1429" t="s">
        <v>2188</v>
      </c>
      <c r="C13" s="1430" t="s">
        <v>5936</v>
      </c>
      <c r="D13" s="1431" t="s">
        <v>5936</v>
      </c>
      <c r="E13" s="1432" t="s">
        <v>2189</v>
      </c>
      <c r="F13" s="1433" t="s">
        <v>4018</v>
      </c>
      <c r="G13" s="1433">
        <v>1</v>
      </c>
      <c r="H13" s="1436"/>
      <c r="I13" s="1434"/>
      <c r="J13" s="1435">
        <f t="shared" si="0"/>
        <v>0</v>
      </c>
      <c r="K13" s="1435">
        <f t="shared" si="1"/>
        <v>0</v>
      </c>
      <c r="L13" s="1400"/>
    </row>
    <row r="14" spans="1:12" ht="22.5">
      <c r="A14" s="1467">
        <v>4</v>
      </c>
      <c r="B14" s="1429" t="s">
        <v>2190</v>
      </c>
      <c r="C14" s="1430" t="s">
        <v>5936</v>
      </c>
      <c r="D14" s="1431" t="s">
        <v>5936</v>
      </c>
      <c r="E14" s="1432" t="s">
        <v>2191</v>
      </c>
      <c r="F14" s="1433" t="s">
        <v>5504</v>
      </c>
      <c r="G14" s="1433">
        <v>1</v>
      </c>
      <c r="H14" s="1434"/>
      <c r="I14" s="1434"/>
      <c r="J14" s="1435">
        <f t="shared" si="0"/>
        <v>0</v>
      </c>
      <c r="K14" s="1435">
        <f t="shared" si="1"/>
        <v>0</v>
      </c>
      <c r="L14" s="1401"/>
    </row>
    <row r="15" spans="1:12" ht="22.5">
      <c r="A15" s="1467">
        <v>5</v>
      </c>
      <c r="B15" s="1429" t="s">
        <v>2192</v>
      </c>
      <c r="C15" s="1430"/>
      <c r="D15" s="1431"/>
      <c r="E15" s="1432" t="s">
        <v>2193</v>
      </c>
      <c r="F15" s="1433" t="s">
        <v>5504</v>
      </c>
      <c r="G15" s="1433">
        <v>1</v>
      </c>
      <c r="H15" s="1434"/>
      <c r="I15" s="1434"/>
      <c r="J15" s="1435">
        <f t="shared" si="0"/>
        <v>0</v>
      </c>
      <c r="K15" s="1435">
        <f t="shared" si="1"/>
        <v>0</v>
      </c>
      <c r="L15" s="1400"/>
    </row>
    <row r="16" spans="1:12" ht="22.5">
      <c r="A16" s="1467">
        <v>6</v>
      </c>
      <c r="B16" s="1429" t="s">
        <v>2194</v>
      </c>
      <c r="C16" s="1430"/>
      <c r="D16" s="1431"/>
      <c r="E16" s="1432" t="s">
        <v>2193</v>
      </c>
      <c r="F16" s="1433" t="s">
        <v>5504</v>
      </c>
      <c r="G16" s="1433">
        <v>1</v>
      </c>
      <c r="H16" s="1434"/>
      <c r="I16" s="1434"/>
      <c r="J16" s="1435">
        <f t="shared" si="0"/>
        <v>0</v>
      </c>
      <c r="K16" s="1435">
        <f t="shared" si="1"/>
        <v>0</v>
      </c>
      <c r="L16" s="1401"/>
    </row>
    <row r="17" spans="1:12" ht="22.5">
      <c r="A17" s="1467">
        <v>7</v>
      </c>
      <c r="B17" s="1429" t="s">
        <v>2195</v>
      </c>
      <c r="C17" s="1430"/>
      <c r="D17" s="1431"/>
      <c r="E17" s="1432" t="s">
        <v>2193</v>
      </c>
      <c r="F17" s="1433" t="s">
        <v>5504</v>
      </c>
      <c r="G17" s="1433">
        <v>1</v>
      </c>
      <c r="H17" s="1434"/>
      <c r="I17" s="1434"/>
      <c r="J17" s="1435">
        <f t="shared" si="0"/>
        <v>0</v>
      </c>
      <c r="K17" s="1435">
        <f t="shared" si="1"/>
        <v>0</v>
      </c>
      <c r="L17" s="1401"/>
    </row>
    <row r="18" spans="1:12" ht="33.75">
      <c r="A18" s="1467">
        <v>8</v>
      </c>
      <c r="B18" s="1429" t="s">
        <v>2196</v>
      </c>
      <c r="C18" s="1430"/>
      <c r="D18" s="1431"/>
      <c r="E18" s="1432" t="s">
        <v>2197</v>
      </c>
      <c r="F18" s="1433" t="s">
        <v>5504</v>
      </c>
      <c r="G18" s="1433">
        <v>1</v>
      </c>
      <c r="H18" s="1434"/>
      <c r="I18" s="1434"/>
      <c r="J18" s="1435">
        <f t="shared" si="0"/>
        <v>0</v>
      </c>
      <c r="K18" s="1435">
        <f t="shared" si="1"/>
        <v>0</v>
      </c>
      <c r="L18" s="1401"/>
    </row>
    <row r="19" spans="1:12" ht="33.75">
      <c r="A19" s="1467">
        <v>9</v>
      </c>
      <c r="B19" s="1429" t="s">
        <v>2198</v>
      </c>
      <c r="C19" s="1430"/>
      <c r="D19" s="1431"/>
      <c r="E19" s="1432" t="s">
        <v>2199</v>
      </c>
      <c r="F19" s="1433" t="s">
        <v>5504</v>
      </c>
      <c r="G19" s="1433">
        <v>1</v>
      </c>
      <c r="H19" s="1434"/>
      <c r="I19" s="1434"/>
      <c r="J19" s="1435">
        <f t="shared" si="0"/>
        <v>0</v>
      </c>
      <c r="K19" s="1435">
        <f t="shared" si="1"/>
        <v>0</v>
      </c>
      <c r="L19" s="1401"/>
    </row>
    <row r="20" spans="1:12" ht="22.5">
      <c r="A20" s="1467">
        <v>10</v>
      </c>
      <c r="B20" s="1429" t="s">
        <v>2200</v>
      </c>
      <c r="C20" s="1430"/>
      <c r="D20" s="1431"/>
      <c r="E20" s="1432" t="s">
        <v>2201</v>
      </c>
      <c r="F20" s="1433" t="s">
        <v>5504</v>
      </c>
      <c r="G20" s="1433">
        <v>1</v>
      </c>
      <c r="H20" s="1434"/>
      <c r="I20" s="1434"/>
      <c r="J20" s="1435">
        <f t="shared" si="0"/>
        <v>0</v>
      </c>
      <c r="K20" s="1435">
        <f t="shared" si="1"/>
        <v>0</v>
      </c>
      <c r="L20" s="1401"/>
    </row>
    <row r="21" spans="1:12" ht="33.75">
      <c r="A21" s="1467">
        <v>11</v>
      </c>
      <c r="B21" s="1429" t="s">
        <v>2202</v>
      </c>
      <c r="C21" s="1430"/>
      <c r="D21" s="1431"/>
      <c r="E21" s="1432" t="s">
        <v>2203</v>
      </c>
      <c r="F21" s="1433" t="s">
        <v>5504</v>
      </c>
      <c r="G21" s="1433">
        <v>1</v>
      </c>
      <c r="H21" s="1434"/>
      <c r="I21" s="1434"/>
      <c r="J21" s="1435">
        <f t="shared" si="0"/>
        <v>0</v>
      </c>
      <c r="K21" s="1435">
        <f t="shared" si="1"/>
        <v>0</v>
      </c>
      <c r="L21" s="1439"/>
    </row>
    <row r="22" spans="1:12">
      <c r="A22" s="1467">
        <v>12</v>
      </c>
      <c r="B22" s="1429" t="s">
        <v>2204</v>
      </c>
      <c r="C22" s="1430"/>
      <c r="D22" s="1431"/>
      <c r="E22" s="1432" t="s">
        <v>331</v>
      </c>
      <c r="F22" s="1433"/>
      <c r="G22" s="1433"/>
      <c r="H22" s="1434"/>
      <c r="I22" s="1434"/>
      <c r="J22" s="1435">
        <f t="shared" si="0"/>
        <v>0</v>
      </c>
      <c r="K22" s="1435">
        <f t="shared" si="1"/>
        <v>0</v>
      </c>
      <c r="L22" s="1401" t="s">
        <v>270</v>
      </c>
    </row>
    <row r="23" spans="1:12">
      <c r="A23" s="1467">
        <v>13</v>
      </c>
      <c r="B23" s="1429" t="s">
        <v>2205</v>
      </c>
      <c r="C23" s="1430"/>
      <c r="D23" s="1431"/>
      <c r="E23" s="1432" t="s">
        <v>388</v>
      </c>
      <c r="F23" s="1433" t="s">
        <v>5504</v>
      </c>
      <c r="G23" s="1433">
        <v>1</v>
      </c>
      <c r="H23" s="1434"/>
      <c r="I23" s="1434"/>
      <c r="J23" s="1435">
        <f t="shared" si="0"/>
        <v>0</v>
      </c>
      <c r="K23" s="1435">
        <f t="shared" si="1"/>
        <v>0</v>
      </c>
      <c r="L23" s="1400"/>
    </row>
    <row r="24" spans="1:12" ht="22.5">
      <c r="A24" s="1467">
        <v>14</v>
      </c>
      <c r="B24" s="1429" t="s">
        <v>2206</v>
      </c>
      <c r="C24" s="1430"/>
      <c r="D24" s="1431"/>
      <c r="E24" s="1432" t="s">
        <v>2144</v>
      </c>
      <c r="F24" s="1433" t="s">
        <v>5504</v>
      </c>
      <c r="G24" s="1433">
        <v>2</v>
      </c>
      <c r="H24" s="1434"/>
      <c r="I24" s="1434"/>
      <c r="J24" s="1435">
        <f t="shared" si="0"/>
        <v>0</v>
      </c>
      <c r="K24" s="1435">
        <f t="shared" si="1"/>
        <v>0</v>
      </c>
      <c r="L24" s="1401"/>
    </row>
    <row r="25" spans="1:12" ht="22.5">
      <c r="A25" s="1467">
        <v>15</v>
      </c>
      <c r="B25" s="1429" t="s">
        <v>2207</v>
      </c>
      <c r="C25" s="1430"/>
      <c r="D25" s="1431"/>
      <c r="E25" s="1432" t="s">
        <v>1915</v>
      </c>
      <c r="F25" s="1433" t="s">
        <v>5504</v>
      </c>
      <c r="G25" s="1433">
        <v>1</v>
      </c>
      <c r="H25" s="1434"/>
      <c r="I25" s="1434"/>
      <c r="J25" s="1435">
        <f t="shared" si="0"/>
        <v>0</v>
      </c>
      <c r="K25" s="1435">
        <f t="shared" si="1"/>
        <v>0</v>
      </c>
      <c r="L25" s="1401"/>
    </row>
    <row r="26" spans="1:12" ht="22.5">
      <c r="A26" s="1467">
        <v>16</v>
      </c>
      <c r="B26" s="1429" t="s">
        <v>2208</v>
      </c>
      <c r="C26" s="1430"/>
      <c r="D26" s="1431"/>
      <c r="E26" s="1432" t="s">
        <v>2071</v>
      </c>
      <c r="F26" s="1433" t="s">
        <v>5504</v>
      </c>
      <c r="G26" s="1433">
        <v>8</v>
      </c>
      <c r="H26" s="1434"/>
      <c r="I26" s="1434"/>
      <c r="J26" s="1435">
        <f t="shared" si="0"/>
        <v>0</v>
      </c>
      <c r="K26" s="1435">
        <f t="shared" si="1"/>
        <v>0</v>
      </c>
      <c r="L26" s="1401"/>
    </row>
    <row r="27" spans="1:12" ht="22.5">
      <c r="A27" s="1467">
        <v>17</v>
      </c>
      <c r="B27" s="1429" t="s">
        <v>2209</v>
      </c>
      <c r="C27" s="1430"/>
      <c r="D27" s="1431"/>
      <c r="E27" s="1432" t="s">
        <v>1774</v>
      </c>
      <c r="F27" s="1433" t="s">
        <v>5504</v>
      </c>
      <c r="G27" s="1433">
        <v>2</v>
      </c>
      <c r="H27" s="1434"/>
      <c r="I27" s="1434"/>
      <c r="J27" s="1435">
        <f t="shared" si="0"/>
        <v>0</v>
      </c>
      <c r="K27" s="1435">
        <f t="shared" si="1"/>
        <v>0</v>
      </c>
      <c r="L27" s="1401"/>
    </row>
    <row r="28" spans="1:12" ht="22.5">
      <c r="A28" s="1467">
        <v>18</v>
      </c>
      <c r="B28" s="1429" t="s">
        <v>2210</v>
      </c>
      <c r="C28" s="1430"/>
      <c r="D28" s="1431"/>
      <c r="E28" s="1432" t="s">
        <v>380</v>
      </c>
      <c r="F28" s="1433" t="s">
        <v>5504</v>
      </c>
      <c r="G28" s="1433">
        <v>1</v>
      </c>
      <c r="H28" s="1434"/>
      <c r="I28" s="1434"/>
      <c r="J28" s="1435">
        <f t="shared" si="0"/>
        <v>0</v>
      </c>
      <c r="K28" s="1435">
        <f t="shared" si="1"/>
        <v>0</v>
      </c>
      <c r="L28" s="1401"/>
    </row>
    <row r="29" spans="1:12" ht="22.5">
      <c r="A29" s="1467">
        <v>19</v>
      </c>
      <c r="B29" s="1429" t="s">
        <v>2211</v>
      </c>
      <c r="C29" s="1430"/>
      <c r="D29" s="1431"/>
      <c r="E29" s="1432" t="s">
        <v>2212</v>
      </c>
      <c r="F29" s="1433" t="s">
        <v>5504</v>
      </c>
      <c r="G29" s="1433">
        <v>1</v>
      </c>
      <c r="H29" s="1434"/>
      <c r="I29" s="1434"/>
      <c r="J29" s="1435">
        <f t="shared" si="0"/>
        <v>0</v>
      </c>
      <c r="K29" s="1435">
        <f t="shared" si="1"/>
        <v>0</v>
      </c>
      <c r="L29" s="1401"/>
    </row>
    <row r="30" spans="1:12" ht="33.75">
      <c r="A30" s="1467">
        <v>20</v>
      </c>
      <c r="B30" s="1429" t="s">
        <v>2213</v>
      </c>
      <c r="C30" s="1430"/>
      <c r="D30" s="1431"/>
      <c r="E30" s="1432" t="s">
        <v>1795</v>
      </c>
      <c r="F30" s="1433" t="s">
        <v>5504</v>
      </c>
      <c r="G30" s="1433">
        <v>1</v>
      </c>
      <c r="H30" s="1434"/>
      <c r="I30" s="1434"/>
      <c r="J30" s="1435">
        <f t="shared" si="0"/>
        <v>0</v>
      </c>
      <c r="K30" s="1435">
        <f t="shared" si="1"/>
        <v>0</v>
      </c>
      <c r="L30" s="1401"/>
    </row>
    <row r="31" spans="1:12" ht="22.5">
      <c r="A31" s="1467">
        <v>21</v>
      </c>
      <c r="B31" s="1429" t="s">
        <v>2214</v>
      </c>
      <c r="C31" s="1430"/>
      <c r="D31" s="1431"/>
      <c r="E31" s="1432" t="s">
        <v>2215</v>
      </c>
      <c r="F31" s="1433" t="s">
        <v>5504</v>
      </c>
      <c r="G31" s="1433">
        <v>2</v>
      </c>
      <c r="H31" s="1434"/>
      <c r="I31" s="1434"/>
      <c r="J31" s="1435">
        <f t="shared" si="0"/>
        <v>0</v>
      </c>
      <c r="K31" s="1435">
        <f t="shared" si="1"/>
        <v>0</v>
      </c>
      <c r="L31" s="1401" t="s">
        <v>270</v>
      </c>
    </row>
    <row r="32" spans="1:12" ht="22.5">
      <c r="A32" s="1467">
        <v>22</v>
      </c>
      <c r="B32" s="1429" t="s">
        <v>2216</v>
      </c>
      <c r="C32" s="1430"/>
      <c r="D32" s="1431"/>
      <c r="E32" s="1432" t="s">
        <v>2217</v>
      </c>
      <c r="F32" s="1433" t="s">
        <v>5504</v>
      </c>
      <c r="G32" s="1493">
        <v>1</v>
      </c>
      <c r="H32" s="1434"/>
      <c r="I32" s="1434"/>
      <c r="J32" s="1435">
        <f t="shared" si="0"/>
        <v>0</v>
      </c>
      <c r="K32" s="1435">
        <f t="shared" si="1"/>
        <v>0</v>
      </c>
      <c r="L32" s="1401" t="s">
        <v>270</v>
      </c>
    </row>
    <row r="33" spans="1:12" ht="22.5">
      <c r="A33" s="1467">
        <v>23</v>
      </c>
      <c r="B33" s="1429" t="s">
        <v>2218</v>
      </c>
      <c r="C33" s="1430"/>
      <c r="D33" s="1431"/>
      <c r="E33" s="1432" t="s">
        <v>1801</v>
      </c>
      <c r="F33" s="1433" t="s">
        <v>5504</v>
      </c>
      <c r="G33" s="1433">
        <v>4</v>
      </c>
      <c r="H33" s="1434"/>
      <c r="I33" s="1434"/>
      <c r="J33" s="1435">
        <f t="shared" si="0"/>
        <v>0</v>
      </c>
      <c r="K33" s="1435">
        <f t="shared" si="1"/>
        <v>0</v>
      </c>
      <c r="L33" s="1401" t="s">
        <v>270</v>
      </c>
    </row>
    <row r="34" spans="1:12">
      <c r="A34" s="1467">
        <v>24</v>
      </c>
      <c r="B34" s="1429" t="s">
        <v>2219</v>
      </c>
      <c r="C34" s="1430"/>
      <c r="D34" s="1431"/>
      <c r="E34" s="1432" t="s">
        <v>331</v>
      </c>
      <c r="F34" s="1433"/>
      <c r="G34" s="1433"/>
      <c r="H34" s="1434"/>
      <c r="I34" s="1434"/>
      <c r="J34" s="1435">
        <f t="shared" si="0"/>
        <v>0</v>
      </c>
      <c r="K34" s="1435">
        <f t="shared" si="1"/>
        <v>0</v>
      </c>
      <c r="L34" s="1401" t="s">
        <v>270</v>
      </c>
    </row>
    <row r="35" spans="1:12">
      <c r="A35" s="1467">
        <v>25</v>
      </c>
      <c r="B35" s="1429" t="s">
        <v>2220</v>
      </c>
      <c r="C35" s="1430"/>
      <c r="D35" s="1431"/>
      <c r="E35" s="1432" t="s">
        <v>331</v>
      </c>
      <c r="F35" s="1433"/>
      <c r="G35" s="1433"/>
      <c r="H35" s="1434"/>
      <c r="I35" s="1434"/>
      <c r="J35" s="1435">
        <f t="shared" si="0"/>
        <v>0</v>
      </c>
      <c r="K35" s="1435">
        <f t="shared" si="1"/>
        <v>0</v>
      </c>
      <c r="L35" s="1401"/>
    </row>
    <row r="36" spans="1:12" ht="22.5">
      <c r="A36" s="1467">
        <v>26</v>
      </c>
      <c r="B36" s="1429" t="s">
        <v>2221</v>
      </c>
      <c r="C36" s="1430"/>
      <c r="D36" s="1431"/>
      <c r="E36" s="1432" t="s">
        <v>1810</v>
      </c>
      <c r="F36" s="1433" t="s">
        <v>4018</v>
      </c>
      <c r="G36" s="1433">
        <v>1</v>
      </c>
      <c r="H36" s="1434"/>
      <c r="I36" s="1434"/>
      <c r="J36" s="1435">
        <f t="shared" si="0"/>
        <v>0</v>
      </c>
      <c r="K36" s="1435">
        <f t="shared" si="1"/>
        <v>0</v>
      </c>
      <c r="L36" s="1401" t="s">
        <v>270</v>
      </c>
    </row>
    <row r="37" spans="1:12" ht="22.5">
      <c r="A37" s="1467">
        <v>27</v>
      </c>
      <c r="B37" s="1429" t="s">
        <v>2222</v>
      </c>
      <c r="C37" s="1430"/>
      <c r="D37" s="1431"/>
      <c r="E37" s="1432" t="s">
        <v>1931</v>
      </c>
      <c r="F37" s="1433" t="s">
        <v>4018</v>
      </c>
      <c r="G37" s="1433">
        <v>1</v>
      </c>
      <c r="H37" s="1434"/>
      <c r="I37" s="1434"/>
      <c r="J37" s="1435">
        <f t="shared" si="0"/>
        <v>0</v>
      </c>
      <c r="K37" s="1435">
        <f t="shared" si="1"/>
        <v>0</v>
      </c>
      <c r="L37" s="1401" t="s">
        <v>270</v>
      </c>
    </row>
    <row r="38" spans="1:12" ht="22.5">
      <c r="A38" s="1467">
        <v>28</v>
      </c>
      <c r="B38" s="1429" t="s">
        <v>2223</v>
      </c>
      <c r="C38" s="1430"/>
      <c r="D38" s="1431"/>
      <c r="E38" s="1432" t="s">
        <v>1931</v>
      </c>
      <c r="F38" s="1433" t="s">
        <v>4018</v>
      </c>
      <c r="G38" s="1433">
        <v>1</v>
      </c>
      <c r="H38" s="1434"/>
      <c r="I38" s="1434"/>
      <c r="J38" s="1435">
        <f t="shared" si="0"/>
        <v>0</v>
      </c>
      <c r="K38" s="1435">
        <f t="shared" si="1"/>
        <v>0</v>
      </c>
      <c r="L38" s="1401" t="s">
        <v>270</v>
      </c>
    </row>
    <row r="39" spans="1:12" ht="22.5">
      <c r="A39" s="1467">
        <v>29</v>
      </c>
      <c r="B39" s="1429" t="s">
        <v>2224</v>
      </c>
      <c r="C39" s="1430"/>
      <c r="D39" s="1431"/>
      <c r="E39" s="1432" t="s">
        <v>1931</v>
      </c>
      <c r="F39" s="1433" t="s">
        <v>4018</v>
      </c>
      <c r="G39" s="1433">
        <v>1</v>
      </c>
      <c r="H39" s="1434"/>
      <c r="I39" s="1434"/>
      <c r="J39" s="1435">
        <f t="shared" si="0"/>
        <v>0</v>
      </c>
      <c r="K39" s="1435">
        <f t="shared" si="1"/>
        <v>0</v>
      </c>
      <c r="L39" s="1401" t="s">
        <v>270</v>
      </c>
    </row>
    <row r="40" spans="1:12" ht="22.5">
      <c r="A40" s="1467">
        <v>30</v>
      </c>
      <c r="B40" s="1429" t="s">
        <v>2225</v>
      </c>
      <c r="C40" s="1430"/>
      <c r="D40" s="1431"/>
      <c r="E40" s="1432" t="s">
        <v>1931</v>
      </c>
      <c r="F40" s="1433" t="s">
        <v>4018</v>
      </c>
      <c r="G40" s="1433">
        <v>1</v>
      </c>
      <c r="H40" s="1434"/>
      <c r="I40" s="1434"/>
      <c r="J40" s="1435">
        <f t="shared" si="0"/>
        <v>0</v>
      </c>
      <c r="K40" s="1435">
        <f t="shared" si="1"/>
        <v>0</v>
      </c>
      <c r="L40" s="1401" t="s">
        <v>270</v>
      </c>
    </row>
    <row r="41" spans="1:12" ht="22.5">
      <c r="A41" s="1467">
        <v>31</v>
      </c>
      <c r="B41" s="1429" t="s">
        <v>2226</v>
      </c>
      <c r="C41" s="1430"/>
      <c r="D41" s="1431"/>
      <c r="E41" s="1432" t="s">
        <v>1931</v>
      </c>
      <c r="F41" s="1433" t="s">
        <v>4018</v>
      </c>
      <c r="G41" s="1433">
        <v>1</v>
      </c>
      <c r="H41" s="1434"/>
      <c r="I41" s="1434"/>
      <c r="J41" s="1435">
        <f t="shared" si="0"/>
        <v>0</v>
      </c>
      <c r="K41" s="1435">
        <f t="shared" si="1"/>
        <v>0</v>
      </c>
      <c r="L41" s="1401" t="s">
        <v>270</v>
      </c>
    </row>
    <row r="42" spans="1:12" ht="22.5">
      <c r="A42" s="1467">
        <v>32</v>
      </c>
      <c r="B42" s="1429" t="s">
        <v>2227</v>
      </c>
      <c r="C42" s="1430"/>
      <c r="D42" s="1431"/>
      <c r="E42" s="1432" t="s">
        <v>1931</v>
      </c>
      <c r="F42" s="1433" t="s">
        <v>4018</v>
      </c>
      <c r="G42" s="1433">
        <v>1</v>
      </c>
      <c r="H42" s="1434"/>
      <c r="I42" s="1434"/>
      <c r="J42" s="1435">
        <f t="shared" si="0"/>
        <v>0</v>
      </c>
      <c r="K42" s="1435">
        <f t="shared" si="1"/>
        <v>0</v>
      </c>
      <c r="L42" s="1401" t="s">
        <v>270</v>
      </c>
    </row>
    <row r="43" spans="1:12" ht="22.5">
      <c r="A43" s="1467">
        <v>33</v>
      </c>
      <c r="B43" s="1429" t="s">
        <v>2228</v>
      </c>
      <c r="C43" s="1430"/>
      <c r="D43" s="1431"/>
      <c r="E43" s="1432" t="s">
        <v>1806</v>
      </c>
      <c r="F43" s="1433" t="s">
        <v>4018</v>
      </c>
      <c r="G43" s="1433">
        <v>1</v>
      </c>
      <c r="H43" s="1434"/>
      <c r="I43" s="1434"/>
      <c r="J43" s="1435">
        <f t="shared" si="0"/>
        <v>0</v>
      </c>
      <c r="K43" s="1435">
        <f t="shared" si="1"/>
        <v>0</v>
      </c>
      <c r="L43" s="1401" t="s">
        <v>270</v>
      </c>
    </row>
    <row r="44" spans="1:12" ht="22.5">
      <c r="A44" s="1467">
        <v>34</v>
      </c>
      <c r="B44" s="1429" t="s">
        <v>2229</v>
      </c>
      <c r="C44" s="1430"/>
      <c r="D44" s="1431"/>
      <c r="E44" s="1432" t="s">
        <v>1810</v>
      </c>
      <c r="F44" s="1433" t="s">
        <v>4018</v>
      </c>
      <c r="G44" s="1433">
        <v>1</v>
      </c>
      <c r="H44" s="1434"/>
      <c r="I44" s="1434"/>
      <c r="J44" s="1435">
        <f t="shared" si="0"/>
        <v>0</v>
      </c>
      <c r="K44" s="1435">
        <f t="shared" si="1"/>
        <v>0</v>
      </c>
      <c r="L44" s="1401" t="s">
        <v>270</v>
      </c>
    </row>
    <row r="45" spans="1:12">
      <c r="A45" s="1467">
        <v>35</v>
      </c>
      <c r="B45" s="1429" t="s">
        <v>2230</v>
      </c>
      <c r="C45" s="1430"/>
      <c r="D45" s="1431"/>
      <c r="E45" s="1432" t="s">
        <v>2231</v>
      </c>
      <c r="F45" s="1433" t="s">
        <v>4018</v>
      </c>
      <c r="G45" s="1433">
        <v>1</v>
      </c>
      <c r="H45" s="1434"/>
      <c r="I45" s="1434"/>
      <c r="J45" s="1435">
        <f t="shared" si="0"/>
        <v>0</v>
      </c>
      <c r="K45" s="1435">
        <f t="shared" si="1"/>
        <v>0</v>
      </c>
      <c r="L45" s="1401" t="s">
        <v>270</v>
      </c>
    </row>
    <row r="46" spans="1:12">
      <c r="A46" s="1467">
        <v>36</v>
      </c>
      <c r="B46" s="1429" t="s">
        <v>2232</v>
      </c>
      <c r="C46" s="1430"/>
      <c r="D46" s="1431"/>
      <c r="E46" s="1432" t="s">
        <v>331</v>
      </c>
      <c r="F46" s="1433"/>
      <c r="G46" s="1433"/>
      <c r="H46" s="1434"/>
      <c r="I46" s="1434"/>
      <c r="J46" s="1435">
        <f t="shared" si="0"/>
        <v>0</v>
      </c>
      <c r="K46" s="1435">
        <f t="shared" si="1"/>
        <v>0</v>
      </c>
      <c r="L46" s="1401" t="s">
        <v>270</v>
      </c>
    </row>
    <row r="47" spans="1:12">
      <c r="A47" s="1467">
        <v>37</v>
      </c>
      <c r="B47" s="1429" t="s">
        <v>2233</v>
      </c>
      <c r="C47" s="1430"/>
      <c r="D47" s="1431"/>
      <c r="E47" s="1432" t="s">
        <v>331</v>
      </c>
      <c r="F47" s="1433"/>
      <c r="G47" s="1433"/>
      <c r="H47" s="1434"/>
      <c r="I47" s="1434"/>
      <c r="J47" s="1435">
        <f t="shared" si="0"/>
        <v>0</v>
      </c>
      <c r="K47" s="1435">
        <f t="shared" si="1"/>
        <v>0</v>
      </c>
      <c r="L47" s="1401" t="s">
        <v>270</v>
      </c>
    </row>
    <row r="48" spans="1:12">
      <c r="A48" s="1467">
        <v>38</v>
      </c>
      <c r="B48" s="1429" t="s">
        <v>2234</v>
      </c>
      <c r="C48" s="1430"/>
      <c r="D48" s="1431"/>
      <c r="E48" s="1432" t="s">
        <v>1862</v>
      </c>
      <c r="F48" s="1493" t="s">
        <v>4018</v>
      </c>
      <c r="G48" s="1493">
        <v>1</v>
      </c>
      <c r="H48" s="1434"/>
      <c r="I48" s="1434"/>
      <c r="J48" s="1435">
        <f t="shared" si="0"/>
        <v>0</v>
      </c>
      <c r="K48" s="1435">
        <f t="shared" si="1"/>
        <v>0</v>
      </c>
      <c r="L48" s="1401" t="s">
        <v>270</v>
      </c>
    </row>
    <row r="49" spans="1:12" ht="22.5">
      <c r="A49" s="1467">
        <v>39</v>
      </c>
      <c r="B49" s="1429" t="s">
        <v>2235</v>
      </c>
      <c r="C49" s="1430"/>
      <c r="D49" s="1431"/>
      <c r="E49" s="1432" t="s">
        <v>2102</v>
      </c>
      <c r="F49" s="1493" t="s">
        <v>4018</v>
      </c>
      <c r="G49" s="1493">
        <v>1</v>
      </c>
      <c r="H49" s="1434"/>
      <c r="I49" s="1434"/>
      <c r="J49" s="1435">
        <f t="shared" si="0"/>
        <v>0</v>
      </c>
      <c r="K49" s="1435">
        <f t="shared" si="1"/>
        <v>0</v>
      </c>
      <c r="L49" s="1401" t="s">
        <v>270</v>
      </c>
    </row>
    <row r="50" spans="1:12" ht="13.5" thickBot="1">
      <c r="A50" s="1469"/>
      <c r="B50" s="1494"/>
      <c r="C50" s="1495"/>
      <c r="D50" s="1444"/>
      <c r="E50" s="1496"/>
      <c r="F50" s="1497"/>
      <c r="G50" s="1497"/>
      <c r="H50" s="1498"/>
      <c r="I50" s="1498"/>
      <c r="J50" s="1499">
        <f t="shared" si="0"/>
        <v>0</v>
      </c>
      <c r="K50" s="1499">
        <f t="shared" si="1"/>
        <v>0</v>
      </c>
      <c r="L50" s="1500"/>
    </row>
    <row r="51" spans="1:12" ht="12" customHeight="1">
      <c r="A51" s="1366" t="s">
        <v>1875</v>
      </c>
      <c r="B51" s="1367"/>
      <c r="C51" s="1368"/>
      <c r="D51" s="1369"/>
      <c r="E51" s="1370"/>
      <c r="F51" s="1371"/>
      <c r="G51" s="1372"/>
      <c r="H51" s="1373"/>
      <c r="I51" s="1374"/>
      <c r="J51" s="1374" t="s">
        <v>5936</v>
      </c>
      <c r="K51" s="1374"/>
      <c r="L51" s="1376"/>
    </row>
    <row r="52" spans="1:12" ht="12" customHeight="1">
      <c r="A52" s="1318"/>
      <c r="B52" s="1318"/>
      <c r="C52" s="1318"/>
      <c r="D52" s="1318" t="s">
        <v>5936</v>
      </c>
      <c r="E52" s="1318"/>
      <c r="F52" s="1318"/>
      <c r="G52" s="1318"/>
      <c r="H52" s="1319"/>
      <c r="I52" s="1374"/>
      <c r="J52" s="1374"/>
      <c r="K52" s="1374"/>
      <c r="L52" s="1376"/>
    </row>
    <row r="53" spans="1:12" ht="12" customHeight="1">
      <c r="A53" s="1377"/>
      <c r="B53" s="1378"/>
      <c r="C53" s="1379"/>
      <c r="D53" s="1379"/>
      <c r="E53" s="1379"/>
      <c r="F53" s="1379"/>
      <c r="G53" s="1380" t="str">
        <f>A8</f>
        <v xml:space="preserve"> </v>
      </c>
      <c r="H53" s="1638" t="s">
        <v>1876</v>
      </c>
      <c r="I53" s="1638"/>
      <c r="J53" s="1352">
        <f>SUM(J11:J51)</f>
        <v>0</v>
      </c>
      <c r="K53" s="1374"/>
      <c r="L53" s="1376"/>
    </row>
    <row r="54" spans="1:12" ht="12" customHeight="1">
      <c r="A54" s="1381"/>
      <c r="B54" s="1325"/>
      <c r="C54" s="1325"/>
      <c r="D54" s="1325"/>
      <c r="E54" s="1325"/>
      <c r="F54" s="1325"/>
      <c r="G54" s="1325"/>
      <c r="H54" s="1639" t="s">
        <v>1877</v>
      </c>
      <c r="I54" s="1639"/>
      <c r="J54" s="1382">
        <f>SUM(K11:K50)</f>
        <v>0</v>
      </c>
      <c r="K54" s="1383"/>
      <c r="L54" s="1376"/>
    </row>
    <row r="55" spans="1:12" ht="12" customHeight="1">
      <c r="A55" s="1384"/>
      <c r="B55" s="1385"/>
      <c r="C55" s="1385"/>
      <c r="D55" s="1385"/>
      <c r="E55" s="1385"/>
      <c r="F55" s="1385"/>
      <c r="G55" s="1385"/>
      <c r="H55" s="1628" t="s">
        <v>1878</v>
      </c>
      <c r="I55" s="1628"/>
      <c r="J55" s="1386">
        <f>SUM(J53:J54)</f>
        <v>0</v>
      </c>
      <c r="K55" s="1383"/>
      <c r="L55" s="1376"/>
    </row>
    <row r="56" spans="1:12" ht="12" customHeight="1"/>
    <row r="57" spans="1:12" ht="12" customHeight="1">
      <c r="A57" s="1388" t="s">
        <v>1879</v>
      </c>
    </row>
    <row r="58" spans="1:12">
      <c r="A58" s="1388" t="s">
        <v>1880</v>
      </c>
    </row>
  </sheetData>
  <sheetProtection selectLockedCells="1" selectUnlockedCells="1"/>
  <mergeCells count="8">
    <mergeCell ref="H55:I55"/>
    <mergeCell ref="A9:A10"/>
    <mergeCell ref="E9:E10"/>
    <mergeCell ref="H9:I9"/>
    <mergeCell ref="J9:K9"/>
    <mergeCell ref="L9:L10"/>
    <mergeCell ref="H53:I53"/>
    <mergeCell ref="H54:I54"/>
  </mergeCells>
  <phoneticPr fontId="0" type="noConversion"/>
  <pageMargins left="0.74791666666666667" right="0.74791666666666667" top="0.98402777777777772" bottom="0.98402777777777772" header="0.51180555555555551" footer="0.49236111111111114"/>
  <pageSetup paperSize="9" firstPageNumber="0" orientation="landscape" horizontalDpi="300" verticalDpi="300" r:id="rId1"/>
  <headerFooter alignWithMargins="0">
    <oddFooter>&amp;CStránka &amp;P z &amp;N</oddFooter>
  </headerFooter>
  <rowBreaks count="1" manualBreakCount="1">
    <brk id="42" max="16383" man="1"/>
  </rowBreaks>
  <legacyDrawing r:id="rId2"/>
</worksheet>
</file>

<file path=xl/worksheets/sheet43.xml><?xml version="1.0" encoding="utf-8"?>
<worksheet xmlns="http://schemas.openxmlformats.org/spreadsheetml/2006/main" xmlns:r="http://schemas.openxmlformats.org/officeDocument/2006/relationships">
  <sheetPr>
    <tabColor rgb="FF00B0F0"/>
  </sheetPr>
  <dimension ref="A1:B37"/>
  <sheetViews>
    <sheetView zoomScaleNormal="139" workbookViewId="0">
      <selection activeCell="A31" sqref="A31"/>
    </sheetView>
  </sheetViews>
  <sheetFormatPr defaultColWidth="10.6640625" defaultRowHeight="12.75"/>
  <cols>
    <col min="1" max="1" width="59.33203125" style="323" customWidth="1"/>
    <col min="2" max="2" width="30.5" style="323" customWidth="1"/>
    <col min="3" max="16384" width="10.6640625" style="323"/>
  </cols>
  <sheetData>
    <row r="1" spans="1:2">
      <c r="A1" s="322" t="s">
        <v>5930</v>
      </c>
    </row>
    <row r="3" spans="1:2">
      <c r="A3" s="322" t="s">
        <v>4795</v>
      </c>
    </row>
    <row r="4" spans="1:2" ht="13.5" thickBot="1"/>
    <row r="5" spans="1:2" ht="13.5" thickBot="1">
      <c r="A5" s="324" t="s">
        <v>4796</v>
      </c>
      <c r="B5" s="325">
        <f>SUM(B6:B11)</f>
        <v>0</v>
      </c>
    </row>
    <row r="6" spans="1:2">
      <c r="A6" s="326" t="s">
        <v>4797</v>
      </c>
      <c r="B6" s="327">
        <f ca="1">'Rekapitulace RM 1'!E10</f>
        <v>0</v>
      </c>
    </row>
    <row r="7" spans="1:2">
      <c r="A7" s="328" t="s">
        <v>4798</v>
      </c>
      <c r="B7" s="329">
        <f ca="1">'Rekapitulace DT1'!E11</f>
        <v>0</v>
      </c>
    </row>
    <row r="8" spans="1:2">
      <c r="A8" s="328" t="s">
        <v>4799</v>
      </c>
      <c r="B8" s="329">
        <f ca="1">'Rekapitulace RM2'!E9</f>
        <v>0</v>
      </c>
    </row>
    <row r="9" spans="1:2">
      <c r="A9" s="328" t="s">
        <v>4800</v>
      </c>
      <c r="B9" s="329">
        <f ca="1">'Rekapitulace DT2'!E11</f>
        <v>0</v>
      </c>
    </row>
    <row r="10" spans="1:2">
      <c r="A10" s="328" t="s">
        <v>4801</v>
      </c>
      <c r="B10" s="329">
        <f ca="1">'Rekapitulace RM 3'!E9</f>
        <v>0</v>
      </c>
    </row>
    <row r="11" spans="1:2" ht="13.5" thickBot="1">
      <c r="A11" s="330" t="s">
        <v>4802</v>
      </c>
      <c r="B11" s="331">
        <f ca="1">'Rekapitulace DT3'!E11</f>
        <v>0</v>
      </c>
    </row>
    <row r="12" spans="1:2" ht="13.5" thickBot="1">
      <c r="A12" s="324" t="s">
        <v>4803</v>
      </c>
      <c r="B12" s="325">
        <f>SUM(B13:B14)</f>
        <v>0</v>
      </c>
    </row>
    <row r="13" spans="1:2">
      <c r="A13" s="326" t="s">
        <v>4804</v>
      </c>
      <c r="B13" s="327">
        <f ca="1">'Rekapitulace RS1'!E10</f>
        <v>0</v>
      </c>
    </row>
    <row r="14" spans="1:2" ht="13.5" thickBot="1">
      <c r="A14" s="330" t="s">
        <v>4805</v>
      </c>
      <c r="B14" s="331">
        <f ca="1">'Rekapitulace RS2'!E10</f>
        <v>0</v>
      </c>
    </row>
    <row r="15" spans="1:2" ht="13.5" thickBot="1">
      <c r="A15" s="324" t="s">
        <v>4806</v>
      </c>
      <c r="B15" s="325">
        <f ca="1">'Rekapitulace Vrt Brloh'!E12</f>
        <v>0</v>
      </c>
    </row>
    <row r="16" spans="1:2" ht="13.5" thickBot="1">
      <c r="A16" s="324" t="s">
        <v>4807</v>
      </c>
      <c r="B16" s="325">
        <f>SUM(B17:B18)</f>
        <v>0</v>
      </c>
    </row>
    <row r="17" spans="1:2">
      <c r="A17" s="326" t="s">
        <v>4808</v>
      </c>
      <c r="B17" s="327">
        <f ca="1">'Rekapitulace propoj Vrt Brloh'!E9</f>
        <v>0</v>
      </c>
    </row>
    <row r="18" spans="1:2" ht="13.5" thickBot="1">
      <c r="A18" s="330" t="s">
        <v>4809</v>
      </c>
      <c r="B18" s="331">
        <f ca="1">'Rekapitulace ČS Jankovice'!E13</f>
        <v>0</v>
      </c>
    </row>
    <row r="19" spans="1:2" ht="13.5" thickBot="1">
      <c r="A19" s="324" t="s">
        <v>4810</v>
      </c>
      <c r="B19" s="325">
        <f>SUM(B20:B21)</f>
        <v>0</v>
      </c>
    </row>
    <row r="20" spans="1:2">
      <c r="A20" s="326" t="s">
        <v>4811</v>
      </c>
      <c r="B20" s="327">
        <f ca="1">'Rekapitulace VDJ Chvaletice'!E13</f>
        <v>0</v>
      </c>
    </row>
    <row r="21" spans="1:2" ht="13.5" thickBot="1">
      <c r="A21" s="330" t="s">
        <v>4812</v>
      </c>
      <c r="B21" s="331">
        <f ca="1">'Rekapitulace VDJ Telčice'!E13</f>
        <v>0</v>
      </c>
    </row>
    <row r="22" spans="1:2" ht="13.5" thickBot="1">
      <c r="A22" s="324" t="s">
        <v>4813</v>
      </c>
      <c r="B22" s="325">
        <f ca="1">'Rekapitulace VDJ Lipoltice'!E12</f>
        <v>0</v>
      </c>
    </row>
    <row r="23" spans="1:2" ht="13.5" thickBot="1">
      <c r="A23" s="324" t="s">
        <v>4814</v>
      </c>
      <c r="B23" s="325">
        <f ca="1">'Rekapitulace DSP'!E12</f>
        <v>0</v>
      </c>
    </row>
    <row r="24" spans="1:2" ht="13.5" thickBot="1">
      <c r="A24" s="324" t="s">
        <v>4815</v>
      </c>
      <c r="B24" s="325">
        <f>SUM(B25:B26)</f>
        <v>0</v>
      </c>
    </row>
    <row r="25" spans="1:2">
      <c r="A25" s="326" t="s">
        <v>4816</v>
      </c>
      <c r="B25" s="327">
        <f ca="1">'Rekapitulace Vrt Luhy'!E12</f>
        <v>0</v>
      </c>
    </row>
    <row r="26" spans="1:2" ht="13.5" thickBot="1">
      <c r="A26" s="330" t="s">
        <v>4817</v>
      </c>
      <c r="B26" s="331">
        <f ca="1">'Rekapitulace ČS Luhy'!E13</f>
        <v>0</v>
      </c>
    </row>
    <row r="27" spans="1:2" ht="13.5" thickBot="1">
      <c r="A27" s="324" t="s">
        <v>4818</v>
      </c>
      <c r="B27" s="325">
        <f ca="1">'Rekapitulace VDJ Turkovice'!E12</f>
        <v>0</v>
      </c>
    </row>
    <row r="28" spans="1:2">
      <c r="A28" s="332" t="s">
        <v>4819</v>
      </c>
      <c r="B28" s="333">
        <f>SUM(B29:B30)</f>
        <v>0</v>
      </c>
    </row>
    <row r="29" spans="1:2">
      <c r="A29" s="328" t="s">
        <v>4820</v>
      </c>
      <c r="B29" s="329">
        <f ca="1">'Rekapitulace Mokošín hromosvod'!E9</f>
        <v>0</v>
      </c>
    </row>
    <row r="30" spans="1:2" ht="13.5" thickBot="1">
      <c r="A30" s="330" t="s">
        <v>4821</v>
      </c>
      <c r="B30" s="331">
        <f ca="1">'Rekapitulace vnější objekty hro'!E15</f>
        <v>0</v>
      </c>
    </row>
    <row r="31" spans="1:2" ht="13.5" thickBot="1">
      <c r="A31" s="324" t="s">
        <v>4822</v>
      </c>
      <c r="B31" s="325">
        <f>SUM(B32:B33)</f>
        <v>0</v>
      </c>
    </row>
    <row r="32" spans="1:2">
      <c r="A32" s="326" t="s">
        <v>4823</v>
      </c>
      <c r="B32" s="327">
        <f ca="1">'Rekapitulace Mokošín EZS'!E9</f>
        <v>0</v>
      </c>
    </row>
    <row r="33" spans="1:2" ht="13.5" thickBot="1">
      <c r="A33" s="334" t="s">
        <v>4824</v>
      </c>
      <c r="B33" s="335">
        <f ca="1">'Rekapitulace vnější objekty EZS'!E13</f>
        <v>0</v>
      </c>
    </row>
    <row r="34" spans="1:2">
      <c r="A34" s="336"/>
      <c r="B34" s="337"/>
    </row>
    <row r="35" spans="1:2" ht="13.5" thickBot="1">
      <c r="B35" s="337"/>
    </row>
    <row r="36" spans="1:2" ht="13.5" thickBot="1">
      <c r="A36" s="338" t="s">
        <v>4324</v>
      </c>
      <c r="B36" s="339">
        <f>B5+B12+B15+B16+B19+B22+B23+B24+B27+B28+B31</f>
        <v>0</v>
      </c>
    </row>
    <row r="37" spans="1:2">
      <c r="B37" s="340"/>
    </row>
  </sheetData>
  <sheetProtection selectLockedCells="1" selectUnlockedCells="1"/>
  <phoneticPr fontId="0" type="noConversion"/>
  <pageMargins left="0.74791666666666667" right="0.74791666666666667" top="0.98402777777777772" bottom="0.98402777777777772" header="0.51180555555555551" footer="0.49236111111111114"/>
  <pageSetup paperSize="9" firstPageNumber="0" orientation="portrait" r:id="rId1"/>
  <headerFooter alignWithMargins="0">
    <oddFooter>&amp;CStránka &amp;P z &amp;N</oddFooter>
  </headerFooter>
</worksheet>
</file>

<file path=xl/worksheets/sheet44.xml><?xml version="1.0" encoding="utf-8"?>
<worksheet xmlns="http://schemas.openxmlformats.org/spreadsheetml/2006/main" xmlns:r="http://schemas.openxmlformats.org/officeDocument/2006/relationships">
  <sheetPr>
    <tabColor rgb="FF00B0F0"/>
    <pageSetUpPr fitToPage="1"/>
  </sheetPr>
  <dimension ref="A3:E23"/>
  <sheetViews>
    <sheetView workbookViewId="0">
      <selection activeCell="A31" sqref="A31"/>
    </sheetView>
  </sheetViews>
  <sheetFormatPr defaultColWidth="10.6640625" defaultRowHeight="12.75"/>
  <cols>
    <col min="1" max="1" width="10.6640625" style="341"/>
    <col min="2" max="2" width="45" style="343" customWidth="1"/>
    <col min="3" max="3" width="15.1640625" style="343" customWidth="1"/>
    <col min="4" max="4" width="16.1640625" style="343" customWidth="1"/>
    <col min="5" max="5" width="17.6640625" style="343" customWidth="1"/>
    <col min="6" max="16384" width="10.6640625" style="343"/>
  </cols>
  <sheetData>
    <row r="3" spans="1:5">
      <c r="B3" s="342" t="s">
        <v>4825</v>
      </c>
    </row>
    <row r="5" spans="1:5">
      <c r="B5" s="344" t="s">
        <v>4826</v>
      </c>
      <c r="C5" s="345" t="s">
        <v>4827</v>
      </c>
      <c r="D5" s="345" t="s">
        <v>4828</v>
      </c>
      <c r="E5" s="345" t="s">
        <v>4829</v>
      </c>
    </row>
    <row r="6" spans="1:5">
      <c r="B6" s="346"/>
      <c r="C6" s="346"/>
      <c r="D6" s="346"/>
      <c r="E6" s="346"/>
    </row>
    <row r="7" spans="1:5">
      <c r="B7" s="346" t="s">
        <v>4830</v>
      </c>
      <c r="C7" s="347">
        <f ca="1">Mot!$H$1</f>
        <v>0</v>
      </c>
      <c r="D7" s="347">
        <f ca="1">Mot!$J$1</f>
        <v>0</v>
      </c>
      <c r="E7" s="347">
        <f ca="1">Mot!$L$1</f>
        <v>0</v>
      </c>
    </row>
    <row r="8" spans="1:5">
      <c r="B8" s="346" t="s">
        <v>4831</v>
      </c>
      <c r="C8" s="347">
        <f ca="1">St!$H$1</f>
        <v>0</v>
      </c>
      <c r="D8" s="347">
        <f ca="1">St!$J$1</f>
        <v>0</v>
      </c>
      <c r="E8" s="347">
        <f ca="1">St!$L$1</f>
        <v>0</v>
      </c>
    </row>
    <row r="9" spans="1:5">
      <c r="B9" s="346"/>
      <c r="C9" s="347"/>
      <c r="D9" s="347"/>
      <c r="E9" s="347"/>
    </row>
    <row r="10" spans="1:5">
      <c r="B10" s="348" t="s">
        <v>4832</v>
      </c>
      <c r="C10" s="349">
        <f>SUM(C6:C9)</f>
        <v>0</v>
      </c>
      <c r="D10" s="349">
        <f>SUM(D6:D9)</f>
        <v>0</v>
      </c>
      <c r="E10" s="349">
        <f>SUM(E6:E9)</f>
        <v>0</v>
      </c>
    </row>
    <row r="14" spans="1:5" s="351" customFormat="1" ht="9.75">
      <c r="A14" s="350"/>
    </row>
    <row r="15" spans="1:5" s="351" customFormat="1" ht="9.75">
      <c r="A15" s="350"/>
    </row>
    <row r="16" spans="1:5" s="351" customFormat="1" ht="9.75">
      <c r="A16" s="350"/>
    </row>
    <row r="17" spans="1:1" s="351" customFormat="1" ht="9.75">
      <c r="A17" s="350"/>
    </row>
    <row r="18" spans="1:1" s="351" customFormat="1" ht="9.75">
      <c r="A18" s="350"/>
    </row>
    <row r="19" spans="1:1" s="351" customFormat="1" ht="9.75">
      <c r="A19" s="350"/>
    </row>
    <row r="20" spans="1:1" s="351" customFormat="1" ht="9.75">
      <c r="A20" s="350"/>
    </row>
    <row r="21" spans="1:1" s="351" customFormat="1" ht="9.75">
      <c r="A21" s="350"/>
    </row>
    <row r="22" spans="1:1" s="351" customFormat="1" ht="9.75">
      <c r="A22" s="350"/>
    </row>
    <row r="23" spans="1:1" s="351" customFormat="1" ht="9.75">
      <c r="A23" s="350"/>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45.xml><?xml version="1.0" encoding="utf-8"?>
<worksheet xmlns="http://schemas.openxmlformats.org/spreadsheetml/2006/main" xmlns:r="http://schemas.openxmlformats.org/officeDocument/2006/relationships">
  <sheetPr>
    <tabColor rgb="FF00B0F0"/>
    <pageSetUpPr fitToPage="1"/>
  </sheetPr>
  <dimension ref="A1:N21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377" customWidth="1"/>
    <col min="2" max="2" width="6.83203125" style="378" customWidth="1"/>
    <col min="3" max="3" width="5.5" style="378" customWidth="1"/>
    <col min="4" max="4" width="68.1640625" style="381" customWidth="1"/>
    <col min="5" max="5" width="10.1640625" style="377" customWidth="1"/>
    <col min="6" max="6" width="10.6640625" style="378"/>
    <col min="7" max="12" width="12.5" style="380" customWidth="1"/>
    <col min="13" max="13" width="15" style="378" customWidth="1"/>
    <col min="14" max="14" width="17" style="378" customWidth="1"/>
    <col min="15" max="16384" width="10.6640625" style="343"/>
  </cols>
  <sheetData>
    <row r="1" spans="1:14" s="354" customFormat="1">
      <c r="A1" s="352"/>
      <c r="B1" s="1648" t="s">
        <v>4833</v>
      </c>
      <c r="C1" s="1648"/>
      <c r="D1" s="1648"/>
      <c r="E1" s="353"/>
      <c r="G1" s="355"/>
      <c r="H1" s="356">
        <f>H210</f>
        <v>0</v>
      </c>
      <c r="I1" s="357"/>
      <c r="J1" s="356">
        <f>J210</f>
        <v>0</v>
      </c>
      <c r="K1" s="357"/>
      <c r="L1" s="356">
        <f>L210</f>
        <v>0</v>
      </c>
    </row>
    <row r="2" spans="1:14" s="354" customFormat="1">
      <c r="A2" s="352"/>
      <c r="B2" s="1648" t="s">
        <v>4830</v>
      </c>
      <c r="C2" s="1648"/>
      <c r="D2" s="1648"/>
      <c r="E2" s="353"/>
      <c r="G2" s="358"/>
      <c r="H2" s="359"/>
      <c r="I2" s="353"/>
      <c r="J2" s="353"/>
      <c r="K2" s="353"/>
      <c r="L2" s="353"/>
    </row>
    <row r="3" spans="1:14" s="354" customFormat="1">
      <c r="A3" s="352"/>
      <c r="B3" s="1649"/>
      <c r="C3" s="1649"/>
      <c r="D3" s="1649"/>
      <c r="E3" s="353"/>
      <c r="G3" s="359"/>
      <c r="H3" s="359"/>
      <c r="I3" s="353"/>
      <c r="J3" s="353"/>
      <c r="K3" s="353"/>
      <c r="L3" s="353"/>
    </row>
    <row r="4" spans="1:14" ht="25.5">
      <c r="A4" s="360" t="s">
        <v>4834</v>
      </c>
      <c r="B4" s="1650" t="s">
        <v>4835</v>
      </c>
      <c r="C4" s="1650"/>
      <c r="D4" s="1650"/>
      <c r="E4" s="361" t="s">
        <v>4836</v>
      </c>
      <c r="F4" s="361" t="s">
        <v>4837</v>
      </c>
      <c r="G4" s="345" t="s">
        <v>4838</v>
      </c>
      <c r="H4" s="345" t="s">
        <v>4839</v>
      </c>
      <c r="I4" s="345" t="s">
        <v>4840</v>
      </c>
      <c r="J4" s="345" t="s">
        <v>4841</v>
      </c>
      <c r="K4" s="345" t="s">
        <v>4842</v>
      </c>
      <c r="L4" s="345" t="s">
        <v>4843</v>
      </c>
      <c r="M4" s="345" t="s">
        <v>5953</v>
      </c>
      <c r="N4" s="345" t="s">
        <v>4844</v>
      </c>
    </row>
    <row r="5" spans="1:14">
      <c r="A5" s="362">
        <v>1</v>
      </c>
      <c r="B5" s="362" t="s">
        <v>5936</v>
      </c>
      <c r="C5" s="362" t="s">
        <v>5936</v>
      </c>
      <c r="D5" s="362">
        <v>2</v>
      </c>
      <c r="E5" s="362">
        <v>3</v>
      </c>
      <c r="F5" s="362">
        <v>4</v>
      </c>
      <c r="G5" s="362">
        <v>5</v>
      </c>
      <c r="H5" s="362">
        <v>6</v>
      </c>
      <c r="I5" s="362">
        <v>7</v>
      </c>
      <c r="J5" s="362">
        <v>8</v>
      </c>
      <c r="K5" s="362">
        <v>9</v>
      </c>
      <c r="L5" s="362">
        <v>10</v>
      </c>
      <c r="M5" s="362">
        <v>11</v>
      </c>
      <c r="N5" s="362">
        <v>12</v>
      </c>
    </row>
    <row r="6" spans="1:14" s="366" customFormat="1">
      <c r="A6" s="363" t="s">
        <v>4845</v>
      </c>
      <c r="B6" s="364" t="s">
        <v>4845</v>
      </c>
      <c r="C6" s="364" t="s">
        <v>4845</v>
      </c>
      <c r="D6" s="365" t="s">
        <v>4845</v>
      </c>
      <c r="E6" s="363" t="s">
        <v>4845</v>
      </c>
      <c r="F6" s="364" t="s">
        <v>4845</v>
      </c>
      <c r="G6" s="363" t="s">
        <v>4846</v>
      </c>
      <c r="H6" s="363" t="s">
        <v>4846</v>
      </c>
      <c r="I6" s="363" t="s">
        <v>4846</v>
      </c>
      <c r="J6" s="363" t="s">
        <v>4846</v>
      </c>
      <c r="K6" s="364" t="s">
        <v>4846</v>
      </c>
      <c r="L6" s="364" t="s">
        <v>4846</v>
      </c>
      <c r="M6" s="364" t="s">
        <v>4846</v>
      </c>
      <c r="N6" s="364" t="s">
        <v>4846</v>
      </c>
    </row>
    <row r="7" spans="1:14">
      <c r="A7" s="367">
        <v>1</v>
      </c>
      <c r="B7" s="368" t="s">
        <v>4847</v>
      </c>
      <c r="C7" s="369"/>
      <c r="D7" s="370"/>
      <c r="E7" s="367" t="s">
        <v>4018</v>
      </c>
      <c r="F7" s="369">
        <v>1</v>
      </c>
      <c r="G7" s="371"/>
      <c r="H7" s="372">
        <f>$F7*$G7</f>
        <v>0</v>
      </c>
      <c r="I7" s="371"/>
      <c r="J7" s="372">
        <f>$F7*$I7</f>
        <v>0</v>
      </c>
      <c r="K7" s="371">
        <f>$G7+$I7</f>
        <v>0</v>
      </c>
      <c r="L7" s="372">
        <f>$H7+$J7</f>
        <v>0</v>
      </c>
      <c r="M7" s="369"/>
      <c r="N7" s="369"/>
    </row>
    <row r="8" spans="1:14" ht="63.75">
      <c r="A8" s="353"/>
      <c r="B8" s="373"/>
      <c r="C8" s="374"/>
      <c r="D8" s="375" t="s">
        <v>4848</v>
      </c>
      <c r="E8" s="353"/>
      <c r="F8" s="374"/>
      <c r="G8" s="356"/>
      <c r="H8" s="376"/>
      <c r="I8" s="356"/>
      <c r="J8" s="376"/>
      <c r="K8" s="356"/>
      <c r="L8" s="376"/>
      <c r="M8" s="374"/>
      <c r="N8" s="374"/>
    </row>
    <row r="9" spans="1:14">
      <c r="D9" s="379" t="s">
        <v>4849</v>
      </c>
    </row>
    <row r="10" spans="1:14">
      <c r="D10" s="379" t="s">
        <v>4850</v>
      </c>
    </row>
    <row r="11" spans="1:14">
      <c r="D11" s="379" t="s">
        <v>4851</v>
      </c>
    </row>
    <row r="12" spans="1:14">
      <c r="B12" s="378">
        <v>4</v>
      </c>
      <c r="C12" s="378" t="s">
        <v>5504</v>
      </c>
      <c r="D12" s="381" t="s">
        <v>4852</v>
      </c>
    </row>
    <row r="13" spans="1:14">
      <c r="B13" s="378">
        <v>4</v>
      </c>
      <c r="C13" s="378" t="s">
        <v>5504</v>
      </c>
      <c r="D13" s="381" t="s">
        <v>4853</v>
      </c>
    </row>
    <row r="14" spans="1:14">
      <c r="B14" s="378">
        <v>4</v>
      </c>
      <c r="C14" s="378" t="s">
        <v>5504</v>
      </c>
      <c r="D14" s="381" t="s">
        <v>4854</v>
      </c>
    </row>
    <row r="15" spans="1:14">
      <c r="B15" s="378">
        <v>16</v>
      </c>
      <c r="C15" s="378" t="s">
        <v>4855</v>
      </c>
      <c r="D15" s="381" t="s">
        <v>4856</v>
      </c>
    </row>
    <row r="16" spans="1:14">
      <c r="B16" s="378">
        <v>4</v>
      </c>
      <c r="C16" s="378" t="s">
        <v>5504</v>
      </c>
      <c r="D16" s="381" t="s">
        <v>4857</v>
      </c>
    </row>
    <row r="17" spans="2:4">
      <c r="B17" s="378">
        <v>1</v>
      </c>
      <c r="C17" s="378" t="s">
        <v>5504</v>
      </c>
      <c r="D17" s="381" t="s">
        <v>4858</v>
      </c>
    </row>
    <row r="18" spans="2:4">
      <c r="B18" s="378">
        <v>3</v>
      </c>
      <c r="C18" s="378" t="s">
        <v>4855</v>
      </c>
      <c r="D18" s="381" t="s">
        <v>4859</v>
      </c>
    </row>
    <row r="19" spans="2:4">
      <c r="B19" s="378">
        <v>2</v>
      </c>
      <c r="C19" s="378" t="s">
        <v>5504</v>
      </c>
      <c r="D19" s="381" t="s">
        <v>4860</v>
      </c>
    </row>
    <row r="20" spans="2:4">
      <c r="B20" s="378">
        <v>1</v>
      </c>
      <c r="C20" s="378" t="s">
        <v>5504</v>
      </c>
      <c r="D20" s="381" t="s">
        <v>4861</v>
      </c>
    </row>
    <row r="21" spans="2:4">
      <c r="B21" s="378">
        <v>2</v>
      </c>
      <c r="C21" s="378" t="s">
        <v>5504</v>
      </c>
      <c r="D21" s="381" t="s">
        <v>4862</v>
      </c>
    </row>
    <row r="22" spans="2:4">
      <c r="B22" s="378">
        <v>1</v>
      </c>
      <c r="C22" s="378" t="s">
        <v>5504</v>
      </c>
      <c r="D22" s="381" t="s">
        <v>4863</v>
      </c>
    </row>
    <row r="23" spans="2:4">
      <c r="B23" s="378">
        <v>1</v>
      </c>
      <c r="C23" s="378" t="s">
        <v>5504</v>
      </c>
      <c r="D23" s="381" t="s">
        <v>4864</v>
      </c>
    </row>
    <row r="24" spans="2:4">
      <c r="B24" s="378">
        <v>1</v>
      </c>
      <c r="C24" s="378" t="s">
        <v>5504</v>
      </c>
      <c r="D24" s="381" t="s">
        <v>4865</v>
      </c>
    </row>
    <row r="25" spans="2:4">
      <c r="B25" s="378">
        <v>3</v>
      </c>
      <c r="C25" s="378" t="s">
        <v>5504</v>
      </c>
      <c r="D25" s="381" t="s">
        <v>4866</v>
      </c>
    </row>
    <row r="26" spans="2:4">
      <c r="B26" s="378">
        <v>3</v>
      </c>
      <c r="C26" s="378" t="s">
        <v>5504</v>
      </c>
      <c r="D26" s="381" t="s">
        <v>4867</v>
      </c>
    </row>
    <row r="27" spans="2:4">
      <c r="B27" s="378">
        <v>4</v>
      </c>
      <c r="C27" s="378" t="s">
        <v>5504</v>
      </c>
      <c r="D27" s="381" t="s">
        <v>4868</v>
      </c>
    </row>
    <row r="28" spans="2:4">
      <c r="B28" s="378">
        <v>3</v>
      </c>
      <c r="C28" s="378" t="s">
        <v>5504</v>
      </c>
      <c r="D28" s="381" t="s">
        <v>4869</v>
      </c>
    </row>
    <row r="29" spans="2:4">
      <c r="B29" s="378">
        <v>5</v>
      </c>
      <c r="C29" s="378" t="s">
        <v>5504</v>
      </c>
      <c r="D29" s="381" t="s">
        <v>4870</v>
      </c>
    </row>
    <row r="30" spans="2:4">
      <c r="B30" s="378">
        <v>1</v>
      </c>
      <c r="C30" s="378" t="s">
        <v>5504</v>
      </c>
      <c r="D30" s="381" t="s">
        <v>4871</v>
      </c>
    </row>
    <row r="31" spans="2:4">
      <c r="B31" s="378">
        <v>3</v>
      </c>
      <c r="C31" s="378" t="s">
        <v>5504</v>
      </c>
      <c r="D31" s="381" t="s">
        <v>4872</v>
      </c>
    </row>
    <row r="32" spans="2:4">
      <c r="B32" s="378">
        <v>3</v>
      </c>
      <c r="C32" s="378" t="s">
        <v>5504</v>
      </c>
      <c r="D32" s="381" t="s">
        <v>4873</v>
      </c>
    </row>
    <row r="33" spans="2:4">
      <c r="B33" s="378">
        <v>2</v>
      </c>
      <c r="C33" s="378" t="s">
        <v>5504</v>
      </c>
      <c r="D33" s="381" t="s">
        <v>4873</v>
      </c>
    </row>
    <row r="34" spans="2:4">
      <c r="B34" s="378">
        <v>16</v>
      </c>
      <c r="C34" s="378" t="s">
        <v>5504</v>
      </c>
      <c r="D34" s="381" t="s">
        <v>4874</v>
      </c>
    </row>
    <row r="35" spans="2:4">
      <c r="B35" s="378">
        <v>3</v>
      </c>
      <c r="C35" s="378" t="s">
        <v>5504</v>
      </c>
      <c r="D35" s="381" t="s">
        <v>4875</v>
      </c>
    </row>
    <row r="36" spans="2:4">
      <c r="B36" s="378">
        <v>1</v>
      </c>
      <c r="C36" s="378" t="s">
        <v>5504</v>
      </c>
      <c r="D36" s="381" t="s">
        <v>4876</v>
      </c>
    </row>
    <row r="37" spans="2:4">
      <c r="B37" s="378">
        <v>1</v>
      </c>
      <c r="C37" s="378" t="s">
        <v>5504</v>
      </c>
      <c r="D37" s="381" t="s">
        <v>4877</v>
      </c>
    </row>
    <row r="38" spans="2:4">
      <c r="B38" s="378">
        <v>5</v>
      </c>
      <c r="C38" s="378" t="s">
        <v>5504</v>
      </c>
      <c r="D38" s="381" t="s">
        <v>4878</v>
      </c>
    </row>
    <row r="39" spans="2:4">
      <c r="B39" s="378">
        <v>1</v>
      </c>
      <c r="C39" s="378" t="s">
        <v>5504</v>
      </c>
      <c r="D39" s="381" t="s">
        <v>4879</v>
      </c>
    </row>
    <row r="40" spans="2:4">
      <c r="B40" s="378">
        <v>1</v>
      </c>
      <c r="C40" s="378" t="s">
        <v>5504</v>
      </c>
      <c r="D40" s="381" t="s">
        <v>4880</v>
      </c>
    </row>
    <row r="41" spans="2:4">
      <c r="B41" s="378">
        <v>1</v>
      </c>
      <c r="C41" s="378" t="s">
        <v>5504</v>
      </c>
      <c r="D41" s="381" t="s">
        <v>4881</v>
      </c>
    </row>
    <row r="42" spans="2:4">
      <c r="B42" s="378">
        <v>8</v>
      </c>
      <c r="C42" s="378" t="s">
        <v>5504</v>
      </c>
      <c r="D42" s="381" t="s">
        <v>4882</v>
      </c>
    </row>
    <row r="43" spans="2:4">
      <c r="B43" s="378">
        <v>2</v>
      </c>
      <c r="C43" s="378" t="s">
        <v>5504</v>
      </c>
      <c r="D43" s="381" t="s">
        <v>4883</v>
      </c>
    </row>
    <row r="44" spans="2:4">
      <c r="B44" s="378">
        <v>2</v>
      </c>
      <c r="C44" s="378" t="s">
        <v>5504</v>
      </c>
      <c r="D44" s="381" t="s">
        <v>4884</v>
      </c>
    </row>
    <row r="45" spans="2:4">
      <c r="B45" s="378">
        <v>2</v>
      </c>
      <c r="C45" s="378" t="s">
        <v>5504</v>
      </c>
      <c r="D45" s="381" t="s">
        <v>4885</v>
      </c>
    </row>
    <row r="46" spans="2:4">
      <c r="B46" s="378">
        <v>16</v>
      </c>
      <c r="C46" s="378" t="s">
        <v>5504</v>
      </c>
      <c r="D46" s="381" t="s">
        <v>4886</v>
      </c>
    </row>
    <row r="47" spans="2:4">
      <c r="B47" s="378">
        <v>2</v>
      </c>
      <c r="C47" s="378" t="s">
        <v>5504</v>
      </c>
      <c r="D47" s="381" t="s">
        <v>4887</v>
      </c>
    </row>
    <row r="48" spans="2:4">
      <c r="B48" s="378">
        <v>3</v>
      </c>
      <c r="C48" s="378" t="s">
        <v>5504</v>
      </c>
      <c r="D48" s="381" t="s">
        <v>4888</v>
      </c>
    </row>
    <row r="49" spans="2:4">
      <c r="B49" s="378">
        <v>6</v>
      </c>
      <c r="C49" s="378" t="s">
        <v>5504</v>
      </c>
      <c r="D49" s="381" t="s">
        <v>4889</v>
      </c>
    </row>
    <row r="50" spans="2:4">
      <c r="B50" s="378">
        <v>6</v>
      </c>
      <c r="C50" s="378" t="s">
        <v>5504</v>
      </c>
      <c r="D50" s="381" t="s">
        <v>4890</v>
      </c>
    </row>
    <row r="51" spans="2:4">
      <c r="B51" s="378">
        <v>2</v>
      </c>
      <c r="C51" s="378" t="s">
        <v>5504</v>
      </c>
      <c r="D51" s="381" t="s">
        <v>4891</v>
      </c>
    </row>
    <row r="52" spans="2:4">
      <c r="B52" s="378">
        <v>1</v>
      </c>
      <c r="C52" s="378" t="s">
        <v>5504</v>
      </c>
      <c r="D52" s="381" t="s">
        <v>3078</v>
      </c>
    </row>
    <row r="53" spans="2:4">
      <c r="B53" s="378">
        <v>3</v>
      </c>
      <c r="C53" s="378" t="s">
        <v>5504</v>
      </c>
      <c r="D53" s="381" t="s">
        <v>3079</v>
      </c>
    </row>
    <row r="54" spans="2:4">
      <c r="B54" s="378">
        <v>3</v>
      </c>
      <c r="C54" s="378" t="s">
        <v>5504</v>
      </c>
      <c r="D54" s="381" t="s">
        <v>3080</v>
      </c>
    </row>
    <row r="55" spans="2:4">
      <c r="B55" s="378">
        <v>1</v>
      </c>
      <c r="C55" s="378" t="s">
        <v>5504</v>
      </c>
      <c r="D55" s="381" t="s">
        <v>3081</v>
      </c>
    </row>
    <row r="56" spans="2:4">
      <c r="B56" s="378">
        <v>1</v>
      </c>
      <c r="C56" s="378" t="s">
        <v>5504</v>
      </c>
      <c r="D56" s="381" t="s">
        <v>3082</v>
      </c>
    </row>
    <row r="57" spans="2:4">
      <c r="B57" s="378">
        <v>1</v>
      </c>
      <c r="C57" s="378" t="s">
        <v>5504</v>
      </c>
      <c r="D57" s="381" t="s">
        <v>3083</v>
      </c>
    </row>
    <row r="58" spans="2:4">
      <c r="B58" s="378">
        <v>4</v>
      </c>
      <c r="C58" s="378" t="s">
        <v>5504</v>
      </c>
      <c r="D58" s="381" t="s">
        <v>3084</v>
      </c>
    </row>
    <row r="59" spans="2:4">
      <c r="B59" s="378">
        <v>8</v>
      </c>
      <c r="C59" s="378" t="s">
        <v>5504</v>
      </c>
      <c r="D59" s="381" t="s">
        <v>3085</v>
      </c>
    </row>
    <row r="60" spans="2:4">
      <c r="B60" s="378">
        <v>8</v>
      </c>
      <c r="C60" s="378" t="s">
        <v>5504</v>
      </c>
      <c r="D60" s="381" t="s">
        <v>3086</v>
      </c>
    </row>
    <row r="61" spans="2:4">
      <c r="B61" s="378">
        <v>8</v>
      </c>
      <c r="C61" s="378" t="s">
        <v>5504</v>
      </c>
      <c r="D61" s="381" t="s">
        <v>3087</v>
      </c>
    </row>
    <row r="62" spans="2:4">
      <c r="B62" s="378">
        <v>103</v>
      </c>
      <c r="C62" s="378" t="s">
        <v>5504</v>
      </c>
      <c r="D62" s="381" t="s">
        <v>3088</v>
      </c>
    </row>
    <row r="63" spans="2:4">
      <c r="B63" s="378">
        <v>48</v>
      </c>
      <c r="C63" s="378" t="s">
        <v>5504</v>
      </c>
      <c r="D63" s="381" t="s">
        <v>3089</v>
      </c>
    </row>
    <row r="64" spans="2:4">
      <c r="B64" s="378">
        <v>70</v>
      </c>
      <c r="C64" s="378" t="s">
        <v>5504</v>
      </c>
      <c r="D64" s="381" t="s">
        <v>3090</v>
      </c>
    </row>
    <row r="65" spans="1:14">
      <c r="B65" s="378">
        <v>1</v>
      </c>
      <c r="C65" s="378" t="s">
        <v>5504</v>
      </c>
      <c r="D65" s="381" t="s">
        <v>3091</v>
      </c>
    </row>
    <row r="66" spans="1:14">
      <c r="B66" s="378">
        <v>12</v>
      </c>
      <c r="C66" s="378" t="s">
        <v>5504</v>
      </c>
      <c r="D66" s="381" t="s">
        <v>3092</v>
      </c>
    </row>
    <row r="67" spans="1:14">
      <c r="B67" s="378">
        <v>3</v>
      </c>
      <c r="C67" s="378" t="s">
        <v>5504</v>
      </c>
      <c r="D67" s="381" t="s">
        <v>3093</v>
      </c>
    </row>
    <row r="68" spans="1:14">
      <c r="B68" s="378">
        <v>4</v>
      </c>
      <c r="C68" s="378" t="s">
        <v>5504</v>
      </c>
      <c r="D68" s="381" t="s">
        <v>3094</v>
      </c>
    </row>
    <row r="69" spans="1:14">
      <c r="B69" s="378">
        <v>2</v>
      </c>
      <c r="C69" s="378" t="s">
        <v>5504</v>
      </c>
      <c r="D69" s="381" t="s">
        <v>3095</v>
      </c>
    </row>
    <row r="70" spans="1:14">
      <c r="B70" s="378">
        <v>2</v>
      </c>
      <c r="C70" s="378" t="s">
        <v>5504</v>
      </c>
      <c r="D70" s="381" t="s">
        <v>3096</v>
      </c>
    </row>
    <row r="71" spans="1:14">
      <c r="B71" s="378">
        <v>18</v>
      </c>
      <c r="C71" s="378" t="s">
        <v>5504</v>
      </c>
      <c r="D71" s="381" t="s">
        <v>3097</v>
      </c>
    </row>
    <row r="72" spans="1:14">
      <c r="B72" s="378">
        <v>3</v>
      </c>
      <c r="C72" s="378" t="s">
        <v>5504</v>
      </c>
      <c r="D72" s="381" t="s">
        <v>3098</v>
      </c>
    </row>
    <row r="73" spans="1:14">
      <c r="B73" s="378">
        <v>10</v>
      </c>
      <c r="C73" s="378" t="s">
        <v>5504</v>
      </c>
      <c r="D73" s="381" t="s">
        <v>3099</v>
      </c>
    </row>
    <row r="74" spans="1:14">
      <c r="B74" s="378">
        <v>1</v>
      </c>
      <c r="C74" s="378" t="s">
        <v>5504</v>
      </c>
      <c r="D74" s="381" t="s">
        <v>3100</v>
      </c>
    </row>
    <row r="75" spans="1:14">
      <c r="B75" s="378">
        <v>1</v>
      </c>
      <c r="C75" s="378" t="s">
        <v>5504</v>
      </c>
      <c r="D75" s="381" t="s">
        <v>3101</v>
      </c>
    </row>
    <row r="76" spans="1:14">
      <c r="B76" s="378">
        <v>2</v>
      </c>
      <c r="C76" s="378" t="s">
        <v>5504</v>
      </c>
      <c r="D76" s="381" t="s">
        <v>3102</v>
      </c>
    </row>
    <row r="77" spans="1:14">
      <c r="B77" s="378">
        <v>18</v>
      </c>
      <c r="C77" s="378" t="s">
        <v>5504</v>
      </c>
      <c r="D77" s="381" t="s">
        <v>3103</v>
      </c>
    </row>
    <row r="78" spans="1:14">
      <c r="B78" s="378">
        <v>3.2</v>
      </c>
      <c r="C78" s="378" t="s">
        <v>459</v>
      </c>
      <c r="D78" s="381" t="s">
        <v>3104</v>
      </c>
    </row>
    <row r="79" spans="1:14">
      <c r="B79" s="378">
        <v>1</v>
      </c>
      <c r="C79" s="378" t="s">
        <v>4018</v>
      </c>
      <c r="D79" s="381" t="s">
        <v>3105</v>
      </c>
    </row>
    <row r="80" spans="1:14">
      <c r="A80" s="367">
        <v>2</v>
      </c>
      <c r="B80" s="368" t="s">
        <v>3106</v>
      </c>
      <c r="C80" s="369"/>
      <c r="D80" s="370"/>
      <c r="E80" s="367" t="s">
        <v>5504</v>
      </c>
      <c r="F80" s="369">
        <v>4</v>
      </c>
      <c r="G80" s="371"/>
      <c r="H80" s="372">
        <f>$F80*$G80</f>
        <v>0</v>
      </c>
      <c r="I80" s="371"/>
      <c r="J80" s="372">
        <f>$F80*$I80</f>
        <v>0</v>
      </c>
      <c r="K80" s="371">
        <f>$G80+$I80</f>
        <v>0</v>
      </c>
      <c r="L80" s="372">
        <f>$H80+$J80</f>
        <v>0</v>
      </c>
      <c r="M80" s="369"/>
      <c r="N80" s="369"/>
    </row>
    <row r="81" spans="1:14">
      <c r="D81" s="381" t="s">
        <v>3107</v>
      </c>
    </row>
    <row r="82" spans="1:14">
      <c r="A82" s="367">
        <v>3</v>
      </c>
      <c r="B82" s="368" t="s">
        <v>3108</v>
      </c>
      <c r="C82" s="369"/>
      <c r="D82" s="370"/>
      <c r="E82" s="367" t="s">
        <v>5504</v>
      </c>
      <c r="F82" s="369">
        <v>3</v>
      </c>
      <c r="G82" s="371"/>
      <c r="H82" s="372">
        <f>$F82*$G82</f>
        <v>0</v>
      </c>
      <c r="I82" s="371"/>
      <c r="J82" s="372">
        <f>$F82*$I82</f>
        <v>0</v>
      </c>
      <c r="K82" s="371">
        <f>$G82+$I82</f>
        <v>0</v>
      </c>
      <c r="L82" s="372">
        <f>$H82+$J82</f>
        <v>0</v>
      </c>
      <c r="M82" s="369"/>
      <c r="N82" s="369"/>
    </row>
    <row r="83" spans="1:14">
      <c r="D83" s="381" t="s">
        <v>3109</v>
      </c>
    </row>
    <row r="84" spans="1:14">
      <c r="A84" s="367">
        <v>4</v>
      </c>
      <c r="B84" s="368" t="s">
        <v>3110</v>
      </c>
      <c r="C84" s="369"/>
      <c r="D84" s="370"/>
      <c r="E84" s="367" t="s">
        <v>459</v>
      </c>
      <c r="F84" s="369">
        <v>200</v>
      </c>
      <c r="G84" s="371"/>
      <c r="H84" s="372">
        <f>$F84*$G84</f>
        <v>0</v>
      </c>
      <c r="I84" s="371"/>
      <c r="J84" s="372">
        <f>$F84*$I84</f>
        <v>0</v>
      </c>
      <c r="K84" s="371">
        <f>$G84+$I84</f>
        <v>0</v>
      </c>
      <c r="L84" s="372">
        <f>$H84+$J84</f>
        <v>0</v>
      </c>
      <c r="M84" s="369"/>
      <c r="N84" s="369"/>
    </row>
    <row r="85" spans="1:14">
      <c r="A85" s="382"/>
      <c r="B85" s="383"/>
      <c r="C85" s="384"/>
      <c r="D85" s="385" t="s">
        <v>3111</v>
      </c>
      <c r="E85" s="382"/>
      <c r="F85" s="384"/>
      <c r="G85" s="386"/>
      <c r="H85" s="387"/>
      <c r="I85" s="386"/>
      <c r="J85" s="387"/>
      <c r="K85" s="386"/>
      <c r="L85" s="387"/>
      <c r="M85" s="384"/>
      <c r="N85" s="384"/>
    </row>
    <row r="86" spans="1:14">
      <c r="A86" s="367">
        <v>5</v>
      </c>
      <c r="B86" s="368" t="s">
        <v>3112</v>
      </c>
      <c r="C86" s="369"/>
      <c r="D86" s="370"/>
      <c r="E86" s="367" t="s">
        <v>459</v>
      </c>
      <c r="F86" s="369">
        <v>62</v>
      </c>
      <c r="G86" s="371"/>
      <c r="H86" s="372">
        <f>$F86*$G86</f>
        <v>0</v>
      </c>
      <c r="I86" s="371"/>
      <c r="J86" s="372">
        <f>$F86*$I86</f>
        <v>0</v>
      </c>
      <c r="K86" s="371">
        <f>$G86+$I86</f>
        <v>0</v>
      </c>
      <c r="L86" s="372">
        <f>$H86+$J86</f>
        <v>0</v>
      </c>
      <c r="M86" s="369"/>
      <c r="N86" s="369"/>
    </row>
    <row r="87" spans="1:14">
      <c r="A87" s="382"/>
      <c r="B87" s="383"/>
      <c r="C87" s="384"/>
      <c r="D87" s="385" t="s">
        <v>3111</v>
      </c>
      <c r="E87" s="382"/>
      <c r="F87" s="384"/>
      <c r="G87" s="386"/>
      <c r="H87" s="387"/>
      <c r="I87" s="386"/>
      <c r="J87" s="387"/>
      <c r="K87" s="386"/>
      <c r="L87" s="387"/>
      <c r="M87" s="384"/>
      <c r="N87" s="384"/>
    </row>
    <row r="88" spans="1:14">
      <c r="A88" s="367">
        <v>6</v>
      </c>
      <c r="B88" s="368" t="s">
        <v>3113</v>
      </c>
      <c r="C88" s="369"/>
      <c r="D88" s="370"/>
      <c r="E88" s="367" t="s">
        <v>459</v>
      </c>
      <c r="F88" s="369">
        <v>115</v>
      </c>
      <c r="G88" s="371"/>
      <c r="H88" s="372">
        <f>$F88*$G88</f>
        <v>0</v>
      </c>
      <c r="I88" s="371"/>
      <c r="J88" s="372">
        <f>$F88*$I88</f>
        <v>0</v>
      </c>
      <c r="K88" s="371">
        <f>$G88+$I88</f>
        <v>0</v>
      </c>
      <c r="L88" s="372">
        <f>$H88+$J88</f>
        <v>0</v>
      </c>
      <c r="M88" s="369"/>
      <c r="N88" s="369"/>
    </row>
    <row r="89" spans="1:14">
      <c r="A89" s="382"/>
      <c r="B89" s="383"/>
      <c r="C89" s="384"/>
      <c r="D89" s="385" t="s">
        <v>3111</v>
      </c>
      <c r="E89" s="382"/>
      <c r="F89" s="384"/>
      <c r="G89" s="386"/>
      <c r="H89" s="387"/>
      <c r="I89" s="386"/>
      <c r="J89" s="387"/>
      <c r="K89" s="386"/>
      <c r="L89" s="387"/>
      <c r="M89" s="384"/>
      <c r="N89" s="384"/>
    </row>
    <row r="90" spans="1:14">
      <c r="A90" s="367">
        <v>7</v>
      </c>
      <c r="B90" s="368" t="s">
        <v>3114</v>
      </c>
      <c r="C90" s="369"/>
      <c r="D90" s="370"/>
      <c r="E90" s="367" t="s">
        <v>459</v>
      </c>
      <c r="F90" s="369">
        <v>65</v>
      </c>
      <c r="G90" s="371"/>
      <c r="H90" s="372">
        <f>$F90*$G90</f>
        <v>0</v>
      </c>
      <c r="I90" s="371"/>
      <c r="J90" s="372">
        <f>$F90*$I90</f>
        <v>0</v>
      </c>
      <c r="K90" s="371">
        <f>$G90+$I90</f>
        <v>0</v>
      </c>
      <c r="L90" s="372">
        <f>$H90+$J90</f>
        <v>0</v>
      </c>
      <c r="M90" s="369"/>
      <c r="N90" s="369"/>
    </row>
    <row r="91" spans="1:14">
      <c r="A91" s="382"/>
      <c r="B91" s="383"/>
      <c r="C91" s="384"/>
      <c r="D91" s="385" t="s">
        <v>3111</v>
      </c>
      <c r="E91" s="382"/>
      <c r="F91" s="384"/>
      <c r="G91" s="386"/>
      <c r="H91" s="387"/>
      <c r="I91" s="386"/>
      <c r="J91" s="387"/>
      <c r="K91" s="386"/>
      <c r="L91" s="387"/>
      <c r="M91" s="384"/>
      <c r="N91" s="384"/>
    </row>
    <row r="92" spans="1:14">
      <c r="A92" s="367">
        <v>8</v>
      </c>
      <c r="B92" s="368" t="s">
        <v>3115</v>
      </c>
      <c r="C92" s="369"/>
      <c r="D92" s="370"/>
      <c r="E92" s="367" t="s">
        <v>459</v>
      </c>
      <c r="F92" s="369">
        <v>55</v>
      </c>
      <c r="G92" s="371"/>
      <c r="H92" s="372">
        <f>$F92*$G92</f>
        <v>0</v>
      </c>
      <c r="I92" s="371"/>
      <c r="J92" s="372">
        <f>$F92*$I92</f>
        <v>0</v>
      </c>
      <c r="K92" s="371">
        <f>$G92+$I92</f>
        <v>0</v>
      </c>
      <c r="L92" s="372">
        <f>$H92+$J92</f>
        <v>0</v>
      </c>
      <c r="M92" s="369"/>
      <c r="N92" s="369"/>
    </row>
    <row r="93" spans="1:14">
      <c r="A93" s="382"/>
      <c r="B93" s="383"/>
      <c r="C93" s="384"/>
      <c r="D93" s="385" t="s">
        <v>3111</v>
      </c>
      <c r="E93" s="382"/>
      <c r="F93" s="384"/>
      <c r="G93" s="386"/>
      <c r="H93" s="387"/>
      <c r="I93" s="386"/>
      <c r="J93" s="387"/>
      <c r="K93" s="386"/>
      <c r="L93" s="387"/>
      <c r="M93" s="384"/>
      <c r="N93" s="384"/>
    </row>
    <row r="94" spans="1:14">
      <c r="A94" s="367">
        <v>9</v>
      </c>
      <c r="B94" s="368" t="s">
        <v>3116</v>
      </c>
      <c r="C94" s="369"/>
      <c r="D94" s="370"/>
      <c r="E94" s="367" t="s">
        <v>459</v>
      </c>
      <c r="F94" s="369">
        <v>180</v>
      </c>
      <c r="G94" s="371"/>
      <c r="H94" s="372">
        <f>$F94*$G94</f>
        <v>0</v>
      </c>
      <c r="I94" s="371"/>
      <c r="J94" s="372">
        <f>$F94*$I94</f>
        <v>0</v>
      </c>
      <c r="K94" s="371">
        <f>$G94+$I94</f>
        <v>0</v>
      </c>
      <c r="L94" s="372">
        <f>$H94+$J94</f>
        <v>0</v>
      </c>
      <c r="M94" s="369"/>
      <c r="N94" s="369"/>
    </row>
    <row r="95" spans="1:14">
      <c r="A95" s="382"/>
      <c r="B95" s="383"/>
      <c r="C95" s="384"/>
      <c r="D95" s="385" t="s">
        <v>3111</v>
      </c>
      <c r="E95" s="382"/>
      <c r="F95" s="384"/>
      <c r="G95" s="386"/>
      <c r="H95" s="387"/>
      <c r="I95" s="386"/>
      <c r="J95" s="387"/>
      <c r="K95" s="386"/>
      <c r="L95" s="387"/>
      <c r="M95" s="384"/>
      <c r="N95" s="384"/>
    </row>
    <row r="96" spans="1:14">
      <c r="A96" s="367">
        <v>10</v>
      </c>
      <c r="B96" s="368" t="s">
        <v>3117</v>
      </c>
      <c r="C96" s="369"/>
      <c r="D96" s="370"/>
      <c r="E96" s="367" t="s">
        <v>459</v>
      </c>
      <c r="F96" s="369">
        <v>600</v>
      </c>
      <c r="G96" s="371"/>
      <c r="H96" s="372">
        <f>$F96*$G96</f>
        <v>0</v>
      </c>
      <c r="I96" s="371"/>
      <c r="J96" s="372">
        <f>$F96*$I96</f>
        <v>0</v>
      </c>
      <c r="K96" s="371">
        <f>$G96+$I96</f>
        <v>0</v>
      </c>
      <c r="L96" s="372">
        <f>$H96+$J96</f>
        <v>0</v>
      </c>
      <c r="M96" s="369"/>
      <c r="N96" s="369"/>
    </row>
    <row r="97" spans="1:14">
      <c r="A97" s="382"/>
      <c r="B97" s="383"/>
      <c r="C97" s="384"/>
      <c r="D97" s="385" t="s">
        <v>3111</v>
      </c>
      <c r="E97" s="382"/>
      <c r="F97" s="384"/>
      <c r="G97" s="386"/>
      <c r="H97" s="387"/>
      <c r="I97" s="386"/>
      <c r="J97" s="387"/>
      <c r="K97" s="386"/>
      <c r="L97" s="387"/>
      <c r="M97" s="384"/>
      <c r="N97" s="384"/>
    </row>
    <row r="98" spans="1:14">
      <c r="A98" s="367">
        <v>11</v>
      </c>
      <c r="B98" s="368" t="s">
        <v>3118</v>
      </c>
      <c r="C98" s="369"/>
      <c r="D98" s="370"/>
      <c r="E98" s="367" t="s">
        <v>459</v>
      </c>
      <c r="F98" s="369">
        <v>75</v>
      </c>
      <c r="G98" s="371"/>
      <c r="H98" s="372">
        <f>$F98*$G98</f>
        <v>0</v>
      </c>
      <c r="I98" s="371"/>
      <c r="J98" s="372">
        <f>$F98*$I98</f>
        <v>0</v>
      </c>
      <c r="K98" s="371">
        <f>$G98+$I98</f>
        <v>0</v>
      </c>
      <c r="L98" s="372">
        <f>$H98+$J98</f>
        <v>0</v>
      </c>
      <c r="M98" s="369"/>
      <c r="N98" s="369"/>
    </row>
    <row r="99" spans="1:14">
      <c r="A99" s="382"/>
      <c r="B99" s="383"/>
      <c r="C99" s="384"/>
      <c r="D99" s="385" t="s">
        <v>3111</v>
      </c>
      <c r="E99" s="382"/>
      <c r="F99" s="384"/>
      <c r="G99" s="386"/>
      <c r="H99" s="387"/>
      <c r="I99" s="386"/>
      <c r="J99" s="387"/>
      <c r="K99" s="386"/>
      <c r="L99" s="387"/>
      <c r="M99" s="384"/>
      <c r="N99" s="384"/>
    </row>
    <row r="100" spans="1:14">
      <c r="A100" s="367">
        <v>12</v>
      </c>
      <c r="B100" s="368" t="s">
        <v>3119</v>
      </c>
      <c r="C100" s="369"/>
      <c r="D100" s="370"/>
      <c r="E100" s="367" t="s">
        <v>459</v>
      </c>
      <c r="F100" s="369">
        <v>75</v>
      </c>
      <c r="G100" s="371"/>
      <c r="H100" s="372">
        <f>$F100*$G100</f>
        <v>0</v>
      </c>
      <c r="I100" s="371"/>
      <c r="J100" s="372">
        <f>$F100*$I100</f>
        <v>0</v>
      </c>
      <c r="K100" s="371">
        <f>$G100+$I100</f>
        <v>0</v>
      </c>
      <c r="L100" s="372">
        <f>$H100+$J100</f>
        <v>0</v>
      </c>
      <c r="M100" s="369"/>
      <c r="N100" s="369"/>
    </row>
    <row r="101" spans="1:14">
      <c r="A101" s="382"/>
      <c r="B101" s="383"/>
      <c r="C101" s="384"/>
      <c r="D101" s="385" t="s">
        <v>3111</v>
      </c>
      <c r="E101" s="382"/>
      <c r="F101" s="384"/>
      <c r="G101" s="386"/>
      <c r="H101" s="387"/>
      <c r="I101" s="386"/>
      <c r="J101" s="387"/>
      <c r="K101" s="386"/>
      <c r="L101" s="387"/>
      <c r="M101" s="384"/>
      <c r="N101" s="384"/>
    </row>
    <row r="102" spans="1:14">
      <c r="A102" s="367">
        <v>13</v>
      </c>
      <c r="B102" s="368" t="s">
        <v>3120</v>
      </c>
      <c r="C102" s="369"/>
      <c r="D102" s="370"/>
      <c r="E102" s="367" t="s">
        <v>459</v>
      </c>
      <c r="F102" s="369">
        <v>60</v>
      </c>
      <c r="G102" s="371"/>
      <c r="H102" s="372">
        <f>$F102*$G102</f>
        <v>0</v>
      </c>
      <c r="I102" s="371"/>
      <c r="J102" s="372">
        <f>$F102*$I102</f>
        <v>0</v>
      </c>
      <c r="K102" s="371">
        <f>$G102+$I102</f>
        <v>0</v>
      </c>
      <c r="L102" s="372">
        <f>$H102+$J102</f>
        <v>0</v>
      </c>
      <c r="M102" s="369"/>
      <c r="N102" s="369"/>
    </row>
    <row r="103" spans="1:14">
      <c r="A103" s="382"/>
      <c r="B103" s="383"/>
      <c r="C103" s="384"/>
      <c r="D103" s="385" t="s">
        <v>3111</v>
      </c>
      <c r="E103" s="382"/>
      <c r="F103" s="384"/>
      <c r="G103" s="386"/>
      <c r="H103" s="387"/>
      <c r="I103" s="386"/>
      <c r="J103" s="387"/>
      <c r="K103" s="386"/>
      <c r="L103" s="387"/>
      <c r="M103" s="384"/>
      <c r="N103" s="384"/>
    </row>
    <row r="104" spans="1:14">
      <c r="A104" s="367">
        <v>14</v>
      </c>
      <c r="B104" s="368" t="s">
        <v>3121</v>
      </c>
      <c r="C104" s="369"/>
      <c r="D104" s="370"/>
      <c r="E104" s="367" t="s">
        <v>459</v>
      </c>
      <c r="F104" s="369">
        <v>150</v>
      </c>
      <c r="G104" s="371"/>
      <c r="H104" s="372">
        <f>$F104*$G104</f>
        <v>0</v>
      </c>
      <c r="I104" s="371"/>
      <c r="J104" s="372">
        <f>$F104*$I104</f>
        <v>0</v>
      </c>
      <c r="K104" s="371">
        <f>$G104+$I104</f>
        <v>0</v>
      </c>
      <c r="L104" s="372">
        <f>$H104+$J104</f>
        <v>0</v>
      </c>
      <c r="M104" s="369"/>
      <c r="N104" s="369"/>
    </row>
    <row r="105" spans="1:14">
      <c r="A105" s="382"/>
      <c r="B105" s="383"/>
      <c r="C105" s="384"/>
      <c r="D105" s="385" t="s">
        <v>3111</v>
      </c>
      <c r="E105" s="382"/>
      <c r="F105" s="384"/>
      <c r="G105" s="386"/>
      <c r="H105" s="387"/>
      <c r="I105" s="386"/>
      <c r="J105" s="387"/>
      <c r="K105" s="386"/>
      <c r="L105" s="387"/>
      <c r="M105" s="384"/>
      <c r="N105" s="384"/>
    </row>
    <row r="106" spans="1:14">
      <c r="A106" s="367">
        <v>15</v>
      </c>
      <c r="B106" s="368" t="s">
        <v>3122</v>
      </c>
      <c r="C106" s="369"/>
      <c r="D106" s="370"/>
      <c r="E106" s="367" t="s">
        <v>459</v>
      </c>
      <c r="F106" s="369">
        <v>3</v>
      </c>
      <c r="G106" s="371"/>
      <c r="H106" s="372">
        <f>$F106*$G106</f>
        <v>0</v>
      </c>
      <c r="I106" s="371"/>
      <c r="J106" s="372">
        <f>$F106*$I106</f>
        <v>0</v>
      </c>
      <c r="K106" s="371">
        <f>$G106+$I106</f>
        <v>0</v>
      </c>
      <c r="L106" s="372">
        <f>$H106+$J106</f>
        <v>0</v>
      </c>
      <c r="M106" s="369"/>
      <c r="N106" s="369"/>
    </row>
    <row r="107" spans="1:14">
      <c r="A107" s="382"/>
      <c r="B107" s="383"/>
      <c r="C107" s="384"/>
      <c r="D107" s="385" t="s">
        <v>3111</v>
      </c>
      <c r="E107" s="382"/>
      <c r="F107" s="384"/>
      <c r="G107" s="386"/>
      <c r="H107" s="387"/>
      <c r="I107" s="386"/>
      <c r="J107" s="387"/>
      <c r="K107" s="386"/>
      <c r="L107" s="387"/>
      <c r="M107" s="384"/>
      <c r="N107" s="384"/>
    </row>
    <row r="108" spans="1:14">
      <c r="A108" s="367">
        <v>16</v>
      </c>
      <c r="B108" s="368" t="s">
        <v>3123</v>
      </c>
      <c r="C108" s="369"/>
      <c r="D108" s="370"/>
      <c r="E108" s="367" t="s">
        <v>459</v>
      </c>
      <c r="F108" s="369">
        <v>30</v>
      </c>
      <c r="G108" s="371"/>
      <c r="H108" s="372">
        <f>$F108*$G108</f>
        <v>0</v>
      </c>
      <c r="I108" s="371"/>
      <c r="J108" s="372">
        <f>$F108*$I108</f>
        <v>0</v>
      </c>
      <c r="K108" s="371">
        <f>$G108+$I108</f>
        <v>0</v>
      </c>
      <c r="L108" s="372">
        <f>$H108+$J108</f>
        <v>0</v>
      </c>
      <c r="M108" s="369"/>
      <c r="N108" s="369"/>
    </row>
    <row r="109" spans="1:14">
      <c r="A109" s="382"/>
      <c r="B109" s="383"/>
      <c r="C109" s="384"/>
      <c r="D109" s="385" t="s">
        <v>3111</v>
      </c>
      <c r="E109" s="382"/>
      <c r="F109" s="384"/>
      <c r="G109" s="386"/>
      <c r="H109" s="387"/>
      <c r="I109" s="386"/>
      <c r="J109" s="387"/>
      <c r="K109" s="386"/>
      <c r="L109" s="387"/>
      <c r="M109" s="384"/>
      <c r="N109" s="384"/>
    </row>
    <row r="110" spans="1:14">
      <c r="A110" s="367">
        <v>17</v>
      </c>
      <c r="B110" s="368" t="s">
        <v>3124</v>
      </c>
      <c r="C110" s="369"/>
      <c r="D110" s="370"/>
      <c r="E110" s="367" t="s">
        <v>459</v>
      </c>
      <c r="F110" s="369">
        <v>260</v>
      </c>
      <c r="G110" s="371"/>
      <c r="H110" s="372">
        <f>$F110*$G110</f>
        <v>0</v>
      </c>
      <c r="I110" s="371"/>
      <c r="J110" s="372">
        <f>$F110*$I110</f>
        <v>0</v>
      </c>
      <c r="K110" s="371">
        <f>$G110+$I110</f>
        <v>0</v>
      </c>
      <c r="L110" s="372">
        <f>$H110+$J110</f>
        <v>0</v>
      </c>
      <c r="M110" s="369"/>
      <c r="N110" s="369"/>
    </row>
    <row r="111" spans="1:14">
      <c r="A111" s="382"/>
      <c r="B111" s="383"/>
      <c r="C111" s="384"/>
      <c r="D111" s="385" t="s">
        <v>3111</v>
      </c>
      <c r="E111" s="382"/>
      <c r="F111" s="384"/>
      <c r="G111" s="386"/>
      <c r="H111" s="387"/>
      <c r="I111" s="386"/>
      <c r="J111" s="387"/>
      <c r="K111" s="386"/>
      <c r="L111" s="387"/>
      <c r="M111" s="384"/>
      <c r="N111" s="384"/>
    </row>
    <row r="112" spans="1:14">
      <c r="A112" s="367">
        <v>18</v>
      </c>
      <c r="B112" s="368" t="s">
        <v>3125</v>
      </c>
      <c r="C112" s="369"/>
      <c r="D112" s="370"/>
      <c r="E112" s="367" t="s">
        <v>459</v>
      </c>
      <c r="F112" s="369">
        <v>10</v>
      </c>
      <c r="G112" s="371"/>
      <c r="H112" s="372">
        <f>$F112*$G112</f>
        <v>0</v>
      </c>
      <c r="I112" s="371"/>
      <c r="J112" s="372">
        <f>$F112*$I112</f>
        <v>0</v>
      </c>
      <c r="K112" s="371">
        <f>$G112+$I112</f>
        <v>0</v>
      </c>
      <c r="L112" s="372">
        <f>$H112+$J112</f>
        <v>0</v>
      </c>
      <c r="M112" s="369"/>
      <c r="N112" s="369"/>
    </row>
    <row r="113" spans="1:14">
      <c r="A113" s="382"/>
      <c r="B113" s="383"/>
      <c r="C113" s="384"/>
      <c r="D113" s="385" t="s">
        <v>3111</v>
      </c>
      <c r="E113" s="382"/>
      <c r="F113" s="384"/>
      <c r="G113" s="386"/>
      <c r="H113" s="387"/>
      <c r="I113" s="386"/>
      <c r="J113" s="387"/>
      <c r="K113" s="386"/>
      <c r="L113" s="387"/>
      <c r="M113" s="384"/>
      <c r="N113" s="384"/>
    </row>
    <row r="114" spans="1:14">
      <c r="A114" s="367">
        <v>19</v>
      </c>
      <c r="B114" s="368" t="s">
        <v>3126</v>
      </c>
      <c r="C114" s="369"/>
      <c r="D114" s="370"/>
      <c r="E114" s="367" t="s">
        <v>459</v>
      </c>
      <c r="F114" s="369">
        <v>110</v>
      </c>
      <c r="G114" s="371"/>
      <c r="H114" s="372">
        <f>$F114*$G114</f>
        <v>0</v>
      </c>
      <c r="I114" s="371"/>
      <c r="J114" s="372">
        <f>$F114*$I114</f>
        <v>0</v>
      </c>
      <c r="K114" s="371">
        <f>$G114+$I114</f>
        <v>0</v>
      </c>
      <c r="L114" s="372">
        <f>$H114+$J114</f>
        <v>0</v>
      </c>
      <c r="M114" s="369"/>
      <c r="N114" s="369"/>
    </row>
    <row r="115" spans="1:14">
      <c r="A115" s="382"/>
      <c r="B115" s="383"/>
      <c r="C115" s="384"/>
      <c r="D115" s="385" t="s">
        <v>3111</v>
      </c>
      <c r="E115" s="382"/>
      <c r="F115" s="384"/>
      <c r="G115" s="386"/>
      <c r="H115" s="387"/>
      <c r="I115" s="386"/>
      <c r="J115" s="387"/>
      <c r="K115" s="386"/>
      <c r="L115" s="387"/>
      <c r="M115" s="384"/>
      <c r="N115" s="384"/>
    </row>
    <row r="116" spans="1:14">
      <c r="A116" s="367">
        <v>20</v>
      </c>
      <c r="B116" s="368" t="s">
        <v>3127</v>
      </c>
      <c r="C116" s="369"/>
      <c r="D116" s="370"/>
      <c r="E116" s="367" t="s">
        <v>4018</v>
      </c>
      <c r="F116" s="369">
        <v>1</v>
      </c>
      <c r="G116" s="371"/>
      <c r="H116" s="372">
        <f>$F116*$G116</f>
        <v>0</v>
      </c>
      <c r="I116" s="371"/>
      <c r="J116" s="372">
        <f>$F116*$I116</f>
        <v>0</v>
      </c>
      <c r="K116" s="371">
        <f>$G116+$I116</f>
        <v>0</v>
      </c>
      <c r="L116" s="372">
        <f>$H116+$J116</f>
        <v>0</v>
      </c>
      <c r="M116" s="369"/>
      <c r="N116" s="369"/>
    </row>
    <row r="117" spans="1:14" ht="25.5">
      <c r="A117" s="353"/>
      <c r="B117" s="373"/>
      <c r="C117" s="374"/>
      <c r="D117" s="379" t="s">
        <v>3128</v>
      </c>
      <c r="E117" s="353"/>
      <c r="F117" s="374"/>
      <c r="G117" s="356"/>
      <c r="H117" s="376"/>
      <c r="I117" s="356"/>
      <c r="J117" s="376"/>
      <c r="K117" s="356"/>
      <c r="L117" s="376"/>
      <c r="M117" s="374"/>
      <c r="N117" s="374"/>
    </row>
    <row r="118" spans="1:14">
      <c r="B118" s="378">
        <v>1</v>
      </c>
      <c r="C118" s="378" t="s">
        <v>4018</v>
      </c>
      <c r="D118" s="381" t="s">
        <v>3129</v>
      </c>
    </row>
    <row r="119" spans="1:14">
      <c r="B119" s="378">
        <v>1</v>
      </c>
      <c r="C119" s="378" t="s">
        <v>4018</v>
      </c>
      <c r="D119" s="381" t="s">
        <v>3130</v>
      </c>
    </row>
    <row r="120" spans="1:14">
      <c r="A120" s="367">
        <v>21</v>
      </c>
      <c r="B120" s="368" t="s">
        <v>3131</v>
      </c>
      <c r="C120" s="369"/>
      <c r="D120" s="370"/>
      <c r="E120" s="367" t="s">
        <v>4018</v>
      </c>
      <c r="F120" s="369">
        <v>1</v>
      </c>
      <c r="G120" s="371"/>
      <c r="H120" s="372">
        <f>$F120*$G120</f>
        <v>0</v>
      </c>
      <c r="I120" s="371"/>
      <c r="J120" s="372">
        <f>$F120*$I120</f>
        <v>0</v>
      </c>
      <c r="K120" s="371">
        <f>$G120+$I120</f>
        <v>0</v>
      </c>
      <c r="L120" s="372">
        <f>$H120+$J120</f>
        <v>0</v>
      </c>
      <c r="M120" s="369"/>
      <c r="N120" s="369"/>
    </row>
    <row r="121" spans="1:14">
      <c r="A121" s="382"/>
      <c r="B121" s="383"/>
      <c r="C121" s="384"/>
      <c r="D121" s="385" t="s">
        <v>3132</v>
      </c>
      <c r="E121" s="382"/>
      <c r="F121" s="384"/>
      <c r="G121" s="386"/>
      <c r="H121" s="387"/>
      <c r="I121" s="386"/>
      <c r="J121" s="387"/>
      <c r="K121" s="386"/>
      <c r="L121" s="387"/>
      <c r="M121" s="384"/>
      <c r="N121" s="384"/>
    </row>
    <row r="122" spans="1:14">
      <c r="A122" s="367">
        <v>22</v>
      </c>
      <c r="B122" s="368" t="s">
        <v>3133</v>
      </c>
      <c r="C122" s="369"/>
      <c r="D122" s="370"/>
      <c r="E122" s="367" t="s">
        <v>4018</v>
      </c>
      <c r="F122" s="369">
        <v>1</v>
      </c>
      <c r="G122" s="371"/>
      <c r="H122" s="372">
        <f>$F122*$G122</f>
        <v>0</v>
      </c>
      <c r="I122" s="371"/>
      <c r="J122" s="372">
        <f>$F122*$I122</f>
        <v>0</v>
      </c>
      <c r="K122" s="371">
        <f>$G122+$I122</f>
        <v>0</v>
      </c>
      <c r="L122" s="372">
        <f>$H122+$J122</f>
        <v>0</v>
      </c>
      <c r="M122" s="369"/>
      <c r="N122" s="369"/>
    </row>
    <row r="123" spans="1:14">
      <c r="A123" s="382"/>
      <c r="B123" s="383"/>
      <c r="C123" s="384"/>
      <c r="D123" s="385" t="s">
        <v>3132</v>
      </c>
      <c r="E123" s="382"/>
      <c r="F123" s="384"/>
      <c r="G123" s="386"/>
      <c r="H123" s="387"/>
      <c r="I123" s="386"/>
      <c r="J123" s="387"/>
      <c r="K123" s="386"/>
      <c r="L123" s="387"/>
      <c r="M123" s="384"/>
      <c r="N123" s="384"/>
    </row>
    <row r="124" spans="1:14">
      <c r="A124" s="367">
        <v>23</v>
      </c>
      <c r="B124" s="368" t="s">
        <v>3134</v>
      </c>
      <c r="C124" s="369"/>
      <c r="D124" s="370"/>
      <c r="E124" s="367" t="s">
        <v>4018</v>
      </c>
      <c r="F124" s="369">
        <v>1</v>
      </c>
      <c r="G124" s="371"/>
      <c r="H124" s="372">
        <f>$F124*$G124</f>
        <v>0</v>
      </c>
      <c r="I124" s="371"/>
      <c r="J124" s="372">
        <f>$F124*$I124</f>
        <v>0</v>
      </c>
      <c r="K124" s="371">
        <f>$G124+$I124</f>
        <v>0</v>
      </c>
      <c r="L124" s="372">
        <f>$H124+$J124</f>
        <v>0</v>
      </c>
      <c r="M124" s="369"/>
      <c r="N124" s="369"/>
    </row>
    <row r="125" spans="1:14">
      <c r="A125" s="382"/>
      <c r="B125" s="383"/>
      <c r="C125" s="384"/>
      <c r="D125" s="385" t="s">
        <v>3132</v>
      </c>
      <c r="E125" s="382"/>
      <c r="F125" s="384"/>
      <c r="G125" s="386"/>
      <c r="H125" s="387"/>
      <c r="I125" s="386"/>
      <c r="J125" s="387"/>
      <c r="K125" s="386"/>
      <c r="L125" s="387"/>
      <c r="M125" s="384"/>
      <c r="N125" s="384"/>
    </row>
    <row r="126" spans="1:14">
      <c r="A126" s="367">
        <v>24</v>
      </c>
      <c r="B126" s="368" t="s">
        <v>3135</v>
      </c>
      <c r="C126" s="369"/>
      <c r="D126" s="370"/>
      <c r="E126" s="367" t="s">
        <v>4018</v>
      </c>
      <c r="F126" s="369">
        <v>1</v>
      </c>
      <c r="G126" s="371"/>
      <c r="H126" s="372">
        <f>$F126*$G126</f>
        <v>0</v>
      </c>
      <c r="I126" s="371"/>
      <c r="J126" s="372">
        <f>$F126*$I126</f>
        <v>0</v>
      </c>
      <c r="K126" s="371">
        <f>$G126+$I126</f>
        <v>0</v>
      </c>
      <c r="L126" s="372">
        <f>$H126+$J126</f>
        <v>0</v>
      </c>
      <c r="M126" s="369"/>
      <c r="N126" s="369"/>
    </row>
    <row r="127" spans="1:14">
      <c r="A127" s="382"/>
      <c r="B127" s="383"/>
      <c r="C127" s="384"/>
      <c r="D127" s="385" t="s">
        <v>3132</v>
      </c>
      <c r="E127" s="382"/>
      <c r="F127" s="384"/>
      <c r="G127" s="386"/>
      <c r="H127" s="387"/>
      <c r="I127" s="386"/>
      <c r="J127" s="387"/>
      <c r="K127" s="386"/>
      <c r="L127" s="387"/>
      <c r="M127" s="384"/>
      <c r="N127" s="384"/>
    </row>
    <row r="128" spans="1:14">
      <c r="A128" s="367">
        <v>25</v>
      </c>
      <c r="B128" s="368" t="s">
        <v>3136</v>
      </c>
      <c r="C128" s="369"/>
      <c r="D128" s="370"/>
      <c r="E128" s="367" t="s">
        <v>4018</v>
      </c>
      <c r="F128" s="369">
        <v>1</v>
      </c>
      <c r="G128" s="371"/>
      <c r="H128" s="372">
        <f>$F128*$G128</f>
        <v>0</v>
      </c>
      <c r="I128" s="371"/>
      <c r="J128" s="372">
        <f>$F128*$I128</f>
        <v>0</v>
      </c>
      <c r="K128" s="371">
        <f>$G128+$I128</f>
        <v>0</v>
      </c>
      <c r="L128" s="372">
        <f>$H128+$J128</f>
        <v>0</v>
      </c>
      <c r="M128" s="369"/>
      <c r="N128" s="369"/>
    </row>
    <row r="129" spans="1:14">
      <c r="A129" s="382"/>
      <c r="B129" s="383"/>
      <c r="C129" s="384"/>
      <c r="D129" s="385" t="s">
        <v>3137</v>
      </c>
      <c r="E129" s="382"/>
      <c r="F129" s="384"/>
      <c r="G129" s="386"/>
      <c r="H129" s="387"/>
      <c r="I129" s="386"/>
      <c r="J129" s="387"/>
      <c r="K129" s="386"/>
      <c r="L129" s="387"/>
      <c r="M129" s="384"/>
      <c r="N129" s="384"/>
    </row>
    <row r="130" spans="1:14">
      <c r="A130" s="367">
        <v>26</v>
      </c>
      <c r="B130" s="368" t="s">
        <v>3138</v>
      </c>
      <c r="C130" s="369"/>
      <c r="D130" s="370"/>
      <c r="E130" s="367" t="s">
        <v>4018</v>
      </c>
      <c r="F130" s="369">
        <v>1</v>
      </c>
      <c r="G130" s="371"/>
      <c r="H130" s="372">
        <f>$F130*$G130</f>
        <v>0</v>
      </c>
      <c r="I130" s="371"/>
      <c r="J130" s="372">
        <f>$F130*$I130</f>
        <v>0</v>
      </c>
      <c r="K130" s="371">
        <f>$G130+$I130</f>
        <v>0</v>
      </c>
      <c r="L130" s="372">
        <f>$H130+$J130</f>
        <v>0</v>
      </c>
      <c r="M130" s="369"/>
      <c r="N130" s="369"/>
    </row>
    <row r="131" spans="1:14">
      <c r="A131" s="382"/>
      <c r="B131" s="383"/>
      <c r="C131" s="384"/>
      <c r="D131" s="385" t="s">
        <v>3137</v>
      </c>
      <c r="E131" s="382"/>
      <c r="F131" s="384"/>
      <c r="G131" s="386"/>
      <c r="H131" s="387"/>
      <c r="I131" s="386"/>
      <c r="J131" s="387"/>
      <c r="K131" s="386"/>
      <c r="L131" s="387"/>
      <c r="M131" s="384"/>
      <c r="N131" s="384"/>
    </row>
    <row r="132" spans="1:14">
      <c r="A132" s="367">
        <v>27</v>
      </c>
      <c r="B132" s="368" t="s">
        <v>3139</v>
      </c>
      <c r="C132" s="369"/>
      <c r="D132" s="370"/>
      <c r="E132" s="367" t="s">
        <v>4018</v>
      </c>
      <c r="F132" s="369">
        <v>1</v>
      </c>
      <c r="G132" s="371"/>
      <c r="H132" s="372">
        <f>$F132*$G132</f>
        <v>0</v>
      </c>
      <c r="I132" s="371"/>
      <c r="J132" s="372">
        <f>$F132*$I132</f>
        <v>0</v>
      </c>
      <c r="K132" s="371">
        <f>$G132+$I132</f>
        <v>0</v>
      </c>
      <c r="L132" s="372">
        <f>$H132+$J132</f>
        <v>0</v>
      </c>
      <c r="M132" s="369"/>
      <c r="N132" s="369"/>
    </row>
    <row r="133" spans="1:14">
      <c r="A133" s="382"/>
      <c r="B133" s="383"/>
      <c r="C133" s="384"/>
      <c r="D133" s="385" t="s">
        <v>3137</v>
      </c>
      <c r="E133" s="382"/>
      <c r="F133" s="384"/>
      <c r="G133" s="386"/>
      <c r="H133" s="387"/>
      <c r="I133" s="386"/>
      <c r="J133" s="387"/>
      <c r="K133" s="386"/>
      <c r="L133" s="387"/>
      <c r="M133" s="384"/>
      <c r="N133" s="384"/>
    </row>
    <row r="134" spans="1:14">
      <c r="A134" s="367">
        <v>28</v>
      </c>
      <c r="B134" s="368" t="s">
        <v>3140</v>
      </c>
      <c r="C134" s="369"/>
      <c r="D134" s="370"/>
      <c r="E134" s="367" t="s">
        <v>4018</v>
      </c>
      <c r="F134" s="369">
        <v>1</v>
      </c>
      <c r="G134" s="371"/>
      <c r="H134" s="372">
        <f>$F134*$G134</f>
        <v>0</v>
      </c>
      <c r="I134" s="371"/>
      <c r="J134" s="372">
        <f>$F134*$I134</f>
        <v>0</v>
      </c>
      <c r="K134" s="371">
        <f>$G134+$I134</f>
        <v>0</v>
      </c>
      <c r="L134" s="372">
        <f>$H134+$J134</f>
        <v>0</v>
      </c>
      <c r="M134" s="369"/>
      <c r="N134" s="369"/>
    </row>
    <row r="135" spans="1:14">
      <c r="A135" s="382"/>
      <c r="B135" s="383"/>
      <c r="C135" s="384"/>
      <c r="D135" s="385" t="s">
        <v>3137</v>
      </c>
      <c r="E135" s="382"/>
      <c r="F135" s="384"/>
      <c r="G135" s="386"/>
      <c r="H135" s="387"/>
      <c r="I135" s="386"/>
      <c r="J135" s="387"/>
      <c r="K135" s="386"/>
      <c r="L135" s="387"/>
      <c r="M135" s="384"/>
      <c r="N135" s="384"/>
    </row>
    <row r="136" spans="1:14">
      <c r="A136" s="367">
        <v>29</v>
      </c>
      <c r="B136" s="368" t="s">
        <v>3141</v>
      </c>
      <c r="C136" s="369"/>
      <c r="D136" s="370"/>
      <c r="E136" s="367" t="s">
        <v>4018</v>
      </c>
      <c r="F136" s="369">
        <v>1</v>
      </c>
      <c r="G136" s="371"/>
      <c r="H136" s="372">
        <f>$F136*$G136</f>
        <v>0</v>
      </c>
      <c r="I136" s="371"/>
      <c r="J136" s="372">
        <f>$F136*$I136</f>
        <v>0</v>
      </c>
      <c r="K136" s="371">
        <f>$G136+$I136</f>
        <v>0</v>
      </c>
      <c r="L136" s="372">
        <f>$H136+$J136</f>
        <v>0</v>
      </c>
      <c r="M136" s="369"/>
      <c r="N136" s="369"/>
    </row>
    <row r="137" spans="1:14">
      <c r="A137" s="382"/>
      <c r="B137" s="383"/>
      <c r="C137" s="384"/>
      <c r="D137" s="385" t="s">
        <v>3137</v>
      </c>
      <c r="E137" s="382"/>
      <c r="F137" s="384"/>
      <c r="G137" s="386"/>
      <c r="H137" s="387"/>
      <c r="I137" s="386"/>
      <c r="J137" s="387"/>
      <c r="K137" s="386"/>
      <c r="L137" s="387"/>
      <c r="M137" s="384"/>
      <c r="N137" s="384"/>
    </row>
    <row r="138" spans="1:14">
      <c r="A138" s="367">
        <v>30</v>
      </c>
      <c r="B138" s="368" t="s">
        <v>3142</v>
      </c>
      <c r="C138" s="369"/>
      <c r="D138" s="370"/>
      <c r="E138" s="367" t="s">
        <v>4018</v>
      </c>
      <c r="F138" s="369">
        <v>1</v>
      </c>
      <c r="G138" s="371"/>
      <c r="H138" s="372">
        <f>$F138*$G138</f>
        <v>0</v>
      </c>
      <c r="I138" s="371"/>
      <c r="J138" s="372">
        <f>$F138*$I138</f>
        <v>0</v>
      </c>
      <c r="K138" s="371">
        <f>$G138+$I138</f>
        <v>0</v>
      </c>
      <c r="L138" s="372">
        <f>$H138+$J138</f>
        <v>0</v>
      </c>
      <c r="M138" s="369"/>
      <c r="N138" s="369"/>
    </row>
    <row r="139" spans="1:14">
      <c r="A139" s="382"/>
      <c r="B139" s="383"/>
      <c r="C139" s="384"/>
      <c r="D139" s="385" t="s">
        <v>3137</v>
      </c>
      <c r="E139" s="382"/>
      <c r="F139" s="384"/>
      <c r="G139" s="386"/>
      <c r="H139" s="387"/>
      <c r="I139" s="386"/>
      <c r="J139" s="387"/>
      <c r="K139" s="386"/>
      <c r="L139" s="387"/>
      <c r="M139" s="384"/>
      <c r="N139" s="384"/>
    </row>
    <row r="140" spans="1:14">
      <c r="A140" s="367">
        <v>31</v>
      </c>
      <c r="B140" s="368" t="s">
        <v>3143</v>
      </c>
      <c r="C140" s="369"/>
      <c r="D140" s="370"/>
      <c r="E140" s="367" t="s">
        <v>4018</v>
      </c>
      <c r="F140" s="369">
        <v>1</v>
      </c>
      <c r="G140" s="371"/>
      <c r="H140" s="372">
        <f>$F140*$G140</f>
        <v>0</v>
      </c>
      <c r="I140" s="371"/>
      <c r="J140" s="372">
        <f>$F140*$I140</f>
        <v>0</v>
      </c>
      <c r="K140" s="371">
        <f>$G140+$I140</f>
        <v>0</v>
      </c>
      <c r="L140" s="372">
        <f>$H140+$J140</f>
        <v>0</v>
      </c>
      <c r="M140" s="369"/>
      <c r="N140" s="369"/>
    </row>
    <row r="141" spans="1:14">
      <c r="A141" s="382"/>
      <c r="B141" s="383"/>
      <c r="C141" s="384"/>
      <c r="D141" s="385" t="s">
        <v>3137</v>
      </c>
      <c r="E141" s="382"/>
      <c r="F141" s="384"/>
      <c r="G141" s="386"/>
      <c r="H141" s="387"/>
      <c r="I141" s="386"/>
      <c r="J141" s="387"/>
      <c r="K141" s="386"/>
      <c r="L141" s="387"/>
      <c r="M141" s="384"/>
      <c r="N141" s="384"/>
    </row>
    <row r="142" spans="1:14">
      <c r="A142" s="367">
        <v>32</v>
      </c>
      <c r="B142" s="368" t="s">
        <v>3144</v>
      </c>
      <c r="C142" s="369"/>
      <c r="D142" s="370"/>
      <c r="E142" s="367" t="s">
        <v>4018</v>
      </c>
      <c r="F142" s="369">
        <v>1</v>
      </c>
      <c r="G142" s="371"/>
      <c r="H142" s="372">
        <f>$F142*$G142</f>
        <v>0</v>
      </c>
      <c r="I142" s="371"/>
      <c r="J142" s="372">
        <f>$F142*$I142</f>
        <v>0</v>
      </c>
      <c r="K142" s="371">
        <f>$G142+$I142</f>
        <v>0</v>
      </c>
      <c r="L142" s="372">
        <f>$H142+$J142</f>
        <v>0</v>
      </c>
      <c r="M142" s="369"/>
      <c r="N142" s="369"/>
    </row>
    <row r="143" spans="1:14">
      <c r="A143" s="382"/>
      <c r="B143" s="383"/>
      <c r="C143" s="384"/>
      <c r="D143" s="385" t="s">
        <v>3137</v>
      </c>
      <c r="E143" s="382"/>
      <c r="F143" s="384"/>
      <c r="G143" s="386"/>
      <c r="H143" s="387"/>
      <c r="I143" s="386"/>
      <c r="J143" s="387"/>
      <c r="K143" s="386"/>
      <c r="L143" s="387"/>
      <c r="M143" s="384"/>
      <c r="N143" s="384"/>
    </row>
    <row r="144" spans="1:14">
      <c r="A144" s="367">
        <v>33</v>
      </c>
      <c r="B144" s="368" t="s">
        <v>3145</v>
      </c>
      <c r="C144" s="369"/>
      <c r="D144" s="370"/>
      <c r="E144" s="367" t="s">
        <v>4018</v>
      </c>
      <c r="F144" s="369">
        <v>1</v>
      </c>
      <c r="G144" s="371"/>
      <c r="H144" s="372">
        <f>$F144*$G144</f>
        <v>0</v>
      </c>
      <c r="I144" s="371"/>
      <c r="J144" s="372">
        <f>$F144*$I144</f>
        <v>0</v>
      </c>
      <c r="K144" s="371">
        <f>$G144+$I144</f>
        <v>0</v>
      </c>
      <c r="L144" s="372">
        <f>$H144+$J144</f>
        <v>0</v>
      </c>
      <c r="M144" s="369"/>
      <c r="N144" s="369"/>
    </row>
    <row r="145" spans="1:14">
      <c r="A145" s="382"/>
      <c r="B145" s="383"/>
      <c r="C145" s="384"/>
      <c r="D145" s="385" t="s">
        <v>3137</v>
      </c>
      <c r="E145" s="382"/>
      <c r="F145" s="384"/>
      <c r="G145" s="386"/>
      <c r="H145" s="387"/>
      <c r="I145" s="386"/>
      <c r="J145" s="387"/>
      <c r="K145" s="386"/>
      <c r="L145" s="387"/>
      <c r="M145" s="384"/>
      <c r="N145" s="384"/>
    </row>
    <row r="146" spans="1:14">
      <c r="A146" s="367">
        <v>34</v>
      </c>
      <c r="B146" s="368" t="s">
        <v>3146</v>
      </c>
      <c r="C146" s="369"/>
      <c r="D146" s="370"/>
      <c r="E146" s="367" t="s">
        <v>4018</v>
      </c>
      <c r="F146" s="369">
        <v>1</v>
      </c>
      <c r="G146" s="371"/>
      <c r="H146" s="372">
        <f>$F146*$G146</f>
        <v>0</v>
      </c>
      <c r="I146" s="371"/>
      <c r="J146" s="372">
        <f>$F146*$I146</f>
        <v>0</v>
      </c>
      <c r="K146" s="371">
        <f>$G146+$I146</f>
        <v>0</v>
      </c>
      <c r="L146" s="372">
        <f>$H146+$J146</f>
        <v>0</v>
      </c>
      <c r="M146" s="369"/>
      <c r="N146" s="369"/>
    </row>
    <row r="147" spans="1:14">
      <c r="A147" s="382"/>
      <c r="B147" s="383"/>
      <c r="C147" s="384"/>
      <c r="D147" s="385" t="s">
        <v>3137</v>
      </c>
      <c r="E147" s="382"/>
      <c r="F147" s="384"/>
      <c r="G147" s="386"/>
      <c r="H147" s="387"/>
      <c r="I147" s="386"/>
      <c r="J147" s="387"/>
      <c r="K147" s="386"/>
      <c r="L147" s="387"/>
      <c r="M147" s="384"/>
      <c r="N147" s="384"/>
    </row>
    <row r="148" spans="1:14">
      <c r="A148" s="367">
        <v>35</v>
      </c>
      <c r="B148" s="368" t="s">
        <v>3147</v>
      </c>
      <c r="C148" s="369"/>
      <c r="D148" s="370"/>
      <c r="E148" s="367" t="s">
        <v>4018</v>
      </c>
      <c r="F148" s="369">
        <v>1</v>
      </c>
      <c r="G148" s="371"/>
      <c r="H148" s="372">
        <f>$F148*$G148</f>
        <v>0</v>
      </c>
      <c r="I148" s="371"/>
      <c r="J148" s="372">
        <f>$F148*$I148</f>
        <v>0</v>
      </c>
      <c r="K148" s="371">
        <f>$G148+$I148</f>
        <v>0</v>
      </c>
      <c r="L148" s="372">
        <f>$H148+$J148</f>
        <v>0</v>
      </c>
      <c r="M148" s="369"/>
      <c r="N148" s="369"/>
    </row>
    <row r="149" spans="1:14">
      <c r="A149" s="382"/>
      <c r="B149" s="383"/>
      <c r="C149" s="384"/>
      <c r="D149" s="385" t="s">
        <v>3137</v>
      </c>
      <c r="E149" s="382"/>
      <c r="F149" s="384"/>
      <c r="G149" s="386"/>
      <c r="H149" s="387"/>
      <c r="I149" s="386"/>
      <c r="J149" s="387"/>
      <c r="K149" s="386"/>
      <c r="L149" s="387"/>
      <c r="M149" s="384"/>
      <c r="N149" s="384"/>
    </row>
    <row r="150" spans="1:14">
      <c r="A150" s="367">
        <v>36</v>
      </c>
      <c r="B150" s="368" t="s">
        <v>3148</v>
      </c>
      <c r="C150" s="369"/>
      <c r="D150" s="370"/>
      <c r="E150" s="367" t="s">
        <v>4018</v>
      </c>
      <c r="F150" s="369">
        <v>1</v>
      </c>
      <c r="G150" s="371"/>
      <c r="H150" s="372">
        <f>$F150*$G150</f>
        <v>0</v>
      </c>
      <c r="I150" s="371"/>
      <c r="J150" s="372">
        <f>$F150*$I150</f>
        <v>0</v>
      </c>
      <c r="K150" s="371">
        <f>$G150+$I150</f>
        <v>0</v>
      </c>
      <c r="L150" s="372">
        <f>$H150+$J150</f>
        <v>0</v>
      </c>
      <c r="M150" s="369"/>
      <c r="N150" s="369"/>
    </row>
    <row r="151" spans="1:14">
      <c r="A151" s="382"/>
      <c r="B151" s="383"/>
      <c r="C151" s="384"/>
      <c r="D151" s="385" t="s">
        <v>3137</v>
      </c>
      <c r="E151" s="382"/>
      <c r="F151" s="384"/>
      <c r="G151" s="386"/>
      <c r="H151" s="387"/>
      <c r="I151" s="386"/>
      <c r="J151" s="387"/>
      <c r="K151" s="386"/>
      <c r="L151" s="387"/>
      <c r="M151" s="384"/>
      <c r="N151" s="384"/>
    </row>
    <row r="152" spans="1:14">
      <c r="A152" s="367">
        <v>37</v>
      </c>
      <c r="B152" s="368" t="s">
        <v>3149</v>
      </c>
      <c r="C152" s="369"/>
      <c r="D152" s="370"/>
      <c r="E152" s="367" t="s">
        <v>4018</v>
      </c>
      <c r="F152" s="369">
        <v>1</v>
      </c>
      <c r="G152" s="371"/>
      <c r="H152" s="372">
        <f>$F152*$G152</f>
        <v>0</v>
      </c>
      <c r="I152" s="371"/>
      <c r="J152" s="372">
        <f>$F152*$I152</f>
        <v>0</v>
      </c>
      <c r="K152" s="371">
        <f>$G152+$I152</f>
        <v>0</v>
      </c>
      <c r="L152" s="372">
        <f>$H152+$J152</f>
        <v>0</v>
      </c>
      <c r="M152" s="369"/>
      <c r="N152" s="369"/>
    </row>
    <row r="153" spans="1:14">
      <c r="A153" s="382"/>
      <c r="B153" s="383"/>
      <c r="C153" s="384"/>
      <c r="D153" s="385" t="s">
        <v>3137</v>
      </c>
      <c r="E153" s="382"/>
      <c r="F153" s="384"/>
      <c r="G153" s="386"/>
      <c r="H153" s="387"/>
      <c r="I153" s="386"/>
      <c r="J153" s="387"/>
      <c r="K153" s="386"/>
      <c r="L153" s="387"/>
      <c r="M153" s="384"/>
      <c r="N153" s="384"/>
    </row>
    <row r="154" spans="1:14">
      <c r="A154" s="367">
        <v>38</v>
      </c>
      <c r="B154" s="368" t="s">
        <v>3150</v>
      </c>
      <c r="C154" s="369"/>
      <c r="D154" s="370"/>
      <c r="E154" s="367" t="s">
        <v>4018</v>
      </c>
      <c r="F154" s="369">
        <v>1</v>
      </c>
      <c r="G154" s="371"/>
      <c r="H154" s="372">
        <f>$F154*$G154</f>
        <v>0</v>
      </c>
      <c r="I154" s="371"/>
      <c r="J154" s="372">
        <f>$F154*$I154</f>
        <v>0</v>
      </c>
      <c r="K154" s="371">
        <f>$G154+$I154</f>
        <v>0</v>
      </c>
      <c r="L154" s="372">
        <f>$H154+$J154</f>
        <v>0</v>
      </c>
      <c r="M154" s="369"/>
      <c r="N154" s="369"/>
    </row>
    <row r="155" spans="1:14">
      <c r="A155" s="382"/>
      <c r="B155" s="383"/>
      <c r="C155" s="384"/>
      <c r="D155" s="385" t="s">
        <v>3137</v>
      </c>
      <c r="E155" s="382"/>
      <c r="F155" s="384"/>
      <c r="G155" s="386"/>
      <c r="H155" s="387"/>
      <c r="I155" s="386"/>
      <c r="J155" s="387"/>
      <c r="K155" s="386"/>
      <c r="L155" s="387"/>
      <c r="M155" s="384"/>
      <c r="N155" s="384"/>
    </row>
    <row r="156" spans="1:14">
      <c r="A156" s="367">
        <v>39</v>
      </c>
      <c r="B156" s="368" t="s">
        <v>3151</v>
      </c>
      <c r="C156" s="369"/>
      <c r="D156" s="370"/>
      <c r="E156" s="367" t="s">
        <v>4018</v>
      </c>
      <c r="F156" s="369">
        <v>1</v>
      </c>
      <c r="G156" s="371"/>
      <c r="H156" s="372">
        <f>$F156*$G156</f>
        <v>0</v>
      </c>
      <c r="I156" s="371"/>
      <c r="J156" s="372">
        <f>$F156*$I156</f>
        <v>0</v>
      </c>
      <c r="K156" s="371">
        <f>$G156+$I156</f>
        <v>0</v>
      </c>
      <c r="L156" s="372">
        <f>$H156+$J156</f>
        <v>0</v>
      </c>
      <c r="M156" s="369"/>
      <c r="N156" s="369"/>
    </row>
    <row r="157" spans="1:14">
      <c r="A157" s="382"/>
      <c r="B157" s="383"/>
      <c r="C157" s="384"/>
      <c r="D157" s="385" t="s">
        <v>3137</v>
      </c>
      <c r="E157" s="382"/>
      <c r="F157" s="384"/>
      <c r="G157" s="386"/>
      <c r="H157" s="387"/>
      <c r="I157" s="386"/>
      <c r="J157" s="387"/>
      <c r="K157" s="386"/>
      <c r="L157" s="387"/>
      <c r="M157" s="384"/>
      <c r="N157" s="384"/>
    </row>
    <row r="158" spans="1:14">
      <c r="A158" s="367">
        <v>40</v>
      </c>
      <c r="B158" s="368" t="s">
        <v>3152</v>
      </c>
      <c r="C158" s="369"/>
      <c r="D158" s="370"/>
      <c r="E158" s="367" t="s">
        <v>4018</v>
      </c>
      <c r="F158" s="369">
        <v>1</v>
      </c>
      <c r="G158" s="371"/>
      <c r="H158" s="372">
        <f>$F158*$G158</f>
        <v>0</v>
      </c>
      <c r="I158" s="371"/>
      <c r="J158" s="372">
        <f>$F158*$I158</f>
        <v>0</v>
      </c>
      <c r="K158" s="371">
        <f>$G158+$I158</f>
        <v>0</v>
      </c>
      <c r="L158" s="372">
        <f>$H158+$J158</f>
        <v>0</v>
      </c>
      <c r="M158" s="369"/>
      <c r="N158" s="369"/>
    </row>
    <row r="159" spans="1:14">
      <c r="A159" s="382"/>
      <c r="B159" s="383"/>
      <c r="C159" s="384"/>
      <c r="D159" s="385" t="s">
        <v>3137</v>
      </c>
      <c r="E159" s="382"/>
      <c r="F159" s="384"/>
      <c r="G159" s="386"/>
      <c r="H159" s="387"/>
      <c r="I159" s="386"/>
      <c r="J159" s="387"/>
      <c r="K159" s="386"/>
      <c r="L159" s="387"/>
      <c r="M159" s="384"/>
      <c r="N159" s="384"/>
    </row>
    <row r="160" spans="1:14">
      <c r="A160" s="367">
        <v>41</v>
      </c>
      <c r="B160" s="368" t="s">
        <v>3153</v>
      </c>
      <c r="C160" s="369"/>
      <c r="D160" s="370"/>
      <c r="E160" s="367" t="s">
        <v>4018</v>
      </c>
      <c r="F160" s="369">
        <v>1</v>
      </c>
      <c r="G160" s="371"/>
      <c r="H160" s="372">
        <f>$F160*$G160</f>
        <v>0</v>
      </c>
      <c r="I160" s="371"/>
      <c r="J160" s="372">
        <f>$F160*$I160</f>
        <v>0</v>
      </c>
      <c r="K160" s="371">
        <f>$G160+$I160</f>
        <v>0</v>
      </c>
      <c r="L160" s="372">
        <f>$H160+$J160</f>
        <v>0</v>
      </c>
      <c r="M160" s="369"/>
      <c r="N160" s="369"/>
    </row>
    <row r="161" spans="1:14">
      <c r="A161" s="382"/>
      <c r="B161" s="383"/>
      <c r="C161" s="384"/>
      <c r="D161" s="385" t="s">
        <v>3154</v>
      </c>
      <c r="E161" s="382"/>
      <c r="F161" s="384"/>
      <c r="G161" s="386"/>
      <c r="H161" s="387"/>
      <c r="I161" s="386"/>
      <c r="J161" s="387"/>
      <c r="K161" s="386"/>
      <c r="L161" s="387"/>
      <c r="M161" s="384"/>
      <c r="N161" s="384"/>
    </row>
    <row r="162" spans="1:14">
      <c r="A162" s="367">
        <v>42</v>
      </c>
      <c r="B162" s="368" t="s">
        <v>3155</v>
      </c>
      <c r="C162" s="369"/>
      <c r="D162" s="370"/>
      <c r="E162" s="367" t="s">
        <v>4018</v>
      </c>
      <c r="F162" s="369">
        <v>1</v>
      </c>
      <c r="G162" s="371"/>
      <c r="H162" s="372">
        <f>$F162*$G162</f>
        <v>0</v>
      </c>
      <c r="I162" s="371"/>
      <c r="J162" s="372">
        <f>$F162*$I162</f>
        <v>0</v>
      </c>
      <c r="K162" s="371">
        <f>$G162+$I162</f>
        <v>0</v>
      </c>
      <c r="L162" s="372">
        <f>$H162+$J162</f>
        <v>0</v>
      </c>
      <c r="M162" s="369"/>
      <c r="N162" s="369"/>
    </row>
    <row r="163" spans="1:14">
      <c r="A163" s="382"/>
      <c r="B163" s="383"/>
      <c r="C163" s="384"/>
      <c r="D163" s="385" t="s">
        <v>3154</v>
      </c>
      <c r="E163" s="382"/>
      <c r="F163" s="384"/>
      <c r="G163" s="386"/>
      <c r="H163" s="387"/>
      <c r="I163" s="386"/>
      <c r="J163" s="387"/>
      <c r="K163" s="386"/>
      <c r="L163" s="387"/>
      <c r="M163" s="384"/>
      <c r="N163" s="384"/>
    </row>
    <row r="164" spans="1:14">
      <c r="A164" s="367">
        <v>43</v>
      </c>
      <c r="B164" s="368" t="s">
        <v>3156</v>
      </c>
      <c r="C164" s="369"/>
      <c r="D164" s="370"/>
      <c r="E164" s="367" t="s">
        <v>4018</v>
      </c>
      <c r="F164" s="369">
        <v>1</v>
      </c>
      <c r="G164" s="371"/>
      <c r="H164" s="372">
        <f>$F164*$G164</f>
        <v>0</v>
      </c>
      <c r="I164" s="371"/>
      <c r="J164" s="372">
        <f>$F164*$I164</f>
        <v>0</v>
      </c>
      <c r="K164" s="371">
        <f>$G164+$I164</f>
        <v>0</v>
      </c>
      <c r="L164" s="372">
        <f>$H164+$J164</f>
        <v>0</v>
      </c>
      <c r="M164" s="369"/>
      <c r="N164" s="369"/>
    </row>
    <row r="165" spans="1:14">
      <c r="A165" s="382"/>
      <c r="B165" s="383"/>
      <c r="C165" s="384"/>
      <c r="D165" s="385" t="s">
        <v>3154</v>
      </c>
      <c r="E165" s="382"/>
      <c r="F165" s="384"/>
      <c r="G165" s="386"/>
      <c r="H165" s="387"/>
      <c r="I165" s="386"/>
      <c r="J165" s="387"/>
      <c r="K165" s="386"/>
      <c r="L165" s="387"/>
      <c r="M165" s="384"/>
      <c r="N165" s="384"/>
    </row>
    <row r="166" spans="1:14">
      <c r="A166" s="367">
        <v>44</v>
      </c>
      <c r="B166" s="368" t="s">
        <v>3157</v>
      </c>
      <c r="C166" s="369"/>
      <c r="D166" s="370"/>
      <c r="E166" s="367" t="s">
        <v>4018</v>
      </c>
      <c r="F166" s="369">
        <v>1</v>
      </c>
      <c r="G166" s="371"/>
      <c r="H166" s="372">
        <f>$F166*$G166</f>
        <v>0</v>
      </c>
      <c r="I166" s="371"/>
      <c r="J166" s="372">
        <f>$F166*$I166</f>
        <v>0</v>
      </c>
      <c r="K166" s="371">
        <f>$G166+$I166</f>
        <v>0</v>
      </c>
      <c r="L166" s="372">
        <f>$H166+$J166</f>
        <v>0</v>
      </c>
      <c r="M166" s="369"/>
      <c r="N166" s="369"/>
    </row>
    <row r="167" spans="1:14">
      <c r="A167" s="382"/>
      <c r="B167" s="383"/>
      <c r="C167" s="384"/>
      <c r="D167" s="385" t="s">
        <v>3132</v>
      </c>
      <c r="E167" s="382"/>
      <c r="F167" s="384"/>
      <c r="G167" s="386"/>
      <c r="H167" s="387"/>
      <c r="I167" s="386"/>
      <c r="J167" s="387"/>
      <c r="K167" s="386"/>
      <c r="L167" s="387"/>
      <c r="M167" s="384"/>
      <c r="N167" s="384"/>
    </row>
    <row r="168" spans="1:14">
      <c r="A168" s="367">
        <v>45</v>
      </c>
      <c r="B168" s="368" t="s">
        <v>3158</v>
      </c>
      <c r="C168" s="369"/>
      <c r="D168" s="370"/>
      <c r="E168" s="367" t="s">
        <v>4018</v>
      </c>
      <c r="F168" s="369">
        <v>1</v>
      </c>
      <c r="G168" s="371"/>
      <c r="H168" s="372">
        <f>$F168*$G168</f>
        <v>0</v>
      </c>
      <c r="I168" s="371"/>
      <c r="J168" s="372">
        <f>$F168*$I168</f>
        <v>0</v>
      </c>
      <c r="K168" s="371">
        <f>$G168+$I168</f>
        <v>0</v>
      </c>
      <c r="L168" s="372">
        <f>$H168+$J168</f>
        <v>0</v>
      </c>
      <c r="M168" s="369"/>
      <c r="N168" s="369"/>
    </row>
    <row r="169" spans="1:14">
      <c r="A169" s="382"/>
      <c r="B169" s="383"/>
      <c r="C169" s="384"/>
      <c r="D169" s="385" t="s">
        <v>3132</v>
      </c>
      <c r="E169" s="382"/>
      <c r="F169" s="384"/>
      <c r="G169" s="386"/>
      <c r="H169" s="387"/>
      <c r="I169" s="386"/>
      <c r="J169" s="387"/>
      <c r="K169" s="386"/>
      <c r="L169" s="387"/>
      <c r="M169" s="384"/>
      <c r="N169" s="384"/>
    </row>
    <row r="170" spans="1:14">
      <c r="A170" s="367">
        <v>46</v>
      </c>
      <c r="B170" s="368" t="s">
        <v>3159</v>
      </c>
      <c r="C170" s="369"/>
      <c r="D170" s="370"/>
      <c r="E170" s="367" t="s">
        <v>4018</v>
      </c>
      <c r="F170" s="369">
        <v>1</v>
      </c>
      <c r="G170" s="371"/>
      <c r="H170" s="372">
        <f>$F170*$G170</f>
        <v>0</v>
      </c>
      <c r="I170" s="371"/>
      <c r="J170" s="372">
        <f>$F170*$I170</f>
        <v>0</v>
      </c>
      <c r="K170" s="371">
        <f>$G170+$I170</f>
        <v>0</v>
      </c>
      <c r="L170" s="372">
        <f>$H170+$J170</f>
        <v>0</v>
      </c>
      <c r="M170" s="369"/>
      <c r="N170" s="369"/>
    </row>
    <row r="171" spans="1:14">
      <c r="A171" s="382"/>
      <c r="B171" s="383"/>
      <c r="C171" s="384"/>
      <c r="D171" s="385" t="s">
        <v>3132</v>
      </c>
      <c r="E171" s="382"/>
      <c r="F171" s="384"/>
      <c r="G171" s="386"/>
      <c r="H171" s="387"/>
      <c r="I171" s="386"/>
      <c r="J171" s="387"/>
      <c r="K171" s="386"/>
      <c r="L171" s="387"/>
      <c r="M171" s="384"/>
      <c r="N171" s="384"/>
    </row>
    <row r="172" spans="1:14">
      <c r="A172" s="367">
        <v>47</v>
      </c>
      <c r="B172" s="368" t="s">
        <v>3160</v>
      </c>
      <c r="C172" s="369"/>
      <c r="D172" s="370"/>
      <c r="E172" s="367" t="s">
        <v>4018</v>
      </c>
      <c r="F172" s="369">
        <v>1</v>
      </c>
      <c r="G172" s="371"/>
      <c r="H172" s="372">
        <f>$F172*$G172</f>
        <v>0</v>
      </c>
      <c r="I172" s="371"/>
      <c r="J172" s="372">
        <f>$F172*$I172</f>
        <v>0</v>
      </c>
      <c r="K172" s="371">
        <f>$G172+$I172</f>
        <v>0</v>
      </c>
      <c r="L172" s="372">
        <f>$H172+$J172</f>
        <v>0</v>
      </c>
      <c r="M172" s="369"/>
      <c r="N172" s="369"/>
    </row>
    <row r="173" spans="1:14">
      <c r="A173" s="382"/>
      <c r="B173" s="383"/>
      <c r="C173" s="384"/>
      <c r="D173" s="385" t="s">
        <v>3132</v>
      </c>
      <c r="E173" s="382"/>
      <c r="F173" s="384"/>
      <c r="G173" s="386"/>
      <c r="H173" s="387"/>
      <c r="I173" s="386"/>
      <c r="J173" s="387"/>
      <c r="K173" s="386"/>
      <c r="L173" s="387"/>
      <c r="M173" s="384"/>
      <c r="N173" s="384"/>
    </row>
    <row r="174" spans="1:14">
      <c r="A174" s="367">
        <v>48</v>
      </c>
      <c r="B174" s="368" t="s">
        <v>3161</v>
      </c>
      <c r="C174" s="369"/>
      <c r="D174" s="370"/>
      <c r="E174" s="367" t="s">
        <v>4018</v>
      </c>
      <c r="F174" s="369">
        <v>1</v>
      </c>
      <c r="G174" s="371"/>
      <c r="H174" s="372">
        <f>$F174*$G174</f>
        <v>0</v>
      </c>
      <c r="I174" s="371"/>
      <c r="J174" s="372">
        <f>$F174*$I174</f>
        <v>0</v>
      </c>
      <c r="K174" s="371">
        <f>$G174+$I174</f>
        <v>0</v>
      </c>
      <c r="L174" s="372">
        <f>$H174+$J174</f>
        <v>0</v>
      </c>
      <c r="M174" s="369"/>
      <c r="N174" s="369"/>
    </row>
    <row r="175" spans="1:14">
      <c r="A175" s="382"/>
      <c r="B175" s="383"/>
      <c r="C175" s="384"/>
      <c r="D175" s="385" t="s">
        <v>3132</v>
      </c>
      <c r="E175" s="382"/>
      <c r="F175" s="384"/>
      <c r="G175" s="386"/>
      <c r="H175" s="387"/>
      <c r="I175" s="386"/>
      <c r="J175" s="387"/>
      <c r="K175" s="386"/>
      <c r="L175" s="387"/>
      <c r="M175" s="384"/>
      <c r="N175" s="384"/>
    </row>
    <row r="176" spans="1:14">
      <c r="A176" s="367">
        <v>49</v>
      </c>
      <c r="B176" s="368" t="s">
        <v>3162</v>
      </c>
      <c r="C176" s="369"/>
      <c r="D176" s="370"/>
      <c r="E176" s="367" t="s">
        <v>4018</v>
      </c>
      <c r="F176" s="369">
        <v>1</v>
      </c>
      <c r="G176" s="371"/>
      <c r="H176" s="372">
        <f>$F176*$G176</f>
        <v>0</v>
      </c>
      <c r="I176" s="371"/>
      <c r="J176" s="372">
        <f>$F176*$I176</f>
        <v>0</v>
      </c>
      <c r="K176" s="371">
        <f>$G176+$I176</f>
        <v>0</v>
      </c>
      <c r="L176" s="372">
        <f>$H176+$J176</f>
        <v>0</v>
      </c>
      <c r="M176" s="369"/>
      <c r="N176" s="369"/>
    </row>
    <row r="177" spans="1:14">
      <c r="A177" s="382"/>
      <c r="B177" s="383"/>
      <c r="C177" s="384"/>
      <c r="D177" s="385" t="s">
        <v>3132</v>
      </c>
      <c r="E177" s="382"/>
      <c r="F177" s="384"/>
      <c r="G177" s="386"/>
      <c r="H177" s="387"/>
      <c r="I177" s="386"/>
      <c r="J177" s="387"/>
      <c r="K177" s="386"/>
      <c r="L177" s="387"/>
      <c r="M177" s="384"/>
      <c r="N177" s="384"/>
    </row>
    <row r="178" spans="1:14">
      <c r="A178" s="367">
        <v>50</v>
      </c>
      <c r="B178" s="368" t="s">
        <v>3163</v>
      </c>
      <c r="C178" s="369"/>
      <c r="D178" s="370"/>
      <c r="E178" s="367" t="s">
        <v>4018</v>
      </c>
      <c r="F178" s="369">
        <v>1</v>
      </c>
      <c r="G178" s="371"/>
      <c r="H178" s="372">
        <f>$F178*$G178</f>
        <v>0</v>
      </c>
      <c r="I178" s="371"/>
      <c r="J178" s="372">
        <f>$F178*$I178</f>
        <v>0</v>
      </c>
      <c r="K178" s="371">
        <f>$G178+$I178</f>
        <v>0</v>
      </c>
      <c r="L178" s="372">
        <f>$H178+$J178</f>
        <v>0</v>
      </c>
      <c r="M178" s="369"/>
      <c r="N178" s="369"/>
    </row>
    <row r="179" spans="1:14">
      <c r="A179" s="382"/>
      <c r="B179" s="383"/>
      <c r="C179" s="384"/>
      <c r="D179" s="385" t="s">
        <v>3132</v>
      </c>
      <c r="E179" s="382"/>
      <c r="F179" s="384"/>
      <c r="G179" s="386"/>
      <c r="H179" s="387"/>
      <c r="I179" s="386"/>
      <c r="J179" s="387"/>
      <c r="K179" s="386"/>
      <c r="L179" s="387"/>
      <c r="M179" s="384"/>
      <c r="N179" s="384"/>
    </row>
    <row r="180" spans="1:14">
      <c r="A180" s="367">
        <v>51</v>
      </c>
      <c r="B180" s="368" t="s">
        <v>3164</v>
      </c>
      <c r="C180" s="369"/>
      <c r="D180" s="370"/>
      <c r="E180" s="367" t="s">
        <v>4018</v>
      </c>
      <c r="F180" s="369">
        <v>1</v>
      </c>
      <c r="G180" s="371"/>
      <c r="H180" s="372">
        <f>$F180*$G180</f>
        <v>0</v>
      </c>
      <c r="I180" s="371"/>
      <c r="J180" s="372">
        <f>$F180*$I180</f>
        <v>0</v>
      </c>
      <c r="K180" s="371">
        <f>$G180+$I180</f>
        <v>0</v>
      </c>
      <c r="L180" s="372">
        <f>$H180+$J180</f>
        <v>0</v>
      </c>
      <c r="M180" s="369"/>
      <c r="N180" s="369"/>
    </row>
    <row r="181" spans="1:14">
      <c r="A181" s="382"/>
      <c r="B181" s="383"/>
      <c r="C181" s="384"/>
      <c r="D181" s="385" t="s">
        <v>3132</v>
      </c>
      <c r="E181" s="382"/>
      <c r="F181" s="384"/>
      <c r="G181" s="386"/>
      <c r="H181" s="387"/>
      <c r="I181" s="386"/>
      <c r="J181" s="387"/>
      <c r="K181" s="386"/>
      <c r="L181" s="387"/>
      <c r="M181" s="384"/>
      <c r="N181" s="384"/>
    </row>
    <row r="182" spans="1:14">
      <c r="A182" s="367">
        <v>52</v>
      </c>
      <c r="B182" s="368" t="s">
        <v>3165</v>
      </c>
      <c r="C182" s="369"/>
      <c r="D182" s="370"/>
      <c r="E182" s="367" t="s">
        <v>4018</v>
      </c>
      <c r="F182" s="369">
        <v>1</v>
      </c>
      <c r="G182" s="371"/>
      <c r="H182" s="372">
        <f>$F182*$G182</f>
        <v>0</v>
      </c>
      <c r="I182" s="371"/>
      <c r="J182" s="372">
        <f>$F182*$I182</f>
        <v>0</v>
      </c>
      <c r="K182" s="371">
        <f>$G182+$I182</f>
        <v>0</v>
      </c>
      <c r="L182" s="372">
        <f>$H182+$J182</f>
        <v>0</v>
      </c>
      <c r="M182" s="369"/>
      <c r="N182" s="369"/>
    </row>
    <row r="183" spans="1:14">
      <c r="A183" s="382"/>
      <c r="B183" s="383"/>
      <c r="C183" s="384"/>
      <c r="D183" s="385" t="s">
        <v>3132</v>
      </c>
      <c r="E183" s="382"/>
      <c r="F183" s="384"/>
      <c r="G183" s="386"/>
      <c r="H183" s="387"/>
      <c r="I183" s="386"/>
      <c r="J183" s="387"/>
      <c r="K183" s="386"/>
      <c r="L183" s="387"/>
      <c r="M183" s="384"/>
      <c r="N183" s="384"/>
    </row>
    <row r="184" spans="1:14">
      <c r="A184" s="367">
        <v>53</v>
      </c>
      <c r="B184" s="368" t="s">
        <v>3166</v>
      </c>
      <c r="C184" s="369"/>
      <c r="D184" s="370"/>
      <c r="E184" s="367" t="s">
        <v>4018</v>
      </c>
      <c r="F184" s="369">
        <v>1</v>
      </c>
      <c r="G184" s="371"/>
      <c r="H184" s="372">
        <f>$F184*$G184</f>
        <v>0</v>
      </c>
      <c r="I184" s="371"/>
      <c r="J184" s="372">
        <f>$F184*$I184</f>
        <v>0</v>
      </c>
      <c r="K184" s="371">
        <f>$G184+$I184</f>
        <v>0</v>
      </c>
      <c r="L184" s="372">
        <f>$H184+$J184</f>
        <v>0</v>
      </c>
      <c r="M184" s="369"/>
      <c r="N184" s="369"/>
    </row>
    <row r="185" spans="1:14">
      <c r="A185" s="382"/>
      <c r="B185" s="383"/>
      <c r="C185" s="384"/>
      <c r="D185" s="385" t="s">
        <v>3132</v>
      </c>
      <c r="E185" s="382"/>
      <c r="F185" s="384"/>
      <c r="G185" s="386"/>
      <c r="H185" s="387"/>
      <c r="I185" s="386"/>
      <c r="J185" s="387"/>
      <c r="K185" s="386"/>
      <c r="L185" s="387"/>
      <c r="M185" s="384"/>
      <c r="N185" s="384"/>
    </row>
    <row r="186" spans="1:14">
      <c r="A186" s="367">
        <v>54</v>
      </c>
      <c r="B186" s="368" t="s">
        <v>3167</v>
      </c>
      <c r="C186" s="369"/>
      <c r="D186" s="370"/>
      <c r="E186" s="367" t="s">
        <v>4018</v>
      </c>
      <c r="F186" s="369">
        <v>1</v>
      </c>
      <c r="G186" s="371"/>
      <c r="H186" s="372">
        <f>$F186*$G186</f>
        <v>0</v>
      </c>
      <c r="I186" s="371"/>
      <c r="J186" s="372">
        <f>$F186*$I186</f>
        <v>0</v>
      </c>
      <c r="K186" s="371">
        <f>$G186+$I186</f>
        <v>0</v>
      </c>
      <c r="L186" s="372">
        <f>$H186+$J186</f>
        <v>0</v>
      </c>
      <c r="M186" s="369"/>
      <c r="N186" s="369"/>
    </row>
    <row r="187" spans="1:14">
      <c r="A187" s="382"/>
      <c r="B187" s="383"/>
      <c r="C187" s="384"/>
      <c r="D187" s="385" t="s">
        <v>3132</v>
      </c>
      <c r="E187" s="382"/>
      <c r="F187" s="384"/>
      <c r="G187" s="386"/>
      <c r="H187" s="387"/>
      <c r="I187" s="386"/>
      <c r="J187" s="387"/>
      <c r="K187" s="386"/>
      <c r="L187" s="387"/>
      <c r="M187" s="384"/>
      <c r="N187" s="384"/>
    </row>
    <row r="188" spans="1:14">
      <c r="A188" s="367">
        <v>55</v>
      </c>
      <c r="B188" s="368" t="s">
        <v>3164</v>
      </c>
      <c r="C188" s="369"/>
      <c r="D188" s="370"/>
      <c r="E188" s="367" t="s">
        <v>4018</v>
      </c>
      <c r="F188" s="369">
        <v>1</v>
      </c>
      <c r="G188" s="371"/>
      <c r="H188" s="372">
        <f>$F188*$G188</f>
        <v>0</v>
      </c>
      <c r="I188" s="371"/>
      <c r="J188" s="372">
        <f>$F188*$I188</f>
        <v>0</v>
      </c>
      <c r="K188" s="371">
        <f>$G188+$I188</f>
        <v>0</v>
      </c>
      <c r="L188" s="372">
        <f>$H188+$J188</f>
        <v>0</v>
      </c>
      <c r="M188" s="369"/>
      <c r="N188" s="369"/>
    </row>
    <row r="189" spans="1:14">
      <c r="A189" s="382"/>
      <c r="B189" s="383"/>
      <c r="C189" s="384"/>
      <c r="D189" s="385" t="s">
        <v>3132</v>
      </c>
      <c r="E189" s="382"/>
      <c r="F189" s="384"/>
      <c r="G189" s="386"/>
      <c r="H189" s="387"/>
      <c r="I189" s="386"/>
      <c r="J189" s="387"/>
      <c r="K189" s="386"/>
      <c r="L189" s="387"/>
      <c r="M189" s="384"/>
      <c r="N189" s="384"/>
    </row>
    <row r="190" spans="1:14">
      <c r="A190" s="367">
        <v>56</v>
      </c>
      <c r="B190" s="368" t="s">
        <v>3168</v>
      </c>
      <c r="C190" s="369"/>
      <c r="D190" s="370"/>
      <c r="E190" s="367" t="s">
        <v>4018</v>
      </c>
      <c r="F190" s="369">
        <v>1</v>
      </c>
      <c r="G190" s="371"/>
      <c r="H190" s="372">
        <f>$F190*$G190</f>
        <v>0</v>
      </c>
      <c r="I190" s="371"/>
      <c r="J190" s="372">
        <f>$F190*$I190</f>
        <v>0</v>
      </c>
      <c r="K190" s="371">
        <f>$G190+$I190</f>
        <v>0</v>
      </c>
      <c r="L190" s="372">
        <f>$H190+$J190</f>
        <v>0</v>
      </c>
      <c r="M190" s="369"/>
      <c r="N190" s="369"/>
    </row>
    <row r="191" spans="1:14">
      <c r="A191" s="382"/>
      <c r="B191" s="383"/>
      <c r="C191" s="384"/>
      <c r="D191" s="385" t="s">
        <v>3132</v>
      </c>
      <c r="E191" s="382"/>
      <c r="F191" s="384"/>
      <c r="G191" s="386"/>
      <c r="H191" s="387"/>
      <c r="I191" s="386"/>
      <c r="J191" s="387"/>
      <c r="K191" s="386"/>
      <c r="L191" s="387"/>
      <c r="M191" s="384"/>
      <c r="N191" s="384"/>
    </row>
    <row r="192" spans="1:14">
      <c r="A192" s="367">
        <v>57</v>
      </c>
      <c r="B192" s="368" t="s">
        <v>3169</v>
      </c>
      <c r="C192" s="369"/>
      <c r="D192" s="370"/>
      <c r="E192" s="367" t="s">
        <v>4018</v>
      </c>
      <c r="F192" s="369">
        <v>1</v>
      </c>
      <c r="G192" s="371"/>
      <c r="H192" s="372">
        <f>$F192*$G192</f>
        <v>0</v>
      </c>
      <c r="I192" s="371"/>
      <c r="J192" s="372">
        <f>$F192*$I192</f>
        <v>0</v>
      </c>
      <c r="K192" s="371">
        <f>$G192+$I192</f>
        <v>0</v>
      </c>
      <c r="L192" s="372">
        <f>$H192+$J192</f>
        <v>0</v>
      </c>
      <c r="M192" s="369"/>
      <c r="N192" s="369"/>
    </row>
    <row r="193" spans="1:14" ht="25.5">
      <c r="B193" s="378">
        <v>1</v>
      </c>
      <c r="C193" s="378" t="s">
        <v>5504</v>
      </c>
      <c r="D193" s="381" t="s">
        <v>1267</v>
      </c>
    </row>
    <row r="194" spans="1:14">
      <c r="A194" s="367">
        <v>58</v>
      </c>
      <c r="B194" s="368" t="s">
        <v>1268</v>
      </c>
      <c r="C194" s="369"/>
      <c r="D194" s="370"/>
      <c r="E194" s="367" t="s">
        <v>4018</v>
      </c>
      <c r="F194" s="369">
        <v>1</v>
      </c>
      <c r="G194" s="371"/>
      <c r="H194" s="372">
        <f>$F194*$G194</f>
        <v>0</v>
      </c>
      <c r="I194" s="371"/>
      <c r="J194" s="372">
        <f>$F194*$I194</f>
        <v>0</v>
      </c>
      <c r="K194" s="371">
        <f>$G194+$I194</f>
        <v>0</v>
      </c>
      <c r="L194" s="372">
        <f>$H194+$J194</f>
        <v>0</v>
      </c>
      <c r="M194" s="369"/>
      <c r="N194" s="369"/>
    </row>
    <row r="195" spans="1:14">
      <c r="B195" s="378">
        <v>1</v>
      </c>
      <c r="C195" s="378" t="s">
        <v>5504</v>
      </c>
      <c r="D195" s="381" t="s">
        <v>1269</v>
      </c>
    </row>
    <row r="196" spans="1:14">
      <c r="A196" s="367">
        <v>59</v>
      </c>
      <c r="B196" s="368" t="s">
        <v>1270</v>
      </c>
      <c r="C196" s="369"/>
      <c r="D196" s="370"/>
      <c r="E196" s="367" t="s">
        <v>4018</v>
      </c>
      <c r="F196" s="369">
        <v>1</v>
      </c>
      <c r="G196" s="371"/>
      <c r="H196" s="372">
        <f>$F196*$G196</f>
        <v>0</v>
      </c>
      <c r="I196" s="371"/>
      <c r="J196" s="372">
        <f>$F196*$I196</f>
        <v>0</v>
      </c>
      <c r="K196" s="371">
        <f>$G196+$I196</f>
        <v>0</v>
      </c>
      <c r="L196" s="372">
        <f>$H196+$J196</f>
        <v>0</v>
      </c>
      <c r="M196" s="369"/>
      <c r="N196" s="369"/>
    </row>
    <row r="197" spans="1:14" ht="25.5">
      <c r="B197" s="378">
        <v>1</v>
      </c>
      <c r="C197" s="378" t="s">
        <v>5504</v>
      </c>
      <c r="D197" s="381" t="s">
        <v>1271</v>
      </c>
    </row>
    <row r="198" spans="1:14">
      <c r="B198" s="378">
        <v>30</v>
      </c>
      <c r="C198" s="378" t="s">
        <v>459</v>
      </c>
      <c r="D198" s="381" t="s">
        <v>1272</v>
      </c>
    </row>
    <row r="199" spans="1:14">
      <c r="A199" s="367">
        <v>60</v>
      </c>
      <c r="B199" s="368" t="s">
        <v>1273</v>
      </c>
      <c r="C199" s="369"/>
      <c r="D199" s="370"/>
      <c r="E199" s="367" t="s">
        <v>4018</v>
      </c>
      <c r="F199" s="369">
        <v>1</v>
      </c>
      <c r="G199" s="371"/>
      <c r="H199" s="372">
        <f>$F199*$G199</f>
        <v>0</v>
      </c>
      <c r="I199" s="371"/>
      <c r="J199" s="372">
        <f>$F199*$I199</f>
        <v>0</v>
      </c>
      <c r="K199" s="371">
        <f>$G199+$I199</f>
        <v>0</v>
      </c>
      <c r="L199" s="372">
        <f>$H199+$J199</f>
        <v>0</v>
      </c>
      <c r="M199" s="369"/>
      <c r="N199" s="369"/>
    </row>
    <row r="200" spans="1:14">
      <c r="D200" s="381" t="s">
        <v>1274</v>
      </c>
    </row>
    <row r="201" spans="1:14">
      <c r="D201" s="381" t="s">
        <v>1275</v>
      </c>
    </row>
    <row r="202" spans="1:14">
      <c r="D202" s="381" t="s">
        <v>1276</v>
      </c>
    </row>
    <row r="203" spans="1:14">
      <c r="D203" s="381" t="s">
        <v>1277</v>
      </c>
    </row>
    <row r="204" spans="1:14">
      <c r="D204" s="381" t="s">
        <v>1278</v>
      </c>
    </row>
    <row r="205" spans="1:14">
      <c r="A205" s="367">
        <v>61</v>
      </c>
      <c r="B205" s="368" t="s">
        <v>1279</v>
      </c>
      <c r="C205" s="369"/>
      <c r="D205" s="370"/>
      <c r="E205" s="367" t="s">
        <v>4018</v>
      </c>
      <c r="F205" s="369">
        <v>1</v>
      </c>
      <c r="G205" s="371"/>
      <c r="H205" s="372">
        <f>$F205*$G205</f>
        <v>0</v>
      </c>
      <c r="I205" s="371"/>
      <c r="J205" s="372">
        <f>$F205*$I205</f>
        <v>0</v>
      </c>
      <c r="K205" s="371">
        <f>$G205+$I205</f>
        <v>0</v>
      </c>
      <c r="L205" s="372">
        <f>$H205+$J205</f>
        <v>0</v>
      </c>
      <c r="M205" s="369"/>
      <c r="N205" s="369"/>
    </row>
    <row r="206" spans="1:14">
      <c r="D206" s="381" t="s">
        <v>1274</v>
      </c>
    </row>
    <row r="207" spans="1:14">
      <c r="D207" s="381" t="s">
        <v>1280</v>
      </c>
    </row>
    <row r="208" spans="1:14">
      <c r="D208" s="381" t="s">
        <v>1281</v>
      </c>
    </row>
    <row r="209" spans="1:14" ht="13.5" thickBot="1">
      <c r="D209" s="381" t="s">
        <v>1282</v>
      </c>
    </row>
    <row r="210" spans="1:14" ht="13.5" thickBot="1">
      <c r="A210" s="388" t="s">
        <v>1283</v>
      </c>
      <c r="B210" s="389" t="s">
        <v>1284</v>
      </c>
      <c r="C210" s="390"/>
      <c r="D210" s="391"/>
      <c r="E210" s="392"/>
      <c r="F210" s="390"/>
      <c r="G210" s="393"/>
      <c r="H210" s="394">
        <f>SUM(H7:H209)</f>
        <v>0</v>
      </c>
      <c r="I210" s="393"/>
      <c r="J210" s="393">
        <f>SUM(J7:J209)</f>
        <v>0</v>
      </c>
      <c r="K210" s="393"/>
      <c r="L210" s="393">
        <f>SUM(L7:L209)</f>
        <v>0</v>
      </c>
      <c r="M210" s="390"/>
      <c r="N210" s="395"/>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46.xml><?xml version="1.0" encoding="utf-8"?>
<worksheet xmlns="http://schemas.openxmlformats.org/spreadsheetml/2006/main" xmlns:r="http://schemas.openxmlformats.org/officeDocument/2006/relationships">
  <sheetPr>
    <tabColor rgb="FF00B0F0"/>
    <pageSetUpPr fitToPage="1"/>
  </sheetPr>
  <dimension ref="A1:N9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377" customWidth="1"/>
    <col min="2" max="2" width="6.83203125" style="378" customWidth="1"/>
    <col min="3" max="3" width="5.5" style="378" customWidth="1"/>
    <col min="4" max="4" width="68.1640625" style="381" customWidth="1"/>
    <col min="5" max="5" width="10.1640625" style="377" customWidth="1"/>
    <col min="6" max="6" width="10.6640625" style="378"/>
    <col min="7" max="12" width="12.5" style="380" customWidth="1"/>
    <col min="13" max="13" width="15" style="378" customWidth="1"/>
    <col min="14" max="14" width="17" style="378" customWidth="1"/>
    <col min="15" max="16384" width="10.6640625" style="343"/>
  </cols>
  <sheetData>
    <row r="1" spans="1:14" s="354" customFormat="1">
      <c r="A1" s="352"/>
      <c r="B1" s="1648" t="s">
        <v>4833</v>
      </c>
      <c r="C1" s="1648"/>
      <c r="D1" s="1648"/>
      <c r="E1" s="353"/>
      <c r="G1" s="355"/>
      <c r="H1" s="356">
        <f>H90</f>
        <v>0</v>
      </c>
      <c r="I1" s="357"/>
      <c r="J1" s="356">
        <f>J90</f>
        <v>0</v>
      </c>
      <c r="K1" s="357"/>
      <c r="L1" s="356">
        <f>L90</f>
        <v>0</v>
      </c>
    </row>
    <row r="2" spans="1:14" s="354" customFormat="1">
      <c r="A2" s="352"/>
      <c r="B2" s="1648" t="s">
        <v>4831</v>
      </c>
      <c r="C2" s="1648"/>
      <c r="D2" s="1648"/>
      <c r="E2" s="353"/>
      <c r="G2" s="358"/>
      <c r="H2" s="359"/>
      <c r="I2" s="353"/>
      <c r="J2" s="353"/>
      <c r="K2" s="353"/>
      <c r="L2" s="353"/>
    </row>
    <row r="3" spans="1:14" s="354" customFormat="1">
      <c r="A3" s="352"/>
      <c r="B3" s="1649"/>
      <c r="C3" s="1649"/>
      <c r="D3" s="1649"/>
      <c r="E3" s="353"/>
      <c r="G3" s="359"/>
      <c r="H3" s="359"/>
      <c r="I3" s="353"/>
      <c r="J3" s="353"/>
      <c r="K3" s="353"/>
      <c r="L3" s="353"/>
    </row>
    <row r="4" spans="1:14" ht="25.5">
      <c r="A4" s="360" t="s">
        <v>4834</v>
      </c>
      <c r="B4" s="1650" t="s">
        <v>4835</v>
      </c>
      <c r="C4" s="1650"/>
      <c r="D4" s="1650"/>
      <c r="E4" s="361" t="s">
        <v>4836</v>
      </c>
      <c r="F4" s="361" t="s">
        <v>4837</v>
      </c>
      <c r="G4" s="345" t="s">
        <v>4838</v>
      </c>
      <c r="H4" s="345" t="s">
        <v>4839</v>
      </c>
      <c r="I4" s="345" t="s">
        <v>4840</v>
      </c>
      <c r="J4" s="345" t="s">
        <v>4841</v>
      </c>
      <c r="K4" s="345" t="s">
        <v>4842</v>
      </c>
      <c r="L4" s="345" t="s">
        <v>4843</v>
      </c>
      <c r="M4" s="345" t="s">
        <v>5953</v>
      </c>
      <c r="N4" s="345" t="s">
        <v>4844</v>
      </c>
    </row>
    <row r="5" spans="1:14">
      <c r="A5" s="362">
        <v>1</v>
      </c>
      <c r="B5" s="362" t="s">
        <v>5936</v>
      </c>
      <c r="C5" s="362" t="s">
        <v>5936</v>
      </c>
      <c r="D5" s="362">
        <v>2</v>
      </c>
      <c r="E5" s="362">
        <v>3</v>
      </c>
      <c r="F5" s="362">
        <v>4</v>
      </c>
      <c r="G5" s="362">
        <v>5</v>
      </c>
      <c r="H5" s="362">
        <v>6</v>
      </c>
      <c r="I5" s="362">
        <v>7</v>
      </c>
      <c r="J5" s="362">
        <v>8</v>
      </c>
      <c r="K5" s="362">
        <v>9</v>
      </c>
      <c r="L5" s="362">
        <v>10</v>
      </c>
      <c r="M5" s="362">
        <v>11</v>
      </c>
      <c r="N5" s="362">
        <v>12</v>
      </c>
    </row>
    <row r="6" spans="1:14" s="366" customFormat="1">
      <c r="A6" s="363" t="s">
        <v>4845</v>
      </c>
      <c r="B6" s="364" t="s">
        <v>4845</v>
      </c>
      <c r="C6" s="364" t="s">
        <v>4845</v>
      </c>
      <c r="D6" s="365" t="s">
        <v>4845</v>
      </c>
      <c r="E6" s="363" t="s">
        <v>4845</v>
      </c>
      <c r="F6" s="364" t="s">
        <v>4845</v>
      </c>
      <c r="G6" s="363" t="s">
        <v>4846</v>
      </c>
      <c r="H6" s="363" t="s">
        <v>4846</v>
      </c>
      <c r="I6" s="363" t="s">
        <v>4846</v>
      </c>
      <c r="J6" s="363" t="s">
        <v>4846</v>
      </c>
      <c r="K6" s="364" t="s">
        <v>4846</v>
      </c>
      <c r="L6" s="364" t="s">
        <v>4846</v>
      </c>
      <c r="M6" s="364" t="s">
        <v>4846</v>
      </c>
      <c r="N6" s="364" t="s">
        <v>4846</v>
      </c>
    </row>
    <row r="7" spans="1:14">
      <c r="A7" s="367">
        <v>62</v>
      </c>
      <c r="B7" s="368" t="s">
        <v>1285</v>
      </c>
      <c r="C7" s="369"/>
      <c r="D7" s="370"/>
      <c r="E7" s="367" t="s">
        <v>4018</v>
      </c>
      <c r="F7" s="369">
        <v>1</v>
      </c>
      <c r="G7" s="371"/>
      <c r="H7" s="372">
        <f>$F7*$G7</f>
        <v>0</v>
      </c>
      <c r="I7" s="371"/>
      <c r="J7" s="372">
        <f>$F7*$I7</f>
        <v>0</v>
      </c>
      <c r="K7" s="371">
        <f>$G7+$I7</f>
        <v>0</v>
      </c>
      <c r="L7" s="372">
        <f>$H7+$J7</f>
        <v>0</v>
      </c>
      <c r="M7" s="369"/>
      <c r="N7" s="369"/>
    </row>
    <row r="8" spans="1:14" ht="63.75">
      <c r="A8" s="353"/>
      <c r="B8" s="373"/>
      <c r="C8" s="374"/>
      <c r="D8" s="375" t="s">
        <v>4848</v>
      </c>
      <c r="E8" s="353"/>
      <c r="F8" s="374"/>
      <c r="G8" s="356"/>
      <c r="H8" s="376"/>
      <c r="I8" s="356"/>
      <c r="J8" s="376"/>
      <c r="K8" s="356"/>
      <c r="L8" s="376"/>
      <c r="M8" s="374"/>
      <c r="N8" s="374"/>
    </row>
    <row r="9" spans="1:14">
      <c r="D9" s="379" t="s">
        <v>4849</v>
      </c>
    </row>
    <row r="10" spans="1:14">
      <c r="D10" s="379" t="s">
        <v>4850</v>
      </c>
    </row>
    <row r="11" spans="1:14">
      <c r="D11" s="379" t="s">
        <v>4851</v>
      </c>
    </row>
    <row r="12" spans="1:14">
      <c r="B12" s="378">
        <v>2</v>
      </c>
      <c r="C12" s="378" t="s">
        <v>5504</v>
      </c>
      <c r="D12" s="381" t="s">
        <v>1286</v>
      </c>
    </row>
    <row r="13" spans="1:14">
      <c r="B13" s="378">
        <v>2</v>
      </c>
      <c r="C13" s="378" t="s">
        <v>5504</v>
      </c>
      <c r="D13" s="381" t="s">
        <v>1287</v>
      </c>
    </row>
    <row r="14" spans="1:14">
      <c r="B14" s="378">
        <v>1</v>
      </c>
      <c r="C14" s="378" t="s">
        <v>5504</v>
      </c>
      <c r="D14" s="381" t="s">
        <v>4862</v>
      </c>
    </row>
    <row r="15" spans="1:14">
      <c r="B15" s="378">
        <v>7</v>
      </c>
      <c r="C15" s="378" t="s">
        <v>5504</v>
      </c>
      <c r="D15" s="381" t="s">
        <v>1288</v>
      </c>
    </row>
    <row r="16" spans="1:14">
      <c r="B16" s="378">
        <v>2</v>
      </c>
      <c r="C16" s="378" t="s">
        <v>5504</v>
      </c>
      <c r="D16" s="381" t="s">
        <v>1289</v>
      </c>
    </row>
    <row r="17" spans="2:4">
      <c r="B17" s="378">
        <v>3</v>
      </c>
      <c r="C17" s="378" t="s">
        <v>5504</v>
      </c>
      <c r="D17" s="381" t="s">
        <v>4864</v>
      </c>
    </row>
    <row r="18" spans="2:4">
      <c r="B18" s="378">
        <v>3</v>
      </c>
      <c r="C18" s="378" t="s">
        <v>5504</v>
      </c>
      <c r="D18" s="381" t="s">
        <v>4867</v>
      </c>
    </row>
    <row r="19" spans="2:4">
      <c r="B19" s="378">
        <v>2</v>
      </c>
      <c r="C19" s="378" t="s">
        <v>5504</v>
      </c>
      <c r="D19" s="381" t="s">
        <v>1290</v>
      </c>
    </row>
    <row r="20" spans="2:4">
      <c r="B20" s="378">
        <v>1</v>
      </c>
      <c r="C20" s="378" t="s">
        <v>5504</v>
      </c>
      <c r="D20" s="381" t="s">
        <v>4870</v>
      </c>
    </row>
    <row r="21" spans="2:4">
      <c r="B21" s="378">
        <v>4</v>
      </c>
      <c r="C21" s="378" t="s">
        <v>5504</v>
      </c>
      <c r="D21" s="381" t="s">
        <v>4873</v>
      </c>
    </row>
    <row r="22" spans="2:4">
      <c r="B22" s="378">
        <v>2</v>
      </c>
      <c r="C22" s="378" t="s">
        <v>5504</v>
      </c>
      <c r="D22" s="381" t="s">
        <v>1291</v>
      </c>
    </row>
    <row r="23" spans="2:4">
      <c r="B23" s="378">
        <v>2</v>
      </c>
      <c r="C23" s="378" t="s">
        <v>5504</v>
      </c>
      <c r="D23" s="381" t="s">
        <v>1292</v>
      </c>
    </row>
    <row r="24" spans="2:4">
      <c r="B24" s="378">
        <v>1</v>
      </c>
      <c r="C24" s="378" t="s">
        <v>5504</v>
      </c>
      <c r="D24" s="381" t="s">
        <v>1293</v>
      </c>
    </row>
    <row r="25" spans="2:4">
      <c r="B25" s="378">
        <v>2</v>
      </c>
      <c r="C25" s="378" t="s">
        <v>5504</v>
      </c>
      <c r="D25" s="381" t="s">
        <v>1294</v>
      </c>
    </row>
    <row r="26" spans="2:4">
      <c r="B26" s="378">
        <v>2</v>
      </c>
      <c r="C26" s="378" t="s">
        <v>5504</v>
      </c>
      <c r="D26" s="381" t="s">
        <v>1295</v>
      </c>
    </row>
    <row r="27" spans="2:4">
      <c r="B27" s="378">
        <v>26</v>
      </c>
      <c r="C27" s="378" t="s">
        <v>5504</v>
      </c>
      <c r="D27" s="381" t="s">
        <v>3088</v>
      </c>
    </row>
    <row r="28" spans="2:4">
      <c r="B28" s="378">
        <v>25</v>
      </c>
      <c r="C28" s="378" t="s">
        <v>5504</v>
      </c>
      <c r="D28" s="381" t="s">
        <v>3090</v>
      </c>
    </row>
    <row r="29" spans="2:4">
      <c r="B29" s="378">
        <v>3</v>
      </c>
      <c r="C29" s="378" t="s">
        <v>5504</v>
      </c>
      <c r="D29" s="381" t="s">
        <v>1296</v>
      </c>
    </row>
    <row r="30" spans="2:4">
      <c r="B30" s="378">
        <v>7</v>
      </c>
      <c r="C30" s="378" t="s">
        <v>5504</v>
      </c>
      <c r="D30" s="381" t="s">
        <v>3096</v>
      </c>
    </row>
    <row r="31" spans="2:4">
      <c r="B31" s="378">
        <v>2</v>
      </c>
      <c r="C31" s="378" t="s">
        <v>5504</v>
      </c>
      <c r="D31" s="381" t="s">
        <v>3097</v>
      </c>
    </row>
    <row r="32" spans="2:4">
      <c r="B32" s="378">
        <v>2</v>
      </c>
      <c r="C32" s="378" t="s">
        <v>5504</v>
      </c>
      <c r="D32" s="381" t="s">
        <v>3098</v>
      </c>
    </row>
    <row r="33" spans="1:14">
      <c r="B33" s="378">
        <v>1</v>
      </c>
      <c r="C33" s="378" t="s">
        <v>5504</v>
      </c>
      <c r="D33" s="381" t="s">
        <v>3099</v>
      </c>
    </row>
    <row r="34" spans="1:14">
      <c r="B34" s="378">
        <v>4</v>
      </c>
      <c r="C34" s="378" t="s">
        <v>5504</v>
      </c>
      <c r="D34" s="381" t="s">
        <v>3103</v>
      </c>
    </row>
    <row r="35" spans="1:14">
      <c r="B35" s="378">
        <v>1</v>
      </c>
      <c r="C35" s="378" t="s">
        <v>4018</v>
      </c>
      <c r="D35" s="381" t="s">
        <v>3105</v>
      </c>
    </row>
    <row r="36" spans="1:14">
      <c r="A36" s="367">
        <v>63</v>
      </c>
      <c r="B36" s="368" t="s">
        <v>3112</v>
      </c>
      <c r="C36" s="369"/>
      <c r="D36" s="370"/>
      <c r="E36" s="367" t="s">
        <v>459</v>
      </c>
      <c r="F36" s="369">
        <v>10</v>
      </c>
      <c r="G36" s="371"/>
      <c r="H36" s="372">
        <f>$F36*$G36</f>
        <v>0</v>
      </c>
      <c r="I36" s="371"/>
      <c r="J36" s="372">
        <f>$F36*$I36</f>
        <v>0</v>
      </c>
      <c r="K36" s="371">
        <f>$G36+$I36</f>
        <v>0</v>
      </c>
      <c r="L36" s="372">
        <f>$H36+$J36</f>
        <v>0</v>
      </c>
      <c r="M36" s="369"/>
      <c r="N36" s="369"/>
    </row>
    <row r="37" spans="1:14">
      <c r="A37" s="382"/>
      <c r="B37" s="383"/>
      <c r="C37" s="384"/>
      <c r="D37" s="385" t="s">
        <v>3111</v>
      </c>
      <c r="E37" s="382"/>
      <c r="F37" s="384"/>
      <c r="G37" s="386"/>
      <c r="H37" s="387"/>
      <c r="I37" s="386"/>
      <c r="J37" s="387"/>
      <c r="K37" s="386"/>
      <c r="L37" s="387"/>
      <c r="M37" s="384"/>
      <c r="N37" s="384"/>
    </row>
    <row r="38" spans="1:14">
      <c r="A38" s="367">
        <v>64</v>
      </c>
      <c r="B38" s="368" t="s">
        <v>3113</v>
      </c>
      <c r="C38" s="369"/>
      <c r="D38" s="370"/>
      <c r="E38" s="367" t="s">
        <v>459</v>
      </c>
      <c r="F38" s="369">
        <v>10</v>
      </c>
      <c r="G38" s="371"/>
      <c r="H38" s="372">
        <f>$F38*$G38</f>
        <v>0</v>
      </c>
      <c r="I38" s="371"/>
      <c r="J38" s="372">
        <f>$F38*$I38</f>
        <v>0</v>
      </c>
      <c r="K38" s="371">
        <f>$G38+$I38</f>
        <v>0</v>
      </c>
      <c r="L38" s="372">
        <f>$H38+$J38</f>
        <v>0</v>
      </c>
      <c r="M38" s="369"/>
      <c r="N38" s="369"/>
    </row>
    <row r="39" spans="1:14">
      <c r="A39" s="382"/>
      <c r="B39" s="383"/>
      <c r="C39" s="384"/>
      <c r="D39" s="385" t="s">
        <v>3111</v>
      </c>
      <c r="E39" s="382"/>
      <c r="F39" s="384"/>
      <c r="G39" s="386"/>
      <c r="H39" s="387"/>
      <c r="I39" s="386"/>
      <c r="J39" s="387"/>
      <c r="K39" s="386"/>
      <c r="L39" s="387"/>
      <c r="M39" s="384"/>
      <c r="N39" s="384"/>
    </row>
    <row r="40" spans="1:14">
      <c r="A40" s="367">
        <v>65</v>
      </c>
      <c r="B40" s="368" t="s">
        <v>1297</v>
      </c>
      <c r="C40" s="369"/>
      <c r="D40" s="370"/>
      <c r="E40" s="367" t="s">
        <v>459</v>
      </c>
      <c r="F40" s="369">
        <v>240</v>
      </c>
      <c r="G40" s="371"/>
      <c r="H40" s="372">
        <f>$F40*$G40</f>
        <v>0</v>
      </c>
      <c r="I40" s="371"/>
      <c r="J40" s="372">
        <f>$F40*$I40</f>
        <v>0</v>
      </c>
      <c r="K40" s="371">
        <f>$G40+$I40</f>
        <v>0</v>
      </c>
      <c r="L40" s="372">
        <f>$H40+$J40</f>
        <v>0</v>
      </c>
      <c r="M40" s="369"/>
      <c r="N40" s="369"/>
    </row>
    <row r="41" spans="1:14">
      <c r="A41" s="382"/>
      <c r="B41" s="383"/>
      <c r="C41" s="384"/>
      <c r="D41" s="385" t="s">
        <v>3111</v>
      </c>
      <c r="E41" s="382"/>
      <c r="F41" s="384"/>
      <c r="G41" s="386"/>
      <c r="H41" s="387"/>
      <c r="I41" s="386"/>
      <c r="J41" s="387"/>
      <c r="K41" s="386"/>
      <c r="L41" s="387"/>
      <c r="M41" s="384"/>
      <c r="N41" s="384"/>
    </row>
    <row r="42" spans="1:14">
      <c r="A42" s="367">
        <v>66</v>
      </c>
      <c r="B42" s="368" t="s">
        <v>3124</v>
      </c>
      <c r="C42" s="369"/>
      <c r="D42" s="370"/>
      <c r="E42" s="367" t="s">
        <v>459</v>
      </c>
      <c r="F42" s="369">
        <v>165</v>
      </c>
      <c r="G42" s="371"/>
      <c r="H42" s="372">
        <f>$F42*$G42</f>
        <v>0</v>
      </c>
      <c r="I42" s="371"/>
      <c r="J42" s="372">
        <f>$F42*$I42</f>
        <v>0</v>
      </c>
      <c r="K42" s="371">
        <f>$G42+$I42</f>
        <v>0</v>
      </c>
      <c r="L42" s="372">
        <f>$H42+$J42</f>
        <v>0</v>
      </c>
      <c r="M42" s="369"/>
      <c r="N42" s="369"/>
    </row>
    <row r="43" spans="1:14">
      <c r="A43" s="382"/>
      <c r="B43" s="383"/>
      <c r="C43" s="384"/>
      <c r="D43" s="385" t="s">
        <v>3111</v>
      </c>
      <c r="E43" s="382"/>
      <c r="F43" s="384"/>
      <c r="G43" s="386"/>
      <c r="H43" s="387"/>
      <c r="I43" s="386"/>
      <c r="J43" s="387"/>
      <c r="K43" s="386"/>
      <c r="L43" s="387"/>
      <c r="M43" s="384"/>
      <c r="N43" s="384"/>
    </row>
    <row r="44" spans="1:14">
      <c r="A44" s="367">
        <v>67</v>
      </c>
      <c r="B44" s="368" t="s">
        <v>1298</v>
      </c>
      <c r="C44" s="369"/>
      <c r="D44" s="370"/>
      <c r="E44" s="367" t="s">
        <v>459</v>
      </c>
      <c r="F44" s="369">
        <v>25</v>
      </c>
      <c r="G44" s="371"/>
      <c r="H44" s="372">
        <f>$F44*$G44</f>
        <v>0</v>
      </c>
      <c r="I44" s="371"/>
      <c r="J44" s="372">
        <f>$F44*$I44</f>
        <v>0</v>
      </c>
      <c r="K44" s="371">
        <f>$G44+$I44</f>
        <v>0</v>
      </c>
      <c r="L44" s="372">
        <f>$H44+$J44</f>
        <v>0</v>
      </c>
      <c r="M44" s="369"/>
      <c r="N44" s="369"/>
    </row>
    <row r="45" spans="1:14">
      <c r="A45" s="382"/>
      <c r="B45" s="383"/>
      <c r="C45" s="384"/>
      <c r="D45" s="385" t="s">
        <v>3111</v>
      </c>
      <c r="E45" s="382"/>
      <c r="F45" s="384"/>
      <c r="G45" s="386"/>
      <c r="H45" s="387"/>
      <c r="I45" s="386"/>
      <c r="J45" s="387"/>
      <c r="K45" s="386"/>
      <c r="L45" s="387"/>
      <c r="M45" s="384"/>
      <c r="N45" s="384"/>
    </row>
    <row r="46" spans="1:14">
      <c r="A46" s="367">
        <v>68</v>
      </c>
      <c r="B46" s="368" t="s">
        <v>3127</v>
      </c>
      <c r="C46" s="369"/>
      <c r="D46" s="370"/>
      <c r="E46" s="367" t="s">
        <v>4018</v>
      </c>
      <c r="F46" s="369">
        <v>1</v>
      </c>
      <c r="G46" s="371"/>
      <c r="H46" s="372">
        <f>$F46*$G46</f>
        <v>0</v>
      </c>
      <c r="I46" s="371"/>
      <c r="J46" s="372">
        <f>$F46*$I46</f>
        <v>0</v>
      </c>
      <c r="K46" s="371">
        <f>$G46+$I46</f>
        <v>0</v>
      </c>
      <c r="L46" s="372">
        <f>$H46+$J46</f>
        <v>0</v>
      </c>
      <c r="M46" s="369"/>
      <c r="N46" s="369"/>
    </row>
    <row r="47" spans="1:14" ht="25.5">
      <c r="A47" s="353"/>
      <c r="B47" s="373"/>
      <c r="C47" s="374"/>
      <c r="D47" s="379" t="s">
        <v>3128</v>
      </c>
      <c r="E47" s="353"/>
      <c r="F47" s="374"/>
      <c r="G47" s="356"/>
      <c r="H47" s="376"/>
      <c r="I47" s="356"/>
      <c r="J47" s="376"/>
      <c r="K47" s="356"/>
      <c r="L47" s="376"/>
      <c r="M47" s="374"/>
      <c r="N47" s="374"/>
    </row>
    <row r="48" spans="1:14">
      <c r="B48" s="378">
        <v>1</v>
      </c>
      <c r="C48" s="378" t="s">
        <v>4018</v>
      </c>
      <c r="D48" s="381" t="s">
        <v>3129</v>
      </c>
    </row>
    <row r="49" spans="1:14">
      <c r="B49" s="378">
        <v>1</v>
      </c>
      <c r="C49" s="378" t="s">
        <v>4018</v>
      </c>
      <c r="D49" s="381" t="s">
        <v>3130</v>
      </c>
    </row>
    <row r="50" spans="1:14">
      <c r="A50" s="367">
        <v>69</v>
      </c>
      <c r="B50" s="368" t="s">
        <v>1299</v>
      </c>
      <c r="C50" s="369"/>
      <c r="D50" s="370"/>
      <c r="E50" s="367" t="s">
        <v>4018</v>
      </c>
      <c r="F50" s="369">
        <v>1</v>
      </c>
      <c r="G50" s="371"/>
      <c r="H50" s="372">
        <f>$F50*$G50</f>
        <v>0</v>
      </c>
      <c r="I50" s="371"/>
      <c r="J50" s="372">
        <f>$F50*$I50</f>
        <v>0</v>
      </c>
      <c r="K50" s="371">
        <f>$G50+$I50</f>
        <v>0</v>
      </c>
      <c r="L50" s="372">
        <f>$H50+$J50</f>
        <v>0</v>
      </c>
      <c r="M50" s="369"/>
      <c r="N50" s="369"/>
    </row>
    <row r="51" spans="1:14">
      <c r="A51" s="382"/>
      <c r="B51" s="383"/>
      <c r="C51" s="384"/>
      <c r="D51" s="385" t="s">
        <v>3132</v>
      </c>
      <c r="E51" s="382"/>
      <c r="F51" s="384"/>
      <c r="G51" s="386"/>
      <c r="H51" s="387"/>
      <c r="I51" s="386"/>
      <c r="J51" s="387"/>
      <c r="K51" s="386"/>
      <c r="L51" s="387"/>
      <c r="M51" s="384"/>
      <c r="N51" s="384"/>
    </row>
    <row r="52" spans="1:14">
      <c r="A52" s="367">
        <v>70</v>
      </c>
      <c r="B52" s="368" t="s">
        <v>1300</v>
      </c>
      <c r="C52" s="369"/>
      <c r="D52" s="370"/>
      <c r="E52" s="367" t="s">
        <v>4018</v>
      </c>
      <c r="F52" s="369">
        <v>1</v>
      </c>
      <c r="G52" s="371"/>
      <c r="H52" s="372">
        <f>$F52*$G52</f>
        <v>0</v>
      </c>
      <c r="I52" s="371"/>
      <c r="J52" s="372">
        <f>$F52*$I52</f>
        <v>0</v>
      </c>
      <c r="K52" s="371">
        <f>$G52+$I52</f>
        <v>0</v>
      </c>
      <c r="L52" s="372">
        <f>$H52+$J52</f>
        <v>0</v>
      </c>
      <c r="M52" s="369"/>
      <c r="N52" s="369"/>
    </row>
    <row r="53" spans="1:14">
      <c r="A53" s="382"/>
      <c r="B53" s="383"/>
      <c r="C53" s="384"/>
      <c r="D53" s="385" t="s">
        <v>3132</v>
      </c>
      <c r="E53" s="382"/>
      <c r="F53" s="384"/>
      <c r="G53" s="386"/>
      <c r="H53" s="387"/>
      <c r="I53" s="386"/>
      <c r="J53" s="387"/>
      <c r="K53" s="386"/>
      <c r="L53" s="387"/>
      <c r="M53" s="384"/>
      <c r="N53" s="384"/>
    </row>
    <row r="54" spans="1:14">
      <c r="A54" s="367">
        <v>71</v>
      </c>
      <c r="B54" s="368" t="s">
        <v>1301</v>
      </c>
      <c r="C54" s="369"/>
      <c r="D54" s="370"/>
      <c r="E54" s="367" t="s">
        <v>4018</v>
      </c>
      <c r="F54" s="369">
        <v>1</v>
      </c>
      <c r="G54" s="371"/>
      <c r="H54" s="372">
        <f>$F54*$G54</f>
        <v>0</v>
      </c>
      <c r="I54" s="371"/>
      <c r="J54" s="372">
        <f>$F54*$I54</f>
        <v>0</v>
      </c>
      <c r="K54" s="371">
        <f>$G54+$I54</f>
        <v>0</v>
      </c>
      <c r="L54" s="372">
        <f>$H54+$J54</f>
        <v>0</v>
      </c>
      <c r="M54" s="369"/>
      <c r="N54" s="369"/>
    </row>
    <row r="55" spans="1:14">
      <c r="A55" s="382"/>
      <c r="B55" s="383"/>
      <c r="C55" s="384"/>
      <c r="D55" s="385" t="s">
        <v>3132</v>
      </c>
      <c r="E55" s="382"/>
      <c r="F55" s="384"/>
      <c r="G55" s="386"/>
      <c r="H55" s="387"/>
      <c r="I55" s="386"/>
      <c r="J55" s="387"/>
      <c r="K55" s="386"/>
      <c r="L55" s="387"/>
      <c r="M55" s="384"/>
      <c r="N55" s="384"/>
    </row>
    <row r="56" spans="1:14">
      <c r="A56" s="367">
        <v>72</v>
      </c>
      <c r="B56" s="368" t="s">
        <v>1302</v>
      </c>
      <c r="C56" s="369"/>
      <c r="D56" s="370"/>
      <c r="E56" s="367" t="s">
        <v>4018</v>
      </c>
      <c r="F56" s="369">
        <v>1</v>
      </c>
      <c r="G56" s="371"/>
      <c r="H56" s="372">
        <f>$F56*$G56</f>
        <v>0</v>
      </c>
      <c r="I56" s="371"/>
      <c r="J56" s="372">
        <f>$F56*$I56</f>
        <v>0</v>
      </c>
      <c r="K56" s="371">
        <f>$G56+$I56</f>
        <v>0</v>
      </c>
      <c r="L56" s="372">
        <f>$H56+$J56</f>
        <v>0</v>
      </c>
      <c r="M56" s="369"/>
      <c r="N56" s="369"/>
    </row>
    <row r="57" spans="1:14">
      <c r="A57" s="382"/>
      <c r="B57" s="383"/>
      <c r="C57" s="384"/>
      <c r="D57" s="385" t="s">
        <v>3132</v>
      </c>
      <c r="E57" s="382"/>
      <c r="F57" s="384"/>
      <c r="G57" s="386"/>
      <c r="H57" s="387"/>
      <c r="I57" s="386"/>
      <c r="J57" s="387"/>
      <c r="K57" s="386"/>
      <c r="L57" s="387"/>
      <c r="M57" s="384"/>
      <c r="N57" s="384"/>
    </row>
    <row r="58" spans="1:14">
      <c r="A58" s="367">
        <v>73</v>
      </c>
      <c r="B58" s="368" t="s">
        <v>1303</v>
      </c>
      <c r="C58" s="369"/>
      <c r="D58" s="370"/>
      <c r="E58" s="367" t="s">
        <v>4018</v>
      </c>
      <c r="F58" s="369">
        <v>1</v>
      </c>
      <c r="G58" s="371"/>
      <c r="H58" s="372">
        <f>$F58*$G58</f>
        <v>0</v>
      </c>
      <c r="I58" s="371"/>
      <c r="J58" s="372">
        <f>$F58*$I58</f>
        <v>0</v>
      </c>
      <c r="K58" s="371">
        <f>$G58+$I58</f>
        <v>0</v>
      </c>
      <c r="L58" s="372">
        <f>$H58+$J58</f>
        <v>0</v>
      </c>
      <c r="M58" s="369"/>
      <c r="N58" s="369"/>
    </row>
    <row r="59" spans="1:14">
      <c r="A59" s="382"/>
      <c r="B59" s="383"/>
      <c r="C59" s="384"/>
      <c r="D59" s="385" t="s">
        <v>3132</v>
      </c>
      <c r="E59" s="382"/>
      <c r="F59" s="384"/>
      <c r="G59" s="386"/>
      <c r="H59" s="387"/>
      <c r="I59" s="386"/>
      <c r="J59" s="387"/>
      <c r="K59" s="386"/>
      <c r="L59" s="387"/>
      <c r="M59" s="384"/>
      <c r="N59" s="384"/>
    </row>
    <row r="60" spans="1:14">
      <c r="A60" s="367">
        <v>74</v>
      </c>
      <c r="B60" s="368" t="s">
        <v>1304</v>
      </c>
      <c r="C60" s="369"/>
      <c r="D60" s="370"/>
      <c r="E60" s="367" t="s">
        <v>4018</v>
      </c>
      <c r="F60" s="369">
        <v>1</v>
      </c>
      <c r="G60" s="371"/>
      <c r="H60" s="372">
        <f>$F60*$G60</f>
        <v>0</v>
      </c>
      <c r="I60" s="371"/>
      <c r="J60" s="372">
        <f>$F60*$I60</f>
        <v>0</v>
      </c>
      <c r="K60" s="371">
        <f>$G60+$I60</f>
        <v>0</v>
      </c>
      <c r="L60" s="372">
        <f>$H60+$J60</f>
        <v>0</v>
      </c>
      <c r="M60" s="369"/>
      <c r="N60" s="369"/>
    </row>
    <row r="61" spans="1:14" ht="38.25">
      <c r="D61" s="381" t="s">
        <v>1305</v>
      </c>
    </row>
    <row r="62" spans="1:14">
      <c r="B62" s="378">
        <v>5</v>
      </c>
      <c r="C62" s="378" t="s">
        <v>5504</v>
      </c>
      <c r="D62" s="381" t="s">
        <v>1306</v>
      </c>
    </row>
    <row r="63" spans="1:14">
      <c r="B63" s="378">
        <v>5</v>
      </c>
      <c r="C63" s="378" t="s">
        <v>5504</v>
      </c>
      <c r="D63" s="381" t="s">
        <v>1307</v>
      </c>
    </row>
    <row r="64" spans="1:14">
      <c r="B64" s="378">
        <v>5</v>
      </c>
      <c r="C64" s="378" t="s">
        <v>5504</v>
      </c>
      <c r="D64" s="381" t="s">
        <v>1308</v>
      </c>
    </row>
    <row r="65" spans="1:14">
      <c r="B65" s="378">
        <v>3</v>
      </c>
      <c r="C65" s="378" t="s">
        <v>5504</v>
      </c>
      <c r="D65" s="381" t="s">
        <v>1309</v>
      </c>
    </row>
    <row r="66" spans="1:14">
      <c r="A66" s="367">
        <v>75</v>
      </c>
      <c r="B66" s="368" t="s">
        <v>1310</v>
      </c>
      <c r="C66" s="369"/>
      <c r="D66" s="370"/>
      <c r="E66" s="367" t="s">
        <v>4018</v>
      </c>
      <c r="F66" s="369">
        <v>1</v>
      </c>
      <c r="G66" s="371"/>
      <c r="H66" s="372">
        <f>$F66*$G66</f>
        <v>0</v>
      </c>
      <c r="I66" s="371"/>
      <c r="J66" s="372">
        <f>$F66*$I66</f>
        <v>0</v>
      </c>
      <c r="K66" s="371">
        <f>$G66+$I66</f>
        <v>0</v>
      </c>
      <c r="L66" s="372">
        <f>$H66+$J66</f>
        <v>0</v>
      </c>
      <c r="M66" s="369"/>
      <c r="N66" s="369"/>
    </row>
    <row r="67" spans="1:14" ht="38.25">
      <c r="D67" s="381" t="s">
        <v>1305</v>
      </c>
    </row>
    <row r="68" spans="1:14">
      <c r="B68" s="378">
        <v>5</v>
      </c>
      <c r="C68" s="378" t="s">
        <v>5504</v>
      </c>
      <c r="D68" s="381" t="s">
        <v>1311</v>
      </c>
    </row>
    <row r="69" spans="1:14">
      <c r="B69" s="378">
        <v>5</v>
      </c>
      <c r="C69" s="378" t="s">
        <v>5504</v>
      </c>
      <c r="D69" s="381" t="s">
        <v>1307</v>
      </c>
    </row>
    <row r="70" spans="1:14">
      <c r="B70" s="378">
        <v>5</v>
      </c>
      <c r="C70" s="378" t="s">
        <v>5504</v>
      </c>
      <c r="D70" s="381" t="s">
        <v>1308</v>
      </c>
    </row>
    <row r="71" spans="1:14">
      <c r="B71" s="378">
        <v>3</v>
      </c>
      <c r="C71" s="378" t="s">
        <v>5504</v>
      </c>
      <c r="D71" s="381" t="s">
        <v>1312</v>
      </c>
    </row>
    <row r="72" spans="1:14">
      <c r="A72" s="367">
        <v>76</v>
      </c>
      <c r="B72" s="368" t="s">
        <v>1313</v>
      </c>
      <c r="C72" s="369"/>
      <c r="D72" s="370"/>
      <c r="E72" s="367" t="s">
        <v>4018</v>
      </c>
      <c r="F72" s="369">
        <v>1</v>
      </c>
      <c r="G72" s="371"/>
      <c r="H72" s="372">
        <f>$F72*$G72</f>
        <v>0</v>
      </c>
      <c r="I72" s="371"/>
      <c r="J72" s="372">
        <f>$F72*$I72</f>
        <v>0</v>
      </c>
      <c r="K72" s="371">
        <f>$G72+$I72</f>
        <v>0</v>
      </c>
      <c r="L72" s="372">
        <f>$H72+$J72</f>
        <v>0</v>
      </c>
      <c r="M72" s="369"/>
      <c r="N72" s="369"/>
    </row>
    <row r="73" spans="1:14">
      <c r="B73" s="378">
        <v>3</v>
      </c>
      <c r="C73" s="378" t="s">
        <v>5504</v>
      </c>
      <c r="D73" s="381" t="s">
        <v>1314</v>
      </c>
    </row>
    <row r="74" spans="1:14">
      <c r="B74" s="378">
        <v>3</v>
      </c>
      <c r="C74" s="378" t="s">
        <v>5504</v>
      </c>
      <c r="D74" s="381" t="s">
        <v>1315</v>
      </c>
    </row>
    <row r="75" spans="1:14" ht="25.5">
      <c r="B75" s="378">
        <v>1</v>
      </c>
      <c r="C75" s="378" t="s">
        <v>5504</v>
      </c>
      <c r="D75" s="381" t="s">
        <v>1316</v>
      </c>
    </row>
    <row r="76" spans="1:14">
      <c r="A76" s="367">
        <v>77</v>
      </c>
      <c r="B76" s="368" t="s">
        <v>1317</v>
      </c>
      <c r="C76" s="369"/>
      <c r="D76" s="370"/>
      <c r="E76" s="367" t="s">
        <v>4018</v>
      </c>
      <c r="F76" s="369">
        <v>1</v>
      </c>
      <c r="G76" s="371"/>
      <c r="H76" s="372">
        <f>$F76*$G76</f>
        <v>0</v>
      </c>
      <c r="I76" s="371"/>
      <c r="J76" s="372">
        <f>$F76*$I76</f>
        <v>0</v>
      </c>
      <c r="K76" s="371">
        <f>$G76+$I76</f>
        <v>0</v>
      </c>
      <c r="L76" s="372">
        <f>$H76+$J76</f>
        <v>0</v>
      </c>
      <c r="M76" s="369"/>
      <c r="N76" s="369"/>
    </row>
    <row r="77" spans="1:14">
      <c r="B77" s="378">
        <v>1</v>
      </c>
      <c r="C77" s="378" t="s">
        <v>5504</v>
      </c>
      <c r="D77" s="381" t="s">
        <v>1318</v>
      </c>
    </row>
    <row r="78" spans="1:14">
      <c r="A78" s="367">
        <v>78</v>
      </c>
      <c r="B78" s="368" t="s">
        <v>1273</v>
      </c>
      <c r="C78" s="369"/>
      <c r="D78" s="370"/>
      <c r="E78" s="367" t="s">
        <v>4018</v>
      </c>
      <c r="F78" s="369">
        <v>1</v>
      </c>
      <c r="G78" s="371"/>
      <c r="H78" s="372">
        <f>$F78*$G78</f>
        <v>0</v>
      </c>
      <c r="I78" s="371"/>
      <c r="J78" s="372">
        <f>$F78*$I78</f>
        <v>0</v>
      </c>
      <c r="K78" s="371">
        <f>$G78+$I78</f>
        <v>0</v>
      </c>
      <c r="L78" s="372">
        <f>$H78+$J78</f>
        <v>0</v>
      </c>
      <c r="M78" s="369"/>
      <c r="N78" s="369"/>
    </row>
    <row r="79" spans="1:14">
      <c r="D79" s="381" t="s">
        <v>1274</v>
      </c>
    </row>
    <row r="80" spans="1:14">
      <c r="D80" s="381" t="s">
        <v>1275</v>
      </c>
    </row>
    <row r="81" spans="1:14">
      <c r="D81" s="381" t="s">
        <v>1276</v>
      </c>
    </row>
    <row r="82" spans="1:14">
      <c r="D82" s="381" t="s">
        <v>1277</v>
      </c>
    </row>
    <row r="83" spans="1:14">
      <c r="D83" s="381" t="s">
        <v>1278</v>
      </c>
    </row>
    <row r="84" spans="1:14">
      <c r="A84" s="367">
        <v>79</v>
      </c>
      <c r="B84" s="368" t="s">
        <v>1279</v>
      </c>
      <c r="C84" s="369"/>
      <c r="D84" s="370"/>
      <c r="E84" s="367" t="s">
        <v>4018</v>
      </c>
      <c r="F84" s="369">
        <v>1</v>
      </c>
      <c r="G84" s="371"/>
      <c r="H84" s="372">
        <f>$F84*$G84</f>
        <v>0</v>
      </c>
      <c r="I84" s="371"/>
      <c r="J84" s="372">
        <f>$F84*$I84</f>
        <v>0</v>
      </c>
      <c r="K84" s="371">
        <f>$G84+$I84</f>
        <v>0</v>
      </c>
      <c r="L84" s="372">
        <f>$H84+$J84</f>
        <v>0</v>
      </c>
      <c r="M84" s="369"/>
      <c r="N84" s="369"/>
    </row>
    <row r="85" spans="1:14">
      <c r="D85" s="381" t="s">
        <v>1274</v>
      </c>
    </row>
    <row r="86" spans="1:14" ht="25.5">
      <c r="D86" s="381" t="s">
        <v>0</v>
      </c>
    </row>
    <row r="87" spans="1:14">
      <c r="D87" s="381" t="s">
        <v>1280</v>
      </c>
    </row>
    <row r="88" spans="1:14">
      <c r="D88" s="381" t="s">
        <v>1281</v>
      </c>
    </row>
    <row r="89" spans="1:14" ht="13.5" thickBot="1">
      <c r="D89" s="381" t="s">
        <v>1282</v>
      </c>
    </row>
    <row r="90" spans="1:14" ht="13.5" thickBot="1">
      <c r="A90" s="388" t="s">
        <v>1283</v>
      </c>
      <c r="B90" s="389" t="s">
        <v>1284</v>
      </c>
      <c r="C90" s="390"/>
      <c r="D90" s="391"/>
      <c r="E90" s="392"/>
      <c r="F90" s="390"/>
      <c r="G90" s="393"/>
      <c r="H90" s="394">
        <f>SUM(H7:H89)</f>
        <v>0</v>
      </c>
      <c r="I90" s="393"/>
      <c r="J90" s="393">
        <f>SUM(J7:J89)</f>
        <v>0</v>
      </c>
      <c r="K90" s="393"/>
      <c r="L90" s="393">
        <f>SUM(L7:L89)</f>
        <v>0</v>
      </c>
      <c r="M90" s="390"/>
      <c r="N90" s="395"/>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47.xml><?xml version="1.0" encoding="utf-8"?>
<worksheet xmlns="http://schemas.openxmlformats.org/spreadsheetml/2006/main" xmlns:r="http://schemas.openxmlformats.org/officeDocument/2006/relationships">
  <sheetPr>
    <tabColor rgb="FF00B0F0"/>
    <pageSetUpPr fitToPage="1"/>
  </sheetPr>
  <dimension ref="A3:E24"/>
  <sheetViews>
    <sheetView workbookViewId="0">
      <selection activeCell="A31" sqref="A31"/>
    </sheetView>
  </sheetViews>
  <sheetFormatPr defaultColWidth="10.6640625" defaultRowHeight="12.75"/>
  <cols>
    <col min="1" max="1" width="10.6640625" style="396"/>
    <col min="2" max="2" width="45" style="398" customWidth="1"/>
    <col min="3" max="3" width="15.1640625" style="398" customWidth="1"/>
    <col min="4" max="4" width="16.1640625" style="398" customWidth="1"/>
    <col min="5" max="5" width="17.6640625" style="398" customWidth="1"/>
    <col min="6" max="16384" width="10.6640625" style="398"/>
  </cols>
  <sheetData>
    <row r="3" spans="1:5">
      <c r="B3" s="397" t="s">
        <v>1</v>
      </c>
    </row>
    <row r="5" spans="1:5">
      <c r="B5" s="399" t="s">
        <v>4826</v>
      </c>
      <c r="C5" s="400" t="s">
        <v>4827</v>
      </c>
      <c r="D5" s="400" t="s">
        <v>4828</v>
      </c>
      <c r="E5" s="400" t="s">
        <v>4829</v>
      </c>
    </row>
    <row r="6" spans="1:5">
      <c r="B6" s="401"/>
      <c r="C6" s="401"/>
      <c r="D6" s="401"/>
      <c r="E6" s="401"/>
    </row>
    <row r="7" spans="1:5">
      <c r="B7" s="401" t="s">
        <v>4830</v>
      </c>
      <c r="C7" s="402">
        <f ca="1">'Mot (2)'!$H$1</f>
        <v>0</v>
      </c>
      <c r="D7" s="402">
        <f ca="1">'Mot (2)'!$J$1</f>
        <v>0</v>
      </c>
      <c r="E7" s="402">
        <f ca="1">'Mot (2)'!$L$1</f>
        <v>0</v>
      </c>
    </row>
    <row r="8" spans="1:5">
      <c r="B8" s="401" t="s">
        <v>2</v>
      </c>
      <c r="C8" s="402">
        <f ca="1">MaR!$H$1</f>
        <v>0</v>
      </c>
      <c r="D8" s="402">
        <f ca="1">MaR!$J$1</f>
        <v>0</v>
      </c>
      <c r="E8" s="402">
        <f ca="1">MaR!$L$1</f>
        <v>0</v>
      </c>
    </row>
    <row r="9" spans="1:5">
      <c r="B9" s="401" t="s">
        <v>3</v>
      </c>
      <c r="C9" s="402">
        <f ca="1">ASŘTP!$H$1</f>
        <v>0</v>
      </c>
      <c r="D9" s="402">
        <f ca="1">ASŘTP!$J$1</f>
        <v>0</v>
      </c>
      <c r="E9" s="402">
        <f ca="1">ASŘTP!$L$1</f>
        <v>0</v>
      </c>
    </row>
    <row r="10" spans="1:5">
      <c r="B10" s="401"/>
      <c r="C10" s="402"/>
      <c r="D10" s="402"/>
      <c r="E10" s="402"/>
    </row>
    <row r="11" spans="1:5">
      <c r="B11" s="403" t="s">
        <v>4832</v>
      </c>
      <c r="C11" s="404">
        <f>SUM(C6:C10)</f>
        <v>0</v>
      </c>
      <c r="D11" s="404">
        <f>SUM(D6:D10)</f>
        <v>0</v>
      </c>
      <c r="E11" s="404">
        <f>SUM(E6:E10)</f>
        <v>0</v>
      </c>
    </row>
    <row r="15" spans="1:5" s="406" customFormat="1" ht="9.75">
      <c r="A15" s="405"/>
    </row>
    <row r="16" spans="1:5" s="406" customFormat="1" ht="9.75">
      <c r="A16" s="405"/>
    </row>
    <row r="17" spans="1:1" s="406" customFormat="1" ht="9.75">
      <c r="A17" s="405"/>
    </row>
    <row r="18" spans="1:1" s="406" customFormat="1" ht="9.75">
      <c r="A18" s="405"/>
    </row>
    <row r="19" spans="1:1" s="406" customFormat="1" ht="9.75">
      <c r="A19" s="405"/>
    </row>
    <row r="20" spans="1:1" s="406" customFormat="1" ht="9.75">
      <c r="A20" s="405"/>
    </row>
    <row r="21" spans="1:1" s="406" customFormat="1" ht="9.75">
      <c r="A21" s="405"/>
    </row>
    <row r="22" spans="1:1" s="406" customFormat="1" ht="9.75">
      <c r="A22" s="405"/>
    </row>
    <row r="23" spans="1:1" s="406" customFormat="1" ht="9.75">
      <c r="A23" s="405"/>
    </row>
    <row r="24" spans="1:1" s="406" customFormat="1" ht="9.75">
      <c r="A24" s="405"/>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48.xml><?xml version="1.0" encoding="utf-8"?>
<worksheet xmlns="http://schemas.openxmlformats.org/spreadsheetml/2006/main" xmlns:r="http://schemas.openxmlformats.org/officeDocument/2006/relationships">
  <sheetPr>
    <tabColor rgb="FF00B0F0"/>
    <pageSetUpPr fitToPage="1"/>
  </sheetPr>
  <dimension ref="A1:N8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432" customWidth="1"/>
    <col min="2" max="2" width="6.83203125" style="433" customWidth="1"/>
    <col min="3" max="3" width="5.5" style="433" customWidth="1"/>
    <col min="4" max="4" width="68.1640625" style="436" customWidth="1"/>
    <col min="5" max="5" width="10.1640625" style="432" customWidth="1"/>
    <col min="6" max="6" width="10.6640625" style="433"/>
    <col min="7" max="12" width="12.5" style="435" customWidth="1"/>
    <col min="13" max="13" width="15" style="433" customWidth="1"/>
    <col min="14" max="14" width="17" style="433" customWidth="1"/>
    <col min="15" max="16384" width="10.6640625" style="398"/>
  </cols>
  <sheetData>
    <row r="1" spans="1:14" s="409" customFormat="1">
      <c r="A1" s="407"/>
      <c r="B1" s="1651" t="s">
        <v>4</v>
      </c>
      <c r="C1" s="1651"/>
      <c r="D1" s="1651"/>
      <c r="E1" s="408"/>
      <c r="G1" s="410"/>
      <c r="H1" s="411">
        <f>H86</f>
        <v>0</v>
      </c>
      <c r="I1" s="412"/>
      <c r="J1" s="411">
        <f>J86</f>
        <v>0</v>
      </c>
      <c r="K1" s="412"/>
      <c r="L1" s="411">
        <f>L86</f>
        <v>0</v>
      </c>
    </row>
    <row r="2" spans="1:14" s="409" customFormat="1">
      <c r="A2" s="407"/>
      <c r="B2" s="1651" t="s">
        <v>4830</v>
      </c>
      <c r="C2" s="1651"/>
      <c r="D2" s="1651"/>
      <c r="E2" s="408"/>
      <c r="G2" s="413"/>
      <c r="H2" s="414"/>
      <c r="I2" s="408"/>
      <c r="J2" s="408"/>
      <c r="K2" s="408"/>
      <c r="L2" s="408"/>
    </row>
    <row r="3" spans="1:14" s="409" customFormat="1">
      <c r="A3" s="407"/>
      <c r="B3" s="1652"/>
      <c r="C3" s="1652"/>
      <c r="D3" s="1652"/>
      <c r="E3" s="408"/>
      <c r="G3" s="414"/>
      <c r="H3" s="414"/>
      <c r="I3" s="408"/>
      <c r="J3" s="408"/>
      <c r="K3" s="408"/>
      <c r="L3" s="408"/>
    </row>
    <row r="4" spans="1:14" ht="25.5">
      <c r="A4" s="415" t="s">
        <v>4834</v>
      </c>
      <c r="B4" s="1653" t="s">
        <v>4835</v>
      </c>
      <c r="C4" s="1653"/>
      <c r="D4" s="1653"/>
      <c r="E4" s="416" t="s">
        <v>4836</v>
      </c>
      <c r="F4" s="416" t="s">
        <v>4837</v>
      </c>
      <c r="G4" s="400" t="s">
        <v>4838</v>
      </c>
      <c r="H4" s="400" t="s">
        <v>4839</v>
      </c>
      <c r="I4" s="400" t="s">
        <v>4840</v>
      </c>
      <c r="J4" s="400" t="s">
        <v>4841</v>
      </c>
      <c r="K4" s="400" t="s">
        <v>4842</v>
      </c>
      <c r="L4" s="400" t="s">
        <v>4843</v>
      </c>
      <c r="M4" s="400" t="s">
        <v>5953</v>
      </c>
      <c r="N4" s="400" t="s">
        <v>4844</v>
      </c>
    </row>
    <row r="5" spans="1:14">
      <c r="A5" s="417">
        <v>1</v>
      </c>
      <c r="B5" s="417" t="s">
        <v>5936</v>
      </c>
      <c r="C5" s="417" t="s">
        <v>5936</v>
      </c>
      <c r="D5" s="417">
        <v>2</v>
      </c>
      <c r="E5" s="417">
        <v>3</v>
      </c>
      <c r="F5" s="417">
        <v>4</v>
      </c>
      <c r="G5" s="417">
        <v>5</v>
      </c>
      <c r="H5" s="417">
        <v>6</v>
      </c>
      <c r="I5" s="417">
        <v>7</v>
      </c>
      <c r="J5" s="417">
        <v>8</v>
      </c>
      <c r="K5" s="417">
        <v>9</v>
      </c>
      <c r="L5" s="417">
        <v>10</v>
      </c>
      <c r="M5" s="417">
        <v>11</v>
      </c>
      <c r="N5" s="417">
        <v>12</v>
      </c>
    </row>
    <row r="6" spans="1:14" s="421" customFormat="1">
      <c r="A6" s="418" t="s">
        <v>4845</v>
      </c>
      <c r="B6" s="419" t="s">
        <v>4845</v>
      </c>
      <c r="C6" s="419" t="s">
        <v>4845</v>
      </c>
      <c r="D6" s="420" t="s">
        <v>4845</v>
      </c>
      <c r="E6" s="418" t="s">
        <v>4845</v>
      </c>
      <c r="F6" s="419" t="s">
        <v>4845</v>
      </c>
      <c r="G6" s="418" t="s">
        <v>4846</v>
      </c>
      <c r="H6" s="418" t="s">
        <v>4846</v>
      </c>
      <c r="I6" s="418" t="s">
        <v>4846</v>
      </c>
      <c r="J6" s="418" t="s">
        <v>4846</v>
      </c>
      <c r="K6" s="419" t="s">
        <v>4846</v>
      </c>
      <c r="L6" s="419" t="s">
        <v>4846</v>
      </c>
      <c r="M6" s="419" t="s">
        <v>4846</v>
      </c>
      <c r="N6" s="419" t="s">
        <v>4846</v>
      </c>
    </row>
    <row r="7" spans="1:14">
      <c r="A7" s="422">
        <v>1</v>
      </c>
      <c r="B7" s="423" t="s">
        <v>5</v>
      </c>
      <c r="C7" s="424"/>
      <c r="D7" s="425"/>
      <c r="E7" s="422" t="s">
        <v>4018</v>
      </c>
      <c r="F7" s="424">
        <v>1</v>
      </c>
      <c r="G7" s="426"/>
      <c r="H7" s="427">
        <f>$F7*$G7</f>
        <v>0</v>
      </c>
      <c r="I7" s="426"/>
      <c r="J7" s="427">
        <f>$F7*$I7</f>
        <v>0</v>
      </c>
      <c r="K7" s="426">
        <f>$G7+$I7</f>
        <v>0</v>
      </c>
      <c r="L7" s="427">
        <f>$H7+$J7</f>
        <v>0</v>
      </c>
      <c r="M7" s="424"/>
      <c r="N7" s="424"/>
    </row>
    <row r="8" spans="1:14" ht="63.75">
      <c r="A8" s="408"/>
      <c r="B8" s="428"/>
      <c r="C8" s="429"/>
      <c r="D8" s="430" t="s">
        <v>4848</v>
      </c>
      <c r="E8" s="408"/>
      <c r="F8" s="429"/>
      <c r="G8" s="411"/>
      <c r="H8" s="431"/>
      <c r="I8" s="411"/>
      <c r="J8" s="431"/>
      <c r="K8" s="411"/>
      <c r="L8" s="431"/>
      <c r="M8" s="429"/>
      <c r="N8" s="429"/>
    </row>
    <row r="9" spans="1:14">
      <c r="D9" s="434" t="s">
        <v>4849</v>
      </c>
    </row>
    <row r="10" spans="1:14">
      <c r="D10" s="434" t="s">
        <v>4850</v>
      </c>
    </row>
    <row r="11" spans="1:14">
      <c r="D11" s="434" t="s">
        <v>4851</v>
      </c>
    </row>
    <row r="12" spans="1:14">
      <c r="B12" s="433">
        <v>1</v>
      </c>
      <c r="C12" s="433" t="s">
        <v>5504</v>
      </c>
      <c r="D12" s="436" t="s">
        <v>4852</v>
      </c>
    </row>
    <row r="13" spans="1:14">
      <c r="B13" s="433">
        <v>1</v>
      </c>
      <c r="C13" s="433" t="s">
        <v>5504</v>
      </c>
      <c r="D13" s="436" t="s">
        <v>4853</v>
      </c>
    </row>
    <row r="14" spans="1:14">
      <c r="B14" s="433">
        <v>1</v>
      </c>
      <c r="C14" s="433" t="s">
        <v>5504</v>
      </c>
      <c r="D14" s="436" t="s">
        <v>4854</v>
      </c>
    </row>
    <row r="15" spans="1:14">
      <c r="B15" s="433">
        <v>4</v>
      </c>
      <c r="C15" s="433" t="s">
        <v>4855</v>
      </c>
      <c r="D15" s="436" t="s">
        <v>4856</v>
      </c>
    </row>
    <row r="16" spans="1:14">
      <c r="B16" s="433">
        <v>1</v>
      </c>
      <c r="C16" s="433" t="s">
        <v>5504</v>
      </c>
      <c r="D16" s="436" t="s">
        <v>4857</v>
      </c>
    </row>
    <row r="17" spans="2:4">
      <c r="B17" s="433">
        <v>1</v>
      </c>
      <c r="C17" s="433" t="s">
        <v>5504</v>
      </c>
      <c r="D17" s="436" t="s">
        <v>4858</v>
      </c>
    </row>
    <row r="18" spans="2:4">
      <c r="B18" s="433">
        <v>1</v>
      </c>
      <c r="C18" s="433" t="s">
        <v>5504</v>
      </c>
      <c r="D18" s="436" t="s">
        <v>6</v>
      </c>
    </row>
    <row r="19" spans="2:4">
      <c r="B19" s="433">
        <v>1</v>
      </c>
      <c r="C19" s="433" t="s">
        <v>5504</v>
      </c>
      <c r="D19" s="436" t="s">
        <v>7</v>
      </c>
    </row>
    <row r="20" spans="2:4">
      <c r="B20" s="433">
        <v>1</v>
      </c>
      <c r="C20" s="433" t="s">
        <v>5504</v>
      </c>
      <c r="D20" s="436" t="s">
        <v>4864</v>
      </c>
    </row>
    <row r="21" spans="2:4">
      <c r="B21" s="433">
        <v>1</v>
      </c>
      <c r="C21" s="433" t="s">
        <v>5504</v>
      </c>
      <c r="D21" s="436" t="s">
        <v>4867</v>
      </c>
    </row>
    <row r="22" spans="2:4">
      <c r="B22" s="433">
        <v>1</v>
      </c>
      <c r="C22" s="433" t="s">
        <v>5504</v>
      </c>
      <c r="D22" s="436" t="s">
        <v>4881</v>
      </c>
    </row>
    <row r="23" spans="2:4">
      <c r="B23" s="433">
        <v>2</v>
      </c>
      <c r="C23" s="433" t="s">
        <v>5504</v>
      </c>
      <c r="D23" s="436" t="s">
        <v>4882</v>
      </c>
    </row>
    <row r="24" spans="2:4">
      <c r="B24" s="433">
        <v>1</v>
      </c>
      <c r="C24" s="433" t="s">
        <v>5504</v>
      </c>
      <c r="D24" s="436" t="s">
        <v>8</v>
      </c>
    </row>
    <row r="25" spans="2:4">
      <c r="B25" s="433">
        <v>1</v>
      </c>
      <c r="C25" s="433" t="s">
        <v>5504</v>
      </c>
      <c r="D25" s="436" t="s">
        <v>9</v>
      </c>
    </row>
    <row r="26" spans="2:4">
      <c r="B26" s="433">
        <v>1</v>
      </c>
      <c r="C26" s="433" t="s">
        <v>5504</v>
      </c>
      <c r="D26" s="436" t="s">
        <v>10</v>
      </c>
    </row>
    <row r="27" spans="2:4">
      <c r="B27" s="433">
        <v>2</v>
      </c>
      <c r="C27" s="433" t="s">
        <v>5504</v>
      </c>
      <c r="D27" s="436" t="s">
        <v>3084</v>
      </c>
    </row>
    <row r="28" spans="2:4">
      <c r="B28" s="433">
        <v>1</v>
      </c>
      <c r="C28" s="433" t="s">
        <v>5504</v>
      </c>
      <c r="D28" s="436" t="s">
        <v>11</v>
      </c>
    </row>
    <row r="29" spans="2:4">
      <c r="B29" s="433">
        <v>2</v>
      </c>
      <c r="C29" s="433" t="s">
        <v>5504</v>
      </c>
      <c r="D29" s="436" t="s">
        <v>3085</v>
      </c>
    </row>
    <row r="30" spans="2:4">
      <c r="B30" s="433">
        <v>2</v>
      </c>
      <c r="C30" s="433" t="s">
        <v>5504</v>
      </c>
      <c r="D30" s="436" t="s">
        <v>3086</v>
      </c>
    </row>
    <row r="31" spans="2:4">
      <c r="B31" s="433">
        <v>12</v>
      </c>
      <c r="C31" s="433" t="s">
        <v>5504</v>
      </c>
      <c r="D31" s="436" t="s">
        <v>12</v>
      </c>
    </row>
    <row r="32" spans="2:4">
      <c r="B32" s="433">
        <v>2</v>
      </c>
      <c r="C32" s="433" t="s">
        <v>5504</v>
      </c>
      <c r="D32" s="436" t="s">
        <v>3087</v>
      </c>
    </row>
    <row r="33" spans="1:14">
      <c r="B33" s="433">
        <v>12</v>
      </c>
      <c r="C33" s="433" t="s">
        <v>5504</v>
      </c>
      <c r="D33" s="436" t="s">
        <v>13</v>
      </c>
    </row>
    <row r="34" spans="1:14">
      <c r="B34" s="433">
        <v>120</v>
      </c>
      <c r="C34" s="433" t="s">
        <v>5504</v>
      </c>
      <c r="D34" s="436" t="s">
        <v>3088</v>
      </c>
    </row>
    <row r="35" spans="1:14">
      <c r="B35" s="433">
        <v>5</v>
      </c>
      <c r="C35" s="433" t="s">
        <v>5504</v>
      </c>
      <c r="D35" s="436" t="s">
        <v>1296</v>
      </c>
    </row>
    <row r="36" spans="1:14">
      <c r="B36" s="433">
        <v>1</v>
      </c>
      <c r="C36" s="433" t="s">
        <v>5504</v>
      </c>
      <c r="D36" s="436" t="s">
        <v>3099</v>
      </c>
    </row>
    <row r="37" spans="1:14">
      <c r="B37" s="433">
        <v>16</v>
      </c>
      <c r="C37" s="433" t="s">
        <v>5504</v>
      </c>
      <c r="D37" s="436" t="s">
        <v>3103</v>
      </c>
    </row>
    <row r="38" spans="1:14">
      <c r="B38" s="433">
        <v>1</v>
      </c>
      <c r="C38" s="433" t="s">
        <v>4018</v>
      </c>
      <c r="D38" s="436" t="s">
        <v>3105</v>
      </c>
    </row>
    <row r="39" spans="1:14">
      <c r="A39" s="422">
        <v>2</v>
      </c>
      <c r="B39" s="423" t="s">
        <v>3112</v>
      </c>
      <c r="C39" s="424"/>
      <c r="D39" s="425"/>
      <c r="E39" s="422" t="s">
        <v>459</v>
      </c>
      <c r="F39" s="424">
        <v>95</v>
      </c>
      <c r="G39" s="426"/>
      <c r="H39" s="427">
        <f>$F39*$G39</f>
        <v>0</v>
      </c>
      <c r="I39" s="426"/>
      <c r="J39" s="427">
        <f>$F39*$I39</f>
        <v>0</v>
      </c>
      <c r="K39" s="426">
        <f>$G39+$I39</f>
        <v>0</v>
      </c>
      <c r="L39" s="427">
        <f>$H39+$J39</f>
        <v>0</v>
      </c>
      <c r="M39" s="424"/>
      <c r="N39" s="424"/>
    </row>
    <row r="40" spans="1:14">
      <c r="A40" s="437"/>
      <c r="B40" s="438"/>
      <c r="C40" s="439"/>
      <c r="D40" s="440" t="s">
        <v>3111</v>
      </c>
      <c r="E40" s="437"/>
      <c r="F40" s="439"/>
      <c r="G40" s="441"/>
      <c r="H40" s="442"/>
      <c r="I40" s="441"/>
      <c r="J40" s="442"/>
      <c r="K40" s="441"/>
      <c r="L40" s="442"/>
      <c r="M40" s="439"/>
      <c r="N40" s="439"/>
    </row>
    <row r="41" spans="1:14">
      <c r="A41" s="422">
        <v>3</v>
      </c>
      <c r="B41" s="423" t="s">
        <v>3113</v>
      </c>
      <c r="C41" s="424"/>
      <c r="D41" s="425"/>
      <c r="E41" s="422" t="s">
        <v>459</v>
      </c>
      <c r="F41" s="424">
        <v>20</v>
      </c>
      <c r="G41" s="426"/>
      <c r="H41" s="427">
        <f>$F41*$G41</f>
        <v>0</v>
      </c>
      <c r="I41" s="426"/>
      <c r="J41" s="427">
        <f>$F41*$I41</f>
        <v>0</v>
      </c>
      <c r="K41" s="426">
        <f>$G41+$I41</f>
        <v>0</v>
      </c>
      <c r="L41" s="427">
        <f>$H41+$J41</f>
        <v>0</v>
      </c>
      <c r="M41" s="424"/>
      <c r="N41" s="424"/>
    </row>
    <row r="42" spans="1:14">
      <c r="A42" s="437"/>
      <c r="B42" s="438"/>
      <c r="C42" s="439"/>
      <c r="D42" s="440" t="s">
        <v>3111</v>
      </c>
      <c r="E42" s="437"/>
      <c r="F42" s="439"/>
      <c r="G42" s="441"/>
      <c r="H42" s="442"/>
      <c r="I42" s="441"/>
      <c r="J42" s="442"/>
      <c r="K42" s="441"/>
      <c r="L42" s="442"/>
      <c r="M42" s="439"/>
      <c r="N42" s="439"/>
    </row>
    <row r="43" spans="1:14">
      <c r="A43" s="422">
        <v>4</v>
      </c>
      <c r="B43" s="423" t="s">
        <v>3123</v>
      </c>
      <c r="C43" s="424"/>
      <c r="D43" s="425"/>
      <c r="E43" s="422" t="s">
        <v>459</v>
      </c>
      <c r="F43" s="424">
        <v>10</v>
      </c>
      <c r="G43" s="426"/>
      <c r="H43" s="427">
        <f>$F43*$G43</f>
        <v>0</v>
      </c>
      <c r="I43" s="426"/>
      <c r="J43" s="427">
        <f>$F43*$I43</f>
        <v>0</v>
      </c>
      <c r="K43" s="426">
        <f>$G43+$I43</f>
        <v>0</v>
      </c>
      <c r="L43" s="427">
        <f>$H43+$J43</f>
        <v>0</v>
      </c>
      <c r="M43" s="424"/>
      <c r="N43" s="424"/>
    </row>
    <row r="44" spans="1:14">
      <c r="A44" s="437"/>
      <c r="B44" s="438"/>
      <c r="C44" s="439"/>
      <c r="D44" s="440" t="s">
        <v>3111</v>
      </c>
      <c r="E44" s="437"/>
      <c r="F44" s="439"/>
      <c r="G44" s="441"/>
      <c r="H44" s="442"/>
      <c r="I44" s="441"/>
      <c r="J44" s="442"/>
      <c r="K44" s="441"/>
      <c r="L44" s="442"/>
      <c r="M44" s="439"/>
      <c r="N44" s="439"/>
    </row>
    <row r="45" spans="1:14">
      <c r="A45" s="422">
        <v>5</v>
      </c>
      <c r="B45" s="423" t="s">
        <v>14</v>
      </c>
      <c r="C45" s="424"/>
      <c r="D45" s="425"/>
      <c r="E45" s="422" t="s">
        <v>459</v>
      </c>
      <c r="F45" s="424">
        <v>50</v>
      </c>
      <c r="G45" s="426"/>
      <c r="H45" s="427">
        <f>$F45*$G45</f>
        <v>0</v>
      </c>
      <c r="I45" s="426"/>
      <c r="J45" s="427">
        <f>$F45*$I45</f>
        <v>0</v>
      </c>
      <c r="K45" s="426">
        <f>$G45+$I45</f>
        <v>0</v>
      </c>
      <c r="L45" s="427">
        <f>$H45+$J45</f>
        <v>0</v>
      </c>
      <c r="M45" s="424"/>
      <c r="N45" s="424"/>
    </row>
    <row r="46" spans="1:14">
      <c r="A46" s="437"/>
      <c r="B46" s="438"/>
      <c r="C46" s="439"/>
      <c r="D46" s="440" t="s">
        <v>3111</v>
      </c>
      <c r="E46" s="437"/>
      <c r="F46" s="439"/>
      <c r="G46" s="441"/>
      <c r="H46" s="442"/>
      <c r="I46" s="441"/>
      <c r="J46" s="442"/>
      <c r="K46" s="441"/>
      <c r="L46" s="442"/>
      <c r="M46" s="439"/>
      <c r="N46" s="439"/>
    </row>
    <row r="47" spans="1:14">
      <c r="A47" s="422">
        <v>6</v>
      </c>
      <c r="B47" s="423" t="s">
        <v>3127</v>
      </c>
      <c r="C47" s="424"/>
      <c r="D47" s="425"/>
      <c r="E47" s="422" t="s">
        <v>4018</v>
      </c>
      <c r="F47" s="424">
        <v>1</v>
      </c>
      <c r="G47" s="426"/>
      <c r="H47" s="427">
        <f>$F47*$G47</f>
        <v>0</v>
      </c>
      <c r="I47" s="426"/>
      <c r="J47" s="427">
        <f>$F47*$I47</f>
        <v>0</v>
      </c>
      <c r="K47" s="426">
        <f>$G47+$I47</f>
        <v>0</v>
      </c>
      <c r="L47" s="427">
        <f>$H47+$J47</f>
        <v>0</v>
      </c>
      <c r="M47" s="424"/>
      <c r="N47" s="424"/>
    </row>
    <row r="48" spans="1:14" ht="25.5">
      <c r="A48" s="408"/>
      <c r="B48" s="428"/>
      <c r="C48" s="429"/>
      <c r="D48" s="434" t="s">
        <v>3128</v>
      </c>
      <c r="E48" s="408"/>
      <c r="F48" s="429"/>
      <c r="G48" s="411"/>
      <c r="H48" s="431"/>
      <c r="I48" s="411"/>
      <c r="J48" s="431"/>
      <c r="K48" s="411"/>
      <c r="L48" s="431"/>
      <c r="M48" s="429"/>
      <c r="N48" s="429"/>
    </row>
    <row r="49" spans="1:14">
      <c r="B49" s="433">
        <v>1</v>
      </c>
      <c r="C49" s="433" t="s">
        <v>4018</v>
      </c>
      <c r="D49" s="436" t="s">
        <v>3129</v>
      </c>
    </row>
    <row r="50" spans="1:14">
      <c r="B50" s="433">
        <v>1</v>
      </c>
      <c r="C50" s="433" t="s">
        <v>4018</v>
      </c>
      <c r="D50" s="436" t="s">
        <v>3130</v>
      </c>
    </row>
    <row r="51" spans="1:14">
      <c r="A51" s="422">
        <v>7</v>
      </c>
      <c r="B51" s="423" t="s">
        <v>15</v>
      </c>
      <c r="C51" s="424"/>
      <c r="D51" s="425"/>
      <c r="E51" s="422" t="s">
        <v>4018</v>
      </c>
      <c r="F51" s="424">
        <v>1</v>
      </c>
      <c r="G51" s="426"/>
      <c r="H51" s="427">
        <f>$F51*$G51</f>
        <v>0</v>
      </c>
      <c r="I51" s="426"/>
      <c r="J51" s="427">
        <f>$F51*$I51</f>
        <v>0</v>
      </c>
      <c r="K51" s="426">
        <f>$G51+$I51</f>
        <v>0</v>
      </c>
      <c r="L51" s="427">
        <f>$H51+$J51</f>
        <v>0</v>
      </c>
      <c r="M51" s="424"/>
      <c r="N51" s="424"/>
    </row>
    <row r="52" spans="1:14">
      <c r="A52" s="437"/>
      <c r="B52" s="438"/>
      <c r="C52" s="439"/>
      <c r="D52" s="440" t="s">
        <v>3132</v>
      </c>
      <c r="E52" s="437"/>
      <c r="F52" s="439"/>
      <c r="G52" s="441"/>
      <c r="H52" s="442"/>
      <c r="I52" s="441"/>
      <c r="J52" s="442"/>
      <c r="K52" s="441"/>
      <c r="L52" s="442"/>
      <c r="M52" s="439"/>
      <c r="N52" s="439"/>
    </row>
    <row r="53" spans="1:14">
      <c r="A53" s="422">
        <v>8</v>
      </c>
      <c r="B53" s="423" t="s">
        <v>16</v>
      </c>
      <c r="C53" s="424"/>
      <c r="D53" s="425"/>
      <c r="E53" s="422" t="s">
        <v>4018</v>
      </c>
      <c r="F53" s="424">
        <v>1</v>
      </c>
      <c r="G53" s="426"/>
      <c r="H53" s="427">
        <f>$F53*$G53</f>
        <v>0</v>
      </c>
      <c r="I53" s="426"/>
      <c r="J53" s="427">
        <f>$F53*$I53</f>
        <v>0</v>
      </c>
      <c r="K53" s="426">
        <f>$G53+$I53</f>
        <v>0</v>
      </c>
      <c r="L53" s="427">
        <f>$H53+$J53</f>
        <v>0</v>
      </c>
      <c r="M53" s="424"/>
      <c r="N53" s="424"/>
    </row>
    <row r="54" spans="1:14">
      <c r="A54" s="437"/>
      <c r="B54" s="438"/>
      <c r="C54" s="439"/>
      <c r="D54" s="440" t="s">
        <v>3132</v>
      </c>
      <c r="E54" s="437"/>
      <c r="F54" s="439"/>
      <c r="G54" s="441"/>
      <c r="H54" s="442"/>
      <c r="I54" s="441"/>
      <c r="J54" s="442"/>
      <c r="K54" s="441"/>
      <c r="L54" s="442"/>
      <c r="M54" s="439"/>
      <c r="N54" s="439"/>
    </row>
    <row r="55" spans="1:14">
      <c r="A55" s="422">
        <v>9</v>
      </c>
      <c r="B55" s="423" t="s">
        <v>17</v>
      </c>
      <c r="C55" s="424"/>
      <c r="D55" s="425"/>
      <c r="E55" s="422" t="s">
        <v>4018</v>
      </c>
      <c r="F55" s="424">
        <v>1</v>
      </c>
      <c r="G55" s="426"/>
      <c r="H55" s="427">
        <f>$F55*$G55</f>
        <v>0</v>
      </c>
      <c r="I55" s="426"/>
      <c r="J55" s="427">
        <f>$F55*$I55</f>
        <v>0</v>
      </c>
      <c r="K55" s="426">
        <f>$G55+$I55</f>
        <v>0</v>
      </c>
      <c r="L55" s="427">
        <f>$H55+$J55</f>
        <v>0</v>
      </c>
      <c r="M55" s="424"/>
      <c r="N55" s="424"/>
    </row>
    <row r="56" spans="1:14">
      <c r="A56" s="437"/>
      <c r="B56" s="438"/>
      <c r="C56" s="439"/>
      <c r="D56" s="440" t="s">
        <v>3132</v>
      </c>
      <c r="E56" s="437"/>
      <c r="F56" s="439"/>
      <c r="G56" s="441"/>
      <c r="H56" s="442"/>
      <c r="I56" s="441"/>
      <c r="J56" s="442"/>
      <c r="K56" s="441"/>
      <c r="L56" s="442"/>
      <c r="M56" s="439"/>
      <c r="N56" s="439"/>
    </row>
    <row r="57" spans="1:14">
      <c r="A57" s="422">
        <v>10</v>
      </c>
      <c r="B57" s="423" t="s">
        <v>18</v>
      </c>
      <c r="C57" s="424"/>
      <c r="D57" s="425"/>
      <c r="E57" s="422" t="s">
        <v>4018</v>
      </c>
      <c r="F57" s="424">
        <v>1</v>
      </c>
      <c r="G57" s="426"/>
      <c r="H57" s="427">
        <f>$F57*$G57</f>
        <v>0</v>
      </c>
      <c r="I57" s="426"/>
      <c r="J57" s="427">
        <f>$F57*$I57</f>
        <v>0</v>
      </c>
      <c r="K57" s="426">
        <f>$G57+$I57</f>
        <v>0</v>
      </c>
      <c r="L57" s="427">
        <f>$H57+$J57</f>
        <v>0</v>
      </c>
      <c r="M57" s="424"/>
      <c r="N57" s="424"/>
    </row>
    <row r="58" spans="1:14">
      <c r="A58" s="437"/>
      <c r="B58" s="438"/>
      <c r="C58" s="439"/>
      <c r="D58" s="440" t="s">
        <v>3132</v>
      </c>
      <c r="E58" s="437"/>
      <c r="F58" s="439"/>
      <c r="G58" s="441"/>
      <c r="H58" s="442"/>
      <c r="I58" s="441"/>
      <c r="J58" s="442"/>
      <c r="K58" s="441"/>
      <c r="L58" s="442"/>
      <c r="M58" s="439"/>
      <c r="N58" s="439"/>
    </row>
    <row r="59" spans="1:14">
      <c r="A59" s="422">
        <v>11</v>
      </c>
      <c r="B59" s="423" t="s">
        <v>19</v>
      </c>
      <c r="C59" s="424"/>
      <c r="D59" s="425"/>
      <c r="E59" s="422" t="s">
        <v>4018</v>
      </c>
      <c r="F59" s="424">
        <v>1</v>
      </c>
      <c r="G59" s="426"/>
      <c r="H59" s="427">
        <f>$F59*$G59</f>
        <v>0</v>
      </c>
      <c r="I59" s="426"/>
      <c r="J59" s="427">
        <f>$F59*$I59</f>
        <v>0</v>
      </c>
      <c r="K59" s="426">
        <f>$G59+$I59</f>
        <v>0</v>
      </c>
      <c r="L59" s="427">
        <f>$H59+$J59</f>
        <v>0</v>
      </c>
      <c r="M59" s="424"/>
      <c r="N59" s="424"/>
    </row>
    <row r="60" spans="1:14">
      <c r="A60" s="437"/>
      <c r="B60" s="438"/>
      <c r="C60" s="439"/>
      <c r="D60" s="440" t="s">
        <v>3154</v>
      </c>
      <c r="E60" s="437"/>
      <c r="F60" s="439"/>
      <c r="G60" s="441"/>
      <c r="H60" s="442"/>
      <c r="I60" s="441"/>
      <c r="J60" s="442"/>
      <c r="K60" s="441"/>
      <c r="L60" s="442"/>
      <c r="M60" s="439"/>
      <c r="N60" s="439"/>
    </row>
    <row r="61" spans="1:14">
      <c r="A61" s="422">
        <v>12</v>
      </c>
      <c r="B61" s="423" t="s">
        <v>20</v>
      </c>
      <c r="C61" s="424"/>
      <c r="D61" s="425"/>
      <c r="E61" s="422" t="s">
        <v>4018</v>
      </c>
      <c r="F61" s="424">
        <v>1</v>
      </c>
      <c r="G61" s="426"/>
      <c r="H61" s="427">
        <f>$F61*$G61</f>
        <v>0</v>
      </c>
      <c r="I61" s="426"/>
      <c r="J61" s="427">
        <f>$F61*$I61</f>
        <v>0</v>
      </c>
      <c r="K61" s="426">
        <f>$G61+$I61</f>
        <v>0</v>
      </c>
      <c r="L61" s="427">
        <f>$H61+$J61</f>
        <v>0</v>
      </c>
      <c r="M61" s="424"/>
      <c r="N61" s="424"/>
    </row>
    <row r="62" spans="1:14">
      <c r="A62" s="437"/>
      <c r="B62" s="438"/>
      <c r="C62" s="439"/>
      <c r="D62" s="440" t="s">
        <v>3132</v>
      </c>
      <c r="E62" s="437"/>
      <c r="F62" s="439"/>
      <c r="G62" s="441"/>
      <c r="H62" s="442"/>
      <c r="I62" s="441"/>
      <c r="J62" s="442"/>
      <c r="K62" s="441"/>
      <c r="L62" s="442"/>
      <c r="M62" s="439"/>
      <c r="N62" s="439"/>
    </row>
    <row r="63" spans="1:14">
      <c r="A63" s="422">
        <v>13</v>
      </c>
      <c r="B63" s="423" t="s">
        <v>21</v>
      </c>
      <c r="C63" s="424"/>
      <c r="D63" s="425"/>
      <c r="E63" s="422" t="s">
        <v>4018</v>
      </c>
      <c r="F63" s="424">
        <v>1</v>
      </c>
      <c r="G63" s="426"/>
      <c r="H63" s="427">
        <f>$F63*$G63</f>
        <v>0</v>
      </c>
      <c r="I63" s="426"/>
      <c r="J63" s="427">
        <f>$F63*$I63</f>
        <v>0</v>
      </c>
      <c r="K63" s="426">
        <f>$G63+$I63</f>
        <v>0</v>
      </c>
      <c r="L63" s="427">
        <f>$H63+$J63</f>
        <v>0</v>
      </c>
      <c r="M63" s="424"/>
      <c r="N63" s="424"/>
    </row>
    <row r="64" spans="1:14">
      <c r="A64" s="437"/>
      <c r="B64" s="438"/>
      <c r="C64" s="439"/>
      <c r="D64" s="440" t="s">
        <v>3132</v>
      </c>
      <c r="E64" s="437"/>
      <c r="F64" s="439"/>
      <c r="G64" s="441"/>
      <c r="H64" s="442"/>
      <c r="I64" s="441"/>
      <c r="J64" s="442"/>
      <c r="K64" s="441"/>
      <c r="L64" s="442"/>
      <c r="M64" s="439"/>
      <c r="N64" s="439"/>
    </row>
    <row r="65" spans="1:14">
      <c r="A65" s="422">
        <v>14</v>
      </c>
      <c r="B65" s="423" t="s">
        <v>22</v>
      </c>
      <c r="C65" s="424"/>
      <c r="D65" s="425"/>
      <c r="E65" s="422" t="s">
        <v>4018</v>
      </c>
      <c r="F65" s="424">
        <v>1</v>
      </c>
      <c r="G65" s="426"/>
      <c r="H65" s="427">
        <f>$F65*$G65</f>
        <v>0</v>
      </c>
      <c r="I65" s="426"/>
      <c r="J65" s="427">
        <f>$F65*$I65</f>
        <v>0</v>
      </c>
      <c r="K65" s="426">
        <f>$G65+$I65</f>
        <v>0</v>
      </c>
      <c r="L65" s="427">
        <f>$H65+$J65</f>
        <v>0</v>
      </c>
      <c r="M65" s="424"/>
      <c r="N65" s="424"/>
    </row>
    <row r="66" spans="1:14">
      <c r="A66" s="437"/>
      <c r="B66" s="438"/>
      <c r="C66" s="439"/>
      <c r="D66" s="440" t="s">
        <v>3132</v>
      </c>
      <c r="E66" s="437"/>
      <c r="F66" s="439"/>
      <c r="G66" s="441"/>
      <c r="H66" s="442"/>
      <c r="I66" s="441"/>
      <c r="J66" s="442"/>
      <c r="K66" s="441"/>
      <c r="L66" s="442"/>
      <c r="M66" s="439"/>
      <c r="N66" s="439"/>
    </row>
    <row r="67" spans="1:14">
      <c r="A67" s="422">
        <v>15</v>
      </c>
      <c r="B67" s="423" t="s">
        <v>23</v>
      </c>
      <c r="C67" s="424"/>
      <c r="D67" s="425"/>
      <c r="E67" s="422" t="s">
        <v>4018</v>
      </c>
      <c r="F67" s="424">
        <v>1</v>
      </c>
      <c r="G67" s="426"/>
      <c r="H67" s="427">
        <f>$F67*$G67</f>
        <v>0</v>
      </c>
      <c r="I67" s="426"/>
      <c r="J67" s="427">
        <f>$F67*$I67</f>
        <v>0</v>
      </c>
      <c r="K67" s="426">
        <f>$G67+$I67</f>
        <v>0</v>
      </c>
      <c r="L67" s="427">
        <f>$H67+$J67</f>
        <v>0</v>
      </c>
      <c r="M67" s="424"/>
      <c r="N67" s="424"/>
    </row>
    <row r="68" spans="1:14">
      <c r="A68" s="437"/>
      <c r="B68" s="438"/>
      <c r="C68" s="439"/>
      <c r="D68" s="440" t="s">
        <v>3132</v>
      </c>
      <c r="E68" s="437"/>
      <c r="F68" s="439"/>
      <c r="G68" s="441"/>
      <c r="H68" s="442"/>
      <c r="I68" s="441"/>
      <c r="J68" s="442"/>
      <c r="K68" s="441"/>
      <c r="L68" s="442"/>
      <c r="M68" s="439"/>
      <c r="N68" s="439"/>
    </row>
    <row r="69" spans="1:14">
      <c r="A69" s="422">
        <v>16</v>
      </c>
      <c r="B69" s="423" t="s">
        <v>3165</v>
      </c>
      <c r="C69" s="424"/>
      <c r="D69" s="425"/>
      <c r="E69" s="422" t="s">
        <v>4018</v>
      </c>
      <c r="F69" s="424">
        <v>1</v>
      </c>
      <c r="G69" s="426"/>
      <c r="H69" s="427">
        <f>$F69*$G69</f>
        <v>0</v>
      </c>
      <c r="I69" s="426"/>
      <c r="J69" s="427">
        <f>$F69*$I69</f>
        <v>0</v>
      </c>
      <c r="K69" s="426">
        <f>$G69+$I69</f>
        <v>0</v>
      </c>
      <c r="L69" s="427">
        <f>$H69+$J69</f>
        <v>0</v>
      </c>
      <c r="M69" s="424"/>
      <c r="N69" s="424"/>
    </row>
    <row r="70" spans="1:14">
      <c r="A70" s="437"/>
      <c r="B70" s="438"/>
      <c r="C70" s="439"/>
      <c r="D70" s="440" t="s">
        <v>3132</v>
      </c>
      <c r="E70" s="437"/>
      <c r="F70" s="439"/>
      <c r="G70" s="441"/>
      <c r="H70" s="442"/>
      <c r="I70" s="441"/>
      <c r="J70" s="442"/>
      <c r="K70" s="441"/>
      <c r="L70" s="442"/>
      <c r="M70" s="439"/>
      <c r="N70" s="439"/>
    </row>
    <row r="71" spans="1:14">
      <c r="A71" s="422">
        <v>17</v>
      </c>
      <c r="B71" s="423" t="s">
        <v>3166</v>
      </c>
      <c r="C71" s="424"/>
      <c r="D71" s="425"/>
      <c r="E71" s="422" t="s">
        <v>4018</v>
      </c>
      <c r="F71" s="424">
        <v>1</v>
      </c>
      <c r="G71" s="426"/>
      <c r="H71" s="427">
        <f>$F71*$G71</f>
        <v>0</v>
      </c>
      <c r="I71" s="426"/>
      <c r="J71" s="427">
        <f>$F71*$I71</f>
        <v>0</v>
      </c>
      <c r="K71" s="426">
        <f>$G71+$I71</f>
        <v>0</v>
      </c>
      <c r="L71" s="427">
        <f>$H71+$J71</f>
        <v>0</v>
      </c>
      <c r="M71" s="424"/>
      <c r="N71" s="424"/>
    </row>
    <row r="72" spans="1:14">
      <c r="A72" s="437"/>
      <c r="B72" s="438"/>
      <c r="C72" s="439"/>
      <c r="D72" s="440" t="s">
        <v>3132</v>
      </c>
      <c r="E72" s="437"/>
      <c r="F72" s="439"/>
      <c r="G72" s="441"/>
      <c r="H72" s="442"/>
      <c r="I72" s="441"/>
      <c r="J72" s="442"/>
      <c r="K72" s="441"/>
      <c r="L72" s="442"/>
      <c r="M72" s="439"/>
      <c r="N72" s="439"/>
    </row>
    <row r="73" spans="1:14">
      <c r="A73" s="422">
        <v>18</v>
      </c>
      <c r="B73" s="423" t="s">
        <v>3167</v>
      </c>
      <c r="C73" s="424"/>
      <c r="D73" s="425"/>
      <c r="E73" s="422" t="s">
        <v>4018</v>
      </c>
      <c r="F73" s="424">
        <v>1</v>
      </c>
      <c r="G73" s="426"/>
      <c r="H73" s="427">
        <f>$F73*$G73</f>
        <v>0</v>
      </c>
      <c r="I73" s="426"/>
      <c r="J73" s="427">
        <f>$F73*$I73</f>
        <v>0</v>
      </c>
      <c r="K73" s="426">
        <f>$G73+$I73</f>
        <v>0</v>
      </c>
      <c r="L73" s="427">
        <f>$H73+$J73</f>
        <v>0</v>
      </c>
      <c r="M73" s="424"/>
      <c r="N73" s="424"/>
    </row>
    <row r="74" spans="1:14">
      <c r="A74" s="437"/>
      <c r="B74" s="438"/>
      <c r="C74" s="439"/>
      <c r="D74" s="440" t="s">
        <v>3132</v>
      </c>
      <c r="E74" s="437"/>
      <c r="F74" s="439"/>
      <c r="G74" s="441"/>
      <c r="H74" s="442"/>
      <c r="I74" s="441"/>
      <c r="J74" s="442"/>
      <c r="K74" s="441"/>
      <c r="L74" s="442"/>
      <c r="M74" s="439"/>
      <c r="N74" s="439"/>
    </row>
    <row r="75" spans="1:14">
      <c r="A75" s="422">
        <v>19</v>
      </c>
      <c r="B75" s="423" t="s">
        <v>1273</v>
      </c>
      <c r="C75" s="424"/>
      <c r="D75" s="425"/>
      <c r="E75" s="422" t="s">
        <v>4018</v>
      </c>
      <c r="F75" s="424">
        <v>1</v>
      </c>
      <c r="G75" s="426"/>
      <c r="H75" s="427">
        <f>$F75*$G75</f>
        <v>0</v>
      </c>
      <c r="I75" s="426"/>
      <c r="J75" s="427">
        <f>$F75*$I75</f>
        <v>0</v>
      </c>
      <c r="K75" s="426">
        <f>$G75+$I75</f>
        <v>0</v>
      </c>
      <c r="L75" s="427">
        <f>$H75+$J75</f>
        <v>0</v>
      </c>
      <c r="M75" s="424"/>
      <c r="N75" s="424"/>
    </row>
    <row r="76" spans="1:14">
      <c r="D76" s="436" t="s">
        <v>1274</v>
      </c>
    </row>
    <row r="77" spans="1:14">
      <c r="D77" s="436" t="s">
        <v>1275</v>
      </c>
    </row>
    <row r="78" spans="1:14">
      <c r="D78" s="436" t="s">
        <v>1276</v>
      </c>
    </row>
    <row r="79" spans="1:14">
      <c r="D79" s="436" t="s">
        <v>1277</v>
      </c>
    </row>
    <row r="80" spans="1:14">
      <c r="D80" s="436" t="s">
        <v>1278</v>
      </c>
    </row>
    <row r="81" spans="1:14">
      <c r="A81" s="422">
        <v>20</v>
      </c>
      <c r="B81" s="423" t="s">
        <v>1279</v>
      </c>
      <c r="C81" s="424"/>
      <c r="D81" s="425"/>
      <c r="E81" s="422" t="s">
        <v>4018</v>
      </c>
      <c r="F81" s="424">
        <v>1</v>
      </c>
      <c r="G81" s="426"/>
      <c r="H81" s="427">
        <f>$F81*$G81</f>
        <v>0</v>
      </c>
      <c r="I81" s="426"/>
      <c r="J81" s="427">
        <f>$F81*$I81</f>
        <v>0</v>
      </c>
      <c r="K81" s="426">
        <f>$G81+$I81</f>
        <v>0</v>
      </c>
      <c r="L81" s="427">
        <f>$H81+$J81</f>
        <v>0</v>
      </c>
      <c r="M81" s="424"/>
      <c r="N81" s="424"/>
    </row>
    <row r="82" spans="1:14">
      <c r="D82" s="436" t="s">
        <v>1274</v>
      </c>
    </row>
    <row r="83" spans="1:14">
      <c r="D83" s="436" t="s">
        <v>1280</v>
      </c>
    </row>
    <row r="84" spans="1:14">
      <c r="D84" s="436" t="s">
        <v>1281</v>
      </c>
    </row>
    <row r="85" spans="1:14" ht="13.5" thickBot="1">
      <c r="D85" s="436" t="s">
        <v>1282</v>
      </c>
    </row>
    <row r="86" spans="1:14" ht="13.5" thickBot="1">
      <c r="A86" s="443" t="s">
        <v>1283</v>
      </c>
      <c r="B86" s="444" t="s">
        <v>1284</v>
      </c>
      <c r="C86" s="445"/>
      <c r="D86" s="446"/>
      <c r="E86" s="447"/>
      <c r="F86" s="445"/>
      <c r="G86" s="448"/>
      <c r="H86" s="449">
        <f>SUM(H7:H85)</f>
        <v>0</v>
      </c>
      <c r="I86" s="448"/>
      <c r="J86" s="448">
        <f>SUM(J7:J85)</f>
        <v>0</v>
      </c>
      <c r="K86" s="448"/>
      <c r="L86" s="448">
        <f>SUM(L7:L85)</f>
        <v>0</v>
      </c>
      <c r="M86" s="445"/>
      <c r="N86" s="45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49.xml><?xml version="1.0" encoding="utf-8"?>
<worksheet xmlns="http://schemas.openxmlformats.org/spreadsheetml/2006/main" xmlns:r="http://schemas.openxmlformats.org/officeDocument/2006/relationships">
  <sheetPr>
    <tabColor rgb="FF00B0F0"/>
    <pageSetUpPr fitToPage="1"/>
  </sheetPr>
  <dimension ref="A1:N11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432" customWidth="1"/>
    <col min="2" max="2" width="6.83203125" style="433" customWidth="1"/>
    <col min="3" max="3" width="5.5" style="433" customWidth="1"/>
    <col min="4" max="4" width="68.1640625" style="436" customWidth="1"/>
    <col min="5" max="5" width="10.1640625" style="432" customWidth="1"/>
    <col min="6" max="6" width="10.6640625" style="433"/>
    <col min="7" max="12" width="12.5" style="435" customWidth="1"/>
    <col min="13" max="13" width="15" style="433" customWidth="1"/>
    <col min="14" max="14" width="17" style="433" customWidth="1"/>
    <col min="15" max="16384" width="10.6640625" style="398"/>
  </cols>
  <sheetData>
    <row r="1" spans="1:14" s="409" customFormat="1">
      <c r="A1" s="407"/>
      <c r="B1" s="1651" t="s">
        <v>4</v>
      </c>
      <c r="C1" s="1651"/>
      <c r="D1" s="1651"/>
      <c r="E1" s="408"/>
      <c r="G1" s="410"/>
      <c r="H1" s="411">
        <f>H110</f>
        <v>0</v>
      </c>
      <c r="I1" s="412"/>
      <c r="J1" s="411">
        <f>J110</f>
        <v>0</v>
      </c>
      <c r="K1" s="412"/>
      <c r="L1" s="411">
        <f>L110</f>
        <v>0</v>
      </c>
    </row>
    <row r="2" spans="1:14" s="409" customFormat="1">
      <c r="A2" s="407"/>
      <c r="B2" s="1651" t="s">
        <v>2</v>
      </c>
      <c r="C2" s="1651"/>
      <c r="D2" s="1651"/>
      <c r="E2" s="408"/>
      <c r="G2" s="413"/>
      <c r="H2" s="414"/>
      <c r="I2" s="408"/>
      <c r="J2" s="408"/>
      <c r="K2" s="408"/>
      <c r="L2" s="408"/>
    </row>
    <row r="3" spans="1:14" s="409" customFormat="1">
      <c r="A3" s="407"/>
      <c r="B3" s="1652"/>
      <c r="C3" s="1652"/>
      <c r="D3" s="1652"/>
      <c r="E3" s="408"/>
      <c r="G3" s="414"/>
      <c r="H3" s="414"/>
      <c r="I3" s="408"/>
      <c r="J3" s="408"/>
      <c r="K3" s="408"/>
      <c r="L3" s="408"/>
    </row>
    <row r="4" spans="1:14" ht="25.5">
      <c r="A4" s="415" t="s">
        <v>4834</v>
      </c>
      <c r="B4" s="1653" t="s">
        <v>4835</v>
      </c>
      <c r="C4" s="1653"/>
      <c r="D4" s="1653"/>
      <c r="E4" s="416" t="s">
        <v>4836</v>
      </c>
      <c r="F4" s="416" t="s">
        <v>4837</v>
      </c>
      <c r="G4" s="400" t="s">
        <v>4838</v>
      </c>
      <c r="H4" s="400" t="s">
        <v>4839</v>
      </c>
      <c r="I4" s="400" t="s">
        <v>4840</v>
      </c>
      <c r="J4" s="400" t="s">
        <v>4841</v>
      </c>
      <c r="K4" s="400" t="s">
        <v>4842</v>
      </c>
      <c r="L4" s="400" t="s">
        <v>4843</v>
      </c>
      <c r="M4" s="400" t="s">
        <v>5953</v>
      </c>
      <c r="N4" s="400" t="s">
        <v>4844</v>
      </c>
    </row>
    <row r="5" spans="1:14">
      <c r="A5" s="417">
        <v>1</v>
      </c>
      <c r="B5" s="417" t="s">
        <v>5936</v>
      </c>
      <c r="C5" s="417" t="s">
        <v>5936</v>
      </c>
      <c r="D5" s="417">
        <v>2</v>
      </c>
      <c r="E5" s="417">
        <v>3</v>
      </c>
      <c r="F5" s="417">
        <v>4</v>
      </c>
      <c r="G5" s="417">
        <v>5</v>
      </c>
      <c r="H5" s="417">
        <v>6</v>
      </c>
      <c r="I5" s="417">
        <v>7</v>
      </c>
      <c r="J5" s="417">
        <v>8</v>
      </c>
      <c r="K5" s="417">
        <v>9</v>
      </c>
      <c r="L5" s="417">
        <v>10</v>
      </c>
      <c r="M5" s="417">
        <v>11</v>
      </c>
      <c r="N5" s="417">
        <v>12</v>
      </c>
    </row>
    <row r="6" spans="1:14" s="421" customFormat="1">
      <c r="A6" s="418" t="s">
        <v>4845</v>
      </c>
      <c r="B6" s="419" t="s">
        <v>4845</v>
      </c>
      <c r="C6" s="419" t="s">
        <v>4845</v>
      </c>
      <c r="D6" s="420" t="s">
        <v>4845</v>
      </c>
      <c r="E6" s="418" t="s">
        <v>4845</v>
      </c>
      <c r="F6" s="419" t="s">
        <v>4845</v>
      </c>
      <c r="G6" s="418" t="s">
        <v>4846</v>
      </c>
      <c r="H6" s="418" t="s">
        <v>4846</v>
      </c>
      <c r="I6" s="418" t="s">
        <v>4846</v>
      </c>
      <c r="J6" s="418" t="s">
        <v>4846</v>
      </c>
      <c r="K6" s="419" t="s">
        <v>4846</v>
      </c>
      <c r="L6" s="419" t="s">
        <v>4846</v>
      </c>
      <c r="M6" s="419" t="s">
        <v>4846</v>
      </c>
      <c r="N6" s="419" t="s">
        <v>4846</v>
      </c>
    </row>
    <row r="7" spans="1:14">
      <c r="A7" s="422">
        <v>21</v>
      </c>
      <c r="B7" s="423" t="s">
        <v>24</v>
      </c>
      <c r="C7" s="424"/>
      <c r="D7" s="425"/>
      <c r="E7" s="422" t="s">
        <v>4018</v>
      </c>
      <c r="F7" s="424">
        <v>1</v>
      </c>
      <c r="G7" s="426"/>
      <c r="H7" s="427">
        <f>$F7*$G7</f>
        <v>0</v>
      </c>
      <c r="I7" s="426"/>
      <c r="J7" s="427">
        <f>$F7*$I7</f>
        <v>0</v>
      </c>
      <c r="K7" s="426">
        <f>$G7+$I7</f>
        <v>0</v>
      </c>
      <c r="L7" s="427">
        <f>$H7+$J7</f>
        <v>0</v>
      </c>
      <c r="M7" s="424"/>
      <c r="N7" s="424"/>
    </row>
    <row r="8" spans="1:14" ht="89.25">
      <c r="A8" s="408"/>
      <c r="B8" s="428"/>
      <c r="C8" s="429"/>
      <c r="D8" s="430" t="s">
        <v>25</v>
      </c>
      <c r="E8" s="408"/>
      <c r="F8" s="429"/>
      <c r="G8" s="411"/>
      <c r="H8" s="431"/>
      <c r="I8" s="411"/>
      <c r="J8" s="431"/>
      <c r="K8" s="411"/>
      <c r="L8" s="431"/>
      <c r="M8" s="429"/>
      <c r="N8" s="429"/>
    </row>
    <row r="9" spans="1:14">
      <c r="D9" s="434" t="s">
        <v>4849</v>
      </c>
    </row>
    <row r="10" spans="1:14">
      <c r="D10" s="434" t="s">
        <v>4850</v>
      </c>
    </row>
    <row r="11" spans="1:14">
      <c r="D11" s="434" t="s">
        <v>4851</v>
      </c>
    </row>
    <row r="12" spans="1:14">
      <c r="B12" s="433">
        <v>2</v>
      </c>
      <c r="C12" s="433" t="s">
        <v>5504</v>
      </c>
      <c r="D12" s="436" t="s">
        <v>26</v>
      </c>
    </row>
    <row r="13" spans="1:14">
      <c r="B13" s="433">
        <v>2</v>
      </c>
      <c r="C13" s="433" t="s">
        <v>5504</v>
      </c>
      <c r="D13" s="436" t="s">
        <v>27</v>
      </c>
    </row>
    <row r="14" spans="1:14">
      <c r="B14" s="433">
        <v>15</v>
      </c>
      <c r="C14" s="433" t="s">
        <v>5504</v>
      </c>
      <c r="D14" s="436" t="s">
        <v>4864</v>
      </c>
    </row>
    <row r="15" spans="1:14">
      <c r="B15" s="433">
        <v>3</v>
      </c>
      <c r="C15" s="433" t="s">
        <v>5504</v>
      </c>
      <c r="D15" s="436" t="s">
        <v>4882</v>
      </c>
    </row>
    <row r="16" spans="1:14">
      <c r="B16" s="433">
        <v>3</v>
      </c>
      <c r="C16" s="433" t="s">
        <v>5504</v>
      </c>
      <c r="D16" s="436" t="s">
        <v>3085</v>
      </c>
    </row>
    <row r="17" spans="1:14">
      <c r="B17" s="433">
        <v>3</v>
      </c>
      <c r="C17" s="433" t="s">
        <v>5504</v>
      </c>
      <c r="D17" s="436" t="s">
        <v>3086</v>
      </c>
    </row>
    <row r="18" spans="1:14">
      <c r="B18" s="433">
        <v>7</v>
      </c>
      <c r="C18" s="433" t="s">
        <v>5504</v>
      </c>
      <c r="D18" s="436" t="s">
        <v>12</v>
      </c>
    </row>
    <row r="19" spans="1:14">
      <c r="B19" s="433">
        <v>3</v>
      </c>
      <c r="C19" s="433" t="s">
        <v>5504</v>
      </c>
      <c r="D19" s="436" t="s">
        <v>3087</v>
      </c>
    </row>
    <row r="20" spans="1:14">
      <c r="B20" s="433">
        <v>7</v>
      </c>
      <c r="C20" s="433" t="s">
        <v>5504</v>
      </c>
      <c r="D20" s="436" t="s">
        <v>13</v>
      </c>
    </row>
    <row r="21" spans="1:14">
      <c r="B21" s="433">
        <v>56</v>
      </c>
      <c r="C21" s="433" t="s">
        <v>5504</v>
      </c>
      <c r="D21" s="436" t="s">
        <v>3088</v>
      </c>
    </row>
    <row r="22" spans="1:14">
      <c r="B22" s="433">
        <v>15</v>
      </c>
      <c r="C22" s="433" t="s">
        <v>5504</v>
      </c>
      <c r="D22" s="436" t="s">
        <v>3090</v>
      </c>
    </row>
    <row r="23" spans="1:14">
      <c r="B23" s="433">
        <v>14</v>
      </c>
      <c r="C23" s="433" t="s">
        <v>5504</v>
      </c>
      <c r="D23" s="436" t="s">
        <v>3096</v>
      </c>
    </row>
    <row r="24" spans="1:14">
      <c r="B24" s="433">
        <v>2</v>
      </c>
      <c r="C24" s="433" t="s">
        <v>5504</v>
      </c>
      <c r="D24" s="436" t="s">
        <v>28</v>
      </c>
    </row>
    <row r="25" spans="1:14">
      <c r="B25" s="433">
        <v>9</v>
      </c>
      <c r="C25" s="433" t="s">
        <v>5504</v>
      </c>
      <c r="D25" s="436" t="s">
        <v>3103</v>
      </c>
    </row>
    <row r="26" spans="1:14">
      <c r="B26" s="433">
        <v>1</v>
      </c>
      <c r="C26" s="433" t="s">
        <v>4018</v>
      </c>
      <c r="D26" s="436" t="s">
        <v>3105</v>
      </c>
    </row>
    <row r="27" spans="1:14">
      <c r="A27" s="422">
        <v>22</v>
      </c>
      <c r="B27" s="423" t="s">
        <v>29</v>
      </c>
      <c r="C27" s="424"/>
      <c r="D27" s="425"/>
      <c r="E27" s="422" t="s">
        <v>5504</v>
      </c>
      <c r="F27" s="424">
        <v>5</v>
      </c>
      <c r="G27" s="426"/>
      <c r="H27" s="427">
        <f>$F27*$G27</f>
        <v>0</v>
      </c>
      <c r="I27" s="426"/>
      <c r="J27" s="427">
        <f>$F27*$I27</f>
        <v>0</v>
      </c>
      <c r="K27" s="426">
        <f>$G27+$I27</f>
        <v>0</v>
      </c>
      <c r="L27" s="427">
        <f>$H27+$J27</f>
        <v>0</v>
      </c>
      <c r="M27" s="424"/>
      <c r="N27" s="424"/>
    </row>
    <row r="28" spans="1:14">
      <c r="A28" s="437"/>
      <c r="B28" s="438"/>
      <c r="C28" s="439"/>
      <c r="D28" s="440" t="s">
        <v>30</v>
      </c>
      <c r="E28" s="437"/>
      <c r="F28" s="439"/>
      <c r="G28" s="441"/>
      <c r="H28" s="442"/>
      <c r="I28" s="441"/>
      <c r="J28" s="442"/>
      <c r="K28" s="441"/>
      <c r="L28" s="442"/>
      <c r="M28" s="439"/>
      <c r="N28" s="439"/>
    </row>
    <row r="29" spans="1:14">
      <c r="A29" s="422">
        <v>23</v>
      </c>
      <c r="B29" s="423" t="s">
        <v>3112</v>
      </c>
      <c r="C29" s="424"/>
      <c r="D29" s="425"/>
      <c r="E29" s="422" t="s">
        <v>459</v>
      </c>
      <c r="F29" s="424">
        <v>760</v>
      </c>
      <c r="G29" s="426"/>
      <c r="H29" s="427">
        <f>$F29*$G29</f>
        <v>0</v>
      </c>
      <c r="I29" s="426"/>
      <c r="J29" s="427">
        <f>$F29*$I29</f>
        <v>0</v>
      </c>
      <c r="K29" s="426">
        <f>$G29+$I29</f>
        <v>0</v>
      </c>
      <c r="L29" s="427">
        <f>$H29+$J29</f>
        <v>0</v>
      </c>
      <c r="M29" s="424"/>
      <c r="N29" s="424"/>
    </row>
    <row r="30" spans="1:14">
      <c r="A30" s="437"/>
      <c r="B30" s="438"/>
      <c r="C30" s="439"/>
      <c r="D30" s="440" t="s">
        <v>3111</v>
      </c>
      <c r="E30" s="437"/>
      <c r="F30" s="439"/>
      <c r="G30" s="441"/>
      <c r="H30" s="442"/>
      <c r="I30" s="441"/>
      <c r="J30" s="442"/>
      <c r="K30" s="441"/>
      <c r="L30" s="442"/>
      <c r="M30" s="439"/>
      <c r="N30" s="439"/>
    </row>
    <row r="31" spans="1:14">
      <c r="A31" s="422">
        <v>24</v>
      </c>
      <c r="B31" s="423" t="s">
        <v>3113</v>
      </c>
      <c r="C31" s="424"/>
      <c r="D31" s="425"/>
      <c r="E31" s="422" t="s">
        <v>459</v>
      </c>
      <c r="F31" s="424">
        <v>40</v>
      </c>
      <c r="G31" s="426"/>
      <c r="H31" s="427">
        <f>$F31*$G31</f>
        <v>0</v>
      </c>
      <c r="I31" s="426"/>
      <c r="J31" s="427">
        <f>$F31*$I31</f>
        <v>0</v>
      </c>
      <c r="K31" s="426">
        <f>$G31+$I31</f>
        <v>0</v>
      </c>
      <c r="L31" s="427">
        <f>$H31+$J31</f>
        <v>0</v>
      </c>
      <c r="M31" s="424"/>
      <c r="N31" s="424"/>
    </row>
    <row r="32" spans="1:14">
      <c r="A32" s="437"/>
      <c r="B32" s="438"/>
      <c r="C32" s="439"/>
      <c r="D32" s="440" t="s">
        <v>3111</v>
      </c>
      <c r="E32" s="437"/>
      <c r="F32" s="439"/>
      <c r="G32" s="441"/>
      <c r="H32" s="442"/>
      <c r="I32" s="441"/>
      <c r="J32" s="442"/>
      <c r="K32" s="441"/>
      <c r="L32" s="442"/>
      <c r="M32" s="439"/>
      <c r="N32" s="439"/>
    </row>
    <row r="33" spans="1:14">
      <c r="A33" s="422">
        <v>25</v>
      </c>
      <c r="B33" s="423" t="s">
        <v>3124</v>
      </c>
      <c r="C33" s="424"/>
      <c r="D33" s="425"/>
      <c r="E33" s="422" t="s">
        <v>459</v>
      </c>
      <c r="F33" s="424">
        <v>475</v>
      </c>
      <c r="G33" s="426"/>
      <c r="H33" s="427">
        <f>$F33*$G33</f>
        <v>0</v>
      </c>
      <c r="I33" s="426"/>
      <c r="J33" s="427">
        <f>$F33*$I33</f>
        <v>0</v>
      </c>
      <c r="K33" s="426">
        <f>$G33+$I33</f>
        <v>0</v>
      </c>
      <c r="L33" s="427">
        <f>$H33+$J33</f>
        <v>0</v>
      </c>
      <c r="M33" s="424"/>
      <c r="N33" s="424"/>
    </row>
    <row r="34" spans="1:14">
      <c r="A34" s="437"/>
      <c r="B34" s="438"/>
      <c r="C34" s="439"/>
      <c r="D34" s="440" t="s">
        <v>3111</v>
      </c>
      <c r="E34" s="437"/>
      <c r="F34" s="439"/>
      <c r="G34" s="441"/>
      <c r="H34" s="442"/>
      <c r="I34" s="441"/>
      <c r="J34" s="442"/>
      <c r="K34" s="441"/>
      <c r="L34" s="442"/>
      <c r="M34" s="439"/>
      <c r="N34" s="439"/>
    </row>
    <row r="35" spans="1:14">
      <c r="A35" s="422">
        <v>26</v>
      </c>
      <c r="B35" s="423" t="s">
        <v>31</v>
      </c>
      <c r="C35" s="424"/>
      <c r="D35" s="425"/>
      <c r="E35" s="422" t="s">
        <v>459</v>
      </c>
      <c r="F35" s="424">
        <v>50</v>
      </c>
      <c r="G35" s="426"/>
      <c r="H35" s="427">
        <f>$F35*$G35</f>
        <v>0</v>
      </c>
      <c r="I35" s="426"/>
      <c r="J35" s="427">
        <f>$F35*$I35</f>
        <v>0</v>
      </c>
      <c r="K35" s="426">
        <f>$G35+$I35</f>
        <v>0</v>
      </c>
      <c r="L35" s="427">
        <f>$H35+$J35</f>
        <v>0</v>
      </c>
      <c r="M35" s="424"/>
      <c r="N35" s="424"/>
    </row>
    <row r="36" spans="1:14">
      <c r="A36" s="437"/>
      <c r="B36" s="438"/>
      <c r="C36" s="439"/>
      <c r="D36" s="440" t="s">
        <v>3111</v>
      </c>
      <c r="E36" s="437"/>
      <c r="F36" s="439"/>
      <c r="G36" s="441"/>
      <c r="H36" s="442"/>
      <c r="I36" s="441"/>
      <c r="J36" s="442"/>
      <c r="K36" s="441"/>
      <c r="L36" s="442"/>
      <c r="M36" s="439"/>
      <c r="N36" s="439"/>
    </row>
    <row r="37" spans="1:14">
      <c r="A37" s="422">
        <v>27</v>
      </c>
      <c r="B37" s="423" t="s">
        <v>3127</v>
      </c>
      <c r="C37" s="424"/>
      <c r="D37" s="425"/>
      <c r="E37" s="422" t="s">
        <v>4018</v>
      </c>
      <c r="F37" s="424">
        <v>1</v>
      </c>
      <c r="G37" s="426"/>
      <c r="H37" s="427">
        <f>$F37*$G37</f>
        <v>0</v>
      </c>
      <c r="I37" s="426"/>
      <c r="J37" s="427">
        <f>$F37*$I37</f>
        <v>0</v>
      </c>
      <c r="K37" s="426">
        <f>$G37+$I37</f>
        <v>0</v>
      </c>
      <c r="L37" s="427">
        <f>$H37+$J37</f>
        <v>0</v>
      </c>
      <c r="M37" s="424"/>
      <c r="N37" s="424"/>
    </row>
    <row r="38" spans="1:14" ht="25.5">
      <c r="A38" s="408"/>
      <c r="B38" s="428"/>
      <c r="C38" s="429"/>
      <c r="D38" s="434" t="s">
        <v>3128</v>
      </c>
      <c r="E38" s="408"/>
      <c r="F38" s="429"/>
      <c r="G38" s="411"/>
      <c r="H38" s="431"/>
      <c r="I38" s="411"/>
      <c r="J38" s="431"/>
      <c r="K38" s="411"/>
      <c r="L38" s="431"/>
      <c r="M38" s="429"/>
      <c r="N38" s="429"/>
    </row>
    <row r="39" spans="1:14">
      <c r="B39" s="433">
        <v>1</v>
      </c>
      <c r="C39" s="433" t="s">
        <v>4018</v>
      </c>
      <c r="D39" s="436" t="s">
        <v>3129</v>
      </c>
    </row>
    <row r="40" spans="1:14">
      <c r="B40" s="433">
        <v>1</v>
      </c>
      <c r="C40" s="433" t="s">
        <v>4018</v>
      </c>
      <c r="D40" s="436" t="s">
        <v>3130</v>
      </c>
    </row>
    <row r="41" spans="1:14">
      <c r="A41" s="422">
        <v>28</v>
      </c>
      <c r="B41" s="423" t="s">
        <v>32</v>
      </c>
      <c r="C41" s="424"/>
      <c r="D41" s="425"/>
      <c r="E41" s="422" t="s">
        <v>4018</v>
      </c>
      <c r="F41" s="424">
        <v>1</v>
      </c>
      <c r="G41" s="426"/>
      <c r="H41" s="427">
        <f>$F41*$G41</f>
        <v>0</v>
      </c>
      <c r="I41" s="426"/>
      <c r="J41" s="427">
        <f>$F41*$I41</f>
        <v>0</v>
      </c>
      <c r="K41" s="426">
        <f>$G41+$I41</f>
        <v>0</v>
      </c>
      <c r="L41" s="427">
        <f>$H41+$J41</f>
        <v>0</v>
      </c>
      <c r="M41" s="424"/>
      <c r="N41" s="424"/>
    </row>
    <row r="42" spans="1:14">
      <c r="B42" s="433">
        <v>1</v>
      </c>
      <c r="C42" s="433" t="s">
        <v>5504</v>
      </c>
      <c r="D42" s="436" t="s">
        <v>33</v>
      </c>
    </row>
    <row r="43" spans="1:14">
      <c r="A43" s="422">
        <v>29</v>
      </c>
      <c r="B43" s="423" t="s">
        <v>34</v>
      </c>
      <c r="C43" s="424"/>
      <c r="D43" s="425"/>
      <c r="E43" s="422" t="s">
        <v>4018</v>
      </c>
      <c r="F43" s="424">
        <v>1</v>
      </c>
      <c r="G43" s="426"/>
      <c r="H43" s="427">
        <f>$F43*$G43</f>
        <v>0</v>
      </c>
      <c r="I43" s="426"/>
      <c r="J43" s="427">
        <f>$F43*$I43</f>
        <v>0</v>
      </c>
      <c r="K43" s="426">
        <f>$G43+$I43</f>
        <v>0</v>
      </c>
      <c r="L43" s="427">
        <f>$H43+$J43</f>
        <v>0</v>
      </c>
      <c r="M43" s="424"/>
      <c r="N43" s="424"/>
    </row>
    <row r="44" spans="1:14">
      <c r="A44" s="437"/>
      <c r="B44" s="438"/>
      <c r="C44" s="439"/>
      <c r="D44" s="440" t="s">
        <v>35</v>
      </c>
      <c r="E44" s="437"/>
      <c r="F44" s="439"/>
      <c r="G44" s="441"/>
      <c r="H44" s="442"/>
      <c r="I44" s="441"/>
      <c r="J44" s="442"/>
      <c r="K44" s="441"/>
      <c r="L44" s="442"/>
      <c r="M44" s="439"/>
      <c r="N44" s="439"/>
    </row>
    <row r="45" spans="1:14">
      <c r="A45" s="422">
        <v>30</v>
      </c>
      <c r="B45" s="423" t="s">
        <v>36</v>
      </c>
      <c r="C45" s="424"/>
      <c r="D45" s="425"/>
      <c r="E45" s="422" t="s">
        <v>4018</v>
      </c>
      <c r="F45" s="424">
        <v>1</v>
      </c>
      <c r="G45" s="426"/>
      <c r="H45" s="427">
        <f>$F45*$G45</f>
        <v>0</v>
      </c>
      <c r="I45" s="426"/>
      <c r="J45" s="427">
        <f>$F45*$I45</f>
        <v>0</v>
      </c>
      <c r="K45" s="426">
        <f>$G45+$I45</f>
        <v>0</v>
      </c>
      <c r="L45" s="427">
        <f>$H45+$J45</f>
        <v>0</v>
      </c>
      <c r="M45" s="424"/>
      <c r="N45" s="424"/>
    </row>
    <row r="46" spans="1:14">
      <c r="A46" s="437"/>
      <c r="B46" s="438"/>
      <c r="C46" s="439"/>
      <c r="D46" s="440" t="s">
        <v>35</v>
      </c>
      <c r="E46" s="437"/>
      <c r="F46" s="439"/>
      <c r="G46" s="441"/>
      <c r="H46" s="442"/>
      <c r="I46" s="441"/>
      <c r="J46" s="442"/>
      <c r="K46" s="441"/>
      <c r="L46" s="442"/>
      <c r="M46" s="439"/>
      <c r="N46" s="439"/>
    </row>
    <row r="47" spans="1:14">
      <c r="A47" s="422">
        <v>31</v>
      </c>
      <c r="B47" s="423" t="s">
        <v>37</v>
      </c>
      <c r="C47" s="424"/>
      <c r="D47" s="425"/>
      <c r="E47" s="422" t="s">
        <v>4018</v>
      </c>
      <c r="F47" s="424">
        <v>1</v>
      </c>
      <c r="G47" s="426"/>
      <c r="H47" s="427">
        <f>$F47*$G47</f>
        <v>0</v>
      </c>
      <c r="I47" s="426"/>
      <c r="J47" s="427">
        <f>$F47*$I47</f>
        <v>0</v>
      </c>
      <c r="K47" s="426">
        <f>$G47+$I47</f>
        <v>0</v>
      </c>
      <c r="L47" s="427">
        <f>$H47+$J47</f>
        <v>0</v>
      </c>
      <c r="M47" s="424"/>
      <c r="N47" s="424"/>
    </row>
    <row r="48" spans="1:14">
      <c r="A48" s="437"/>
      <c r="B48" s="438"/>
      <c r="C48" s="439"/>
      <c r="D48" s="440" t="s">
        <v>35</v>
      </c>
      <c r="E48" s="437"/>
      <c r="F48" s="439"/>
      <c r="G48" s="441"/>
      <c r="H48" s="442"/>
      <c r="I48" s="441"/>
      <c r="J48" s="442"/>
      <c r="K48" s="441"/>
      <c r="L48" s="442"/>
      <c r="M48" s="439"/>
      <c r="N48" s="439"/>
    </row>
    <row r="49" spans="1:14">
      <c r="A49" s="422">
        <v>32</v>
      </c>
      <c r="B49" s="423" t="s">
        <v>38</v>
      </c>
      <c r="C49" s="424"/>
      <c r="D49" s="425"/>
      <c r="E49" s="422" t="s">
        <v>4018</v>
      </c>
      <c r="F49" s="424">
        <v>1</v>
      </c>
      <c r="G49" s="426"/>
      <c r="H49" s="427">
        <f>$F49*$G49</f>
        <v>0</v>
      </c>
      <c r="I49" s="426"/>
      <c r="J49" s="427">
        <f>$F49*$I49</f>
        <v>0</v>
      </c>
      <c r="K49" s="426">
        <f>$G49+$I49</f>
        <v>0</v>
      </c>
      <c r="L49" s="427">
        <f>$H49+$J49</f>
        <v>0</v>
      </c>
      <c r="M49" s="424"/>
      <c r="N49" s="424"/>
    </row>
    <row r="50" spans="1:14">
      <c r="A50" s="437"/>
      <c r="B50" s="438"/>
      <c r="C50" s="439"/>
      <c r="D50" s="440" t="s">
        <v>35</v>
      </c>
      <c r="E50" s="437"/>
      <c r="F50" s="439"/>
      <c r="G50" s="441"/>
      <c r="H50" s="442"/>
      <c r="I50" s="441"/>
      <c r="J50" s="442"/>
      <c r="K50" s="441"/>
      <c r="L50" s="442"/>
      <c r="M50" s="439"/>
      <c r="N50" s="439"/>
    </row>
    <row r="51" spans="1:14">
      <c r="A51" s="422">
        <v>33</v>
      </c>
      <c r="B51" s="423" t="s">
        <v>39</v>
      </c>
      <c r="C51" s="424"/>
      <c r="D51" s="425"/>
      <c r="E51" s="422" t="s">
        <v>4018</v>
      </c>
      <c r="F51" s="424">
        <v>1</v>
      </c>
      <c r="G51" s="426"/>
      <c r="H51" s="427">
        <f>$F51*$G51</f>
        <v>0</v>
      </c>
      <c r="I51" s="426"/>
      <c r="J51" s="427">
        <f>$F51*$I51</f>
        <v>0</v>
      </c>
      <c r="K51" s="426">
        <f>$G51+$I51</f>
        <v>0</v>
      </c>
      <c r="L51" s="427">
        <f>$H51+$J51</f>
        <v>0</v>
      </c>
      <c r="M51" s="424"/>
      <c r="N51" s="424"/>
    </row>
    <row r="52" spans="1:14">
      <c r="A52" s="437"/>
      <c r="B52" s="438"/>
      <c r="C52" s="439"/>
      <c r="D52" s="440" t="s">
        <v>35</v>
      </c>
      <c r="E52" s="437"/>
      <c r="F52" s="439"/>
      <c r="G52" s="441"/>
      <c r="H52" s="442"/>
      <c r="I52" s="441"/>
      <c r="J52" s="442"/>
      <c r="K52" s="441"/>
      <c r="L52" s="442"/>
      <c r="M52" s="439"/>
      <c r="N52" s="439"/>
    </row>
    <row r="53" spans="1:14">
      <c r="A53" s="422">
        <v>34</v>
      </c>
      <c r="B53" s="423" t="s">
        <v>40</v>
      </c>
      <c r="C53" s="424"/>
      <c r="D53" s="425"/>
      <c r="E53" s="422" t="s">
        <v>4018</v>
      </c>
      <c r="F53" s="424">
        <v>1</v>
      </c>
      <c r="G53" s="426"/>
      <c r="H53" s="427">
        <f>$F53*$G53</f>
        <v>0</v>
      </c>
      <c r="I53" s="426"/>
      <c r="J53" s="427">
        <f>$F53*$I53</f>
        <v>0</v>
      </c>
      <c r="K53" s="426">
        <f>$G53+$I53</f>
        <v>0</v>
      </c>
      <c r="L53" s="427">
        <f>$H53+$J53</f>
        <v>0</v>
      </c>
      <c r="M53" s="424"/>
      <c r="N53" s="424"/>
    </row>
    <row r="54" spans="1:14">
      <c r="A54" s="437"/>
      <c r="B54" s="438"/>
      <c r="C54" s="439"/>
      <c r="D54" s="440" t="s">
        <v>35</v>
      </c>
      <c r="E54" s="437"/>
      <c r="F54" s="439"/>
      <c r="G54" s="441"/>
      <c r="H54" s="442"/>
      <c r="I54" s="441"/>
      <c r="J54" s="442"/>
      <c r="K54" s="441"/>
      <c r="L54" s="442"/>
      <c r="M54" s="439"/>
      <c r="N54" s="439"/>
    </row>
    <row r="55" spans="1:14">
      <c r="A55" s="422">
        <v>35</v>
      </c>
      <c r="B55" s="423" t="s">
        <v>41</v>
      </c>
      <c r="C55" s="424"/>
      <c r="D55" s="425"/>
      <c r="E55" s="422" t="s">
        <v>4018</v>
      </c>
      <c r="F55" s="424">
        <v>1</v>
      </c>
      <c r="G55" s="426"/>
      <c r="H55" s="427">
        <f>$F55*$G55</f>
        <v>0</v>
      </c>
      <c r="I55" s="426"/>
      <c r="J55" s="427">
        <f>$F55*$I55</f>
        <v>0</v>
      </c>
      <c r="K55" s="426">
        <f>$G55+$I55</f>
        <v>0</v>
      </c>
      <c r="L55" s="427">
        <f>$H55+$J55</f>
        <v>0</v>
      </c>
      <c r="M55" s="424"/>
      <c r="N55" s="424"/>
    </row>
    <row r="56" spans="1:14">
      <c r="A56" s="437"/>
      <c r="B56" s="438"/>
      <c r="C56" s="439"/>
      <c r="D56" s="440" t="s">
        <v>35</v>
      </c>
      <c r="E56" s="437"/>
      <c r="F56" s="439"/>
      <c r="G56" s="441"/>
      <c r="H56" s="442"/>
      <c r="I56" s="441"/>
      <c r="J56" s="442"/>
      <c r="K56" s="441"/>
      <c r="L56" s="442"/>
      <c r="M56" s="439"/>
      <c r="N56" s="439"/>
    </row>
    <row r="57" spans="1:14">
      <c r="A57" s="422">
        <v>36</v>
      </c>
      <c r="B57" s="423" t="s">
        <v>42</v>
      </c>
      <c r="C57" s="424"/>
      <c r="D57" s="425"/>
      <c r="E57" s="422" t="s">
        <v>4018</v>
      </c>
      <c r="F57" s="424">
        <v>1</v>
      </c>
      <c r="G57" s="426"/>
      <c r="H57" s="427">
        <f>$F57*$G57</f>
        <v>0</v>
      </c>
      <c r="I57" s="426"/>
      <c r="J57" s="427">
        <f>$F57*$I57</f>
        <v>0</v>
      </c>
      <c r="K57" s="426">
        <f>$G57+$I57</f>
        <v>0</v>
      </c>
      <c r="L57" s="427">
        <f>$H57+$J57</f>
        <v>0</v>
      </c>
      <c r="M57" s="424"/>
      <c r="N57" s="424"/>
    </row>
    <row r="58" spans="1:14">
      <c r="A58" s="437"/>
      <c r="B58" s="438"/>
      <c r="C58" s="439"/>
      <c r="D58" s="440" t="s">
        <v>35</v>
      </c>
      <c r="E58" s="437"/>
      <c r="F58" s="439"/>
      <c r="G58" s="441"/>
      <c r="H58" s="442"/>
      <c r="I58" s="441"/>
      <c r="J58" s="442"/>
      <c r="K58" s="441"/>
      <c r="L58" s="442"/>
      <c r="M58" s="439"/>
      <c r="N58" s="439"/>
    </row>
    <row r="59" spans="1:14">
      <c r="A59" s="422">
        <v>37</v>
      </c>
      <c r="B59" s="423" t="s">
        <v>43</v>
      </c>
      <c r="C59" s="424"/>
      <c r="D59" s="425"/>
      <c r="E59" s="422" t="s">
        <v>4018</v>
      </c>
      <c r="F59" s="424">
        <v>1</v>
      </c>
      <c r="G59" s="426"/>
      <c r="H59" s="427">
        <f>$F59*$G59</f>
        <v>0</v>
      </c>
      <c r="I59" s="426"/>
      <c r="J59" s="427">
        <f>$F59*$I59</f>
        <v>0</v>
      </c>
      <c r="K59" s="426">
        <f>$G59+$I59</f>
        <v>0</v>
      </c>
      <c r="L59" s="427">
        <f>$H59+$J59</f>
        <v>0</v>
      </c>
      <c r="M59" s="424"/>
      <c r="N59" s="424"/>
    </row>
    <row r="60" spans="1:14" ht="25.5">
      <c r="A60" s="408"/>
      <c r="B60" s="428"/>
      <c r="C60" s="429"/>
      <c r="D60" s="434" t="s">
        <v>44</v>
      </c>
      <c r="E60" s="408"/>
      <c r="F60" s="429"/>
      <c r="G60" s="411"/>
      <c r="H60" s="431"/>
      <c r="I60" s="411"/>
      <c r="J60" s="431"/>
      <c r="K60" s="411"/>
      <c r="L60" s="431"/>
      <c r="M60" s="429"/>
      <c r="N60" s="429"/>
    </row>
    <row r="61" spans="1:14">
      <c r="B61" s="433">
        <v>1</v>
      </c>
      <c r="C61" s="433" t="s">
        <v>5504</v>
      </c>
      <c r="D61" s="436" t="s">
        <v>45</v>
      </c>
    </row>
    <row r="62" spans="1:14">
      <c r="B62" s="433">
        <v>1</v>
      </c>
      <c r="C62" s="433" t="s">
        <v>5504</v>
      </c>
      <c r="D62" s="436" t="s">
        <v>46</v>
      </c>
    </row>
    <row r="63" spans="1:14">
      <c r="A63" s="422">
        <v>38</v>
      </c>
      <c r="B63" s="423" t="s">
        <v>47</v>
      </c>
      <c r="C63" s="424"/>
      <c r="D63" s="425"/>
      <c r="E63" s="422" t="s">
        <v>4018</v>
      </c>
      <c r="F63" s="424">
        <v>1</v>
      </c>
      <c r="G63" s="426"/>
      <c r="H63" s="427">
        <f>$F63*$G63</f>
        <v>0</v>
      </c>
      <c r="I63" s="426"/>
      <c r="J63" s="427">
        <f>$F63*$I63</f>
        <v>0</v>
      </c>
      <c r="K63" s="426">
        <f>$G63+$I63</f>
        <v>0</v>
      </c>
      <c r="L63" s="427">
        <f>$H63+$J63</f>
        <v>0</v>
      </c>
      <c r="M63" s="424"/>
      <c r="N63" s="424"/>
    </row>
    <row r="64" spans="1:14" ht="25.5">
      <c r="A64" s="408"/>
      <c r="B64" s="428"/>
      <c r="C64" s="429"/>
      <c r="D64" s="434" t="s">
        <v>44</v>
      </c>
      <c r="E64" s="408"/>
      <c r="F64" s="429"/>
      <c r="G64" s="411"/>
      <c r="H64" s="431"/>
      <c r="I64" s="411"/>
      <c r="J64" s="431"/>
      <c r="K64" s="411"/>
      <c r="L64" s="431"/>
      <c r="M64" s="429"/>
      <c r="N64" s="429"/>
    </row>
    <row r="65" spans="1:14">
      <c r="B65" s="433">
        <v>1</v>
      </c>
      <c r="C65" s="433" t="s">
        <v>5504</v>
      </c>
      <c r="D65" s="436" t="s">
        <v>48</v>
      </c>
    </row>
    <row r="66" spans="1:14">
      <c r="B66" s="433">
        <v>1</v>
      </c>
      <c r="C66" s="433" t="s">
        <v>5504</v>
      </c>
      <c r="D66" s="436" t="s">
        <v>49</v>
      </c>
    </row>
    <row r="67" spans="1:14">
      <c r="A67" s="422">
        <v>39</v>
      </c>
      <c r="B67" s="423" t="s">
        <v>50</v>
      </c>
      <c r="C67" s="424"/>
      <c r="D67" s="425"/>
      <c r="E67" s="422" t="s">
        <v>4018</v>
      </c>
      <c r="F67" s="424">
        <v>1</v>
      </c>
      <c r="G67" s="426"/>
      <c r="H67" s="427">
        <f>$F67*$G67</f>
        <v>0</v>
      </c>
      <c r="I67" s="426"/>
      <c r="J67" s="427">
        <f>$F67*$I67</f>
        <v>0</v>
      </c>
      <c r="K67" s="426">
        <f>$G67+$I67</f>
        <v>0</v>
      </c>
      <c r="L67" s="427">
        <f>$H67+$J67</f>
        <v>0</v>
      </c>
      <c r="M67" s="424"/>
      <c r="N67" s="424"/>
    </row>
    <row r="68" spans="1:14" ht="25.5">
      <c r="A68" s="408"/>
      <c r="B68" s="428"/>
      <c r="C68" s="429"/>
      <c r="D68" s="434" t="s">
        <v>44</v>
      </c>
      <c r="E68" s="408"/>
      <c r="F68" s="429"/>
      <c r="G68" s="411"/>
      <c r="H68" s="431"/>
      <c r="I68" s="411"/>
      <c r="J68" s="431"/>
      <c r="K68" s="411"/>
      <c r="L68" s="431"/>
      <c r="M68" s="429"/>
      <c r="N68" s="429"/>
    </row>
    <row r="69" spans="1:14">
      <c r="B69" s="433">
        <v>1</v>
      </c>
      <c r="C69" s="433" t="s">
        <v>5504</v>
      </c>
      <c r="D69" s="436" t="s">
        <v>51</v>
      </c>
    </row>
    <row r="70" spans="1:14">
      <c r="B70" s="433">
        <v>1</v>
      </c>
      <c r="C70" s="433" t="s">
        <v>5504</v>
      </c>
      <c r="D70" s="436" t="s">
        <v>52</v>
      </c>
    </row>
    <row r="71" spans="1:14">
      <c r="B71" s="433">
        <v>1</v>
      </c>
      <c r="C71" s="433" t="s">
        <v>5504</v>
      </c>
      <c r="D71" s="436" t="s">
        <v>52</v>
      </c>
    </row>
    <row r="72" spans="1:14">
      <c r="B72" s="433">
        <v>1</v>
      </c>
      <c r="C72" s="433" t="s">
        <v>5504</v>
      </c>
      <c r="D72" s="436" t="s">
        <v>53</v>
      </c>
    </row>
    <row r="73" spans="1:14">
      <c r="B73" s="433">
        <v>1</v>
      </c>
      <c r="C73" s="433" t="s">
        <v>5504</v>
      </c>
      <c r="D73" s="436" t="s">
        <v>54</v>
      </c>
    </row>
    <row r="74" spans="1:14">
      <c r="B74" s="433">
        <v>1</v>
      </c>
      <c r="C74" s="433" t="s">
        <v>5504</v>
      </c>
      <c r="D74" s="436" t="s">
        <v>54</v>
      </c>
    </row>
    <row r="75" spans="1:14">
      <c r="A75" s="422">
        <v>40</v>
      </c>
      <c r="B75" s="423" t="s">
        <v>55</v>
      </c>
      <c r="C75" s="424"/>
      <c r="D75" s="425"/>
      <c r="E75" s="422" t="s">
        <v>4018</v>
      </c>
      <c r="F75" s="424">
        <v>1</v>
      </c>
      <c r="G75" s="426"/>
      <c r="H75" s="427">
        <f>$F75*$G75</f>
        <v>0</v>
      </c>
      <c r="I75" s="426"/>
      <c r="J75" s="427">
        <f>$F75*$I75</f>
        <v>0</v>
      </c>
      <c r="K75" s="426">
        <f>$G75+$I75</f>
        <v>0</v>
      </c>
      <c r="L75" s="427">
        <f>$H75+$J75</f>
        <v>0</v>
      </c>
      <c r="M75" s="424"/>
      <c r="N75" s="424"/>
    </row>
    <row r="76" spans="1:14" ht="25.5">
      <c r="A76" s="408"/>
      <c r="B76" s="428"/>
      <c r="C76" s="429"/>
      <c r="D76" s="434" t="s">
        <v>44</v>
      </c>
      <c r="E76" s="408"/>
      <c r="F76" s="429"/>
      <c r="G76" s="411"/>
      <c r="H76" s="431"/>
      <c r="I76" s="411"/>
      <c r="J76" s="431"/>
      <c r="K76" s="411"/>
      <c r="L76" s="431"/>
      <c r="M76" s="429"/>
      <c r="N76" s="429"/>
    </row>
    <row r="77" spans="1:14" ht="25.5">
      <c r="B77" s="433">
        <v>1</v>
      </c>
      <c r="C77" s="433" t="s">
        <v>5504</v>
      </c>
      <c r="D77" s="436" t="s">
        <v>56</v>
      </c>
    </row>
    <row r="78" spans="1:14">
      <c r="A78" s="422">
        <v>41</v>
      </c>
      <c r="B78" s="423" t="s">
        <v>57</v>
      </c>
      <c r="C78" s="424"/>
      <c r="D78" s="425"/>
      <c r="E78" s="422" t="s">
        <v>4018</v>
      </c>
      <c r="F78" s="424">
        <v>1</v>
      </c>
      <c r="G78" s="426"/>
      <c r="H78" s="427">
        <f>$F78*$G78</f>
        <v>0</v>
      </c>
      <c r="I78" s="426"/>
      <c r="J78" s="427">
        <f>$F78*$I78</f>
        <v>0</v>
      </c>
      <c r="K78" s="426">
        <f>$G78+$I78</f>
        <v>0</v>
      </c>
      <c r="L78" s="427">
        <f>$H78+$J78</f>
        <v>0</v>
      </c>
      <c r="M78" s="424"/>
      <c r="N78" s="424"/>
    </row>
    <row r="79" spans="1:14" ht="25.5">
      <c r="A79" s="408"/>
      <c r="B79" s="428"/>
      <c r="C79" s="429"/>
      <c r="D79" s="434" t="s">
        <v>44</v>
      </c>
      <c r="E79" s="408"/>
      <c r="F79" s="429"/>
      <c r="G79" s="411"/>
      <c r="H79" s="431"/>
      <c r="I79" s="411"/>
      <c r="J79" s="431"/>
      <c r="K79" s="411"/>
      <c r="L79" s="431"/>
      <c r="M79" s="429"/>
      <c r="N79" s="429"/>
    </row>
    <row r="80" spans="1:14" ht="25.5">
      <c r="B80" s="433">
        <v>1</v>
      </c>
      <c r="C80" s="433" t="s">
        <v>5504</v>
      </c>
      <c r="D80" s="436" t="s">
        <v>58</v>
      </c>
    </row>
    <row r="81" spans="1:14">
      <c r="A81" s="422">
        <v>42</v>
      </c>
      <c r="B81" s="423" t="s">
        <v>59</v>
      </c>
      <c r="C81" s="424"/>
      <c r="D81" s="425"/>
      <c r="E81" s="422" t="s">
        <v>4018</v>
      </c>
      <c r="F81" s="424">
        <v>1</v>
      </c>
      <c r="G81" s="426"/>
      <c r="H81" s="427">
        <f>$F81*$G81</f>
        <v>0</v>
      </c>
      <c r="I81" s="426"/>
      <c r="J81" s="427">
        <f>$F81*$I81</f>
        <v>0</v>
      </c>
      <c r="K81" s="426">
        <f>$G81+$I81</f>
        <v>0</v>
      </c>
      <c r="L81" s="427">
        <f>$H81+$J81</f>
        <v>0</v>
      </c>
      <c r="M81" s="424"/>
      <c r="N81" s="424"/>
    </row>
    <row r="82" spans="1:14" ht="25.5">
      <c r="A82" s="408"/>
      <c r="B82" s="428"/>
      <c r="C82" s="429"/>
      <c r="D82" s="434" t="s">
        <v>44</v>
      </c>
      <c r="E82" s="408"/>
      <c r="F82" s="429"/>
      <c r="G82" s="411"/>
      <c r="H82" s="431"/>
      <c r="I82" s="411"/>
      <c r="J82" s="431"/>
      <c r="K82" s="411"/>
      <c r="L82" s="431"/>
      <c r="M82" s="429"/>
      <c r="N82" s="429"/>
    </row>
    <row r="83" spans="1:14" ht="25.5">
      <c r="B83" s="433">
        <v>1</v>
      </c>
      <c r="C83" s="433" t="s">
        <v>5504</v>
      </c>
      <c r="D83" s="436" t="s">
        <v>60</v>
      </c>
    </row>
    <row r="84" spans="1:14">
      <c r="A84" s="422">
        <v>43</v>
      </c>
      <c r="B84" s="423" t="s">
        <v>61</v>
      </c>
      <c r="C84" s="424"/>
      <c r="D84" s="425"/>
      <c r="E84" s="422" t="s">
        <v>4018</v>
      </c>
      <c r="F84" s="424">
        <v>1</v>
      </c>
      <c r="G84" s="426"/>
      <c r="H84" s="427">
        <f>$F84*$G84</f>
        <v>0</v>
      </c>
      <c r="I84" s="426"/>
      <c r="J84" s="427">
        <f>$F84*$I84</f>
        <v>0</v>
      </c>
      <c r="K84" s="426">
        <f>$G84+$I84</f>
        <v>0</v>
      </c>
      <c r="L84" s="427">
        <f>$H84+$J84</f>
        <v>0</v>
      </c>
      <c r="M84" s="424"/>
      <c r="N84" s="424"/>
    </row>
    <row r="85" spans="1:14" ht="25.5">
      <c r="A85" s="408"/>
      <c r="B85" s="428"/>
      <c r="C85" s="429"/>
      <c r="D85" s="434" t="s">
        <v>44</v>
      </c>
      <c r="E85" s="408"/>
      <c r="F85" s="429"/>
      <c r="G85" s="411"/>
      <c r="H85" s="431"/>
      <c r="I85" s="411"/>
      <c r="J85" s="431"/>
      <c r="K85" s="411"/>
      <c r="L85" s="431"/>
      <c r="M85" s="429"/>
      <c r="N85" s="429"/>
    </row>
    <row r="86" spans="1:14">
      <c r="B86" s="433">
        <v>1</v>
      </c>
      <c r="C86" s="433" t="s">
        <v>5504</v>
      </c>
      <c r="D86" s="436" t="s">
        <v>62</v>
      </c>
    </row>
    <row r="87" spans="1:14">
      <c r="A87" s="422">
        <v>44</v>
      </c>
      <c r="B87" s="423" t="s">
        <v>63</v>
      </c>
      <c r="C87" s="424"/>
      <c r="D87" s="425"/>
      <c r="E87" s="422" t="s">
        <v>4018</v>
      </c>
      <c r="F87" s="424">
        <v>1</v>
      </c>
      <c r="G87" s="426"/>
      <c r="H87" s="427">
        <f>$F87*$G87</f>
        <v>0</v>
      </c>
      <c r="I87" s="426"/>
      <c r="J87" s="427">
        <f>$F87*$I87</f>
        <v>0</v>
      </c>
      <c r="K87" s="426">
        <f>$G87+$I87</f>
        <v>0</v>
      </c>
      <c r="L87" s="427">
        <f>$H87+$J87</f>
        <v>0</v>
      </c>
      <c r="M87" s="424"/>
      <c r="N87" s="424"/>
    </row>
    <row r="88" spans="1:14" ht="25.5">
      <c r="A88" s="408"/>
      <c r="B88" s="428"/>
      <c r="C88" s="429"/>
      <c r="D88" s="434" t="s">
        <v>44</v>
      </c>
      <c r="E88" s="408"/>
      <c r="F88" s="429"/>
      <c r="G88" s="411"/>
      <c r="H88" s="431"/>
      <c r="I88" s="411"/>
      <c r="J88" s="431"/>
      <c r="K88" s="411"/>
      <c r="L88" s="431"/>
      <c r="M88" s="429"/>
      <c r="N88" s="429"/>
    </row>
    <row r="89" spans="1:14">
      <c r="B89" s="433">
        <v>1</v>
      </c>
      <c r="C89" s="433" t="s">
        <v>5504</v>
      </c>
      <c r="D89" s="436" t="s">
        <v>64</v>
      </c>
    </row>
    <row r="90" spans="1:14">
      <c r="A90" s="422">
        <v>45</v>
      </c>
      <c r="B90" s="423" t="s">
        <v>65</v>
      </c>
      <c r="C90" s="424"/>
      <c r="D90" s="425"/>
      <c r="E90" s="422" t="s">
        <v>4018</v>
      </c>
      <c r="F90" s="424">
        <v>1</v>
      </c>
      <c r="G90" s="426"/>
      <c r="H90" s="427">
        <f>$F90*$G90</f>
        <v>0</v>
      </c>
      <c r="I90" s="426"/>
      <c r="J90" s="427">
        <f>$F90*$I90</f>
        <v>0</v>
      </c>
      <c r="K90" s="426">
        <f>$G90+$I90</f>
        <v>0</v>
      </c>
      <c r="L90" s="427">
        <f>$H90+$J90</f>
        <v>0</v>
      </c>
      <c r="M90" s="424"/>
      <c r="N90" s="424"/>
    </row>
    <row r="91" spans="1:14" ht="25.5">
      <c r="A91" s="408"/>
      <c r="B91" s="428"/>
      <c r="C91" s="429"/>
      <c r="D91" s="434" t="s">
        <v>44</v>
      </c>
      <c r="E91" s="408"/>
      <c r="F91" s="429"/>
      <c r="G91" s="411"/>
      <c r="H91" s="431"/>
      <c r="I91" s="411"/>
      <c r="J91" s="431"/>
      <c r="K91" s="411"/>
      <c r="L91" s="431"/>
      <c r="M91" s="429"/>
      <c r="N91" s="429"/>
    </row>
    <row r="92" spans="1:14">
      <c r="B92" s="433">
        <v>1</v>
      </c>
      <c r="C92" s="433" t="s">
        <v>5504</v>
      </c>
      <c r="D92" s="436" t="s">
        <v>66</v>
      </c>
    </row>
    <row r="93" spans="1:14">
      <c r="B93" s="433">
        <v>1</v>
      </c>
      <c r="C93" s="433" t="s">
        <v>5504</v>
      </c>
      <c r="D93" s="436" t="s">
        <v>67</v>
      </c>
    </row>
    <row r="94" spans="1:14">
      <c r="B94" s="433">
        <v>1</v>
      </c>
      <c r="C94" s="433" t="s">
        <v>5504</v>
      </c>
      <c r="D94" s="436" t="s">
        <v>68</v>
      </c>
    </row>
    <row r="95" spans="1:14">
      <c r="B95" s="433">
        <v>1</v>
      </c>
      <c r="C95" s="433" t="s">
        <v>5504</v>
      </c>
      <c r="D95" s="436" t="s">
        <v>69</v>
      </c>
    </row>
    <row r="96" spans="1:14">
      <c r="A96" s="422">
        <v>46</v>
      </c>
      <c r="B96" s="423" t="s">
        <v>70</v>
      </c>
      <c r="C96" s="424"/>
      <c r="D96" s="425"/>
      <c r="E96" s="422" t="s">
        <v>4018</v>
      </c>
      <c r="F96" s="424">
        <v>1</v>
      </c>
      <c r="G96" s="426"/>
      <c r="H96" s="427">
        <f>$F96*$G96</f>
        <v>0</v>
      </c>
      <c r="I96" s="426"/>
      <c r="J96" s="427">
        <f>$F96*$I96</f>
        <v>0</v>
      </c>
      <c r="K96" s="426">
        <f>$G96+$I96</f>
        <v>0</v>
      </c>
      <c r="L96" s="427">
        <f>$H96+$J96</f>
        <v>0</v>
      </c>
      <c r="M96" s="424"/>
      <c r="N96" s="424"/>
    </row>
    <row r="97" spans="1:14" ht="25.5">
      <c r="A97" s="408"/>
      <c r="B97" s="428"/>
      <c r="C97" s="429"/>
      <c r="D97" s="434" t="s">
        <v>44</v>
      </c>
      <c r="E97" s="408"/>
      <c r="F97" s="429"/>
      <c r="G97" s="411"/>
      <c r="H97" s="431"/>
      <c r="I97" s="411"/>
      <c r="J97" s="431"/>
      <c r="K97" s="411"/>
      <c r="L97" s="431"/>
      <c r="M97" s="429"/>
      <c r="N97" s="429"/>
    </row>
    <row r="98" spans="1:14">
      <c r="B98" s="433">
        <v>1</v>
      </c>
      <c r="C98" s="433" t="s">
        <v>5504</v>
      </c>
      <c r="D98" s="436" t="s">
        <v>71</v>
      </c>
    </row>
    <row r="99" spans="1:14">
      <c r="B99" s="433">
        <v>1</v>
      </c>
      <c r="C99" s="433" t="s">
        <v>5504</v>
      </c>
      <c r="D99" s="436" t="s">
        <v>72</v>
      </c>
    </row>
    <row r="100" spans="1:14">
      <c r="A100" s="422">
        <v>47</v>
      </c>
      <c r="B100" s="423" t="s">
        <v>73</v>
      </c>
      <c r="C100" s="424"/>
      <c r="D100" s="425"/>
      <c r="E100" s="422" t="s">
        <v>4018</v>
      </c>
      <c r="F100" s="424">
        <v>1</v>
      </c>
      <c r="G100" s="426"/>
      <c r="H100" s="427">
        <f>$F100*$G100</f>
        <v>0</v>
      </c>
      <c r="I100" s="426"/>
      <c r="J100" s="427">
        <f>$F100*$I100</f>
        <v>0</v>
      </c>
      <c r="K100" s="426">
        <f>$G100+$I100</f>
        <v>0</v>
      </c>
      <c r="L100" s="427">
        <f>$H100+$J100</f>
        <v>0</v>
      </c>
      <c r="M100" s="424"/>
      <c r="N100" s="424"/>
    </row>
    <row r="101" spans="1:14" ht="25.5">
      <c r="A101" s="408"/>
      <c r="B101" s="428"/>
      <c r="C101" s="429"/>
      <c r="D101" s="434" t="s">
        <v>44</v>
      </c>
      <c r="E101" s="408"/>
      <c r="F101" s="429"/>
      <c r="G101" s="411"/>
      <c r="H101" s="431"/>
      <c r="I101" s="411"/>
      <c r="J101" s="431"/>
      <c r="K101" s="411"/>
      <c r="L101" s="431"/>
      <c r="M101" s="429"/>
      <c r="N101" s="429"/>
    </row>
    <row r="102" spans="1:14">
      <c r="B102" s="433">
        <v>1</v>
      </c>
      <c r="C102" s="433" t="s">
        <v>5504</v>
      </c>
      <c r="D102" s="436" t="s">
        <v>74</v>
      </c>
    </row>
    <row r="103" spans="1:14">
      <c r="B103" s="433">
        <v>1</v>
      </c>
      <c r="C103" s="433" t="s">
        <v>5504</v>
      </c>
      <c r="D103" s="436" t="s">
        <v>75</v>
      </c>
    </row>
    <row r="104" spans="1:14">
      <c r="A104" s="422">
        <v>48</v>
      </c>
      <c r="B104" s="423" t="s">
        <v>1279</v>
      </c>
      <c r="C104" s="424"/>
      <c r="D104" s="425"/>
      <c r="E104" s="422" t="s">
        <v>4018</v>
      </c>
      <c r="F104" s="424">
        <v>1</v>
      </c>
      <c r="G104" s="426"/>
      <c r="H104" s="427">
        <f>$F104*$G104</f>
        <v>0</v>
      </c>
      <c r="I104" s="426"/>
      <c r="J104" s="427">
        <f>$F104*$I104</f>
        <v>0</v>
      </c>
      <c r="K104" s="426">
        <f>$G104+$I104</f>
        <v>0</v>
      </c>
      <c r="L104" s="427">
        <f>$H104+$J104</f>
        <v>0</v>
      </c>
      <c r="M104" s="424"/>
      <c r="N104" s="424"/>
    </row>
    <row r="105" spans="1:14">
      <c r="D105" s="436" t="s">
        <v>1274</v>
      </c>
    </row>
    <row r="106" spans="1:14" ht="25.5">
      <c r="D106" s="436" t="s">
        <v>0</v>
      </c>
    </row>
    <row r="107" spans="1:14">
      <c r="D107" s="436" t="s">
        <v>1280</v>
      </c>
    </row>
    <row r="108" spans="1:14">
      <c r="D108" s="436" t="s">
        <v>1281</v>
      </c>
    </row>
    <row r="109" spans="1:14" ht="13.5" thickBot="1">
      <c r="D109" s="436" t="s">
        <v>1282</v>
      </c>
    </row>
    <row r="110" spans="1:14" ht="13.5" thickBot="1">
      <c r="A110" s="443" t="s">
        <v>1283</v>
      </c>
      <c r="B110" s="444" t="s">
        <v>1284</v>
      </c>
      <c r="C110" s="445"/>
      <c r="D110" s="446"/>
      <c r="E110" s="447"/>
      <c r="F110" s="445"/>
      <c r="G110" s="448"/>
      <c r="H110" s="449">
        <f>SUM(H7:H109)</f>
        <v>0</v>
      </c>
      <c r="I110" s="448"/>
      <c r="J110" s="448">
        <f>SUM(J7:J109)</f>
        <v>0</v>
      </c>
      <c r="K110" s="448"/>
      <c r="L110" s="448">
        <f>SUM(L7:L109)</f>
        <v>0</v>
      </c>
      <c r="M110" s="445"/>
      <c r="N110" s="45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0.xml><?xml version="1.0" encoding="utf-8"?>
<worksheet xmlns="http://schemas.openxmlformats.org/spreadsheetml/2006/main" xmlns:r="http://schemas.openxmlformats.org/officeDocument/2006/relationships">
  <sheetPr>
    <tabColor rgb="FF00B0F0"/>
    <pageSetUpPr fitToPage="1"/>
  </sheetPr>
  <dimension ref="A1:N138"/>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432" customWidth="1"/>
    <col min="2" max="2" width="6.83203125" style="433" customWidth="1"/>
    <col min="3" max="3" width="5.5" style="433" customWidth="1"/>
    <col min="4" max="4" width="68.1640625" style="436" customWidth="1"/>
    <col min="5" max="5" width="10.1640625" style="432" customWidth="1"/>
    <col min="6" max="6" width="10.6640625" style="433"/>
    <col min="7" max="12" width="12.5" style="435" customWidth="1"/>
    <col min="13" max="13" width="15" style="433" customWidth="1"/>
    <col min="14" max="14" width="17" style="433" customWidth="1"/>
    <col min="15" max="16384" width="10.6640625" style="398"/>
  </cols>
  <sheetData>
    <row r="1" spans="1:14" s="409" customFormat="1">
      <c r="A1" s="407"/>
      <c r="B1" s="1651" t="s">
        <v>4</v>
      </c>
      <c r="C1" s="1651"/>
      <c r="D1" s="1651"/>
      <c r="E1" s="408"/>
      <c r="G1" s="410"/>
      <c r="H1" s="411">
        <f>H138</f>
        <v>0</v>
      </c>
      <c r="I1" s="412"/>
      <c r="J1" s="411">
        <f>J138</f>
        <v>0</v>
      </c>
      <c r="K1" s="412"/>
      <c r="L1" s="411">
        <f>L138</f>
        <v>0</v>
      </c>
    </row>
    <row r="2" spans="1:14" s="409" customFormat="1">
      <c r="A2" s="407"/>
      <c r="B2" s="1651" t="s">
        <v>3</v>
      </c>
      <c r="C2" s="1651"/>
      <c r="D2" s="1651"/>
      <c r="E2" s="408"/>
      <c r="G2" s="413"/>
      <c r="H2" s="414"/>
      <c r="I2" s="408"/>
      <c r="J2" s="408"/>
      <c r="K2" s="408"/>
      <c r="L2" s="408"/>
    </row>
    <row r="3" spans="1:14" s="409" customFormat="1">
      <c r="A3" s="407"/>
      <c r="B3" s="1652"/>
      <c r="C3" s="1652"/>
      <c r="D3" s="1652"/>
      <c r="E3" s="408"/>
      <c r="G3" s="414"/>
      <c r="H3" s="414"/>
      <c r="I3" s="408"/>
      <c r="J3" s="408"/>
      <c r="K3" s="408"/>
      <c r="L3" s="408"/>
    </row>
    <row r="4" spans="1:14" ht="25.5">
      <c r="A4" s="415" t="s">
        <v>4834</v>
      </c>
      <c r="B4" s="1653" t="s">
        <v>4835</v>
      </c>
      <c r="C4" s="1653"/>
      <c r="D4" s="1653"/>
      <c r="E4" s="416" t="s">
        <v>4836</v>
      </c>
      <c r="F4" s="416" t="s">
        <v>4837</v>
      </c>
      <c r="G4" s="400" t="s">
        <v>4838</v>
      </c>
      <c r="H4" s="400" t="s">
        <v>4839</v>
      </c>
      <c r="I4" s="400" t="s">
        <v>4840</v>
      </c>
      <c r="J4" s="400" t="s">
        <v>4841</v>
      </c>
      <c r="K4" s="400" t="s">
        <v>4842</v>
      </c>
      <c r="L4" s="400" t="s">
        <v>4843</v>
      </c>
      <c r="M4" s="400" t="s">
        <v>5953</v>
      </c>
      <c r="N4" s="400" t="s">
        <v>4844</v>
      </c>
    </row>
    <row r="5" spans="1:14">
      <c r="A5" s="417">
        <v>1</v>
      </c>
      <c r="B5" s="417" t="s">
        <v>5936</v>
      </c>
      <c r="C5" s="417" t="s">
        <v>5936</v>
      </c>
      <c r="D5" s="417">
        <v>2</v>
      </c>
      <c r="E5" s="417">
        <v>3</v>
      </c>
      <c r="F5" s="417">
        <v>4</v>
      </c>
      <c r="G5" s="417">
        <v>5</v>
      </c>
      <c r="H5" s="417">
        <v>6</v>
      </c>
      <c r="I5" s="417">
        <v>7</v>
      </c>
      <c r="J5" s="417">
        <v>8</v>
      </c>
      <c r="K5" s="417">
        <v>9</v>
      </c>
      <c r="L5" s="417">
        <v>10</v>
      </c>
      <c r="M5" s="417">
        <v>11</v>
      </c>
      <c r="N5" s="417">
        <v>12</v>
      </c>
    </row>
    <row r="6" spans="1:14" s="421" customFormat="1">
      <c r="A6" s="418" t="s">
        <v>4845</v>
      </c>
      <c r="B6" s="419" t="s">
        <v>4845</v>
      </c>
      <c r="C6" s="419" t="s">
        <v>4845</v>
      </c>
      <c r="D6" s="420" t="s">
        <v>4845</v>
      </c>
      <c r="E6" s="418" t="s">
        <v>4845</v>
      </c>
      <c r="F6" s="419" t="s">
        <v>4845</v>
      </c>
      <c r="G6" s="418" t="s">
        <v>4846</v>
      </c>
      <c r="H6" s="418" t="s">
        <v>4846</v>
      </c>
      <c r="I6" s="418" t="s">
        <v>4846</v>
      </c>
      <c r="J6" s="418" t="s">
        <v>4846</v>
      </c>
      <c r="K6" s="419" t="s">
        <v>4846</v>
      </c>
      <c r="L6" s="419" t="s">
        <v>4846</v>
      </c>
      <c r="M6" s="419" t="s">
        <v>4846</v>
      </c>
      <c r="N6" s="419" t="s">
        <v>4846</v>
      </c>
    </row>
    <row r="7" spans="1:14">
      <c r="A7" s="422">
        <v>49</v>
      </c>
      <c r="B7" s="423" t="s">
        <v>24</v>
      </c>
      <c r="C7" s="424"/>
      <c r="D7" s="425"/>
      <c r="E7" s="422" t="s">
        <v>4018</v>
      </c>
      <c r="F7" s="424">
        <v>1</v>
      </c>
      <c r="G7" s="426"/>
      <c r="H7" s="427">
        <f>$F7*$G7</f>
        <v>0</v>
      </c>
      <c r="I7" s="426"/>
      <c r="J7" s="427">
        <f>$F7*$I7</f>
        <v>0</v>
      </c>
      <c r="K7" s="426">
        <f>$G7+$I7</f>
        <v>0</v>
      </c>
      <c r="L7" s="427">
        <f>$H7+$J7</f>
        <v>0</v>
      </c>
      <c r="M7" s="424"/>
      <c r="N7" s="424"/>
    </row>
    <row r="8" spans="1:14" ht="89.25">
      <c r="A8" s="408"/>
      <c r="B8" s="428"/>
      <c r="C8" s="429"/>
      <c r="D8" s="430" t="s">
        <v>76</v>
      </c>
      <c r="E8" s="408"/>
      <c r="F8" s="429"/>
      <c r="G8" s="411"/>
      <c r="H8" s="431"/>
      <c r="I8" s="411"/>
      <c r="J8" s="431"/>
      <c r="K8" s="411"/>
      <c r="L8" s="431"/>
      <c r="M8" s="429"/>
      <c r="N8" s="429"/>
    </row>
    <row r="9" spans="1:14">
      <c r="D9" s="434" t="s">
        <v>4849</v>
      </c>
    </row>
    <row r="10" spans="1:14">
      <c r="D10" s="434" t="s">
        <v>4850</v>
      </c>
    </row>
    <row r="11" spans="1:14">
      <c r="D11" s="434" t="s">
        <v>4851</v>
      </c>
    </row>
    <row r="12" spans="1:14">
      <c r="B12" s="433">
        <v>1</v>
      </c>
      <c r="C12" s="433" t="s">
        <v>5504</v>
      </c>
      <c r="D12" s="436" t="s">
        <v>7</v>
      </c>
    </row>
    <row r="13" spans="1:14">
      <c r="B13" s="433">
        <v>1</v>
      </c>
      <c r="C13" s="433" t="s">
        <v>5504</v>
      </c>
      <c r="D13" s="436" t="s">
        <v>77</v>
      </c>
    </row>
    <row r="14" spans="1:14">
      <c r="B14" s="433">
        <v>2</v>
      </c>
      <c r="C14" s="433" t="s">
        <v>5504</v>
      </c>
      <c r="D14" s="436" t="s">
        <v>78</v>
      </c>
    </row>
    <row r="15" spans="1:14">
      <c r="B15" s="433">
        <v>1</v>
      </c>
      <c r="C15" s="433" t="s">
        <v>5504</v>
      </c>
      <c r="D15" s="436" t="s">
        <v>79</v>
      </c>
    </row>
    <row r="16" spans="1:14">
      <c r="B16" s="433">
        <v>1</v>
      </c>
      <c r="C16" s="433" t="s">
        <v>5504</v>
      </c>
      <c r="D16" s="436" t="s">
        <v>80</v>
      </c>
    </row>
    <row r="17" spans="1:14">
      <c r="B17" s="433">
        <v>2</v>
      </c>
      <c r="C17" s="433" t="s">
        <v>5504</v>
      </c>
      <c r="D17" s="436" t="s">
        <v>81</v>
      </c>
    </row>
    <row r="18" spans="1:14">
      <c r="B18" s="433">
        <v>1</v>
      </c>
      <c r="C18" s="433" t="s">
        <v>5504</v>
      </c>
      <c r="D18" s="436" t="s">
        <v>82</v>
      </c>
    </row>
    <row r="19" spans="1:14">
      <c r="B19" s="433">
        <v>2</v>
      </c>
      <c r="C19" s="433" t="s">
        <v>5504</v>
      </c>
      <c r="D19" s="436" t="s">
        <v>13</v>
      </c>
    </row>
    <row r="20" spans="1:14">
      <c r="B20" s="433">
        <v>12</v>
      </c>
      <c r="C20" s="433" t="s">
        <v>5504</v>
      </c>
      <c r="D20" s="436" t="s">
        <v>3088</v>
      </c>
    </row>
    <row r="21" spans="1:14">
      <c r="B21" s="433">
        <v>6</v>
      </c>
      <c r="C21" s="433" t="s">
        <v>5504</v>
      </c>
      <c r="D21" s="436" t="s">
        <v>3090</v>
      </c>
    </row>
    <row r="22" spans="1:14">
      <c r="B22" s="433">
        <v>1</v>
      </c>
      <c r="C22" s="433" t="s">
        <v>5504</v>
      </c>
      <c r="D22" s="436" t="s">
        <v>3097</v>
      </c>
    </row>
    <row r="23" spans="1:14">
      <c r="B23" s="433">
        <v>3</v>
      </c>
      <c r="C23" s="433" t="s">
        <v>5504</v>
      </c>
      <c r="D23" s="436" t="s">
        <v>3103</v>
      </c>
    </row>
    <row r="24" spans="1:14">
      <c r="B24" s="433">
        <v>1</v>
      </c>
      <c r="C24" s="433" t="s">
        <v>4018</v>
      </c>
      <c r="D24" s="436" t="s">
        <v>3105</v>
      </c>
    </row>
    <row r="25" spans="1:14">
      <c r="A25" s="422">
        <v>50</v>
      </c>
      <c r="B25" s="423" t="s">
        <v>83</v>
      </c>
      <c r="C25" s="424"/>
      <c r="D25" s="425"/>
      <c r="E25" s="422" t="s">
        <v>459</v>
      </c>
      <c r="F25" s="424">
        <v>70</v>
      </c>
      <c r="G25" s="426"/>
      <c r="H25" s="427">
        <f>$F25*$G25</f>
        <v>0</v>
      </c>
      <c r="I25" s="426"/>
      <c r="J25" s="427">
        <f>$F25*$I25</f>
        <v>0</v>
      </c>
      <c r="K25" s="426">
        <f>$G25+$I25</f>
        <v>0</v>
      </c>
      <c r="L25" s="427">
        <f>$H25+$J25</f>
        <v>0</v>
      </c>
      <c r="M25" s="424"/>
      <c r="N25" s="424"/>
    </row>
    <row r="26" spans="1:14">
      <c r="A26" s="437"/>
      <c r="B26" s="438"/>
      <c r="C26" s="439"/>
      <c r="D26" s="440" t="s">
        <v>3111</v>
      </c>
      <c r="E26" s="437"/>
      <c r="F26" s="439"/>
      <c r="G26" s="441"/>
      <c r="H26" s="442"/>
      <c r="I26" s="441"/>
      <c r="J26" s="442"/>
      <c r="K26" s="441"/>
      <c r="L26" s="442"/>
      <c r="M26" s="439"/>
      <c r="N26" s="439"/>
    </row>
    <row r="27" spans="1:14">
      <c r="A27" s="422">
        <v>51</v>
      </c>
      <c r="B27" s="423" t="s">
        <v>3110</v>
      </c>
      <c r="C27" s="424"/>
      <c r="D27" s="425"/>
      <c r="E27" s="422" t="s">
        <v>459</v>
      </c>
      <c r="F27" s="424">
        <v>50</v>
      </c>
      <c r="G27" s="426"/>
      <c r="H27" s="427">
        <f>$F27*$G27</f>
        <v>0</v>
      </c>
      <c r="I27" s="426"/>
      <c r="J27" s="427">
        <f>$F27*$I27</f>
        <v>0</v>
      </c>
      <c r="K27" s="426">
        <f>$G27+$I27</f>
        <v>0</v>
      </c>
      <c r="L27" s="427">
        <f>$H27+$J27</f>
        <v>0</v>
      </c>
      <c r="M27" s="424"/>
      <c r="N27" s="424"/>
    </row>
    <row r="28" spans="1:14">
      <c r="A28" s="437"/>
      <c r="B28" s="438"/>
      <c r="C28" s="439"/>
      <c r="D28" s="440" t="s">
        <v>3111</v>
      </c>
      <c r="E28" s="437"/>
      <c r="F28" s="439"/>
      <c r="G28" s="441"/>
      <c r="H28" s="442"/>
      <c r="I28" s="441"/>
      <c r="J28" s="442"/>
      <c r="K28" s="441"/>
      <c r="L28" s="442"/>
      <c r="M28" s="439"/>
      <c r="N28" s="439"/>
    </row>
    <row r="29" spans="1:14">
      <c r="A29" s="422">
        <v>52</v>
      </c>
      <c r="B29" s="423" t="s">
        <v>84</v>
      </c>
      <c r="C29" s="424"/>
      <c r="D29" s="425"/>
      <c r="E29" s="422" t="s">
        <v>459</v>
      </c>
      <c r="F29" s="424">
        <v>100</v>
      </c>
      <c r="G29" s="426"/>
      <c r="H29" s="427">
        <f>$F29*$G29</f>
        <v>0</v>
      </c>
      <c r="I29" s="426"/>
      <c r="J29" s="427">
        <f>$F29*$I29</f>
        <v>0</v>
      </c>
      <c r="K29" s="426">
        <f>$G29+$I29</f>
        <v>0</v>
      </c>
      <c r="L29" s="427">
        <f>$H29+$J29</f>
        <v>0</v>
      </c>
      <c r="M29" s="424"/>
      <c r="N29" s="424"/>
    </row>
    <row r="30" spans="1:14">
      <c r="A30" s="437"/>
      <c r="B30" s="438"/>
      <c r="C30" s="439"/>
      <c r="D30" s="440" t="s">
        <v>3111</v>
      </c>
      <c r="E30" s="437"/>
      <c r="F30" s="439"/>
      <c r="G30" s="441"/>
      <c r="H30" s="442"/>
      <c r="I30" s="441"/>
      <c r="J30" s="442"/>
      <c r="K30" s="441"/>
      <c r="L30" s="442"/>
      <c r="M30" s="439"/>
      <c r="N30" s="439"/>
    </row>
    <row r="31" spans="1:14">
      <c r="A31" s="422">
        <v>53</v>
      </c>
      <c r="B31" s="423" t="s">
        <v>3123</v>
      </c>
      <c r="C31" s="424"/>
      <c r="D31" s="425"/>
      <c r="E31" s="422" t="s">
        <v>459</v>
      </c>
      <c r="F31" s="424">
        <v>230</v>
      </c>
      <c r="G31" s="426"/>
      <c r="H31" s="427">
        <f>$F31*$G31</f>
        <v>0</v>
      </c>
      <c r="I31" s="426"/>
      <c r="J31" s="427">
        <f>$F31*$I31</f>
        <v>0</v>
      </c>
      <c r="K31" s="426">
        <f>$G31+$I31</f>
        <v>0</v>
      </c>
      <c r="L31" s="427">
        <f>$H31+$J31</f>
        <v>0</v>
      </c>
      <c r="M31" s="424"/>
      <c r="N31" s="424"/>
    </row>
    <row r="32" spans="1:14">
      <c r="A32" s="437"/>
      <c r="B32" s="438"/>
      <c r="C32" s="439"/>
      <c r="D32" s="440" t="s">
        <v>3111</v>
      </c>
      <c r="E32" s="437"/>
      <c r="F32" s="439"/>
      <c r="G32" s="441"/>
      <c r="H32" s="442"/>
      <c r="I32" s="441"/>
      <c r="J32" s="442"/>
      <c r="K32" s="441"/>
      <c r="L32" s="442"/>
      <c r="M32" s="439"/>
      <c r="N32" s="439"/>
    </row>
    <row r="33" spans="1:14">
      <c r="A33" s="422">
        <v>54</v>
      </c>
      <c r="B33" s="423" t="s">
        <v>3124</v>
      </c>
      <c r="C33" s="424"/>
      <c r="D33" s="425"/>
      <c r="E33" s="422" t="s">
        <v>459</v>
      </c>
      <c r="F33" s="424">
        <v>50</v>
      </c>
      <c r="G33" s="426"/>
      <c r="H33" s="427">
        <f>$F33*$G33</f>
        <v>0</v>
      </c>
      <c r="I33" s="426"/>
      <c r="J33" s="427">
        <f>$F33*$I33</f>
        <v>0</v>
      </c>
      <c r="K33" s="426">
        <f>$G33+$I33</f>
        <v>0</v>
      </c>
      <c r="L33" s="427">
        <f>$H33+$J33</f>
        <v>0</v>
      </c>
      <c r="M33" s="424"/>
      <c r="N33" s="424"/>
    </row>
    <row r="34" spans="1:14">
      <c r="A34" s="437"/>
      <c r="B34" s="438"/>
      <c r="C34" s="439"/>
      <c r="D34" s="440" t="s">
        <v>3111</v>
      </c>
      <c r="E34" s="437"/>
      <c r="F34" s="439"/>
      <c r="G34" s="441"/>
      <c r="H34" s="442"/>
      <c r="I34" s="441"/>
      <c r="J34" s="442"/>
      <c r="K34" s="441"/>
      <c r="L34" s="442"/>
      <c r="M34" s="439"/>
      <c r="N34" s="439"/>
    </row>
    <row r="35" spans="1:14">
      <c r="A35" s="422">
        <v>55</v>
      </c>
      <c r="B35" s="423" t="s">
        <v>85</v>
      </c>
      <c r="C35" s="424"/>
      <c r="D35" s="425"/>
      <c r="E35" s="422" t="s">
        <v>4018</v>
      </c>
      <c r="F35" s="424">
        <v>1</v>
      </c>
      <c r="G35" s="426"/>
      <c r="H35" s="427">
        <f>$F35*$G35</f>
        <v>0</v>
      </c>
      <c r="I35" s="426"/>
      <c r="J35" s="427">
        <f>$F35*$I35</f>
        <v>0</v>
      </c>
      <c r="K35" s="426">
        <f>$G35+$I35</f>
        <v>0</v>
      </c>
      <c r="L35" s="427">
        <f>$H35+$J35</f>
        <v>0</v>
      </c>
      <c r="M35" s="424"/>
      <c r="N35" s="424"/>
    </row>
    <row r="36" spans="1:14">
      <c r="B36" s="433">
        <v>1</v>
      </c>
      <c r="C36" s="433" t="s">
        <v>5504</v>
      </c>
      <c r="D36" s="436" t="s">
        <v>86</v>
      </c>
    </row>
    <row r="37" spans="1:14">
      <c r="B37" s="433">
        <v>1</v>
      </c>
      <c r="C37" s="433" t="s">
        <v>5504</v>
      </c>
      <c r="D37" s="436" t="s">
        <v>87</v>
      </c>
    </row>
    <row r="38" spans="1:14">
      <c r="B38" s="433">
        <v>1</v>
      </c>
      <c r="C38" s="433" t="s">
        <v>5504</v>
      </c>
      <c r="D38" s="436" t="s">
        <v>88</v>
      </c>
    </row>
    <row r="39" spans="1:14">
      <c r="B39" s="433">
        <v>1</v>
      </c>
      <c r="C39" s="433" t="s">
        <v>5504</v>
      </c>
      <c r="D39" s="436" t="s">
        <v>81</v>
      </c>
    </row>
    <row r="40" spans="1:14">
      <c r="B40" s="433">
        <v>1</v>
      </c>
      <c r="C40" s="433" t="s">
        <v>5504</v>
      </c>
      <c r="D40" s="436" t="s">
        <v>13</v>
      </c>
    </row>
    <row r="41" spans="1:14">
      <c r="B41" s="433">
        <v>1</v>
      </c>
      <c r="C41" s="433" t="s">
        <v>5504</v>
      </c>
      <c r="D41" s="436" t="s">
        <v>4864</v>
      </c>
    </row>
    <row r="42" spans="1:14">
      <c r="B42" s="433">
        <v>1</v>
      </c>
      <c r="C42" s="433" t="s">
        <v>5504</v>
      </c>
      <c r="D42" s="436" t="s">
        <v>7</v>
      </c>
    </row>
    <row r="43" spans="1:14">
      <c r="B43" s="433">
        <v>1</v>
      </c>
      <c r="C43" s="433" t="s">
        <v>5504</v>
      </c>
      <c r="D43" s="436" t="s">
        <v>89</v>
      </c>
    </row>
    <row r="44" spans="1:14">
      <c r="B44" s="433">
        <v>1</v>
      </c>
      <c r="C44" s="433" t="s">
        <v>5504</v>
      </c>
      <c r="D44" s="436" t="s">
        <v>89</v>
      </c>
    </row>
    <row r="45" spans="1:14">
      <c r="B45" s="433">
        <v>1</v>
      </c>
      <c r="C45" s="433" t="s">
        <v>5504</v>
      </c>
      <c r="D45" s="436" t="s">
        <v>89</v>
      </c>
    </row>
    <row r="46" spans="1:14">
      <c r="B46" s="433">
        <v>1</v>
      </c>
      <c r="C46" s="433" t="s">
        <v>5504</v>
      </c>
      <c r="D46" s="436" t="s">
        <v>90</v>
      </c>
    </row>
    <row r="47" spans="1:14" ht="25.5">
      <c r="B47" s="433">
        <v>1</v>
      </c>
      <c r="C47" s="433" t="s">
        <v>5504</v>
      </c>
      <c r="D47" s="436" t="s">
        <v>91</v>
      </c>
    </row>
    <row r="48" spans="1:14">
      <c r="B48" s="433">
        <v>1</v>
      </c>
      <c r="C48" s="433" t="s">
        <v>5504</v>
      </c>
      <c r="D48" s="436" t="s">
        <v>3096</v>
      </c>
    </row>
    <row r="49" spans="1:14">
      <c r="B49" s="433">
        <v>3</v>
      </c>
      <c r="C49" s="433" t="s">
        <v>5504</v>
      </c>
      <c r="D49" s="436" t="s">
        <v>3090</v>
      </c>
    </row>
    <row r="50" spans="1:14">
      <c r="B50" s="433">
        <v>1</v>
      </c>
      <c r="C50" s="433" t="s">
        <v>5504</v>
      </c>
      <c r="D50" s="436" t="s">
        <v>3090</v>
      </c>
    </row>
    <row r="51" spans="1:14">
      <c r="B51" s="433">
        <v>1</v>
      </c>
      <c r="C51" s="433" t="s">
        <v>5504</v>
      </c>
      <c r="D51" s="436" t="s">
        <v>92</v>
      </c>
    </row>
    <row r="52" spans="1:14">
      <c r="B52" s="433">
        <v>1</v>
      </c>
      <c r="C52" s="433" t="s">
        <v>5504</v>
      </c>
      <c r="D52" s="436" t="s">
        <v>93</v>
      </c>
    </row>
    <row r="53" spans="1:14">
      <c r="B53" s="433">
        <v>1</v>
      </c>
      <c r="C53" s="433" t="s">
        <v>5504</v>
      </c>
      <c r="D53" s="436" t="s">
        <v>93</v>
      </c>
    </row>
    <row r="54" spans="1:14">
      <c r="B54" s="433">
        <v>1</v>
      </c>
      <c r="C54" s="433" t="s">
        <v>5504</v>
      </c>
      <c r="D54" s="436" t="s">
        <v>94</v>
      </c>
    </row>
    <row r="55" spans="1:14">
      <c r="B55" s="433">
        <v>1</v>
      </c>
      <c r="C55" s="433" t="s">
        <v>5504</v>
      </c>
      <c r="D55" s="436" t="s">
        <v>95</v>
      </c>
    </row>
    <row r="56" spans="1:14">
      <c r="A56" s="422">
        <v>56</v>
      </c>
      <c r="B56" s="423" t="s">
        <v>96</v>
      </c>
      <c r="C56" s="424"/>
      <c r="D56" s="425"/>
      <c r="E56" s="422" t="s">
        <v>4018</v>
      </c>
      <c r="F56" s="424">
        <v>1</v>
      </c>
      <c r="G56" s="426"/>
      <c r="H56" s="427">
        <f>$F56*$G56</f>
        <v>0</v>
      </c>
      <c r="I56" s="426"/>
      <c r="J56" s="427">
        <f>$F56*$I56</f>
        <v>0</v>
      </c>
      <c r="K56" s="426">
        <f>$G56+$I56</f>
        <v>0</v>
      </c>
      <c r="L56" s="427">
        <f>$H56+$J56</f>
        <v>0</v>
      </c>
      <c r="M56" s="424"/>
      <c r="N56" s="424"/>
    </row>
    <row r="57" spans="1:14">
      <c r="B57" s="433">
        <v>1</v>
      </c>
      <c r="C57" s="433" t="s">
        <v>5504</v>
      </c>
      <c r="D57" s="436" t="s">
        <v>97</v>
      </c>
    </row>
    <row r="58" spans="1:14">
      <c r="B58" s="433">
        <v>1</v>
      </c>
      <c r="C58" s="433" t="s">
        <v>5504</v>
      </c>
      <c r="D58" s="436" t="s">
        <v>98</v>
      </c>
    </row>
    <row r="59" spans="1:14">
      <c r="B59" s="433">
        <v>1</v>
      </c>
      <c r="C59" s="433" t="s">
        <v>5504</v>
      </c>
      <c r="D59" s="436" t="s">
        <v>98</v>
      </c>
    </row>
    <row r="60" spans="1:14">
      <c r="B60" s="433">
        <v>1</v>
      </c>
      <c r="C60" s="433" t="s">
        <v>5504</v>
      </c>
      <c r="D60" s="436" t="s">
        <v>98</v>
      </c>
    </row>
    <row r="61" spans="1:14">
      <c r="B61" s="433">
        <v>1</v>
      </c>
      <c r="C61" s="433" t="s">
        <v>5504</v>
      </c>
      <c r="D61" s="436" t="s">
        <v>98</v>
      </c>
    </row>
    <row r="62" spans="1:14">
      <c r="B62" s="433">
        <v>1</v>
      </c>
      <c r="C62" s="433" t="s">
        <v>5504</v>
      </c>
      <c r="D62" s="436" t="s">
        <v>98</v>
      </c>
    </row>
    <row r="63" spans="1:14">
      <c r="B63" s="433">
        <v>1</v>
      </c>
      <c r="C63" s="433" t="s">
        <v>5504</v>
      </c>
      <c r="D63" s="436" t="s">
        <v>99</v>
      </c>
    </row>
    <row r="64" spans="1:14">
      <c r="A64" s="422">
        <v>57</v>
      </c>
      <c r="B64" s="423" t="s">
        <v>100</v>
      </c>
      <c r="C64" s="424"/>
      <c r="D64" s="425"/>
      <c r="E64" s="422" t="s">
        <v>4018</v>
      </c>
      <c r="F64" s="424">
        <v>1</v>
      </c>
      <c r="G64" s="426"/>
      <c r="H64" s="427">
        <f>$F64*$G64</f>
        <v>0</v>
      </c>
      <c r="I64" s="426"/>
      <c r="J64" s="427">
        <f>$F64*$I64</f>
        <v>0</v>
      </c>
      <c r="K64" s="426">
        <f>$G64+$I64</f>
        <v>0</v>
      </c>
      <c r="L64" s="427">
        <f>$H64+$J64</f>
        <v>0</v>
      </c>
      <c r="M64" s="424"/>
      <c r="N64" s="424"/>
    </row>
    <row r="65" spans="1:14" ht="25.5">
      <c r="B65" s="433">
        <v>1</v>
      </c>
      <c r="C65" s="433" t="s">
        <v>5504</v>
      </c>
      <c r="D65" s="436" t="s">
        <v>101</v>
      </c>
    </row>
    <row r="66" spans="1:14">
      <c r="A66" s="422">
        <v>58</v>
      </c>
      <c r="B66" s="423" t="s">
        <v>102</v>
      </c>
      <c r="C66" s="424"/>
      <c r="D66" s="425"/>
      <c r="E66" s="422" t="s">
        <v>4018</v>
      </c>
      <c r="F66" s="424">
        <v>1</v>
      </c>
      <c r="G66" s="426"/>
      <c r="H66" s="427">
        <f>$F66*$G66</f>
        <v>0</v>
      </c>
      <c r="I66" s="426"/>
      <c r="J66" s="427">
        <f>$F66*$I66</f>
        <v>0</v>
      </c>
      <c r="K66" s="426">
        <f>$G66+$I66</f>
        <v>0</v>
      </c>
      <c r="L66" s="427">
        <f>$H66+$J66</f>
        <v>0</v>
      </c>
      <c r="M66" s="424"/>
      <c r="N66" s="424"/>
    </row>
    <row r="67" spans="1:14" ht="25.5">
      <c r="B67" s="433">
        <v>1</v>
      </c>
      <c r="C67" s="433" t="s">
        <v>5504</v>
      </c>
      <c r="D67" s="436" t="s">
        <v>103</v>
      </c>
    </row>
    <row r="68" spans="1:14" ht="25.5">
      <c r="B68" s="433">
        <v>1</v>
      </c>
      <c r="C68" s="433" t="s">
        <v>5504</v>
      </c>
      <c r="D68" s="436" t="s">
        <v>103</v>
      </c>
    </row>
    <row r="69" spans="1:14">
      <c r="B69" s="433">
        <v>1</v>
      </c>
      <c r="C69" s="433" t="s">
        <v>5504</v>
      </c>
      <c r="D69" s="436" t="s">
        <v>104</v>
      </c>
    </row>
    <row r="70" spans="1:14" ht="25.5">
      <c r="B70" s="433">
        <v>1</v>
      </c>
      <c r="C70" s="433" t="s">
        <v>5504</v>
      </c>
      <c r="D70" s="436" t="s">
        <v>105</v>
      </c>
    </row>
    <row r="71" spans="1:14" ht="25.5">
      <c r="B71" s="433">
        <v>1</v>
      </c>
      <c r="C71" s="433" t="s">
        <v>5504</v>
      </c>
      <c r="D71" s="436" t="s">
        <v>106</v>
      </c>
    </row>
    <row r="72" spans="1:14" ht="25.5">
      <c r="B72" s="433">
        <v>1</v>
      </c>
      <c r="C72" s="433" t="s">
        <v>5504</v>
      </c>
      <c r="D72" s="436" t="s">
        <v>107</v>
      </c>
    </row>
    <row r="73" spans="1:14" ht="25.5">
      <c r="B73" s="433">
        <v>1</v>
      </c>
      <c r="C73" s="433" t="s">
        <v>5504</v>
      </c>
      <c r="D73" s="436" t="s">
        <v>107</v>
      </c>
    </row>
    <row r="74" spans="1:14" ht="25.5">
      <c r="B74" s="433">
        <v>1</v>
      </c>
      <c r="C74" s="433" t="s">
        <v>5504</v>
      </c>
      <c r="D74" s="436" t="s">
        <v>107</v>
      </c>
    </row>
    <row r="75" spans="1:14">
      <c r="B75" s="433">
        <v>1</v>
      </c>
      <c r="C75" s="433" t="s">
        <v>5504</v>
      </c>
      <c r="D75" s="436" t="s">
        <v>108</v>
      </c>
    </row>
    <row r="76" spans="1:14">
      <c r="B76" s="433">
        <v>1</v>
      </c>
      <c r="C76" s="433" t="s">
        <v>5504</v>
      </c>
      <c r="D76" s="436" t="s">
        <v>108</v>
      </c>
    </row>
    <row r="77" spans="1:14">
      <c r="B77" s="433">
        <v>1</v>
      </c>
      <c r="C77" s="433" t="s">
        <v>5504</v>
      </c>
      <c r="D77" s="436" t="s">
        <v>109</v>
      </c>
    </row>
    <row r="78" spans="1:14">
      <c r="B78" s="433">
        <v>1</v>
      </c>
      <c r="C78" s="433" t="s">
        <v>5504</v>
      </c>
      <c r="D78" s="436" t="s">
        <v>110</v>
      </c>
    </row>
    <row r="79" spans="1:14">
      <c r="B79" s="433">
        <v>1</v>
      </c>
      <c r="C79" s="433" t="s">
        <v>5504</v>
      </c>
      <c r="D79" s="436" t="s">
        <v>111</v>
      </c>
    </row>
    <row r="80" spans="1:14">
      <c r="B80" s="433">
        <v>1</v>
      </c>
      <c r="C80" s="433" t="s">
        <v>5504</v>
      </c>
      <c r="D80" s="436" t="s">
        <v>112</v>
      </c>
    </row>
    <row r="81" spans="1:14">
      <c r="A81" s="422">
        <v>59</v>
      </c>
      <c r="B81" s="423" t="s">
        <v>113</v>
      </c>
      <c r="C81" s="424"/>
      <c r="D81" s="425"/>
      <c r="E81" s="422" t="s">
        <v>4018</v>
      </c>
      <c r="F81" s="424">
        <v>1</v>
      </c>
      <c r="G81" s="426"/>
      <c r="H81" s="427">
        <f>$F81*$G81</f>
        <v>0</v>
      </c>
      <c r="I81" s="426"/>
      <c r="J81" s="427">
        <f>$F81*$I81</f>
        <v>0</v>
      </c>
      <c r="K81" s="426">
        <f>$G81+$I81</f>
        <v>0</v>
      </c>
      <c r="L81" s="427">
        <f>$H81+$J81</f>
        <v>0</v>
      </c>
      <c r="M81" s="424"/>
      <c r="N81" s="424"/>
    </row>
    <row r="82" spans="1:14">
      <c r="B82" s="433">
        <v>1</v>
      </c>
      <c r="C82" s="433" t="s">
        <v>5504</v>
      </c>
      <c r="D82" s="436" t="s">
        <v>114</v>
      </c>
    </row>
    <row r="83" spans="1:14">
      <c r="B83" s="433">
        <v>1</v>
      </c>
      <c r="C83" s="433" t="s">
        <v>5504</v>
      </c>
      <c r="D83" s="436" t="s">
        <v>115</v>
      </c>
    </row>
    <row r="84" spans="1:14">
      <c r="B84" s="433">
        <v>1</v>
      </c>
      <c r="C84" s="433" t="s">
        <v>5504</v>
      </c>
      <c r="D84" s="436" t="s">
        <v>116</v>
      </c>
    </row>
    <row r="85" spans="1:14">
      <c r="A85" s="422">
        <v>60</v>
      </c>
      <c r="B85" s="423" t="s">
        <v>117</v>
      </c>
      <c r="C85" s="424"/>
      <c r="D85" s="425"/>
      <c r="E85" s="422" t="s">
        <v>4018</v>
      </c>
      <c r="F85" s="424">
        <v>1</v>
      </c>
      <c r="G85" s="426"/>
      <c r="H85" s="427">
        <f>$F85*$G85</f>
        <v>0</v>
      </c>
      <c r="I85" s="426"/>
      <c r="J85" s="427">
        <f>$F85*$I85</f>
        <v>0</v>
      </c>
      <c r="K85" s="426">
        <f>$G85+$I85</f>
        <v>0</v>
      </c>
      <c r="L85" s="427">
        <f>$H85+$J85</f>
        <v>0</v>
      </c>
      <c r="M85" s="424"/>
      <c r="N85" s="424"/>
    </row>
    <row r="86" spans="1:14">
      <c r="B86" s="433">
        <v>1</v>
      </c>
      <c r="C86" s="433" t="s">
        <v>5504</v>
      </c>
      <c r="D86" s="436" t="s">
        <v>118</v>
      </c>
    </row>
    <row r="87" spans="1:14" ht="25.5">
      <c r="B87" s="433">
        <v>1</v>
      </c>
      <c r="C87" s="433" t="s">
        <v>5504</v>
      </c>
      <c r="D87" s="436" t="s">
        <v>119</v>
      </c>
    </row>
    <row r="88" spans="1:14" ht="25.5">
      <c r="B88" s="433">
        <v>1</v>
      </c>
      <c r="C88" s="433" t="s">
        <v>5504</v>
      </c>
      <c r="D88" s="436" t="s">
        <v>120</v>
      </c>
    </row>
    <row r="89" spans="1:14">
      <c r="B89" s="433">
        <v>1</v>
      </c>
      <c r="C89" s="433" t="s">
        <v>5504</v>
      </c>
      <c r="D89" s="436" t="s">
        <v>121</v>
      </c>
    </row>
    <row r="90" spans="1:14">
      <c r="B90" s="433">
        <v>1</v>
      </c>
      <c r="C90" s="433" t="s">
        <v>5504</v>
      </c>
      <c r="D90" s="436" t="s">
        <v>122</v>
      </c>
    </row>
    <row r="91" spans="1:14">
      <c r="A91" s="422">
        <v>61</v>
      </c>
      <c r="B91" s="423" t="s">
        <v>123</v>
      </c>
      <c r="C91" s="424"/>
      <c r="D91" s="425"/>
      <c r="E91" s="422" t="s">
        <v>4018</v>
      </c>
      <c r="F91" s="424">
        <v>1</v>
      </c>
      <c r="G91" s="426"/>
      <c r="H91" s="427">
        <f>$F91*$G91</f>
        <v>0</v>
      </c>
      <c r="I91" s="426"/>
      <c r="J91" s="427">
        <f>$F91*$I91</f>
        <v>0</v>
      </c>
      <c r="K91" s="426">
        <f>$G91+$I91</f>
        <v>0</v>
      </c>
      <c r="L91" s="427">
        <f>$H91+$J91</f>
        <v>0</v>
      </c>
      <c r="M91" s="424"/>
      <c r="N91" s="424"/>
    </row>
    <row r="92" spans="1:14" ht="25.5">
      <c r="B92" s="433">
        <v>1</v>
      </c>
      <c r="C92" s="433" t="s">
        <v>5504</v>
      </c>
      <c r="D92" s="436" t="s">
        <v>124</v>
      </c>
    </row>
    <row r="93" spans="1:14">
      <c r="B93" s="433">
        <v>1</v>
      </c>
      <c r="C93" s="433" t="s">
        <v>5504</v>
      </c>
      <c r="D93" s="436" t="s">
        <v>125</v>
      </c>
    </row>
    <row r="94" spans="1:14">
      <c r="B94" s="433">
        <v>1</v>
      </c>
      <c r="C94" s="433" t="s">
        <v>5504</v>
      </c>
      <c r="D94" s="436" t="s">
        <v>125</v>
      </c>
    </row>
    <row r="95" spans="1:14">
      <c r="B95" s="433">
        <v>1</v>
      </c>
      <c r="C95" s="433" t="s">
        <v>5504</v>
      </c>
      <c r="D95" s="436" t="s">
        <v>125</v>
      </c>
    </row>
    <row r="96" spans="1:14">
      <c r="B96" s="433">
        <v>1</v>
      </c>
      <c r="C96" s="433" t="s">
        <v>5504</v>
      </c>
      <c r="D96" s="436" t="s">
        <v>125</v>
      </c>
    </row>
    <row r="97" spans="2:4">
      <c r="B97" s="433">
        <v>1</v>
      </c>
      <c r="C97" s="433" t="s">
        <v>5504</v>
      </c>
      <c r="D97" s="436" t="s">
        <v>126</v>
      </c>
    </row>
    <row r="98" spans="2:4">
      <c r="B98" s="433">
        <v>1</v>
      </c>
      <c r="C98" s="433" t="s">
        <v>5504</v>
      </c>
      <c r="D98" s="436" t="s">
        <v>126</v>
      </c>
    </row>
    <row r="99" spans="2:4">
      <c r="B99" s="433">
        <v>1</v>
      </c>
      <c r="C99" s="433" t="s">
        <v>5504</v>
      </c>
      <c r="D99" s="436" t="s">
        <v>127</v>
      </c>
    </row>
    <row r="100" spans="2:4">
      <c r="B100" s="433">
        <v>1</v>
      </c>
      <c r="C100" s="433" t="s">
        <v>5504</v>
      </c>
      <c r="D100" s="436" t="s">
        <v>127</v>
      </c>
    </row>
    <row r="101" spans="2:4">
      <c r="B101" s="433">
        <v>1</v>
      </c>
      <c r="C101" s="433" t="s">
        <v>5504</v>
      </c>
      <c r="D101" s="436" t="s">
        <v>128</v>
      </c>
    </row>
    <row r="102" spans="2:4">
      <c r="B102" s="433">
        <v>1</v>
      </c>
      <c r="C102" s="433" t="s">
        <v>5504</v>
      </c>
      <c r="D102" s="436" t="s">
        <v>128</v>
      </c>
    </row>
    <row r="103" spans="2:4">
      <c r="B103" s="433">
        <v>1</v>
      </c>
      <c r="C103" s="433" t="s">
        <v>5504</v>
      </c>
      <c r="D103" s="436" t="s">
        <v>128</v>
      </c>
    </row>
    <row r="104" spans="2:4">
      <c r="B104" s="433">
        <v>1</v>
      </c>
      <c r="C104" s="433" t="s">
        <v>5504</v>
      </c>
      <c r="D104" s="436" t="s">
        <v>128</v>
      </c>
    </row>
    <row r="105" spans="2:4">
      <c r="B105" s="433">
        <v>1</v>
      </c>
      <c r="C105" s="433" t="s">
        <v>5504</v>
      </c>
      <c r="D105" s="436" t="s">
        <v>129</v>
      </c>
    </row>
    <row r="106" spans="2:4">
      <c r="B106" s="433">
        <v>1</v>
      </c>
      <c r="C106" s="433" t="s">
        <v>5504</v>
      </c>
      <c r="D106" s="436" t="s">
        <v>130</v>
      </c>
    </row>
    <row r="107" spans="2:4">
      <c r="B107" s="433">
        <v>1</v>
      </c>
      <c r="C107" s="433" t="s">
        <v>5504</v>
      </c>
      <c r="D107" s="436" t="s">
        <v>130</v>
      </c>
    </row>
    <row r="108" spans="2:4">
      <c r="B108" s="433">
        <v>1</v>
      </c>
      <c r="C108" s="433" t="s">
        <v>5504</v>
      </c>
      <c r="D108" s="436" t="s">
        <v>131</v>
      </c>
    </row>
    <row r="109" spans="2:4">
      <c r="B109" s="433">
        <v>1</v>
      </c>
      <c r="C109" s="433" t="s">
        <v>5504</v>
      </c>
      <c r="D109" s="436" t="s">
        <v>131</v>
      </c>
    </row>
    <row r="110" spans="2:4">
      <c r="B110" s="433">
        <v>1</v>
      </c>
      <c r="C110" s="433" t="s">
        <v>5504</v>
      </c>
      <c r="D110" s="436" t="s">
        <v>132</v>
      </c>
    </row>
    <row r="111" spans="2:4">
      <c r="B111" s="433">
        <v>1</v>
      </c>
      <c r="C111" s="433" t="s">
        <v>5504</v>
      </c>
      <c r="D111" s="436" t="s">
        <v>132</v>
      </c>
    </row>
    <row r="112" spans="2:4">
      <c r="B112" s="433">
        <v>1</v>
      </c>
      <c r="C112" s="433" t="s">
        <v>5504</v>
      </c>
      <c r="D112" s="436" t="s">
        <v>133</v>
      </c>
    </row>
    <row r="113" spans="1:14">
      <c r="B113" s="433">
        <v>1</v>
      </c>
      <c r="C113" s="433" t="s">
        <v>5504</v>
      </c>
      <c r="D113" s="436" t="s">
        <v>133</v>
      </c>
    </row>
    <row r="114" spans="1:14">
      <c r="A114" s="422">
        <v>62</v>
      </c>
      <c r="B114" s="423" t="s">
        <v>134</v>
      </c>
      <c r="C114" s="424"/>
      <c r="D114" s="425"/>
      <c r="E114" s="422" t="s">
        <v>4018</v>
      </c>
      <c r="F114" s="424">
        <v>1</v>
      </c>
      <c r="G114" s="426"/>
      <c r="H114" s="427">
        <f>$F114*$G114</f>
        <v>0</v>
      </c>
      <c r="I114" s="426"/>
      <c r="J114" s="427">
        <f>$F114*$I114</f>
        <v>0</v>
      </c>
      <c r="K114" s="426">
        <f>$G114+$I114</f>
        <v>0</v>
      </c>
      <c r="L114" s="427">
        <f>$H114+$J114</f>
        <v>0</v>
      </c>
      <c r="M114" s="424"/>
      <c r="N114" s="424"/>
    </row>
    <row r="115" spans="1:14">
      <c r="B115" s="433">
        <v>1</v>
      </c>
      <c r="C115" s="433" t="s">
        <v>5504</v>
      </c>
      <c r="D115" s="436" t="s">
        <v>135</v>
      </c>
    </row>
    <row r="116" spans="1:14">
      <c r="B116" s="433">
        <v>1</v>
      </c>
      <c r="C116" s="433" t="s">
        <v>5504</v>
      </c>
      <c r="D116" s="436" t="s">
        <v>136</v>
      </c>
    </row>
    <row r="117" spans="1:14">
      <c r="B117" s="433">
        <v>1</v>
      </c>
      <c r="C117" s="433" t="s">
        <v>5504</v>
      </c>
      <c r="D117" s="436" t="s">
        <v>137</v>
      </c>
    </row>
    <row r="118" spans="1:14">
      <c r="A118" s="422">
        <v>63</v>
      </c>
      <c r="B118" s="423" t="s">
        <v>138</v>
      </c>
      <c r="C118" s="424"/>
      <c r="D118" s="425"/>
      <c r="E118" s="422" t="s">
        <v>4018</v>
      </c>
      <c r="F118" s="424">
        <v>1</v>
      </c>
      <c r="G118" s="426"/>
      <c r="H118" s="427">
        <f>$F118*$G118</f>
        <v>0</v>
      </c>
      <c r="I118" s="426"/>
      <c r="J118" s="427">
        <f>$F118*$I118</f>
        <v>0</v>
      </c>
      <c r="K118" s="426">
        <f>$G118+$I118</f>
        <v>0</v>
      </c>
      <c r="L118" s="427">
        <f>$H118+$J118</f>
        <v>0</v>
      </c>
      <c r="M118" s="424"/>
      <c r="N118" s="424"/>
    </row>
    <row r="119" spans="1:14" ht="25.5">
      <c r="D119" s="436" t="s">
        <v>139</v>
      </c>
    </row>
    <row r="120" spans="1:14">
      <c r="B120" s="433">
        <v>60</v>
      </c>
      <c r="C120" s="433" t="s">
        <v>391</v>
      </c>
      <c r="D120" s="436" t="s">
        <v>140</v>
      </c>
    </row>
    <row r="121" spans="1:14">
      <c r="A121" s="422">
        <v>64</v>
      </c>
      <c r="B121" s="423" t="s">
        <v>141</v>
      </c>
      <c r="C121" s="424"/>
      <c r="D121" s="425"/>
      <c r="E121" s="422" t="s">
        <v>4018</v>
      </c>
      <c r="F121" s="424">
        <v>1</v>
      </c>
      <c r="G121" s="426"/>
      <c r="H121" s="427">
        <f>$F121*$G121</f>
        <v>0</v>
      </c>
      <c r="I121" s="426"/>
      <c r="J121" s="427">
        <f>$F121*$I121</f>
        <v>0</v>
      </c>
      <c r="K121" s="426">
        <f>$G121+$I121</f>
        <v>0</v>
      </c>
      <c r="L121" s="427">
        <f>$H121+$J121</f>
        <v>0</v>
      </c>
      <c r="M121" s="424"/>
      <c r="N121" s="424"/>
    </row>
    <row r="122" spans="1:14">
      <c r="B122" s="433">
        <v>1</v>
      </c>
      <c r="C122" s="433" t="s">
        <v>5504</v>
      </c>
      <c r="D122" s="436" t="s">
        <v>142</v>
      </c>
    </row>
    <row r="123" spans="1:14">
      <c r="A123" s="422">
        <v>65</v>
      </c>
      <c r="B123" s="423" t="s">
        <v>143</v>
      </c>
      <c r="C123" s="424"/>
      <c r="D123" s="425"/>
      <c r="E123" s="422" t="s">
        <v>4018</v>
      </c>
      <c r="F123" s="424">
        <v>1</v>
      </c>
      <c r="G123" s="426"/>
      <c r="H123" s="427">
        <f>$F123*$G123</f>
        <v>0</v>
      </c>
      <c r="I123" s="426"/>
      <c r="J123" s="427">
        <f>$F123*$I123</f>
        <v>0</v>
      </c>
      <c r="K123" s="426">
        <f>$G123+$I123</f>
        <v>0</v>
      </c>
      <c r="L123" s="427">
        <f>$H123+$J123</f>
        <v>0</v>
      </c>
      <c r="M123" s="424"/>
      <c r="N123" s="424"/>
    </row>
    <row r="124" spans="1:14">
      <c r="B124" s="433">
        <v>1</v>
      </c>
      <c r="C124" s="433" t="s">
        <v>5504</v>
      </c>
      <c r="D124" s="436" t="s">
        <v>144</v>
      </c>
    </row>
    <row r="125" spans="1:14">
      <c r="A125" s="422">
        <v>66</v>
      </c>
      <c r="B125" s="423" t="s">
        <v>145</v>
      </c>
      <c r="C125" s="424"/>
      <c r="D125" s="425"/>
      <c r="E125" s="422" t="s">
        <v>4018</v>
      </c>
      <c r="F125" s="424">
        <v>1</v>
      </c>
      <c r="G125" s="426"/>
      <c r="H125" s="427">
        <f>$F125*$G125</f>
        <v>0</v>
      </c>
      <c r="I125" s="426"/>
      <c r="J125" s="427">
        <f>$F125*$I125</f>
        <v>0</v>
      </c>
      <c r="K125" s="426">
        <f>$G125+$I125</f>
        <v>0</v>
      </c>
      <c r="L125" s="427">
        <f>$H125+$J125</f>
        <v>0</v>
      </c>
      <c r="M125" s="424"/>
      <c r="N125" s="424"/>
    </row>
    <row r="126" spans="1:14" ht="25.5">
      <c r="A126" s="408"/>
      <c r="B126" s="428"/>
      <c r="C126" s="429"/>
      <c r="D126" s="434" t="s">
        <v>146</v>
      </c>
      <c r="E126" s="408"/>
      <c r="F126" s="429"/>
      <c r="G126" s="411"/>
      <c r="H126" s="431"/>
      <c r="I126" s="411"/>
      <c r="J126" s="431"/>
      <c r="K126" s="411"/>
      <c r="L126" s="431"/>
      <c r="M126" s="429"/>
      <c r="N126" s="429"/>
    </row>
    <row r="127" spans="1:14">
      <c r="B127" s="433">
        <v>1</v>
      </c>
      <c r="C127" s="433" t="s">
        <v>5504</v>
      </c>
      <c r="D127" s="436" t="s">
        <v>147</v>
      </c>
    </row>
    <row r="128" spans="1:14">
      <c r="A128" s="422">
        <v>67</v>
      </c>
      <c r="B128" s="423" t="s">
        <v>148</v>
      </c>
      <c r="C128" s="424"/>
      <c r="D128" s="425"/>
      <c r="E128" s="422" t="s">
        <v>4018</v>
      </c>
      <c r="F128" s="424">
        <v>1</v>
      </c>
      <c r="G128" s="426"/>
      <c r="H128" s="427">
        <f>$F128*$G128</f>
        <v>0</v>
      </c>
      <c r="I128" s="426"/>
      <c r="J128" s="427">
        <f>$F128*$I128</f>
        <v>0</v>
      </c>
      <c r="K128" s="426">
        <f>$G128+$I128</f>
        <v>0</v>
      </c>
      <c r="L128" s="427">
        <f>$H128+$J128</f>
        <v>0</v>
      </c>
      <c r="M128" s="424"/>
      <c r="N128" s="424"/>
    </row>
    <row r="129" spans="1:14">
      <c r="B129" s="433">
        <v>1</v>
      </c>
      <c r="C129" s="433" t="s">
        <v>5504</v>
      </c>
      <c r="D129" s="436" t="s">
        <v>149</v>
      </c>
    </row>
    <row r="130" spans="1:14">
      <c r="A130" s="422">
        <v>68</v>
      </c>
      <c r="B130" s="423" t="s">
        <v>150</v>
      </c>
      <c r="C130" s="424"/>
      <c r="D130" s="425"/>
      <c r="E130" s="422" t="s">
        <v>4018</v>
      </c>
      <c r="F130" s="424">
        <v>1</v>
      </c>
      <c r="G130" s="426"/>
      <c r="H130" s="427">
        <f>$F130*$G130</f>
        <v>0</v>
      </c>
      <c r="I130" s="426"/>
      <c r="J130" s="427">
        <f>$F130*$I130</f>
        <v>0</v>
      </c>
      <c r="K130" s="426">
        <f>$G130+$I130</f>
        <v>0</v>
      </c>
      <c r="L130" s="427">
        <f>$H130+$J130</f>
        <v>0</v>
      </c>
      <c r="M130" s="424"/>
      <c r="N130" s="424"/>
    </row>
    <row r="131" spans="1:14">
      <c r="B131" s="433">
        <v>1</v>
      </c>
      <c r="C131" s="433" t="s">
        <v>5504</v>
      </c>
      <c r="D131" s="436" t="s">
        <v>151</v>
      </c>
    </row>
    <row r="132" spans="1:14">
      <c r="A132" s="422">
        <v>69</v>
      </c>
      <c r="B132" s="423" t="s">
        <v>1279</v>
      </c>
      <c r="C132" s="424"/>
      <c r="D132" s="425"/>
      <c r="E132" s="422" t="s">
        <v>4018</v>
      </c>
      <c r="F132" s="424">
        <v>1</v>
      </c>
      <c r="G132" s="426"/>
      <c r="H132" s="427">
        <f>$F132*$G132</f>
        <v>0</v>
      </c>
      <c r="I132" s="426"/>
      <c r="J132" s="427">
        <f>$F132*$I132</f>
        <v>0</v>
      </c>
      <c r="K132" s="426">
        <f>$G132+$I132</f>
        <v>0</v>
      </c>
      <c r="L132" s="427">
        <f>$H132+$J132</f>
        <v>0</v>
      </c>
      <c r="M132" s="424"/>
      <c r="N132" s="424"/>
    </row>
    <row r="133" spans="1:14">
      <c r="D133" s="436" t="s">
        <v>1274</v>
      </c>
    </row>
    <row r="134" spans="1:14" ht="25.5">
      <c r="D134" s="436" t="s">
        <v>0</v>
      </c>
    </row>
    <row r="135" spans="1:14">
      <c r="D135" s="436" t="s">
        <v>1280</v>
      </c>
    </row>
    <row r="136" spans="1:14">
      <c r="D136" s="436" t="s">
        <v>1281</v>
      </c>
    </row>
    <row r="137" spans="1:14" ht="13.5" thickBot="1">
      <c r="D137" s="436" t="s">
        <v>1282</v>
      </c>
    </row>
    <row r="138" spans="1:14" ht="13.5" thickBot="1">
      <c r="A138" s="443" t="s">
        <v>1283</v>
      </c>
      <c r="B138" s="444" t="s">
        <v>1284</v>
      </c>
      <c r="C138" s="445"/>
      <c r="D138" s="446"/>
      <c r="E138" s="447"/>
      <c r="F138" s="445"/>
      <c r="G138" s="448"/>
      <c r="H138" s="449">
        <f>SUM(H7:H137)</f>
        <v>0</v>
      </c>
      <c r="I138" s="448"/>
      <c r="J138" s="448">
        <f>SUM(J7:J137)</f>
        <v>0</v>
      </c>
      <c r="K138" s="448"/>
      <c r="L138" s="448">
        <f>SUM(L7:L137)</f>
        <v>0</v>
      </c>
      <c r="M138" s="445"/>
      <c r="N138" s="45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1.xml><?xml version="1.0" encoding="utf-8"?>
<worksheet xmlns="http://schemas.openxmlformats.org/spreadsheetml/2006/main" xmlns:r="http://schemas.openxmlformats.org/officeDocument/2006/relationships">
  <sheetPr>
    <tabColor rgb="FF00B0F0"/>
    <pageSetUpPr fitToPage="1"/>
  </sheetPr>
  <dimension ref="A3:E22"/>
  <sheetViews>
    <sheetView workbookViewId="0">
      <selection activeCell="A31" sqref="A31"/>
    </sheetView>
  </sheetViews>
  <sheetFormatPr defaultColWidth="10.6640625" defaultRowHeight="12.75"/>
  <cols>
    <col min="1" max="1" width="10.6640625" style="451"/>
    <col min="2" max="2" width="45" style="453" customWidth="1"/>
    <col min="3" max="3" width="15.1640625" style="453" customWidth="1"/>
    <col min="4" max="4" width="16.1640625" style="453" customWidth="1"/>
    <col min="5" max="5" width="17.6640625" style="453" customWidth="1"/>
    <col min="6" max="16384" width="10.6640625" style="453"/>
  </cols>
  <sheetData>
    <row r="3" spans="1:5">
      <c r="B3" s="452" t="s">
        <v>152</v>
      </c>
    </row>
    <row r="5" spans="1:5">
      <c r="B5" s="454" t="s">
        <v>4826</v>
      </c>
      <c r="C5" s="455" t="s">
        <v>4827</v>
      </c>
      <c r="D5" s="455" t="s">
        <v>4828</v>
      </c>
      <c r="E5" s="455" t="s">
        <v>4829</v>
      </c>
    </row>
    <row r="6" spans="1:5">
      <c r="B6" s="456"/>
      <c r="C6" s="456"/>
      <c r="D6" s="456"/>
      <c r="E6" s="456"/>
    </row>
    <row r="7" spans="1:5">
      <c r="B7" s="456" t="s">
        <v>4830</v>
      </c>
      <c r="C7" s="457">
        <f ca="1">'Mot (3)'!$H$1</f>
        <v>0</v>
      </c>
      <c r="D7" s="457">
        <f ca="1">'Mot (3)'!$J$1</f>
        <v>0</v>
      </c>
      <c r="E7" s="457">
        <f ca="1">'Mot (3)'!$L$1</f>
        <v>0</v>
      </c>
    </row>
    <row r="8" spans="1:5">
      <c r="B8" s="456"/>
      <c r="C8" s="457"/>
      <c r="D8" s="457"/>
      <c r="E8" s="457"/>
    </row>
    <row r="9" spans="1:5">
      <c r="B9" s="458" t="s">
        <v>4832</v>
      </c>
      <c r="C9" s="459">
        <f>SUM(C6:C8)</f>
        <v>0</v>
      </c>
      <c r="D9" s="459">
        <f>SUM(D6:D8)</f>
        <v>0</v>
      </c>
      <c r="E9" s="459">
        <f>SUM(E6:E8)</f>
        <v>0</v>
      </c>
    </row>
    <row r="13" spans="1:5" s="461" customFormat="1" ht="9.75">
      <c r="A13" s="460"/>
    </row>
    <row r="14" spans="1:5" s="461" customFormat="1" ht="9.75">
      <c r="A14" s="460"/>
    </row>
    <row r="15" spans="1:5" s="461" customFormat="1" ht="9.75">
      <c r="A15" s="460"/>
    </row>
    <row r="16" spans="1:5" s="461" customFormat="1" ht="9.75">
      <c r="A16" s="460"/>
    </row>
    <row r="17" spans="1:1" s="461" customFormat="1" ht="9.75">
      <c r="A17" s="460"/>
    </row>
    <row r="18" spans="1:1" s="461" customFormat="1" ht="9.75">
      <c r="A18" s="460"/>
    </row>
    <row r="19" spans="1:1" s="461" customFormat="1" ht="9.75">
      <c r="A19" s="460"/>
    </row>
    <row r="20" spans="1:1" s="461" customFormat="1" ht="9.75">
      <c r="A20" s="460"/>
    </row>
    <row r="21" spans="1:1" s="461" customFormat="1" ht="9.75">
      <c r="A21" s="460"/>
    </row>
    <row r="22" spans="1:1" s="461" customFormat="1" ht="9.75">
      <c r="A22" s="460"/>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2.xml><?xml version="1.0" encoding="utf-8"?>
<worksheet xmlns="http://schemas.openxmlformats.org/spreadsheetml/2006/main" xmlns:r="http://schemas.openxmlformats.org/officeDocument/2006/relationships">
  <sheetPr>
    <tabColor rgb="FF00B0F0"/>
    <pageSetUpPr fitToPage="1"/>
  </sheetPr>
  <dimension ref="A1:N21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487" customWidth="1"/>
    <col min="2" max="2" width="6.83203125" style="488" customWidth="1"/>
    <col min="3" max="3" width="5.5" style="488" customWidth="1"/>
    <col min="4" max="4" width="68.1640625" style="491" customWidth="1"/>
    <col min="5" max="5" width="10.1640625" style="487" customWidth="1"/>
    <col min="6" max="6" width="10.6640625" style="488"/>
    <col min="7" max="12" width="12.5" style="490" customWidth="1"/>
    <col min="13" max="13" width="15" style="488" customWidth="1"/>
    <col min="14" max="14" width="17" style="488" customWidth="1"/>
    <col min="15" max="16384" width="10.6640625" style="453"/>
  </cols>
  <sheetData>
    <row r="1" spans="1:14" s="464" customFormat="1">
      <c r="A1" s="462"/>
      <c r="B1" s="1654" t="s">
        <v>153</v>
      </c>
      <c r="C1" s="1654"/>
      <c r="D1" s="1654"/>
      <c r="E1" s="463"/>
      <c r="G1" s="465"/>
      <c r="H1" s="466">
        <f>H211</f>
        <v>0</v>
      </c>
      <c r="I1" s="467"/>
      <c r="J1" s="466">
        <f>J211</f>
        <v>0</v>
      </c>
      <c r="K1" s="467"/>
      <c r="L1" s="466">
        <f>L211</f>
        <v>0</v>
      </c>
    </row>
    <row r="2" spans="1:14" s="464" customFormat="1">
      <c r="A2" s="462"/>
      <c r="B2" s="1654" t="s">
        <v>4830</v>
      </c>
      <c r="C2" s="1654"/>
      <c r="D2" s="1654"/>
      <c r="E2" s="463"/>
      <c r="G2" s="468"/>
      <c r="H2" s="469"/>
      <c r="I2" s="463"/>
      <c r="J2" s="463"/>
      <c r="K2" s="463"/>
      <c r="L2" s="463"/>
    </row>
    <row r="3" spans="1:14" s="464" customFormat="1">
      <c r="A3" s="462"/>
      <c r="B3" s="1655"/>
      <c r="C3" s="1655"/>
      <c r="D3" s="1655"/>
      <c r="E3" s="463"/>
      <c r="G3" s="469"/>
      <c r="H3" s="469"/>
      <c r="I3" s="463"/>
      <c r="J3" s="463"/>
      <c r="K3" s="463"/>
      <c r="L3" s="463"/>
    </row>
    <row r="4" spans="1:14" ht="25.5">
      <c r="A4" s="470" t="s">
        <v>4834</v>
      </c>
      <c r="B4" s="1656" t="s">
        <v>4835</v>
      </c>
      <c r="C4" s="1656"/>
      <c r="D4" s="1656"/>
      <c r="E4" s="471" t="s">
        <v>4836</v>
      </c>
      <c r="F4" s="471" t="s">
        <v>4837</v>
      </c>
      <c r="G4" s="455" t="s">
        <v>4838</v>
      </c>
      <c r="H4" s="455" t="s">
        <v>4839</v>
      </c>
      <c r="I4" s="455" t="s">
        <v>4840</v>
      </c>
      <c r="J4" s="455" t="s">
        <v>4841</v>
      </c>
      <c r="K4" s="455" t="s">
        <v>4842</v>
      </c>
      <c r="L4" s="455" t="s">
        <v>4843</v>
      </c>
      <c r="M4" s="455" t="s">
        <v>5953</v>
      </c>
      <c r="N4" s="455" t="s">
        <v>4844</v>
      </c>
    </row>
    <row r="5" spans="1:14">
      <c r="A5" s="472">
        <v>1</v>
      </c>
      <c r="B5" s="472" t="s">
        <v>5936</v>
      </c>
      <c r="C5" s="472" t="s">
        <v>5936</v>
      </c>
      <c r="D5" s="472">
        <v>2</v>
      </c>
      <c r="E5" s="472">
        <v>3</v>
      </c>
      <c r="F5" s="472">
        <v>4</v>
      </c>
      <c r="G5" s="472">
        <v>5</v>
      </c>
      <c r="H5" s="472">
        <v>6</v>
      </c>
      <c r="I5" s="472">
        <v>7</v>
      </c>
      <c r="J5" s="472">
        <v>8</v>
      </c>
      <c r="K5" s="472">
        <v>9</v>
      </c>
      <c r="L5" s="472">
        <v>10</v>
      </c>
      <c r="M5" s="472">
        <v>11</v>
      </c>
      <c r="N5" s="472">
        <v>12</v>
      </c>
    </row>
    <row r="6" spans="1:14" s="476" customFormat="1">
      <c r="A6" s="473" t="s">
        <v>4845</v>
      </c>
      <c r="B6" s="474" t="s">
        <v>4845</v>
      </c>
      <c r="C6" s="474" t="s">
        <v>4845</v>
      </c>
      <c r="D6" s="475" t="s">
        <v>4845</v>
      </c>
      <c r="E6" s="473" t="s">
        <v>4845</v>
      </c>
      <c r="F6" s="474" t="s">
        <v>4845</v>
      </c>
      <c r="G6" s="473" t="s">
        <v>4846</v>
      </c>
      <c r="H6" s="473" t="s">
        <v>4846</v>
      </c>
      <c r="I6" s="473" t="s">
        <v>4846</v>
      </c>
      <c r="J6" s="473" t="s">
        <v>4846</v>
      </c>
      <c r="K6" s="474" t="s">
        <v>4846</v>
      </c>
      <c r="L6" s="474" t="s">
        <v>4846</v>
      </c>
      <c r="M6" s="474" t="s">
        <v>4846</v>
      </c>
      <c r="N6" s="474" t="s">
        <v>4846</v>
      </c>
    </row>
    <row r="7" spans="1:14">
      <c r="A7" s="477">
        <v>1</v>
      </c>
      <c r="B7" s="478" t="s">
        <v>154</v>
      </c>
      <c r="C7" s="479"/>
      <c r="D7" s="480"/>
      <c r="E7" s="477" t="s">
        <v>4018</v>
      </c>
      <c r="F7" s="479">
        <v>1</v>
      </c>
      <c r="G7" s="481"/>
      <c r="H7" s="482">
        <f>$F7*$G7</f>
        <v>0</v>
      </c>
      <c r="I7" s="481"/>
      <c r="J7" s="482">
        <f>$F7*$I7</f>
        <v>0</v>
      </c>
      <c r="K7" s="481">
        <f>$G7+$I7</f>
        <v>0</v>
      </c>
      <c r="L7" s="482">
        <f>$H7+$J7</f>
        <v>0</v>
      </c>
      <c r="M7" s="479"/>
      <c r="N7" s="479"/>
    </row>
    <row r="8" spans="1:14" ht="63.75">
      <c r="A8" s="463"/>
      <c r="B8" s="483"/>
      <c r="C8" s="484"/>
      <c r="D8" s="485" t="s">
        <v>4848</v>
      </c>
      <c r="E8" s="463"/>
      <c r="F8" s="484"/>
      <c r="G8" s="466"/>
      <c r="H8" s="486"/>
      <c r="I8" s="466"/>
      <c r="J8" s="486"/>
      <c r="K8" s="466"/>
      <c r="L8" s="486"/>
      <c r="M8" s="484"/>
      <c r="N8" s="484"/>
    </row>
    <row r="9" spans="1:14">
      <c r="D9" s="489" t="s">
        <v>4849</v>
      </c>
    </row>
    <row r="10" spans="1:14">
      <c r="D10" s="489" t="s">
        <v>4850</v>
      </c>
    </row>
    <row r="11" spans="1:14">
      <c r="D11" s="489" t="s">
        <v>4851</v>
      </c>
    </row>
    <row r="12" spans="1:14">
      <c r="B12" s="488">
        <v>2</v>
      </c>
      <c r="C12" s="488" t="s">
        <v>5504</v>
      </c>
      <c r="D12" s="491" t="s">
        <v>155</v>
      </c>
    </row>
    <row r="13" spans="1:14">
      <c r="B13" s="488">
        <v>2</v>
      </c>
      <c r="C13" s="488" t="s">
        <v>5504</v>
      </c>
      <c r="D13" s="491" t="s">
        <v>156</v>
      </c>
    </row>
    <row r="14" spans="1:14">
      <c r="B14" s="488">
        <v>2</v>
      </c>
      <c r="C14" s="488" t="s">
        <v>5504</v>
      </c>
      <c r="D14" s="491" t="s">
        <v>4854</v>
      </c>
    </row>
    <row r="15" spans="1:14">
      <c r="B15" s="488">
        <v>8</v>
      </c>
      <c r="C15" s="488" t="s">
        <v>4855</v>
      </c>
      <c r="D15" s="491" t="s">
        <v>157</v>
      </c>
    </row>
    <row r="16" spans="1:14">
      <c r="B16" s="488">
        <v>2</v>
      </c>
      <c r="C16" s="488" t="s">
        <v>5504</v>
      </c>
      <c r="D16" s="491" t="s">
        <v>158</v>
      </c>
    </row>
    <row r="17" spans="2:4">
      <c r="B17" s="488">
        <v>1</v>
      </c>
      <c r="C17" s="488" t="s">
        <v>5504</v>
      </c>
      <c r="D17" s="491" t="s">
        <v>159</v>
      </c>
    </row>
    <row r="18" spans="2:4">
      <c r="B18" s="488">
        <v>1</v>
      </c>
      <c r="C18" s="488" t="s">
        <v>4855</v>
      </c>
      <c r="D18" s="491" t="s">
        <v>4859</v>
      </c>
    </row>
    <row r="19" spans="2:4">
      <c r="B19" s="488">
        <v>1</v>
      </c>
      <c r="C19" s="488" t="s">
        <v>5504</v>
      </c>
      <c r="D19" s="491" t="s">
        <v>6</v>
      </c>
    </row>
    <row r="20" spans="2:4">
      <c r="B20" s="488">
        <v>1</v>
      </c>
      <c r="C20" s="488" t="s">
        <v>5504</v>
      </c>
      <c r="D20" s="491" t="s">
        <v>4863</v>
      </c>
    </row>
    <row r="21" spans="2:4">
      <c r="B21" s="488">
        <v>1</v>
      </c>
      <c r="C21" s="488" t="s">
        <v>5504</v>
      </c>
      <c r="D21" s="491" t="s">
        <v>1288</v>
      </c>
    </row>
    <row r="22" spans="2:4">
      <c r="B22" s="488">
        <v>1</v>
      </c>
      <c r="C22" s="488" t="s">
        <v>5504</v>
      </c>
      <c r="D22" s="491" t="s">
        <v>1289</v>
      </c>
    </row>
    <row r="23" spans="2:4">
      <c r="B23" s="488">
        <v>7</v>
      </c>
      <c r="C23" s="488" t="s">
        <v>5504</v>
      </c>
      <c r="D23" s="491" t="s">
        <v>4864</v>
      </c>
    </row>
    <row r="24" spans="2:4">
      <c r="B24" s="488">
        <v>1</v>
      </c>
      <c r="C24" s="488" t="s">
        <v>5504</v>
      </c>
      <c r="D24" s="491" t="s">
        <v>4867</v>
      </c>
    </row>
    <row r="25" spans="2:4">
      <c r="B25" s="488">
        <v>1</v>
      </c>
      <c r="C25" s="488" t="s">
        <v>5504</v>
      </c>
      <c r="D25" s="491" t="s">
        <v>1290</v>
      </c>
    </row>
    <row r="26" spans="2:4">
      <c r="B26" s="488">
        <v>2</v>
      </c>
      <c r="C26" s="488" t="s">
        <v>5504</v>
      </c>
      <c r="D26" s="491" t="s">
        <v>4871</v>
      </c>
    </row>
    <row r="27" spans="2:4" ht="25.5">
      <c r="B27" s="488">
        <v>1</v>
      </c>
      <c r="C27" s="488" t="s">
        <v>5504</v>
      </c>
      <c r="D27" s="491" t="s">
        <v>160</v>
      </c>
    </row>
    <row r="28" spans="2:4">
      <c r="B28" s="488">
        <v>1</v>
      </c>
      <c r="C28" s="488" t="s">
        <v>5504</v>
      </c>
      <c r="D28" s="491" t="s">
        <v>161</v>
      </c>
    </row>
    <row r="29" spans="2:4">
      <c r="B29" s="488">
        <v>2</v>
      </c>
      <c r="C29" s="488" t="s">
        <v>5504</v>
      </c>
      <c r="D29" s="491" t="s">
        <v>4872</v>
      </c>
    </row>
    <row r="30" spans="2:4">
      <c r="B30" s="488">
        <v>5</v>
      </c>
      <c r="C30" s="488" t="s">
        <v>5504</v>
      </c>
      <c r="D30" s="491" t="s">
        <v>4873</v>
      </c>
    </row>
    <row r="31" spans="2:4">
      <c r="B31" s="488">
        <v>28</v>
      </c>
      <c r="C31" s="488" t="s">
        <v>5504</v>
      </c>
      <c r="D31" s="491" t="s">
        <v>4874</v>
      </c>
    </row>
    <row r="32" spans="2:4">
      <c r="B32" s="488">
        <v>2</v>
      </c>
      <c r="C32" s="488" t="s">
        <v>5504</v>
      </c>
      <c r="D32" s="491" t="s">
        <v>4874</v>
      </c>
    </row>
    <row r="33" spans="2:4">
      <c r="B33" s="488">
        <v>4</v>
      </c>
      <c r="C33" s="488" t="s">
        <v>5504</v>
      </c>
      <c r="D33" s="491" t="s">
        <v>162</v>
      </c>
    </row>
    <row r="34" spans="2:4">
      <c r="B34" s="488">
        <v>1</v>
      </c>
      <c r="C34" s="488" t="s">
        <v>5504</v>
      </c>
      <c r="D34" s="491" t="s">
        <v>163</v>
      </c>
    </row>
    <row r="35" spans="2:4">
      <c r="B35" s="488">
        <v>2</v>
      </c>
      <c r="C35" s="488" t="s">
        <v>5504</v>
      </c>
      <c r="D35" s="491" t="s">
        <v>164</v>
      </c>
    </row>
    <row r="36" spans="2:4">
      <c r="B36" s="488">
        <v>2</v>
      </c>
      <c r="C36" s="488" t="s">
        <v>5504</v>
      </c>
      <c r="D36" s="491" t="s">
        <v>165</v>
      </c>
    </row>
    <row r="37" spans="2:4">
      <c r="B37" s="488">
        <v>1</v>
      </c>
      <c r="C37" s="488" t="s">
        <v>5504</v>
      </c>
      <c r="D37" s="491" t="s">
        <v>4876</v>
      </c>
    </row>
    <row r="38" spans="2:4">
      <c r="B38" s="488">
        <v>1</v>
      </c>
      <c r="C38" s="488" t="s">
        <v>5504</v>
      </c>
      <c r="D38" s="491" t="s">
        <v>4878</v>
      </c>
    </row>
    <row r="39" spans="2:4">
      <c r="B39" s="488">
        <v>1</v>
      </c>
      <c r="C39" s="488" t="s">
        <v>5504</v>
      </c>
      <c r="D39" s="491" t="s">
        <v>4881</v>
      </c>
    </row>
    <row r="40" spans="2:4">
      <c r="B40" s="488">
        <v>4</v>
      </c>
      <c r="C40" s="488" t="s">
        <v>5504</v>
      </c>
      <c r="D40" s="491" t="s">
        <v>1292</v>
      </c>
    </row>
    <row r="41" spans="2:4">
      <c r="B41" s="488">
        <v>5</v>
      </c>
      <c r="C41" s="488" t="s">
        <v>5504</v>
      </c>
      <c r="D41" s="491" t="s">
        <v>166</v>
      </c>
    </row>
    <row r="42" spans="2:4">
      <c r="B42" s="488">
        <v>10</v>
      </c>
      <c r="C42" s="488" t="s">
        <v>5504</v>
      </c>
      <c r="D42" s="491" t="s">
        <v>4882</v>
      </c>
    </row>
    <row r="43" spans="2:4">
      <c r="B43" s="488">
        <v>4</v>
      </c>
      <c r="C43" s="488" t="s">
        <v>5504</v>
      </c>
      <c r="D43" s="491" t="s">
        <v>167</v>
      </c>
    </row>
    <row r="44" spans="2:4">
      <c r="B44" s="488">
        <v>2</v>
      </c>
      <c r="C44" s="488" t="s">
        <v>5504</v>
      </c>
      <c r="D44" s="491" t="s">
        <v>168</v>
      </c>
    </row>
    <row r="45" spans="2:4">
      <c r="B45" s="488">
        <v>28</v>
      </c>
      <c r="C45" s="488" t="s">
        <v>5504</v>
      </c>
      <c r="D45" s="491" t="s">
        <v>4886</v>
      </c>
    </row>
    <row r="46" spans="2:4">
      <c r="B46" s="488">
        <v>1</v>
      </c>
      <c r="C46" s="488" t="s">
        <v>5504</v>
      </c>
      <c r="D46" s="491" t="s">
        <v>169</v>
      </c>
    </row>
    <row r="47" spans="2:4">
      <c r="B47" s="488">
        <v>2</v>
      </c>
      <c r="C47" s="488" t="s">
        <v>5504</v>
      </c>
      <c r="D47" s="491" t="s">
        <v>1293</v>
      </c>
    </row>
    <row r="48" spans="2:4">
      <c r="B48" s="488">
        <v>3</v>
      </c>
      <c r="C48" s="488" t="s">
        <v>5504</v>
      </c>
      <c r="D48" s="491" t="s">
        <v>170</v>
      </c>
    </row>
    <row r="49" spans="2:4">
      <c r="B49" s="488">
        <v>1</v>
      </c>
      <c r="C49" s="488" t="s">
        <v>5504</v>
      </c>
      <c r="D49" s="491" t="s">
        <v>171</v>
      </c>
    </row>
    <row r="50" spans="2:4">
      <c r="B50" s="488">
        <v>3</v>
      </c>
      <c r="C50" s="488" t="s">
        <v>5504</v>
      </c>
      <c r="D50" s="491" t="s">
        <v>4888</v>
      </c>
    </row>
    <row r="51" spans="2:4">
      <c r="B51" s="488">
        <v>1</v>
      </c>
      <c r="C51" s="488" t="s">
        <v>5504</v>
      </c>
      <c r="D51" s="491" t="s">
        <v>3078</v>
      </c>
    </row>
    <row r="52" spans="2:4">
      <c r="B52" s="488">
        <v>2</v>
      </c>
      <c r="C52" s="488" t="s">
        <v>5504</v>
      </c>
      <c r="D52" s="491" t="s">
        <v>172</v>
      </c>
    </row>
    <row r="53" spans="2:4">
      <c r="B53" s="488">
        <v>1</v>
      </c>
      <c r="C53" s="488" t="s">
        <v>5504</v>
      </c>
      <c r="D53" s="491" t="s">
        <v>3082</v>
      </c>
    </row>
    <row r="54" spans="2:4">
      <c r="B54" s="488">
        <v>2</v>
      </c>
      <c r="C54" s="488" t="s">
        <v>5504</v>
      </c>
      <c r="D54" s="491" t="s">
        <v>3084</v>
      </c>
    </row>
    <row r="55" spans="2:4">
      <c r="B55" s="488">
        <v>2</v>
      </c>
      <c r="C55" s="488" t="s">
        <v>5504</v>
      </c>
      <c r="D55" s="491" t="s">
        <v>11</v>
      </c>
    </row>
    <row r="56" spans="2:4">
      <c r="B56" s="488">
        <v>14</v>
      </c>
      <c r="C56" s="488" t="s">
        <v>5504</v>
      </c>
      <c r="D56" s="491" t="s">
        <v>3085</v>
      </c>
    </row>
    <row r="57" spans="2:4">
      <c r="B57" s="488">
        <v>4</v>
      </c>
      <c r="C57" s="488" t="s">
        <v>5504</v>
      </c>
      <c r="D57" s="491" t="s">
        <v>173</v>
      </c>
    </row>
    <row r="58" spans="2:4">
      <c r="B58" s="488">
        <v>15</v>
      </c>
      <c r="C58" s="488" t="s">
        <v>5504</v>
      </c>
      <c r="D58" s="491" t="s">
        <v>3086</v>
      </c>
    </row>
    <row r="59" spans="2:4">
      <c r="B59" s="488">
        <v>15</v>
      </c>
      <c r="C59" s="488" t="s">
        <v>5504</v>
      </c>
      <c r="D59" s="491" t="s">
        <v>3087</v>
      </c>
    </row>
    <row r="60" spans="2:4">
      <c r="B60" s="488">
        <v>156</v>
      </c>
      <c r="C60" s="488" t="s">
        <v>5504</v>
      </c>
      <c r="D60" s="491" t="s">
        <v>3088</v>
      </c>
    </row>
    <row r="61" spans="2:4">
      <c r="B61" s="488">
        <v>84</v>
      </c>
      <c r="C61" s="488" t="s">
        <v>5504</v>
      </c>
      <c r="D61" s="491" t="s">
        <v>3089</v>
      </c>
    </row>
    <row r="62" spans="2:4">
      <c r="B62" s="488">
        <v>46</v>
      </c>
      <c r="C62" s="488" t="s">
        <v>5504</v>
      </c>
      <c r="D62" s="491" t="s">
        <v>3090</v>
      </c>
    </row>
    <row r="63" spans="2:4">
      <c r="B63" s="488">
        <v>3</v>
      </c>
      <c r="C63" s="488" t="s">
        <v>5504</v>
      </c>
      <c r="D63" s="491" t="s">
        <v>1296</v>
      </c>
    </row>
    <row r="64" spans="2:4">
      <c r="B64" s="488">
        <v>3</v>
      </c>
      <c r="C64" s="488" t="s">
        <v>5504</v>
      </c>
      <c r="D64" s="491" t="s">
        <v>3092</v>
      </c>
    </row>
    <row r="65" spans="1:14">
      <c r="B65" s="488">
        <v>1</v>
      </c>
      <c r="C65" s="488" t="s">
        <v>5504</v>
      </c>
      <c r="D65" s="491" t="s">
        <v>3096</v>
      </c>
    </row>
    <row r="66" spans="1:14">
      <c r="B66" s="488">
        <v>35</v>
      </c>
      <c r="C66" s="488" t="s">
        <v>5504</v>
      </c>
      <c r="D66" s="491" t="s">
        <v>3097</v>
      </c>
    </row>
    <row r="67" spans="1:14">
      <c r="B67" s="488">
        <v>4</v>
      </c>
      <c r="C67" s="488" t="s">
        <v>5504</v>
      </c>
      <c r="D67" s="491" t="s">
        <v>3098</v>
      </c>
    </row>
    <row r="68" spans="1:14">
      <c r="B68" s="488">
        <v>2</v>
      </c>
      <c r="C68" s="488" t="s">
        <v>5504</v>
      </c>
      <c r="D68" s="491" t="s">
        <v>174</v>
      </c>
    </row>
    <row r="69" spans="1:14">
      <c r="B69" s="488">
        <v>1</v>
      </c>
      <c r="C69" s="488" t="s">
        <v>5504</v>
      </c>
      <c r="D69" s="491" t="s">
        <v>3101</v>
      </c>
    </row>
    <row r="70" spans="1:14">
      <c r="B70" s="488">
        <v>19</v>
      </c>
      <c r="C70" s="488" t="s">
        <v>5504</v>
      </c>
      <c r="D70" s="491" t="s">
        <v>3103</v>
      </c>
    </row>
    <row r="71" spans="1:14">
      <c r="B71" s="488">
        <v>1.6</v>
      </c>
      <c r="C71" s="488" t="s">
        <v>459</v>
      </c>
      <c r="D71" s="491" t="s">
        <v>3104</v>
      </c>
    </row>
    <row r="72" spans="1:14">
      <c r="B72" s="488">
        <v>3</v>
      </c>
      <c r="C72" s="488" t="s">
        <v>5504</v>
      </c>
      <c r="D72" s="491" t="s">
        <v>175</v>
      </c>
    </row>
    <row r="73" spans="1:14">
      <c r="B73" s="488">
        <v>1</v>
      </c>
      <c r="C73" s="488" t="s">
        <v>4018</v>
      </c>
      <c r="D73" s="491" t="s">
        <v>3105</v>
      </c>
    </row>
    <row r="74" spans="1:14">
      <c r="A74" s="477">
        <v>2</v>
      </c>
      <c r="B74" s="478" t="s">
        <v>3108</v>
      </c>
      <c r="C74" s="479"/>
      <c r="D74" s="480"/>
      <c r="E74" s="477" t="s">
        <v>5504</v>
      </c>
      <c r="F74" s="479">
        <v>2</v>
      </c>
      <c r="G74" s="481"/>
      <c r="H74" s="482">
        <f>$F74*$G74</f>
        <v>0</v>
      </c>
      <c r="I74" s="481"/>
      <c r="J74" s="482">
        <f>$F74*$I74</f>
        <v>0</v>
      </c>
      <c r="K74" s="481">
        <f>$G74+$I74</f>
        <v>0</v>
      </c>
      <c r="L74" s="482">
        <f>$H74+$J74</f>
        <v>0</v>
      </c>
      <c r="M74" s="479"/>
      <c r="N74" s="479"/>
    </row>
    <row r="75" spans="1:14">
      <c r="D75" s="491" t="s">
        <v>176</v>
      </c>
    </row>
    <row r="76" spans="1:14">
      <c r="A76" s="477">
        <v>3</v>
      </c>
      <c r="B76" s="478" t="s">
        <v>177</v>
      </c>
      <c r="C76" s="479"/>
      <c r="D76" s="480"/>
      <c r="E76" s="477" t="s">
        <v>5504</v>
      </c>
      <c r="F76" s="479">
        <v>1</v>
      </c>
      <c r="G76" s="481"/>
      <c r="H76" s="482">
        <f>$F76*$G76</f>
        <v>0</v>
      </c>
      <c r="I76" s="481"/>
      <c r="J76" s="482">
        <f>$F76*$I76</f>
        <v>0</v>
      </c>
      <c r="K76" s="481">
        <f>$G76+$I76</f>
        <v>0</v>
      </c>
      <c r="L76" s="482">
        <f>$H76+$J76</f>
        <v>0</v>
      </c>
      <c r="M76" s="479"/>
      <c r="N76" s="479"/>
    </row>
    <row r="77" spans="1:14">
      <c r="D77" s="491" t="s">
        <v>178</v>
      </c>
    </row>
    <row r="78" spans="1:14">
      <c r="A78" s="477">
        <v>4</v>
      </c>
      <c r="B78" s="478" t="s">
        <v>179</v>
      </c>
      <c r="C78" s="479"/>
      <c r="D78" s="480"/>
      <c r="E78" s="477" t="s">
        <v>5504</v>
      </c>
      <c r="F78" s="479">
        <v>2</v>
      </c>
      <c r="G78" s="481"/>
      <c r="H78" s="482">
        <f>$F78*$G78</f>
        <v>0</v>
      </c>
      <c r="I78" s="481"/>
      <c r="J78" s="482">
        <f>$F78*$I78</f>
        <v>0</v>
      </c>
      <c r="K78" s="481">
        <f>$G78+$I78</f>
        <v>0</v>
      </c>
      <c r="L78" s="482">
        <f>$H78+$J78</f>
        <v>0</v>
      </c>
      <c r="M78" s="479"/>
      <c r="N78" s="479"/>
    </row>
    <row r="79" spans="1:14">
      <c r="D79" s="491" t="s">
        <v>180</v>
      </c>
    </row>
    <row r="80" spans="1:14">
      <c r="A80" s="477">
        <v>5</v>
      </c>
      <c r="B80" s="478" t="s">
        <v>181</v>
      </c>
      <c r="C80" s="479"/>
      <c r="D80" s="480"/>
      <c r="E80" s="477" t="s">
        <v>5504</v>
      </c>
      <c r="F80" s="479">
        <v>2</v>
      </c>
      <c r="G80" s="481"/>
      <c r="H80" s="482">
        <f>$F80*$G80</f>
        <v>0</v>
      </c>
      <c r="I80" s="481"/>
      <c r="J80" s="482">
        <f>$F80*$I80</f>
        <v>0</v>
      </c>
      <c r="K80" s="481">
        <f>$G80+$I80</f>
        <v>0</v>
      </c>
      <c r="L80" s="482">
        <f>$H80+$J80</f>
        <v>0</v>
      </c>
      <c r="M80" s="479"/>
      <c r="N80" s="479"/>
    </row>
    <row r="81" spans="1:14">
      <c r="A81" s="492"/>
      <c r="B81" s="493"/>
      <c r="C81" s="494"/>
      <c r="D81" s="495" t="s">
        <v>30</v>
      </c>
      <c r="E81" s="492"/>
      <c r="F81" s="494"/>
      <c r="G81" s="496"/>
      <c r="H81" s="497"/>
      <c r="I81" s="496"/>
      <c r="J81" s="497"/>
      <c r="K81" s="496"/>
      <c r="L81" s="497"/>
      <c r="M81" s="494"/>
      <c r="N81" s="494"/>
    </row>
    <row r="82" spans="1:14">
      <c r="A82" s="477">
        <v>6</v>
      </c>
      <c r="B82" s="478" t="s">
        <v>3110</v>
      </c>
      <c r="C82" s="479"/>
      <c r="D82" s="480"/>
      <c r="E82" s="477" t="s">
        <v>459</v>
      </c>
      <c r="F82" s="479">
        <v>385</v>
      </c>
      <c r="G82" s="481"/>
      <c r="H82" s="482">
        <f>$F82*$G82</f>
        <v>0</v>
      </c>
      <c r="I82" s="481"/>
      <c r="J82" s="482">
        <f>$F82*$I82</f>
        <v>0</v>
      </c>
      <c r="K82" s="481">
        <f>$G82+$I82</f>
        <v>0</v>
      </c>
      <c r="L82" s="482">
        <f>$H82+$J82</f>
        <v>0</v>
      </c>
      <c r="M82" s="479"/>
      <c r="N82" s="479"/>
    </row>
    <row r="83" spans="1:14">
      <c r="A83" s="492"/>
      <c r="B83" s="493"/>
      <c r="C83" s="494"/>
      <c r="D83" s="495" t="s">
        <v>3111</v>
      </c>
      <c r="E83" s="492"/>
      <c r="F83" s="494"/>
      <c r="G83" s="496"/>
      <c r="H83" s="497"/>
      <c r="I83" s="496"/>
      <c r="J83" s="497"/>
      <c r="K83" s="496"/>
      <c r="L83" s="497"/>
      <c r="M83" s="494"/>
      <c r="N83" s="494"/>
    </row>
    <row r="84" spans="1:14">
      <c r="A84" s="477">
        <v>7</v>
      </c>
      <c r="B84" s="478" t="s">
        <v>3112</v>
      </c>
      <c r="C84" s="479"/>
      <c r="D84" s="480"/>
      <c r="E84" s="477" t="s">
        <v>459</v>
      </c>
      <c r="F84" s="479">
        <v>40</v>
      </c>
      <c r="G84" s="481"/>
      <c r="H84" s="482">
        <f>$F84*$G84</f>
        <v>0</v>
      </c>
      <c r="I84" s="481"/>
      <c r="J84" s="482">
        <f>$F84*$I84</f>
        <v>0</v>
      </c>
      <c r="K84" s="481">
        <f>$G84+$I84</f>
        <v>0</v>
      </c>
      <c r="L84" s="482">
        <f>$H84+$J84</f>
        <v>0</v>
      </c>
      <c r="M84" s="479"/>
      <c r="N84" s="479"/>
    </row>
    <row r="85" spans="1:14">
      <c r="A85" s="492"/>
      <c r="B85" s="493"/>
      <c r="C85" s="494"/>
      <c r="D85" s="495" t="s">
        <v>3111</v>
      </c>
      <c r="E85" s="492"/>
      <c r="F85" s="494"/>
      <c r="G85" s="496"/>
      <c r="H85" s="497"/>
      <c r="I85" s="496"/>
      <c r="J85" s="497"/>
      <c r="K85" s="496"/>
      <c r="L85" s="497"/>
      <c r="M85" s="494"/>
      <c r="N85" s="494"/>
    </row>
    <row r="86" spans="1:14">
      <c r="A86" s="477">
        <v>8</v>
      </c>
      <c r="B86" s="478" t="s">
        <v>3113</v>
      </c>
      <c r="C86" s="479"/>
      <c r="D86" s="480"/>
      <c r="E86" s="477" t="s">
        <v>459</v>
      </c>
      <c r="F86" s="479">
        <v>270</v>
      </c>
      <c r="G86" s="481"/>
      <c r="H86" s="482">
        <f>$F86*$G86</f>
        <v>0</v>
      </c>
      <c r="I86" s="481"/>
      <c r="J86" s="482">
        <f>$F86*$I86</f>
        <v>0</v>
      </c>
      <c r="K86" s="481">
        <f>$G86+$I86</f>
        <v>0</v>
      </c>
      <c r="L86" s="482">
        <f>$H86+$J86</f>
        <v>0</v>
      </c>
      <c r="M86" s="479"/>
      <c r="N86" s="479"/>
    </row>
    <row r="87" spans="1:14">
      <c r="A87" s="492"/>
      <c r="B87" s="493"/>
      <c r="C87" s="494"/>
      <c r="D87" s="495" t="s">
        <v>3111</v>
      </c>
      <c r="E87" s="492"/>
      <c r="F87" s="494"/>
      <c r="G87" s="496"/>
      <c r="H87" s="497"/>
      <c r="I87" s="496"/>
      <c r="J87" s="497"/>
      <c r="K87" s="496"/>
      <c r="L87" s="497"/>
      <c r="M87" s="494"/>
      <c r="N87" s="494"/>
    </row>
    <row r="88" spans="1:14">
      <c r="A88" s="477">
        <v>9</v>
      </c>
      <c r="B88" s="478" t="s">
        <v>3114</v>
      </c>
      <c r="C88" s="479"/>
      <c r="D88" s="480"/>
      <c r="E88" s="477" t="s">
        <v>459</v>
      </c>
      <c r="F88" s="479">
        <v>55</v>
      </c>
      <c r="G88" s="481"/>
      <c r="H88" s="482">
        <f>$F88*$G88</f>
        <v>0</v>
      </c>
      <c r="I88" s="481"/>
      <c r="J88" s="482">
        <f>$F88*$I88</f>
        <v>0</v>
      </c>
      <c r="K88" s="481">
        <f>$G88+$I88</f>
        <v>0</v>
      </c>
      <c r="L88" s="482">
        <f>$H88+$J88</f>
        <v>0</v>
      </c>
      <c r="M88" s="479"/>
      <c r="N88" s="479"/>
    </row>
    <row r="89" spans="1:14">
      <c r="A89" s="492"/>
      <c r="B89" s="493"/>
      <c r="C89" s="494"/>
      <c r="D89" s="495" t="s">
        <v>3111</v>
      </c>
      <c r="E89" s="492"/>
      <c r="F89" s="494"/>
      <c r="G89" s="496"/>
      <c r="H89" s="497"/>
      <c r="I89" s="496"/>
      <c r="J89" s="497"/>
      <c r="K89" s="496"/>
      <c r="L89" s="497"/>
      <c r="M89" s="494"/>
      <c r="N89" s="494"/>
    </row>
    <row r="90" spans="1:14">
      <c r="A90" s="477">
        <v>10</v>
      </c>
      <c r="B90" s="478" t="s">
        <v>3117</v>
      </c>
      <c r="C90" s="479"/>
      <c r="D90" s="480"/>
      <c r="E90" s="477" t="s">
        <v>459</v>
      </c>
      <c r="F90" s="479">
        <v>1120</v>
      </c>
      <c r="G90" s="481"/>
      <c r="H90" s="482">
        <f>$F90*$G90</f>
        <v>0</v>
      </c>
      <c r="I90" s="481"/>
      <c r="J90" s="482">
        <f>$F90*$I90</f>
        <v>0</v>
      </c>
      <c r="K90" s="481">
        <f>$G90+$I90</f>
        <v>0</v>
      </c>
      <c r="L90" s="482">
        <f>$H90+$J90</f>
        <v>0</v>
      </c>
      <c r="M90" s="479"/>
      <c r="N90" s="479"/>
    </row>
    <row r="91" spans="1:14">
      <c r="A91" s="492"/>
      <c r="B91" s="493"/>
      <c r="C91" s="494"/>
      <c r="D91" s="495" t="s">
        <v>3111</v>
      </c>
      <c r="E91" s="492"/>
      <c r="F91" s="494"/>
      <c r="G91" s="496"/>
      <c r="H91" s="497"/>
      <c r="I91" s="496"/>
      <c r="J91" s="497"/>
      <c r="K91" s="496"/>
      <c r="L91" s="497"/>
      <c r="M91" s="494"/>
      <c r="N91" s="494"/>
    </row>
    <row r="92" spans="1:14">
      <c r="A92" s="477">
        <v>11</v>
      </c>
      <c r="B92" s="478" t="s">
        <v>182</v>
      </c>
      <c r="C92" s="479"/>
      <c r="D92" s="480"/>
      <c r="E92" s="477" t="s">
        <v>459</v>
      </c>
      <c r="F92" s="479">
        <v>50</v>
      </c>
      <c r="G92" s="481"/>
      <c r="H92" s="482">
        <f>$F92*$G92</f>
        <v>0</v>
      </c>
      <c r="I92" s="481"/>
      <c r="J92" s="482">
        <f>$F92*$I92</f>
        <v>0</v>
      </c>
      <c r="K92" s="481">
        <f>$G92+$I92</f>
        <v>0</v>
      </c>
      <c r="L92" s="482">
        <f>$H92+$J92</f>
        <v>0</v>
      </c>
      <c r="M92" s="479"/>
      <c r="N92" s="479"/>
    </row>
    <row r="93" spans="1:14">
      <c r="A93" s="492"/>
      <c r="B93" s="493"/>
      <c r="C93" s="494"/>
      <c r="D93" s="495" t="s">
        <v>3111</v>
      </c>
      <c r="E93" s="492"/>
      <c r="F93" s="494"/>
      <c r="G93" s="496"/>
      <c r="H93" s="497"/>
      <c r="I93" s="496"/>
      <c r="J93" s="497"/>
      <c r="K93" s="496"/>
      <c r="L93" s="497"/>
      <c r="M93" s="494"/>
      <c r="N93" s="494"/>
    </row>
    <row r="94" spans="1:14">
      <c r="A94" s="477">
        <v>12</v>
      </c>
      <c r="B94" s="478" t="s">
        <v>3119</v>
      </c>
      <c r="C94" s="479"/>
      <c r="D94" s="480"/>
      <c r="E94" s="477" t="s">
        <v>459</v>
      </c>
      <c r="F94" s="479">
        <v>147</v>
      </c>
      <c r="G94" s="481"/>
      <c r="H94" s="482">
        <f>$F94*$G94</f>
        <v>0</v>
      </c>
      <c r="I94" s="481"/>
      <c r="J94" s="482">
        <f>$F94*$I94</f>
        <v>0</v>
      </c>
      <c r="K94" s="481">
        <f>$G94+$I94</f>
        <v>0</v>
      </c>
      <c r="L94" s="482">
        <f>$H94+$J94</f>
        <v>0</v>
      </c>
      <c r="M94" s="479"/>
      <c r="N94" s="479"/>
    </row>
    <row r="95" spans="1:14">
      <c r="A95" s="492"/>
      <c r="B95" s="493"/>
      <c r="C95" s="494"/>
      <c r="D95" s="495" t="s">
        <v>3111</v>
      </c>
      <c r="E95" s="492"/>
      <c r="F95" s="494"/>
      <c r="G95" s="496"/>
      <c r="H95" s="497"/>
      <c r="I95" s="496"/>
      <c r="J95" s="497"/>
      <c r="K95" s="496"/>
      <c r="L95" s="497"/>
      <c r="M95" s="494"/>
      <c r="N95" s="494"/>
    </row>
    <row r="96" spans="1:14">
      <c r="A96" s="477">
        <v>13</v>
      </c>
      <c r="B96" s="478" t="s">
        <v>183</v>
      </c>
      <c r="C96" s="479"/>
      <c r="D96" s="480"/>
      <c r="E96" s="477" t="s">
        <v>459</v>
      </c>
      <c r="F96" s="479">
        <v>90</v>
      </c>
      <c r="G96" s="481"/>
      <c r="H96" s="482">
        <f>$F96*$G96</f>
        <v>0</v>
      </c>
      <c r="I96" s="481"/>
      <c r="J96" s="482">
        <f>$F96*$I96</f>
        <v>0</v>
      </c>
      <c r="K96" s="481">
        <f>$G96+$I96</f>
        <v>0</v>
      </c>
      <c r="L96" s="482">
        <f>$H96+$J96</f>
        <v>0</v>
      </c>
      <c r="M96" s="479"/>
      <c r="N96" s="479"/>
    </row>
    <row r="97" spans="1:14">
      <c r="A97" s="492"/>
      <c r="B97" s="493"/>
      <c r="C97" s="494"/>
      <c r="D97" s="495" t="s">
        <v>3111</v>
      </c>
      <c r="E97" s="492"/>
      <c r="F97" s="494"/>
      <c r="G97" s="496"/>
      <c r="H97" s="497"/>
      <c r="I97" s="496"/>
      <c r="J97" s="497"/>
      <c r="K97" s="496"/>
      <c r="L97" s="497"/>
      <c r="M97" s="494"/>
      <c r="N97" s="494"/>
    </row>
    <row r="98" spans="1:14">
      <c r="A98" s="477">
        <v>14</v>
      </c>
      <c r="B98" s="478" t="s">
        <v>184</v>
      </c>
      <c r="C98" s="479"/>
      <c r="D98" s="480"/>
      <c r="E98" s="477" t="s">
        <v>459</v>
      </c>
      <c r="F98" s="479">
        <v>225</v>
      </c>
      <c r="G98" s="481"/>
      <c r="H98" s="482">
        <f>$F98*$G98</f>
        <v>0</v>
      </c>
      <c r="I98" s="481"/>
      <c r="J98" s="482">
        <f>$F98*$I98</f>
        <v>0</v>
      </c>
      <c r="K98" s="481">
        <f>$G98+$I98</f>
        <v>0</v>
      </c>
      <c r="L98" s="482">
        <f>$H98+$J98</f>
        <v>0</v>
      </c>
      <c r="M98" s="479"/>
      <c r="N98" s="479"/>
    </row>
    <row r="99" spans="1:14">
      <c r="A99" s="492"/>
      <c r="B99" s="493"/>
      <c r="C99" s="494"/>
      <c r="D99" s="495" t="s">
        <v>3111</v>
      </c>
      <c r="E99" s="492"/>
      <c r="F99" s="494"/>
      <c r="G99" s="496"/>
      <c r="H99" s="497"/>
      <c r="I99" s="496"/>
      <c r="J99" s="497"/>
      <c r="K99" s="496"/>
      <c r="L99" s="497"/>
      <c r="M99" s="494"/>
      <c r="N99" s="494"/>
    </row>
    <row r="100" spans="1:14">
      <c r="A100" s="477">
        <v>15</v>
      </c>
      <c r="B100" s="478" t="s">
        <v>3124</v>
      </c>
      <c r="C100" s="479"/>
      <c r="D100" s="480"/>
      <c r="E100" s="477" t="s">
        <v>459</v>
      </c>
      <c r="F100" s="479">
        <v>185</v>
      </c>
      <c r="G100" s="481"/>
      <c r="H100" s="482">
        <f>$F100*$G100</f>
        <v>0</v>
      </c>
      <c r="I100" s="481"/>
      <c r="J100" s="482">
        <f>$F100*$I100</f>
        <v>0</v>
      </c>
      <c r="K100" s="481">
        <f>$G100+$I100</f>
        <v>0</v>
      </c>
      <c r="L100" s="482">
        <f>$H100+$J100</f>
        <v>0</v>
      </c>
      <c r="M100" s="479"/>
      <c r="N100" s="479"/>
    </row>
    <row r="101" spans="1:14">
      <c r="A101" s="492"/>
      <c r="B101" s="493"/>
      <c r="C101" s="494"/>
      <c r="D101" s="495" t="s">
        <v>3111</v>
      </c>
      <c r="E101" s="492"/>
      <c r="F101" s="494"/>
      <c r="G101" s="496"/>
      <c r="H101" s="497"/>
      <c r="I101" s="496"/>
      <c r="J101" s="497"/>
      <c r="K101" s="496"/>
      <c r="L101" s="497"/>
      <c r="M101" s="494"/>
      <c r="N101" s="494"/>
    </row>
    <row r="102" spans="1:14">
      <c r="A102" s="477">
        <v>16</v>
      </c>
      <c r="B102" s="478" t="s">
        <v>185</v>
      </c>
      <c r="C102" s="479"/>
      <c r="D102" s="480"/>
      <c r="E102" s="477" t="s">
        <v>459</v>
      </c>
      <c r="F102" s="479">
        <v>10</v>
      </c>
      <c r="G102" s="481"/>
      <c r="H102" s="482">
        <f>$F102*$G102</f>
        <v>0</v>
      </c>
      <c r="I102" s="481"/>
      <c r="J102" s="482">
        <f>$F102*$I102</f>
        <v>0</v>
      </c>
      <c r="K102" s="481">
        <f>$G102+$I102</f>
        <v>0</v>
      </c>
      <c r="L102" s="482">
        <f>$H102+$J102</f>
        <v>0</v>
      </c>
      <c r="M102" s="479"/>
      <c r="N102" s="479"/>
    </row>
    <row r="103" spans="1:14">
      <c r="A103" s="492"/>
      <c r="B103" s="493"/>
      <c r="C103" s="494"/>
      <c r="D103" s="495" t="s">
        <v>3111</v>
      </c>
      <c r="E103" s="492"/>
      <c r="F103" s="494"/>
      <c r="G103" s="496"/>
      <c r="H103" s="497"/>
      <c r="I103" s="496"/>
      <c r="J103" s="497"/>
      <c r="K103" s="496"/>
      <c r="L103" s="497"/>
      <c r="M103" s="494"/>
      <c r="N103" s="494"/>
    </row>
    <row r="104" spans="1:14">
      <c r="A104" s="477">
        <v>17</v>
      </c>
      <c r="B104" s="478" t="s">
        <v>3126</v>
      </c>
      <c r="C104" s="479"/>
      <c r="D104" s="480"/>
      <c r="E104" s="477" t="s">
        <v>459</v>
      </c>
      <c r="F104" s="479">
        <v>110</v>
      </c>
      <c r="G104" s="481"/>
      <c r="H104" s="482">
        <f>$F104*$G104</f>
        <v>0</v>
      </c>
      <c r="I104" s="481"/>
      <c r="J104" s="482">
        <f>$F104*$I104</f>
        <v>0</v>
      </c>
      <c r="K104" s="481">
        <f>$G104+$I104</f>
        <v>0</v>
      </c>
      <c r="L104" s="482">
        <f>$H104+$J104</f>
        <v>0</v>
      </c>
      <c r="M104" s="479"/>
      <c r="N104" s="479"/>
    </row>
    <row r="105" spans="1:14">
      <c r="A105" s="492"/>
      <c r="B105" s="493"/>
      <c r="C105" s="494"/>
      <c r="D105" s="495" t="s">
        <v>3111</v>
      </c>
      <c r="E105" s="492"/>
      <c r="F105" s="494"/>
      <c r="G105" s="496"/>
      <c r="H105" s="497"/>
      <c r="I105" s="496"/>
      <c r="J105" s="497"/>
      <c r="K105" s="496"/>
      <c r="L105" s="497"/>
      <c r="M105" s="494"/>
      <c r="N105" s="494"/>
    </row>
    <row r="106" spans="1:14">
      <c r="A106" s="477">
        <v>18</v>
      </c>
      <c r="B106" s="478" t="s">
        <v>186</v>
      </c>
      <c r="C106" s="479"/>
      <c r="D106" s="480"/>
      <c r="E106" s="477" t="s">
        <v>459</v>
      </c>
      <c r="F106" s="479">
        <v>5</v>
      </c>
      <c r="G106" s="481"/>
      <c r="H106" s="482">
        <f>$F106*$G106</f>
        <v>0</v>
      </c>
      <c r="I106" s="481"/>
      <c r="J106" s="482">
        <f>$F106*$I106</f>
        <v>0</v>
      </c>
      <c r="K106" s="481">
        <f>$G106+$I106</f>
        <v>0</v>
      </c>
      <c r="L106" s="482">
        <f>$H106+$J106</f>
        <v>0</v>
      </c>
      <c r="M106" s="479"/>
      <c r="N106" s="479"/>
    </row>
    <row r="107" spans="1:14">
      <c r="A107" s="492"/>
      <c r="B107" s="493"/>
      <c r="C107" s="494"/>
      <c r="D107" s="495" t="s">
        <v>3111</v>
      </c>
      <c r="E107" s="492"/>
      <c r="F107" s="494"/>
      <c r="G107" s="496"/>
      <c r="H107" s="497"/>
      <c r="I107" s="496"/>
      <c r="J107" s="497"/>
      <c r="K107" s="496"/>
      <c r="L107" s="497"/>
      <c r="M107" s="494"/>
      <c r="N107" s="494"/>
    </row>
    <row r="108" spans="1:14">
      <c r="A108" s="477">
        <v>19</v>
      </c>
      <c r="B108" s="478" t="s">
        <v>3127</v>
      </c>
      <c r="C108" s="479"/>
      <c r="D108" s="480"/>
      <c r="E108" s="477" t="s">
        <v>4018</v>
      </c>
      <c r="F108" s="479">
        <v>1</v>
      </c>
      <c r="G108" s="481"/>
      <c r="H108" s="482">
        <f>$F108*$G108</f>
        <v>0</v>
      </c>
      <c r="I108" s="481"/>
      <c r="J108" s="482">
        <f>$F108*$I108</f>
        <v>0</v>
      </c>
      <c r="K108" s="481">
        <f>$G108+$I108</f>
        <v>0</v>
      </c>
      <c r="L108" s="482">
        <f>$H108+$J108</f>
        <v>0</v>
      </c>
      <c r="M108" s="479"/>
      <c r="N108" s="479"/>
    </row>
    <row r="109" spans="1:14" ht="25.5">
      <c r="A109" s="463"/>
      <c r="B109" s="483"/>
      <c r="C109" s="484"/>
      <c r="D109" s="489" t="s">
        <v>3128</v>
      </c>
      <c r="E109" s="463"/>
      <c r="F109" s="484"/>
      <c r="G109" s="466"/>
      <c r="H109" s="486"/>
      <c r="I109" s="466"/>
      <c r="J109" s="486"/>
      <c r="K109" s="466"/>
      <c r="L109" s="486"/>
      <c r="M109" s="484"/>
      <c r="N109" s="484"/>
    </row>
    <row r="110" spans="1:14">
      <c r="B110" s="488">
        <v>1</v>
      </c>
      <c r="C110" s="488" t="s">
        <v>4018</v>
      </c>
      <c r="D110" s="491" t="s">
        <v>3129</v>
      </c>
    </row>
    <row r="111" spans="1:14">
      <c r="B111" s="488">
        <v>1</v>
      </c>
      <c r="C111" s="488" t="s">
        <v>4018</v>
      </c>
      <c r="D111" s="491" t="s">
        <v>3130</v>
      </c>
    </row>
    <row r="112" spans="1:14">
      <c r="A112" s="477">
        <v>20</v>
      </c>
      <c r="B112" s="478" t="s">
        <v>187</v>
      </c>
      <c r="C112" s="479"/>
      <c r="D112" s="480"/>
      <c r="E112" s="477" t="s">
        <v>4018</v>
      </c>
      <c r="F112" s="479">
        <v>1</v>
      </c>
      <c r="G112" s="481"/>
      <c r="H112" s="482">
        <f>$F112*$G112</f>
        <v>0</v>
      </c>
      <c r="I112" s="481"/>
      <c r="J112" s="482">
        <f>$F112*$I112</f>
        <v>0</v>
      </c>
      <c r="K112" s="481">
        <f>$G112+$I112</f>
        <v>0</v>
      </c>
      <c r="L112" s="482">
        <f>$H112+$J112</f>
        <v>0</v>
      </c>
      <c r="M112" s="479"/>
      <c r="N112" s="479"/>
    </row>
    <row r="113" spans="1:14">
      <c r="A113" s="492"/>
      <c r="B113" s="493"/>
      <c r="C113" s="494"/>
      <c r="D113" s="495" t="s">
        <v>3137</v>
      </c>
      <c r="E113" s="492"/>
      <c r="F113" s="494"/>
      <c r="G113" s="496"/>
      <c r="H113" s="497"/>
      <c r="I113" s="496"/>
      <c r="J113" s="497"/>
      <c r="K113" s="496"/>
      <c r="L113" s="497"/>
      <c r="M113" s="494"/>
      <c r="N113" s="494"/>
    </row>
    <row r="114" spans="1:14">
      <c r="A114" s="477">
        <v>21</v>
      </c>
      <c r="B114" s="478" t="s">
        <v>188</v>
      </c>
      <c r="C114" s="479"/>
      <c r="D114" s="480"/>
      <c r="E114" s="477" t="s">
        <v>4018</v>
      </c>
      <c r="F114" s="479">
        <v>1</v>
      </c>
      <c r="G114" s="481"/>
      <c r="H114" s="482">
        <f>$F114*$G114</f>
        <v>0</v>
      </c>
      <c r="I114" s="481"/>
      <c r="J114" s="482">
        <f>$F114*$I114</f>
        <v>0</v>
      </c>
      <c r="K114" s="481">
        <f>$G114+$I114</f>
        <v>0</v>
      </c>
      <c r="L114" s="482">
        <f>$H114+$J114</f>
        <v>0</v>
      </c>
      <c r="M114" s="479"/>
      <c r="N114" s="479"/>
    </row>
    <row r="115" spans="1:14">
      <c r="A115" s="492"/>
      <c r="B115" s="493"/>
      <c r="C115" s="494"/>
      <c r="D115" s="495" t="s">
        <v>3137</v>
      </c>
      <c r="E115" s="492"/>
      <c r="F115" s="494"/>
      <c r="G115" s="496"/>
      <c r="H115" s="497"/>
      <c r="I115" s="496"/>
      <c r="J115" s="497"/>
      <c r="K115" s="496"/>
      <c r="L115" s="497"/>
      <c r="M115" s="494"/>
      <c r="N115" s="494"/>
    </row>
    <row r="116" spans="1:14">
      <c r="A116" s="477">
        <v>22</v>
      </c>
      <c r="B116" s="478" t="s">
        <v>189</v>
      </c>
      <c r="C116" s="479"/>
      <c r="D116" s="480"/>
      <c r="E116" s="477" t="s">
        <v>4018</v>
      </c>
      <c r="F116" s="479">
        <v>1</v>
      </c>
      <c r="G116" s="481"/>
      <c r="H116" s="482">
        <f>$F116*$G116</f>
        <v>0</v>
      </c>
      <c r="I116" s="481"/>
      <c r="J116" s="482">
        <f>$F116*$I116</f>
        <v>0</v>
      </c>
      <c r="K116" s="481">
        <f>$G116+$I116</f>
        <v>0</v>
      </c>
      <c r="L116" s="482">
        <f>$H116+$J116</f>
        <v>0</v>
      </c>
      <c r="M116" s="479"/>
      <c r="N116" s="479"/>
    </row>
    <row r="117" spans="1:14">
      <c r="A117" s="492"/>
      <c r="B117" s="493"/>
      <c r="C117" s="494"/>
      <c r="D117" s="495" t="s">
        <v>3137</v>
      </c>
      <c r="E117" s="492"/>
      <c r="F117" s="494"/>
      <c r="G117" s="496"/>
      <c r="H117" s="497"/>
      <c r="I117" s="496"/>
      <c r="J117" s="497"/>
      <c r="K117" s="496"/>
      <c r="L117" s="497"/>
      <c r="M117" s="494"/>
      <c r="N117" s="494"/>
    </row>
    <row r="118" spans="1:14">
      <c r="A118" s="477">
        <v>23</v>
      </c>
      <c r="B118" s="478" t="s">
        <v>190</v>
      </c>
      <c r="C118" s="479"/>
      <c r="D118" s="480"/>
      <c r="E118" s="477" t="s">
        <v>4018</v>
      </c>
      <c r="F118" s="479">
        <v>1</v>
      </c>
      <c r="G118" s="481"/>
      <c r="H118" s="482">
        <f>$F118*$G118</f>
        <v>0</v>
      </c>
      <c r="I118" s="481"/>
      <c r="J118" s="482">
        <f>$F118*$I118</f>
        <v>0</v>
      </c>
      <c r="K118" s="481">
        <f>$G118+$I118</f>
        <v>0</v>
      </c>
      <c r="L118" s="482">
        <f>$H118+$J118</f>
        <v>0</v>
      </c>
      <c r="M118" s="479"/>
      <c r="N118" s="479"/>
    </row>
    <row r="119" spans="1:14">
      <c r="A119" s="492"/>
      <c r="B119" s="493"/>
      <c r="C119" s="494"/>
      <c r="D119" s="495" t="s">
        <v>3137</v>
      </c>
      <c r="E119" s="492"/>
      <c r="F119" s="494"/>
      <c r="G119" s="496"/>
      <c r="H119" s="497"/>
      <c r="I119" s="496"/>
      <c r="J119" s="497"/>
      <c r="K119" s="496"/>
      <c r="L119" s="497"/>
      <c r="M119" s="494"/>
      <c r="N119" s="494"/>
    </row>
    <row r="120" spans="1:14">
      <c r="A120" s="477">
        <v>24</v>
      </c>
      <c r="B120" s="478" t="s">
        <v>191</v>
      </c>
      <c r="C120" s="479"/>
      <c r="D120" s="480"/>
      <c r="E120" s="477" t="s">
        <v>4018</v>
      </c>
      <c r="F120" s="479">
        <v>1</v>
      </c>
      <c r="G120" s="481"/>
      <c r="H120" s="482">
        <f>$F120*$G120</f>
        <v>0</v>
      </c>
      <c r="I120" s="481"/>
      <c r="J120" s="482">
        <f>$F120*$I120</f>
        <v>0</v>
      </c>
      <c r="K120" s="481">
        <f>$G120+$I120</f>
        <v>0</v>
      </c>
      <c r="L120" s="482">
        <f>$H120+$J120</f>
        <v>0</v>
      </c>
      <c r="M120" s="479"/>
      <c r="N120" s="479"/>
    </row>
    <row r="121" spans="1:14">
      <c r="A121" s="492"/>
      <c r="B121" s="493"/>
      <c r="C121" s="494"/>
      <c r="D121" s="495" t="s">
        <v>3137</v>
      </c>
      <c r="E121" s="492"/>
      <c r="F121" s="494"/>
      <c r="G121" s="496"/>
      <c r="H121" s="497"/>
      <c r="I121" s="496"/>
      <c r="J121" s="497"/>
      <c r="K121" s="496"/>
      <c r="L121" s="497"/>
      <c r="M121" s="494"/>
      <c r="N121" s="494"/>
    </row>
    <row r="122" spans="1:14">
      <c r="A122" s="477">
        <v>25</v>
      </c>
      <c r="B122" s="478" t="s">
        <v>192</v>
      </c>
      <c r="C122" s="479"/>
      <c r="D122" s="480"/>
      <c r="E122" s="477" t="s">
        <v>4018</v>
      </c>
      <c r="F122" s="479">
        <v>1</v>
      </c>
      <c r="G122" s="481"/>
      <c r="H122" s="482">
        <f>$F122*$G122</f>
        <v>0</v>
      </c>
      <c r="I122" s="481"/>
      <c r="J122" s="482">
        <f>$F122*$I122</f>
        <v>0</v>
      </c>
      <c r="K122" s="481">
        <f>$G122+$I122</f>
        <v>0</v>
      </c>
      <c r="L122" s="482">
        <f>$H122+$J122</f>
        <v>0</v>
      </c>
      <c r="M122" s="479"/>
      <c r="N122" s="479"/>
    </row>
    <row r="123" spans="1:14">
      <c r="A123" s="492"/>
      <c r="B123" s="493"/>
      <c r="C123" s="494"/>
      <c r="D123" s="495" t="s">
        <v>3137</v>
      </c>
      <c r="E123" s="492"/>
      <c r="F123" s="494"/>
      <c r="G123" s="496"/>
      <c r="H123" s="497"/>
      <c r="I123" s="496"/>
      <c r="J123" s="497"/>
      <c r="K123" s="496"/>
      <c r="L123" s="497"/>
      <c r="M123" s="494"/>
      <c r="N123" s="494"/>
    </row>
    <row r="124" spans="1:14">
      <c r="A124" s="477">
        <v>26</v>
      </c>
      <c r="B124" s="478" t="s">
        <v>193</v>
      </c>
      <c r="C124" s="479"/>
      <c r="D124" s="480"/>
      <c r="E124" s="477" t="s">
        <v>4018</v>
      </c>
      <c r="F124" s="479">
        <v>1</v>
      </c>
      <c r="G124" s="481"/>
      <c r="H124" s="482">
        <f>$F124*$G124</f>
        <v>0</v>
      </c>
      <c r="I124" s="481"/>
      <c r="J124" s="482">
        <f>$F124*$I124</f>
        <v>0</v>
      </c>
      <c r="K124" s="481">
        <f>$G124+$I124</f>
        <v>0</v>
      </c>
      <c r="L124" s="482">
        <f>$H124+$J124</f>
        <v>0</v>
      </c>
      <c r="M124" s="479"/>
      <c r="N124" s="479"/>
    </row>
    <row r="125" spans="1:14">
      <c r="A125" s="492"/>
      <c r="B125" s="493"/>
      <c r="C125" s="494"/>
      <c r="D125" s="495" t="s">
        <v>3137</v>
      </c>
      <c r="E125" s="492"/>
      <c r="F125" s="494"/>
      <c r="G125" s="496"/>
      <c r="H125" s="497"/>
      <c r="I125" s="496"/>
      <c r="J125" s="497"/>
      <c r="K125" s="496"/>
      <c r="L125" s="497"/>
      <c r="M125" s="494"/>
      <c r="N125" s="494"/>
    </row>
    <row r="126" spans="1:14">
      <c r="A126" s="477">
        <v>27</v>
      </c>
      <c r="B126" s="478" t="s">
        <v>194</v>
      </c>
      <c r="C126" s="479"/>
      <c r="D126" s="480"/>
      <c r="E126" s="477" t="s">
        <v>4018</v>
      </c>
      <c r="F126" s="479">
        <v>1</v>
      </c>
      <c r="G126" s="481"/>
      <c r="H126" s="482">
        <f>$F126*$G126</f>
        <v>0</v>
      </c>
      <c r="I126" s="481"/>
      <c r="J126" s="482">
        <f>$F126*$I126</f>
        <v>0</v>
      </c>
      <c r="K126" s="481">
        <f>$G126+$I126</f>
        <v>0</v>
      </c>
      <c r="L126" s="482">
        <f>$H126+$J126</f>
        <v>0</v>
      </c>
      <c r="M126" s="479"/>
      <c r="N126" s="479"/>
    </row>
    <row r="127" spans="1:14">
      <c r="A127" s="492"/>
      <c r="B127" s="493"/>
      <c r="C127" s="494"/>
      <c r="D127" s="495" t="s">
        <v>3137</v>
      </c>
      <c r="E127" s="492"/>
      <c r="F127" s="494"/>
      <c r="G127" s="496"/>
      <c r="H127" s="497"/>
      <c r="I127" s="496"/>
      <c r="J127" s="497"/>
      <c r="K127" s="496"/>
      <c r="L127" s="497"/>
      <c r="M127" s="494"/>
      <c r="N127" s="494"/>
    </row>
    <row r="128" spans="1:14">
      <c r="A128" s="477">
        <v>28</v>
      </c>
      <c r="B128" s="478" t="s">
        <v>195</v>
      </c>
      <c r="C128" s="479"/>
      <c r="D128" s="480"/>
      <c r="E128" s="477" t="s">
        <v>4018</v>
      </c>
      <c r="F128" s="479">
        <v>1</v>
      </c>
      <c r="G128" s="481"/>
      <c r="H128" s="482">
        <f>$F128*$G128</f>
        <v>0</v>
      </c>
      <c r="I128" s="481"/>
      <c r="J128" s="482">
        <f>$F128*$I128</f>
        <v>0</v>
      </c>
      <c r="K128" s="481">
        <f>$G128+$I128</f>
        <v>0</v>
      </c>
      <c r="L128" s="482">
        <f>$H128+$J128</f>
        <v>0</v>
      </c>
      <c r="M128" s="479"/>
      <c r="N128" s="479"/>
    </row>
    <row r="129" spans="1:14">
      <c r="A129" s="492"/>
      <c r="B129" s="493"/>
      <c r="C129" s="494"/>
      <c r="D129" s="495" t="s">
        <v>3137</v>
      </c>
      <c r="E129" s="492"/>
      <c r="F129" s="494"/>
      <c r="G129" s="496"/>
      <c r="H129" s="497"/>
      <c r="I129" s="496"/>
      <c r="J129" s="497"/>
      <c r="K129" s="496"/>
      <c r="L129" s="497"/>
      <c r="M129" s="494"/>
      <c r="N129" s="494"/>
    </row>
    <row r="130" spans="1:14">
      <c r="A130" s="477">
        <v>29</v>
      </c>
      <c r="B130" s="478" t="s">
        <v>196</v>
      </c>
      <c r="C130" s="479"/>
      <c r="D130" s="480"/>
      <c r="E130" s="477" t="s">
        <v>4018</v>
      </c>
      <c r="F130" s="479">
        <v>1</v>
      </c>
      <c r="G130" s="481"/>
      <c r="H130" s="482">
        <f>$F130*$G130</f>
        <v>0</v>
      </c>
      <c r="I130" s="481"/>
      <c r="J130" s="482">
        <f>$F130*$I130</f>
        <v>0</v>
      </c>
      <c r="K130" s="481">
        <f>$G130+$I130</f>
        <v>0</v>
      </c>
      <c r="L130" s="482">
        <f>$H130+$J130</f>
        <v>0</v>
      </c>
      <c r="M130" s="479"/>
      <c r="N130" s="479"/>
    </row>
    <row r="131" spans="1:14">
      <c r="A131" s="492"/>
      <c r="B131" s="493"/>
      <c r="C131" s="494"/>
      <c r="D131" s="495" t="s">
        <v>3137</v>
      </c>
      <c r="E131" s="492"/>
      <c r="F131" s="494"/>
      <c r="G131" s="496"/>
      <c r="H131" s="497"/>
      <c r="I131" s="496"/>
      <c r="J131" s="497"/>
      <c r="K131" s="496"/>
      <c r="L131" s="497"/>
      <c r="M131" s="494"/>
      <c r="N131" s="494"/>
    </row>
    <row r="132" spans="1:14">
      <c r="A132" s="477">
        <v>30</v>
      </c>
      <c r="B132" s="478" t="s">
        <v>197</v>
      </c>
      <c r="C132" s="479"/>
      <c r="D132" s="480"/>
      <c r="E132" s="477" t="s">
        <v>4018</v>
      </c>
      <c r="F132" s="479">
        <v>1</v>
      </c>
      <c r="G132" s="481"/>
      <c r="H132" s="482">
        <f>$F132*$G132</f>
        <v>0</v>
      </c>
      <c r="I132" s="481"/>
      <c r="J132" s="482">
        <f>$F132*$I132</f>
        <v>0</v>
      </c>
      <c r="K132" s="481">
        <f>$G132+$I132</f>
        <v>0</v>
      </c>
      <c r="L132" s="482">
        <f>$H132+$J132</f>
        <v>0</v>
      </c>
      <c r="M132" s="479"/>
      <c r="N132" s="479"/>
    </row>
    <row r="133" spans="1:14">
      <c r="A133" s="492"/>
      <c r="B133" s="493"/>
      <c r="C133" s="494"/>
      <c r="D133" s="495" t="s">
        <v>3137</v>
      </c>
      <c r="E133" s="492"/>
      <c r="F133" s="494"/>
      <c r="G133" s="496"/>
      <c r="H133" s="497"/>
      <c r="I133" s="496"/>
      <c r="J133" s="497"/>
      <c r="K133" s="496"/>
      <c r="L133" s="497"/>
      <c r="M133" s="494"/>
      <c r="N133" s="494"/>
    </row>
    <row r="134" spans="1:14">
      <c r="A134" s="477">
        <v>31</v>
      </c>
      <c r="B134" s="478" t="s">
        <v>198</v>
      </c>
      <c r="C134" s="479"/>
      <c r="D134" s="480"/>
      <c r="E134" s="477" t="s">
        <v>4018</v>
      </c>
      <c r="F134" s="479">
        <v>1</v>
      </c>
      <c r="G134" s="481"/>
      <c r="H134" s="482">
        <f>$F134*$G134</f>
        <v>0</v>
      </c>
      <c r="I134" s="481"/>
      <c r="J134" s="482">
        <f>$F134*$I134</f>
        <v>0</v>
      </c>
      <c r="K134" s="481">
        <f>$G134+$I134</f>
        <v>0</v>
      </c>
      <c r="L134" s="482">
        <f>$H134+$J134</f>
        <v>0</v>
      </c>
      <c r="M134" s="479"/>
      <c r="N134" s="479"/>
    </row>
    <row r="135" spans="1:14">
      <c r="A135" s="492"/>
      <c r="B135" s="493"/>
      <c r="C135" s="494"/>
      <c r="D135" s="495" t="s">
        <v>3137</v>
      </c>
      <c r="E135" s="492"/>
      <c r="F135" s="494"/>
      <c r="G135" s="496"/>
      <c r="H135" s="497"/>
      <c r="I135" s="496"/>
      <c r="J135" s="497"/>
      <c r="K135" s="496"/>
      <c r="L135" s="497"/>
      <c r="M135" s="494"/>
      <c r="N135" s="494"/>
    </row>
    <row r="136" spans="1:14">
      <c r="A136" s="477">
        <v>32</v>
      </c>
      <c r="B136" s="478" t="s">
        <v>199</v>
      </c>
      <c r="C136" s="479"/>
      <c r="D136" s="480"/>
      <c r="E136" s="477" t="s">
        <v>4018</v>
      </c>
      <c r="F136" s="479">
        <v>1</v>
      </c>
      <c r="G136" s="481"/>
      <c r="H136" s="482">
        <f>$F136*$G136</f>
        <v>0</v>
      </c>
      <c r="I136" s="481"/>
      <c r="J136" s="482">
        <f>$F136*$I136</f>
        <v>0</v>
      </c>
      <c r="K136" s="481">
        <f>$G136+$I136</f>
        <v>0</v>
      </c>
      <c r="L136" s="482">
        <f>$H136+$J136</f>
        <v>0</v>
      </c>
      <c r="M136" s="479"/>
      <c r="N136" s="479"/>
    </row>
    <row r="137" spans="1:14">
      <c r="A137" s="492"/>
      <c r="B137" s="493"/>
      <c r="C137" s="494"/>
      <c r="D137" s="495" t="s">
        <v>3137</v>
      </c>
      <c r="E137" s="492"/>
      <c r="F137" s="494"/>
      <c r="G137" s="496"/>
      <c r="H137" s="497"/>
      <c r="I137" s="496"/>
      <c r="J137" s="497"/>
      <c r="K137" s="496"/>
      <c r="L137" s="497"/>
      <c r="M137" s="494"/>
      <c r="N137" s="494"/>
    </row>
    <row r="138" spans="1:14">
      <c r="A138" s="477">
        <v>33</v>
      </c>
      <c r="B138" s="478" t="s">
        <v>200</v>
      </c>
      <c r="C138" s="479"/>
      <c r="D138" s="480"/>
      <c r="E138" s="477" t="s">
        <v>4018</v>
      </c>
      <c r="F138" s="479">
        <v>1</v>
      </c>
      <c r="G138" s="481"/>
      <c r="H138" s="482">
        <f>$F138*$G138</f>
        <v>0</v>
      </c>
      <c r="I138" s="481"/>
      <c r="J138" s="482">
        <f>$F138*$I138</f>
        <v>0</v>
      </c>
      <c r="K138" s="481">
        <f>$G138+$I138</f>
        <v>0</v>
      </c>
      <c r="L138" s="482">
        <f>$H138+$J138</f>
        <v>0</v>
      </c>
      <c r="M138" s="479"/>
      <c r="N138" s="479"/>
    </row>
    <row r="139" spans="1:14">
      <c r="A139" s="492"/>
      <c r="B139" s="493"/>
      <c r="C139" s="494"/>
      <c r="D139" s="495" t="s">
        <v>3137</v>
      </c>
      <c r="E139" s="492"/>
      <c r="F139" s="494"/>
      <c r="G139" s="496"/>
      <c r="H139" s="497"/>
      <c r="I139" s="496"/>
      <c r="J139" s="497"/>
      <c r="K139" s="496"/>
      <c r="L139" s="497"/>
      <c r="M139" s="494"/>
      <c r="N139" s="494"/>
    </row>
    <row r="140" spans="1:14">
      <c r="A140" s="477">
        <v>34</v>
      </c>
      <c r="B140" s="478" t="s">
        <v>201</v>
      </c>
      <c r="C140" s="479"/>
      <c r="D140" s="480"/>
      <c r="E140" s="477" t="s">
        <v>4018</v>
      </c>
      <c r="F140" s="479">
        <v>1</v>
      </c>
      <c r="G140" s="481"/>
      <c r="H140" s="482">
        <f>$F140*$G140</f>
        <v>0</v>
      </c>
      <c r="I140" s="481"/>
      <c r="J140" s="482">
        <f>$F140*$I140</f>
        <v>0</v>
      </c>
      <c r="K140" s="481">
        <f>$G140+$I140</f>
        <v>0</v>
      </c>
      <c r="L140" s="482">
        <f>$H140+$J140</f>
        <v>0</v>
      </c>
      <c r="M140" s="479"/>
      <c r="N140" s="479"/>
    </row>
    <row r="141" spans="1:14">
      <c r="A141" s="492"/>
      <c r="B141" s="493"/>
      <c r="C141" s="494"/>
      <c r="D141" s="495" t="s">
        <v>3137</v>
      </c>
      <c r="E141" s="492"/>
      <c r="F141" s="494"/>
      <c r="G141" s="496"/>
      <c r="H141" s="497"/>
      <c r="I141" s="496"/>
      <c r="J141" s="497"/>
      <c r="K141" s="496"/>
      <c r="L141" s="497"/>
      <c r="M141" s="494"/>
      <c r="N141" s="494"/>
    </row>
    <row r="142" spans="1:14">
      <c r="A142" s="477">
        <v>35</v>
      </c>
      <c r="B142" s="478" t="s">
        <v>202</v>
      </c>
      <c r="C142" s="479"/>
      <c r="D142" s="480"/>
      <c r="E142" s="477" t="s">
        <v>4018</v>
      </c>
      <c r="F142" s="479">
        <v>1</v>
      </c>
      <c r="G142" s="481"/>
      <c r="H142" s="482">
        <f>$F142*$G142</f>
        <v>0</v>
      </c>
      <c r="I142" s="481"/>
      <c r="J142" s="482">
        <f>$F142*$I142</f>
        <v>0</v>
      </c>
      <c r="K142" s="481">
        <f>$G142+$I142</f>
        <v>0</v>
      </c>
      <c r="L142" s="482">
        <f>$H142+$J142</f>
        <v>0</v>
      </c>
      <c r="M142" s="479"/>
      <c r="N142" s="479"/>
    </row>
    <row r="143" spans="1:14">
      <c r="A143" s="492"/>
      <c r="B143" s="493"/>
      <c r="C143" s="494"/>
      <c r="D143" s="495" t="s">
        <v>3137</v>
      </c>
      <c r="E143" s="492"/>
      <c r="F143" s="494"/>
      <c r="G143" s="496"/>
      <c r="H143" s="497"/>
      <c r="I143" s="496"/>
      <c r="J143" s="497"/>
      <c r="K143" s="496"/>
      <c r="L143" s="497"/>
      <c r="M143" s="494"/>
      <c r="N143" s="494"/>
    </row>
    <row r="144" spans="1:14">
      <c r="A144" s="477">
        <v>36</v>
      </c>
      <c r="B144" s="478" t="s">
        <v>203</v>
      </c>
      <c r="C144" s="479"/>
      <c r="D144" s="480"/>
      <c r="E144" s="477" t="s">
        <v>4018</v>
      </c>
      <c r="F144" s="479">
        <v>1</v>
      </c>
      <c r="G144" s="481"/>
      <c r="H144" s="482">
        <f>$F144*$G144</f>
        <v>0</v>
      </c>
      <c r="I144" s="481"/>
      <c r="J144" s="482">
        <f>$F144*$I144</f>
        <v>0</v>
      </c>
      <c r="K144" s="481">
        <f>$G144+$I144</f>
        <v>0</v>
      </c>
      <c r="L144" s="482">
        <f>$H144+$J144</f>
        <v>0</v>
      </c>
      <c r="M144" s="479"/>
      <c r="N144" s="479"/>
    </row>
    <row r="145" spans="1:14">
      <c r="A145" s="492"/>
      <c r="B145" s="493"/>
      <c r="C145" s="494"/>
      <c r="D145" s="495" t="s">
        <v>3137</v>
      </c>
      <c r="E145" s="492"/>
      <c r="F145" s="494"/>
      <c r="G145" s="496"/>
      <c r="H145" s="497"/>
      <c r="I145" s="496"/>
      <c r="J145" s="497"/>
      <c r="K145" s="496"/>
      <c r="L145" s="497"/>
      <c r="M145" s="494"/>
      <c r="N145" s="494"/>
    </row>
    <row r="146" spans="1:14">
      <c r="A146" s="477">
        <v>37</v>
      </c>
      <c r="B146" s="478" t="s">
        <v>204</v>
      </c>
      <c r="C146" s="479"/>
      <c r="D146" s="480"/>
      <c r="E146" s="477" t="s">
        <v>4018</v>
      </c>
      <c r="F146" s="479">
        <v>1</v>
      </c>
      <c r="G146" s="481"/>
      <c r="H146" s="482">
        <f>$F146*$G146</f>
        <v>0</v>
      </c>
      <c r="I146" s="481"/>
      <c r="J146" s="482">
        <f>$F146*$I146</f>
        <v>0</v>
      </c>
      <c r="K146" s="481">
        <f>$G146+$I146</f>
        <v>0</v>
      </c>
      <c r="L146" s="482">
        <f>$H146+$J146</f>
        <v>0</v>
      </c>
      <c r="M146" s="479"/>
      <c r="N146" s="479"/>
    </row>
    <row r="147" spans="1:14">
      <c r="A147" s="492"/>
      <c r="B147" s="493"/>
      <c r="C147" s="494"/>
      <c r="D147" s="495" t="s">
        <v>3137</v>
      </c>
      <c r="E147" s="492"/>
      <c r="F147" s="494"/>
      <c r="G147" s="496"/>
      <c r="H147" s="497"/>
      <c r="I147" s="496"/>
      <c r="J147" s="497"/>
      <c r="K147" s="496"/>
      <c r="L147" s="497"/>
      <c r="M147" s="494"/>
      <c r="N147" s="494"/>
    </row>
    <row r="148" spans="1:14">
      <c r="A148" s="477">
        <v>38</v>
      </c>
      <c r="B148" s="478" t="s">
        <v>205</v>
      </c>
      <c r="C148" s="479"/>
      <c r="D148" s="480"/>
      <c r="E148" s="477" t="s">
        <v>4018</v>
      </c>
      <c r="F148" s="479">
        <v>1</v>
      </c>
      <c r="G148" s="481"/>
      <c r="H148" s="482">
        <f>$F148*$G148</f>
        <v>0</v>
      </c>
      <c r="I148" s="481"/>
      <c r="J148" s="482">
        <f>$F148*$I148</f>
        <v>0</v>
      </c>
      <c r="K148" s="481">
        <f>$G148+$I148</f>
        <v>0</v>
      </c>
      <c r="L148" s="482">
        <f>$H148+$J148</f>
        <v>0</v>
      </c>
      <c r="M148" s="479"/>
      <c r="N148" s="479"/>
    </row>
    <row r="149" spans="1:14">
      <c r="A149" s="492"/>
      <c r="B149" s="493"/>
      <c r="C149" s="494"/>
      <c r="D149" s="495" t="s">
        <v>3137</v>
      </c>
      <c r="E149" s="492"/>
      <c r="F149" s="494"/>
      <c r="G149" s="496"/>
      <c r="H149" s="497"/>
      <c r="I149" s="496"/>
      <c r="J149" s="497"/>
      <c r="K149" s="496"/>
      <c r="L149" s="497"/>
      <c r="M149" s="494"/>
      <c r="N149" s="494"/>
    </row>
    <row r="150" spans="1:14">
      <c r="A150" s="477">
        <v>39</v>
      </c>
      <c r="B150" s="478" t="s">
        <v>206</v>
      </c>
      <c r="C150" s="479"/>
      <c r="D150" s="480"/>
      <c r="E150" s="477" t="s">
        <v>4018</v>
      </c>
      <c r="F150" s="479">
        <v>1</v>
      </c>
      <c r="G150" s="481"/>
      <c r="H150" s="482">
        <f>$F150*$G150</f>
        <v>0</v>
      </c>
      <c r="I150" s="481"/>
      <c r="J150" s="482">
        <f>$F150*$I150</f>
        <v>0</v>
      </c>
      <c r="K150" s="481">
        <f>$G150+$I150</f>
        <v>0</v>
      </c>
      <c r="L150" s="482">
        <f>$H150+$J150</f>
        <v>0</v>
      </c>
      <c r="M150" s="479"/>
      <c r="N150" s="479"/>
    </row>
    <row r="151" spans="1:14">
      <c r="A151" s="492"/>
      <c r="B151" s="493"/>
      <c r="C151" s="494"/>
      <c r="D151" s="495" t="s">
        <v>3137</v>
      </c>
      <c r="E151" s="492"/>
      <c r="F151" s="494"/>
      <c r="G151" s="496"/>
      <c r="H151" s="497"/>
      <c r="I151" s="496"/>
      <c r="J151" s="497"/>
      <c r="K151" s="496"/>
      <c r="L151" s="497"/>
      <c r="M151" s="494"/>
      <c r="N151" s="494"/>
    </row>
    <row r="152" spans="1:14">
      <c r="A152" s="477">
        <v>40</v>
      </c>
      <c r="B152" s="478" t="s">
        <v>207</v>
      </c>
      <c r="C152" s="479"/>
      <c r="D152" s="480"/>
      <c r="E152" s="477" t="s">
        <v>4018</v>
      </c>
      <c r="F152" s="479">
        <v>1</v>
      </c>
      <c r="G152" s="481"/>
      <c r="H152" s="482">
        <f>$F152*$G152</f>
        <v>0</v>
      </c>
      <c r="I152" s="481"/>
      <c r="J152" s="482">
        <f>$F152*$I152</f>
        <v>0</v>
      </c>
      <c r="K152" s="481">
        <f>$G152+$I152</f>
        <v>0</v>
      </c>
      <c r="L152" s="482">
        <f>$H152+$J152</f>
        <v>0</v>
      </c>
      <c r="M152" s="479"/>
      <c r="N152" s="479"/>
    </row>
    <row r="153" spans="1:14">
      <c r="A153" s="492"/>
      <c r="B153" s="493"/>
      <c r="C153" s="494"/>
      <c r="D153" s="495" t="s">
        <v>3137</v>
      </c>
      <c r="E153" s="492"/>
      <c r="F153" s="494"/>
      <c r="G153" s="496"/>
      <c r="H153" s="497"/>
      <c r="I153" s="496"/>
      <c r="J153" s="497"/>
      <c r="K153" s="496"/>
      <c r="L153" s="497"/>
      <c r="M153" s="494"/>
      <c r="N153" s="494"/>
    </row>
    <row r="154" spans="1:14">
      <c r="A154" s="477">
        <v>41</v>
      </c>
      <c r="B154" s="478" t="s">
        <v>208</v>
      </c>
      <c r="C154" s="479"/>
      <c r="D154" s="480"/>
      <c r="E154" s="477" t="s">
        <v>4018</v>
      </c>
      <c r="F154" s="479">
        <v>1</v>
      </c>
      <c r="G154" s="481"/>
      <c r="H154" s="482">
        <f>$F154*$G154</f>
        <v>0</v>
      </c>
      <c r="I154" s="481"/>
      <c r="J154" s="482">
        <f>$F154*$I154</f>
        <v>0</v>
      </c>
      <c r="K154" s="481">
        <f>$G154+$I154</f>
        <v>0</v>
      </c>
      <c r="L154" s="482">
        <f>$H154+$J154</f>
        <v>0</v>
      </c>
      <c r="M154" s="479"/>
      <c r="N154" s="479"/>
    </row>
    <row r="155" spans="1:14">
      <c r="A155" s="492"/>
      <c r="B155" s="493"/>
      <c r="C155" s="494"/>
      <c r="D155" s="495" t="s">
        <v>3137</v>
      </c>
      <c r="E155" s="492"/>
      <c r="F155" s="494"/>
      <c r="G155" s="496"/>
      <c r="H155" s="497"/>
      <c r="I155" s="496"/>
      <c r="J155" s="497"/>
      <c r="K155" s="496"/>
      <c r="L155" s="497"/>
      <c r="M155" s="494"/>
      <c r="N155" s="494"/>
    </row>
    <row r="156" spans="1:14">
      <c r="A156" s="477">
        <v>42</v>
      </c>
      <c r="B156" s="478" t="s">
        <v>209</v>
      </c>
      <c r="C156" s="479"/>
      <c r="D156" s="480"/>
      <c r="E156" s="477" t="s">
        <v>4018</v>
      </c>
      <c r="F156" s="479">
        <v>1</v>
      </c>
      <c r="G156" s="481"/>
      <c r="H156" s="482">
        <f>$F156*$G156</f>
        <v>0</v>
      </c>
      <c r="I156" s="481"/>
      <c r="J156" s="482">
        <f>$F156*$I156</f>
        <v>0</v>
      </c>
      <c r="K156" s="481">
        <f>$G156+$I156</f>
        <v>0</v>
      </c>
      <c r="L156" s="482">
        <f>$H156+$J156</f>
        <v>0</v>
      </c>
      <c r="M156" s="479"/>
      <c r="N156" s="479"/>
    </row>
    <row r="157" spans="1:14">
      <c r="A157" s="492"/>
      <c r="B157" s="493"/>
      <c r="C157" s="494"/>
      <c r="D157" s="495" t="s">
        <v>3137</v>
      </c>
      <c r="E157" s="492"/>
      <c r="F157" s="494"/>
      <c r="G157" s="496"/>
      <c r="H157" s="497"/>
      <c r="I157" s="496"/>
      <c r="J157" s="497"/>
      <c r="K157" s="496"/>
      <c r="L157" s="497"/>
      <c r="M157" s="494"/>
      <c r="N157" s="494"/>
    </row>
    <row r="158" spans="1:14">
      <c r="A158" s="477">
        <v>43</v>
      </c>
      <c r="B158" s="478" t="s">
        <v>210</v>
      </c>
      <c r="C158" s="479"/>
      <c r="D158" s="480"/>
      <c r="E158" s="477" t="s">
        <v>4018</v>
      </c>
      <c r="F158" s="479">
        <v>1</v>
      </c>
      <c r="G158" s="481"/>
      <c r="H158" s="482">
        <f>$F158*$G158</f>
        <v>0</v>
      </c>
      <c r="I158" s="481"/>
      <c r="J158" s="482">
        <f>$F158*$I158</f>
        <v>0</v>
      </c>
      <c r="K158" s="481">
        <f>$G158+$I158</f>
        <v>0</v>
      </c>
      <c r="L158" s="482">
        <f>$H158+$J158</f>
        <v>0</v>
      </c>
      <c r="M158" s="479"/>
      <c r="N158" s="479"/>
    </row>
    <row r="159" spans="1:14">
      <c r="A159" s="492"/>
      <c r="B159" s="493"/>
      <c r="C159" s="494"/>
      <c r="D159" s="495" t="s">
        <v>3137</v>
      </c>
      <c r="E159" s="492"/>
      <c r="F159" s="494"/>
      <c r="G159" s="496"/>
      <c r="H159" s="497"/>
      <c r="I159" s="496"/>
      <c r="J159" s="497"/>
      <c r="K159" s="496"/>
      <c r="L159" s="497"/>
      <c r="M159" s="494"/>
      <c r="N159" s="494"/>
    </row>
    <row r="160" spans="1:14">
      <c r="A160" s="477">
        <v>44</v>
      </c>
      <c r="B160" s="478" t="s">
        <v>211</v>
      </c>
      <c r="C160" s="479"/>
      <c r="D160" s="480"/>
      <c r="E160" s="477" t="s">
        <v>4018</v>
      </c>
      <c r="F160" s="479">
        <v>1</v>
      </c>
      <c r="G160" s="481"/>
      <c r="H160" s="482">
        <f>$F160*$G160</f>
        <v>0</v>
      </c>
      <c r="I160" s="481"/>
      <c r="J160" s="482">
        <f>$F160*$I160</f>
        <v>0</v>
      </c>
      <c r="K160" s="481">
        <f>$G160+$I160</f>
        <v>0</v>
      </c>
      <c r="L160" s="482">
        <f>$H160+$J160</f>
        <v>0</v>
      </c>
      <c r="M160" s="479"/>
      <c r="N160" s="479"/>
    </row>
    <row r="161" spans="1:14">
      <c r="A161" s="492"/>
      <c r="B161" s="493"/>
      <c r="C161" s="494"/>
      <c r="D161" s="495" t="s">
        <v>3137</v>
      </c>
      <c r="E161" s="492"/>
      <c r="F161" s="494"/>
      <c r="G161" s="496"/>
      <c r="H161" s="497"/>
      <c r="I161" s="496"/>
      <c r="J161" s="497"/>
      <c r="K161" s="496"/>
      <c r="L161" s="497"/>
      <c r="M161" s="494"/>
      <c r="N161" s="494"/>
    </row>
    <row r="162" spans="1:14">
      <c r="A162" s="477">
        <v>45</v>
      </c>
      <c r="B162" s="478" t="s">
        <v>212</v>
      </c>
      <c r="C162" s="479"/>
      <c r="D162" s="480"/>
      <c r="E162" s="477" t="s">
        <v>4018</v>
      </c>
      <c r="F162" s="479">
        <v>1</v>
      </c>
      <c r="G162" s="481"/>
      <c r="H162" s="482">
        <f>$F162*$G162</f>
        <v>0</v>
      </c>
      <c r="I162" s="481"/>
      <c r="J162" s="482">
        <f>$F162*$I162</f>
        <v>0</v>
      </c>
      <c r="K162" s="481">
        <f>$G162+$I162</f>
        <v>0</v>
      </c>
      <c r="L162" s="482">
        <f>$H162+$J162</f>
        <v>0</v>
      </c>
      <c r="M162" s="479"/>
      <c r="N162" s="479"/>
    </row>
    <row r="163" spans="1:14">
      <c r="A163" s="492"/>
      <c r="B163" s="493"/>
      <c r="C163" s="494"/>
      <c r="D163" s="495" t="s">
        <v>3137</v>
      </c>
      <c r="E163" s="492"/>
      <c r="F163" s="494"/>
      <c r="G163" s="496"/>
      <c r="H163" s="497"/>
      <c r="I163" s="496"/>
      <c r="J163" s="497"/>
      <c r="K163" s="496"/>
      <c r="L163" s="497"/>
      <c r="M163" s="494"/>
      <c r="N163" s="494"/>
    </row>
    <row r="164" spans="1:14">
      <c r="A164" s="477">
        <v>46</v>
      </c>
      <c r="B164" s="478" t="s">
        <v>213</v>
      </c>
      <c r="C164" s="479"/>
      <c r="D164" s="480"/>
      <c r="E164" s="477" t="s">
        <v>4018</v>
      </c>
      <c r="F164" s="479">
        <v>1</v>
      </c>
      <c r="G164" s="481"/>
      <c r="H164" s="482">
        <f>$F164*$G164</f>
        <v>0</v>
      </c>
      <c r="I164" s="481"/>
      <c r="J164" s="482">
        <f>$F164*$I164</f>
        <v>0</v>
      </c>
      <c r="K164" s="481">
        <f>$G164+$I164</f>
        <v>0</v>
      </c>
      <c r="L164" s="482">
        <f>$H164+$J164</f>
        <v>0</v>
      </c>
      <c r="M164" s="479"/>
      <c r="N164" s="479"/>
    </row>
    <row r="165" spans="1:14">
      <c r="A165" s="492"/>
      <c r="B165" s="493"/>
      <c r="C165" s="494"/>
      <c r="D165" s="495" t="s">
        <v>3137</v>
      </c>
      <c r="E165" s="492"/>
      <c r="F165" s="494"/>
      <c r="G165" s="496"/>
      <c r="H165" s="497"/>
      <c r="I165" s="496"/>
      <c r="J165" s="497"/>
      <c r="K165" s="496"/>
      <c r="L165" s="497"/>
      <c r="M165" s="494"/>
      <c r="N165" s="494"/>
    </row>
    <row r="166" spans="1:14">
      <c r="A166" s="477">
        <v>47</v>
      </c>
      <c r="B166" s="478" t="s">
        <v>214</v>
      </c>
      <c r="C166" s="479"/>
      <c r="D166" s="480"/>
      <c r="E166" s="477" t="s">
        <v>4018</v>
      </c>
      <c r="F166" s="479">
        <v>1</v>
      </c>
      <c r="G166" s="481"/>
      <c r="H166" s="482">
        <f>$F166*$G166</f>
        <v>0</v>
      </c>
      <c r="I166" s="481"/>
      <c r="J166" s="482">
        <f>$F166*$I166</f>
        <v>0</v>
      </c>
      <c r="K166" s="481">
        <f>$G166+$I166</f>
        <v>0</v>
      </c>
      <c r="L166" s="482">
        <f>$H166+$J166</f>
        <v>0</v>
      </c>
      <c r="M166" s="479"/>
      <c r="N166" s="479"/>
    </row>
    <row r="167" spans="1:14">
      <c r="A167" s="492"/>
      <c r="B167" s="493"/>
      <c r="C167" s="494"/>
      <c r="D167" s="495" t="s">
        <v>3137</v>
      </c>
      <c r="E167" s="492"/>
      <c r="F167" s="494"/>
      <c r="G167" s="496"/>
      <c r="H167" s="497"/>
      <c r="I167" s="496"/>
      <c r="J167" s="497"/>
      <c r="K167" s="496"/>
      <c r="L167" s="497"/>
      <c r="M167" s="494"/>
      <c r="N167" s="494"/>
    </row>
    <row r="168" spans="1:14">
      <c r="A168" s="477">
        <v>48</v>
      </c>
      <c r="B168" s="478" t="s">
        <v>215</v>
      </c>
      <c r="C168" s="479"/>
      <c r="D168" s="480"/>
      <c r="E168" s="477" t="s">
        <v>4018</v>
      </c>
      <c r="F168" s="479">
        <v>1</v>
      </c>
      <c r="G168" s="481"/>
      <c r="H168" s="482">
        <f>$F168*$G168</f>
        <v>0</v>
      </c>
      <c r="I168" s="481"/>
      <c r="J168" s="482">
        <f>$F168*$I168</f>
        <v>0</v>
      </c>
      <c r="K168" s="481">
        <f>$G168+$I168</f>
        <v>0</v>
      </c>
      <c r="L168" s="482">
        <f>$H168+$J168</f>
        <v>0</v>
      </c>
      <c r="M168" s="479"/>
      <c r="N168" s="479"/>
    </row>
    <row r="169" spans="1:14">
      <c r="A169" s="492"/>
      <c r="B169" s="493"/>
      <c r="C169" s="494"/>
      <c r="D169" s="495" t="s">
        <v>3154</v>
      </c>
      <c r="E169" s="492"/>
      <c r="F169" s="494"/>
      <c r="G169" s="496"/>
      <c r="H169" s="497"/>
      <c r="I169" s="496"/>
      <c r="J169" s="497"/>
      <c r="K169" s="496"/>
      <c r="L169" s="497"/>
      <c r="M169" s="494"/>
      <c r="N169" s="494"/>
    </row>
    <row r="170" spans="1:14">
      <c r="A170" s="477">
        <v>49</v>
      </c>
      <c r="B170" s="478" t="s">
        <v>216</v>
      </c>
      <c r="C170" s="479"/>
      <c r="D170" s="480"/>
      <c r="E170" s="477" t="s">
        <v>4018</v>
      </c>
      <c r="F170" s="479">
        <v>1</v>
      </c>
      <c r="G170" s="481"/>
      <c r="H170" s="482">
        <f>$F170*$G170</f>
        <v>0</v>
      </c>
      <c r="I170" s="481"/>
      <c r="J170" s="482">
        <f>$F170*$I170</f>
        <v>0</v>
      </c>
      <c r="K170" s="481">
        <f>$G170+$I170</f>
        <v>0</v>
      </c>
      <c r="L170" s="482">
        <f>$H170+$J170</f>
        <v>0</v>
      </c>
      <c r="M170" s="479"/>
      <c r="N170" s="479"/>
    </row>
    <row r="171" spans="1:14">
      <c r="A171" s="492"/>
      <c r="B171" s="493"/>
      <c r="C171" s="494"/>
      <c r="D171" s="495" t="s">
        <v>3154</v>
      </c>
      <c r="E171" s="492"/>
      <c r="F171" s="494"/>
      <c r="G171" s="496"/>
      <c r="H171" s="497"/>
      <c r="I171" s="496"/>
      <c r="J171" s="497"/>
      <c r="K171" s="496"/>
      <c r="L171" s="497"/>
      <c r="M171" s="494"/>
      <c r="N171" s="494"/>
    </row>
    <row r="172" spans="1:14">
      <c r="A172" s="477">
        <v>50</v>
      </c>
      <c r="B172" s="478" t="s">
        <v>217</v>
      </c>
      <c r="C172" s="479"/>
      <c r="D172" s="480"/>
      <c r="E172" s="477" t="s">
        <v>4018</v>
      </c>
      <c r="F172" s="479">
        <v>1</v>
      </c>
      <c r="G172" s="481"/>
      <c r="H172" s="482">
        <f>$F172*$G172</f>
        <v>0</v>
      </c>
      <c r="I172" s="481"/>
      <c r="J172" s="482">
        <f>$F172*$I172</f>
        <v>0</v>
      </c>
      <c r="K172" s="481">
        <f>$G172+$I172</f>
        <v>0</v>
      </c>
      <c r="L172" s="482">
        <f>$H172+$J172</f>
        <v>0</v>
      </c>
      <c r="M172" s="479"/>
      <c r="N172" s="479"/>
    </row>
    <row r="173" spans="1:14">
      <c r="A173" s="492"/>
      <c r="B173" s="493"/>
      <c r="C173" s="494"/>
      <c r="D173" s="495" t="s">
        <v>3132</v>
      </c>
      <c r="E173" s="492"/>
      <c r="F173" s="494"/>
      <c r="G173" s="496"/>
      <c r="H173" s="497"/>
      <c r="I173" s="496"/>
      <c r="J173" s="497"/>
      <c r="K173" s="496"/>
      <c r="L173" s="497"/>
      <c r="M173" s="494"/>
      <c r="N173" s="494"/>
    </row>
    <row r="174" spans="1:14">
      <c r="A174" s="477">
        <v>51</v>
      </c>
      <c r="B174" s="478" t="s">
        <v>218</v>
      </c>
      <c r="C174" s="479"/>
      <c r="D174" s="480"/>
      <c r="E174" s="477" t="s">
        <v>4018</v>
      </c>
      <c r="F174" s="479">
        <v>1</v>
      </c>
      <c r="G174" s="481"/>
      <c r="H174" s="482">
        <f>$F174*$G174</f>
        <v>0</v>
      </c>
      <c r="I174" s="481"/>
      <c r="J174" s="482">
        <f>$F174*$I174</f>
        <v>0</v>
      </c>
      <c r="K174" s="481">
        <f>$G174+$I174</f>
        <v>0</v>
      </c>
      <c r="L174" s="482">
        <f>$H174+$J174</f>
        <v>0</v>
      </c>
      <c r="M174" s="479"/>
      <c r="N174" s="479"/>
    </row>
    <row r="175" spans="1:14">
      <c r="A175" s="492"/>
      <c r="B175" s="493"/>
      <c r="C175" s="494"/>
      <c r="D175" s="495" t="s">
        <v>3132</v>
      </c>
      <c r="E175" s="492"/>
      <c r="F175" s="494"/>
      <c r="G175" s="496"/>
      <c r="H175" s="497"/>
      <c r="I175" s="496"/>
      <c r="J175" s="497"/>
      <c r="K175" s="496"/>
      <c r="L175" s="497"/>
      <c r="M175" s="494"/>
      <c r="N175" s="494"/>
    </row>
    <row r="176" spans="1:14">
      <c r="A176" s="477">
        <v>52</v>
      </c>
      <c r="B176" s="478" t="s">
        <v>219</v>
      </c>
      <c r="C176" s="479"/>
      <c r="D176" s="480"/>
      <c r="E176" s="477" t="s">
        <v>4018</v>
      </c>
      <c r="F176" s="479">
        <v>1</v>
      </c>
      <c r="G176" s="481"/>
      <c r="H176" s="482">
        <f>$F176*$G176</f>
        <v>0</v>
      </c>
      <c r="I176" s="481"/>
      <c r="J176" s="482">
        <f>$F176*$I176</f>
        <v>0</v>
      </c>
      <c r="K176" s="481">
        <f>$G176+$I176</f>
        <v>0</v>
      </c>
      <c r="L176" s="482">
        <f>$H176+$J176</f>
        <v>0</v>
      </c>
      <c r="M176" s="479"/>
      <c r="N176" s="479"/>
    </row>
    <row r="177" spans="1:14">
      <c r="A177" s="492"/>
      <c r="B177" s="493"/>
      <c r="C177" s="494"/>
      <c r="D177" s="495" t="s">
        <v>3132</v>
      </c>
      <c r="E177" s="492"/>
      <c r="F177" s="494"/>
      <c r="G177" s="496"/>
      <c r="H177" s="497"/>
      <c r="I177" s="496"/>
      <c r="J177" s="497"/>
      <c r="K177" s="496"/>
      <c r="L177" s="497"/>
      <c r="M177" s="494"/>
      <c r="N177" s="494"/>
    </row>
    <row r="178" spans="1:14">
      <c r="A178" s="477">
        <v>53</v>
      </c>
      <c r="B178" s="478" t="s">
        <v>220</v>
      </c>
      <c r="C178" s="479"/>
      <c r="D178" s="480"/>
      <c r="E178" s="477" t="s">
        <v>4018</v>
      </c>
      <c r="F178" s="479">
        <v>1</v>
      </c>
      <c r="G178" s="481"/>
      <c r="H178" s="482">
        <f>$F178*$G178</f>
        <v>0</v>
      </c>
      <c r="I178" s="481"/>
      <c r="J178" s="482">
        <f>$F178*$I178</f>
        <v>0</v>
      </c>
      <c r="K178" s="481">
        <f>$G178+$I178</f>
        <v>0</v>
      </c>
      <c r="L178" s="482">
        <f>$H178+$J178</f>
        <v>0</v>
      </c>
      <c r="M178" s="479"/>
      <c r="N178" s="479"/>
    </row>
    <row r="179" spans="1:14">
      <c r="A179" s="492"/>
      <c r="B179" s="493"/>
      <c r="C179" s="494"/>
      <c r="D179" s="495" t="s">
        <v>3132</v>
      </c>
      <c r="E179" s="492"/>
      <c r="F179" s="494"/>
      <c r="G179" s="496"/>
      <c r="H179" s="497"/>
      <c r="I179" s="496"/>
      <c r="J179" s="497"/>
      <c r="K179" s="496"/>
      <c r="L179" s="497"/>
      <c r="M179" s="494"/>
      <c r="N179" s="494"/>
    </row>
    <row r="180" spans="1:14">
      <c r="A180" s="477">
        <v>54</v>
      </c>
      <c r="B180" s="478" t="s">
        <v>221</v>
      </c>
      <c r="C180" s="479"/>
      <c r="D180" s="480"/>
      <c r="E180" s="477" t="s">
        <v>4018</v>
      </c>
      <c r="F180" s="479">
        <v>1</v>
      </c>
      <c r="G180" s="481"/>
      <c r="H180" s="482">
        <f>$F180*$G180</f>
        <v>0</v>
      </c>
      <c r="I180" s="481"/>
      <c r="J180" s="482">
        <f>$F180*$I180</f>
        <v>0</v>
      </c>
      <c r="K180" s="481">
        <f>$G180+$I180</f>
        <v>0</v>
      </c>
      <c r="L180" s="482">
        <f>$H180+$J180</f>
        <v>0</v>
      </c>
      <c r="M180" s="479"/>
      <c r="N180" s="479"/>
    </row>
    <row r="181" spans="1:14">
      <c r="A181" s="492"/>
      <c r="B181" s="493"/>
      <c r="C181" s="494"/>
      <c r="D181" s="495" t="s">
        <v>3132</v>
      </c>
      <c r="E181" s="492"/>
      <c r="F181" s="494"/>
      <c r="G181" s="496"/>
      <c r="H181" s="497"/>
      <c r="I181" s="496"/>
      <c r="J181" s="497"/>
      <c r="K181" s="496"/>
      <c r="L181" s="497"/>
      <c r="M181" s="494"/>
      <c r="N181" s="494"/>
    </row>
    <row r="182" spans="1:14">
      <c r="A182" s="477">
        <v>55</v>
      </c>
      <c r="B182" s="478" t="s">
        <v>222</v>
      </c>
      <c r="C182" s="479"/>
      <c r="D182" s="480"/>
      <c r="E182" s="477" t="s">
        <v>4018</v>
      </c>
      <c r="F182" s="479">
        <v>1</v>
      </c>
      <c r="G182" s="481"/>
      <c r="H182" s="482">
        <f>$F182*$G182</f>
        <v>0</v>
      </c>
      <c r="I182" s="481"/>
      <c r="J182" s="482">
        <f>$F182*$I182</f>
        <v>0</v>
      </c>
      <c r="K182" s="481">
        <f>$G182+$I182</f>
        <v>0</v>
      </c>
      <c r="L182" s="482">
        <f>$H182+$J182</f>
        <v>0</v>
      </c>
      <c r="M182" s="479"/>
      <c r="N182" s="479"/>
    </row>
    <row r="183" spans="1:14">
      <c r="A183" s="492"/>
      <c r="B183" s="493"/>
      <c r="C183" s="494"/>
      <c r="D183" s="495" t="s">
        <v>3132</v>
      </c>
      <c r="E183" s="492"/>
      <c r="F183" s="494"/>
      <c r="G183" s="496"/>
      <c r="H183" s="497"/>
      <c r="I183" s="496"/>
      <c r="J183" s="497"/>
      <c r="K183" s="496"/>
      <c r="L183" s="497"/>
      <c r="M183" s="494"/>
      <c r="N183" s="494"/>
    </row>
    <row r="184" spans="1:14">
      <c r="A184" s="477">
        <v>56</v>
      </c>
      <c r="B184" s="478" t="s">
        <v>223</v>
      </c>
      <c r="C184" s="479"/>
      <c r="D184" s="480"/>
      <c r="E184" s="477" t="s">
        <v>4018</v>
      </c>
      <c r="F184" s="479">
        <v>1</v>
      </c>
      <c r="G184" s="481"/>
      <c r="H184" s="482">
        <f>$F184*$G184</f>
        <v>0</v>
      </c>
      <c r="I184" s="481"/>
      <c r="J184" s="482">
        <f>$F184*$I184</f>
        <v>0</v>
      </c>
      <c r="K184" s="481">
        <f>$G184+$I184</f>
        <v>0</v>
      </c>
      <c r="L184" s="482">
        <f>$H184+$J184</f>
        <v>0</v>
      </c>
      <c r="M184" s="479"/>
      <c r="N184" s="479"/>
    </row>
    <row r="185" spans="1:14">
      <c r="B185" s="488">
        <v>1</v>
      </c>
      <c r="C185" s="488" t="s">
        <v>5504</v>
      </c>
      <c r="D185" s="491" t="s">
        <v>224</v>
      </c>
    </row>
    <row r="186" spans="1:14" ht="25.5">
      <c r="B186" s="488">
        <v>2</v>
      </c>
      <c r="C186" s="488" t="s">
        <v>5504</v>
      </c>
      <c r="D186" s="491" t="s">
        <v>225</v>
      </c>
    </row>
    <row r="187" spans="1:14">
      <c r="B187" s="488">
        <v>2</v>
      </c>
      <c r="C187" s="488" t="s">
        <v>5504</v>
      </c>
      <c r="D187" s="491" t="s">
        <v>226</v>
      </c>
    </row>
    <row r="188" spans="1:14">
      <c r="B188" s="488">
        <v>1</v>
      </c>
      <c r="C188" s="488" t="s">
        <v>5504</v>
      </c>
      <c r="D188" s="491" t="s">
        <v>227</v>
      </c>
    </row>
    <row r="189" spans="1:14">
      <c r="B189" s="488">
        <v>1</v>
      </c>
      <c r="C189" s="488" t="s">
        <v>5504</v>
      </c>
      <c r="D189" s="491" t="s">
        <v>228</v>
      </c>
    </row>
    <row r="190" spans="1:14">
      <c r="B190" s="488">
        <v>1</v>
      </c>
      <c r="C190" s="488" t="s">
        <v>5504</v>
      </c>
      <c r="D190" s="491" t="s">
        <v>229</v>
      </c>
    </row>
    <row r="191" spans="1:14" ht="25.5">
      <c r="B191" s="488">
        <v>2</v>
      </c>
      <c r="C191" s="488" t="s">
        <v>5504</v>
      </c>
      <c r="D191" s="491" t="s">
        <v>230</v>
      </c>
    </row>
    <row r="192" spans="1:14">
      <c r="B192" s="488">
        <v>2</v>
      </c>
      <c r="C192" s="488" t="s">
        <v>5504</v>
      </c>
      <c r="D192" s="491" t="s">
        <v>231</v>
      </c>
    </row>
    <row r="193" spans="1:14">
      <c r="B193" s="488">
        <v>2</v>
      </c>
      <c r="C193" s="488" t="s">
        <v>5504</v>
      </c>
      <c r="D193" s="491" t="s">
        <v>232</v>
      </c>
    </row>
    <row r="194" spans="1:14">
      <c r="B194" s="488">
        <v>3</v>
      </c>
      <c r="C194" s="488" t="s">
        <v>5504</v>
      </c>
      <c r="D194" s="491" t="s">
        <v>233</v>
      </c>
    </row>
    <row r="195" spans="1:14">
      <c r="B195" s="488">
        <v>1</v>
      </c>
      <c r="C195" s="488" t="s">
        <v>5504</v>
      </c>
      <c r="D195" s="491" t="s">
        <v>234</v>
      </c>
    </row>
    <row r="196" spans="1:14">
      <c r="B196" s="488">
        <v>1</v>
      </c>
      <c r="C196" s="488" t="s">
        <v>5504</v>
      </c>
      <c r="D196" s="491" t="s">
        <v>235</v>
      </c>
    </row>
    <row r="197" spans="1:14">
      <c r="A197" s="477">
        <v>57</v>
      </c>
      <c r="B197" s="478" t="s">
        <v>1270</v>
      </c>
      <c r="C197" s="479"/>
      <c r="D197" s="480"/>
      <c r="E197" s="477" t="s">
        <v>4018</v>
      </c>
      <c r="F197" s="479">
        <v>1</v>
      </c>
      <c r="G197" s="481"/>
      <c r="H197" s="482">
        <f>$F197*$G197</f>
        <v>0</v>
      </c>
      <c r="I197" s="481"/>
      <c r="J197" s="482">
        <f>$F197*$I197</f>
        <v>0</v>
      </c>
      <c r="K197" s="481">
        <f>$G197+$I197</f>
        <v>0</v>
      </c>
      <c r="L197" s="482">
        <f>$H197+$J197</f>
        <v>0</v>
      </c>
      <c r="M197" s="479"/>
      <c r="N197" s="479"/>
    </row>
    <row r="198" spans="1:14" ht="25.5">
      <c r="B198" s="488">
        <v>1</v>
      </c>
      <c r="C198" s="488" t="s">
        <v>5504</v>
      </c>
      <c r="D198" s="491" t="s">
        <v>1271</v>
      </c>
    </row>
    <row r="199" spans="1:14">
      <c r="B199" s="488">
        <v>20</v>
      </c>
      <c r="C199" s="488" t="s">
        <v>459</v>
      </c>
      <c r="D199" s="491" t="s">
        <v>236</v>
      </c>
    </row>
    <row r="200" spans="1:14">
      <c r="A200" s="477">
        <v>58</v>
      </c>
      <c r="B200" s="478" t="s">
        <v>1273</v>
      </c>
      <c r="C200" s="479"/>
      <c r="D200" s="480"/>
      <c r="E200" s="477" t="s">
        <v>4018</v>
      </c>
      <c r="F200" s="479">
        <v>1</v>
      </c>
      <c r="G200" s="481"/>
      <c r="H200" s="482">
        <f>$F200*$G200</f>
        <v>0</v>
      </c>
      <c r="I200" s="481"/>
      <c r="J200" s="482">
        <f>$F200*$I200</f>
        <v>0</v>
      </c>
      <c r="K200" s="481">
        <f>$G200+$I200</f>
        <v>0</v>
      </c>
      <c r="L200" s="482">
        <f>$H200+$J200</f>
        <v>0</v>
      </c>
      <c r="M200" s="479"/>
      <c r="N200" s="479"/>
    </row>
    <row r="201" spans="1:14">
      <c r="D201" s="491" t="s">
        <v>1274</v>
      </c>
    </row>
    <row r="202" spans="1:14">
      <c r="D202" s="491" t="s">
        <v>1275</v>
      </c>
    </row>
    <row r="203" spans="1:14">
      <c r="D203" s="491" t="s">
        <v>1276</v>
      </c>
    </row>
    <row r="204" spans="1:14">
      <c r="D204" s="491" t="s">
        <v>1277</v>
      </c>
    </row>
    <row r="205" spans="1:14">
      <c r="D205" s="491" t="s">
        <v>1278</v>
      </c>
    </row>
    <row r="206" spans="1:14">
      <c r="A206" s="477">
        <v>59</v>
      </c>
      <c r="B206" s="478" t="s">
        <v>1279</v>
      </c>
      <c r="C206" s="479"/>
      <c r="D206" s="480"/>
      <c r="E206" s="477" t="s">
        <v>4018</v>
      </c>
      <c r="F206" s="479">
        <v>1</v>
      </c>
      <c r="G206" s="481"/>
      <c r="H206" s="482">
        <f>$F206*$G206</f>
        <v>0</v>
      </c>
      <c r="I206" s="481"/>
      <c r="J206" s="482">
        <f>$F206*$I206</f>
        <v>0</v>
      </c>
      <c r="K206" s="481">
        <f>$G206+$I206</f>
        <v>0</v>
      </c>
      <c r="L206" s="482">
        <f>$H206+$J206</f>
        <v>0</v>
      </c>
      <c r="M206" s="479"/>
      <c r="N206" s="479"/>
    </row>
    <row r="207" spans="1:14">
      <c r="D207" s="491" t="s">
        <v>1274</v>
      </c>
    </row>
    <row r="208" spans="1:14">
      <c r="D208" s="491" t="s">
        <v>1280</v>
      </c>
    </row>
    <row r="209" spans="1:14">
      <c r="D209" s="491" t="s">
        <v>1281</v>
      </c>
    </row>
    <row r="210" spans="1:14" ht="13.5" thickBot="1">
      <c r="D210" s="491" t="s">
        <v>1282</v>
      </c>
    </row>
    <row r="211" spans="1:14" ht="13.5" thickBot="1">
      <c r="A211" s="498" t="s">
        <v>1283</v>
      </c>
      <c r="B211" s="499" t="s">
        <v>1284</v>
      </c>
      <c r="C211" s="500"/>
      <c r="D211" s="501"/>
      <c r="E211" s="502"/>
      <c r="F211" s="500"/>
      <c r="G211" s="503"/>
      <c r="H211" s="504">
        <f>SUM(H7:H210)</f>
        <v>0</v>
      </c>
      <c r="I211" s="503"/>
      <c r="J211" s="503">
        <f>SUM(J7:J210)</f>
        <v>0</v>
      </c>
      <c r="K211" s="503"/>
      <c r="L211" s="503">
        <f>SUM(L7:L210)</f>
        <v>0</v>
      </c>
      <c r="M211" s="500"/>
      <c r="N211" s="505"/>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3.xml><?xml version="1.0" encoding="utf-8"?>
<worksheet xmlns="http://schemas.openxmlformats.org/spreadsheetml/2006/main" xmlns:r="http://schemas.openxmlformats.org/officeDocument/2006/relationships">
  <sheetPr>
    <tabColor rgb="FF00B0F0"/>
    <pageSetUpPr fitToPage="1"/>
  </sheetPr>
  <dimension ref="A3:E24"/>
  <sheetViews>
    <sheetView workbookViewId="0">
      <selection activeCell="A31" sqref="A31"/>
    </sheetView>
  </sheetViews>
  <sheetFormatPr defaultColWidth="10.6640625" defaultRowHeight="12.75"/>
  <cols>
    <col min="1" max="1" width="10.6640625" style="506"/>
    <col min="2" max="2" width="45" style="508" customWidth="1"/>
    <col min="3" max="3" width="15.1640625" style="508" customWidth="1"/>
    <col min="4" max="4" width="16.1640625" style="508" customWidth="1"/>
    <col min="5" max="5" width="17.6640625" style="508" customWidth="1"/>
    <col min="6" max="16384" width="10.6640625" style="508"/>
  </cols>
  <sheetData>
    <row r="3" spans="1:5">
      <c r="B3" s="507" t="s">
        <v>237</v>
      </c>
    </row>
    <row r="5" spans="1:5">
      <c r="B5" s="509" t="s">
        <v>4826</v>
      </c>
      <c r="C5" s="510" t="s">
        <v>4827</v>
      </c>
      <c r="D5" s="510" t="s">
        <v>4828</v>
      </c>
      <c r="E5" s="510" t="s">
        <v>4829</v>
      </c>
    </row>
    <row r="6" spans="1:5">
      <c r="B6" s="511"/>
      <c r="C6" s="511"/>
      <c r="D6" s="511"/>
      <c r="E6" s="511"/>
    </row>
    <row r="7" spans="1:5">
      <c r="B7" s="511" t="s">
        <v>4830</v>
      </c>
      <c r="C7" s="512">
        <f ca="1">'Mot (4)'!$H$1</f>
        <v>0</v>
      </c>
      <c r="D7" s="512">
        <f ca="1">'Mot (4)'!$J$1</f>
        <v>0</v>
      </c>
      <c r="E7" s="512">
        <f ca="1">'Mot (4)'!$L$1</f>
        <v>0</v>
      </c>
    </row>
    <row r="8" spans="1:5">
      <c r="B8" s="511" t="s">
        <v>2</v>
      </c>
      <c r="C8" s="512">
        <f ca="1">'MaR (2)'!$H$1</f>
        <v>0</v>
      </c>
      <c r="D8" s="512">
        <f ca="1">'MaR (2)'!$J$1</f>
        <v>0</v>
      </c>
      <c r="E8" s="512">
        <f ca="1">'MaR (2)'!$L$1</f>
        <v>0</v>
      </c>
    </row>
    <row r="9" spans="1:5">
      <c r="B9" s="511" t="s">
        <v>3</v>
      </c>
      <c r="C9" s="512">
        <f ca="1">'ASŘTP (2)'!$H$1</f>
        <v>0</v>
      </c>
      <c r="D9" s="512">
        <f ca="1">'ASŘTP (2)'!$J$1</f>
        <v>0</v>
      </c>
      <c r="E9" s="512">
        <f ca="1">'ASŘTP (2)'!$L$1</f>
        <v>0</v>
      </c>
    </row>
    <row r="10" spans="1:5">
      <c r="B10" s="511"/>
      <c r="C10" s="512"/>
      <c r="D10" s="512"/>
      <c r="E10" s="512"/>
    </row>
    <row r="11" spans="1:5">
      <c r="B11" s="513" t="s">
        <v>4832</v>
      </c>
      <c r="C11" s="514">
        <f>SUM(C6:C10)</f>
        <v>0</v>
      </c>
      <c r="D11" s="514">
        <f>SUM(D6:D10)</f>
        <v>0</v>
      </c>
      <c r="E11" s="514">
        <f>SUM(E6:E10)</f>
        <v>0</v>
      </c>
    </row>
    <row r="15" spans="1:5" s="516" customFormat="1" ht="9.75">
      <c r="A15" s="515"/>
    </row>
    <row r="16" spans="1:5" s="516" customFormat="1" ht="9.75">
      <c r="A16" s="515"/>
    </row>
    <row r="17" spans="1:1" s="516" customFormat="1" ht="9.75">
      <c r="A17" s="515"/>
    </row>
    <row r="18" spans="1:1" s="516" customFormat="1" ht="9.75">
      <c r="A18" s="515"/>
    </row>
    <row r="19" spans="1:1" s="516" customFormat="1" ht="9.75">
      <c r="A19" s="515"/>
    </row>
    <row r="20" spans="1:1" s="516" customFormat="1" ht="9.75">
      <c r="A20" s="515"/>
    </row>
    <row r="21" spans="1:1" s="516" customFormat="1" ht="9.75">
      <c r="A21" s="515"/>
    </row>
    <row r="22" spans="1:1" s="516" customFormat="1" ht="9.75">
      <c r="A22" s="515"/>
    </row>
    <row r="23" spans="1:1" s="516" customFormat="1" ht="9.75">
      <c r="A23" s="515"/>
    </row>
    <row r="24" spans="1:1" s="516" customFormat="1" ht="9.75">
      <c r="A24" s="515"/>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4.xml><?xml version="1.0" encoding="utf-8"?>
<worksheet xmlns="http://schemas.openxmlformats.org/spreadsheetml/2006/main" xmlns:r="http://schemas.openxmlformats.org/officeDocument/2006/relationships">
  <sheetPr>
    <tabColor rgb="FF00B0F0"/>
    <pageSetUpPr fitToPage="1"/>
  </sheetPr>
  <dimension ref="A1:N10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542" customWidth="1"/>
    <col min="2" max="2" width="6.83203125" style="543" customWidth="1"/>
    <col min="3" max="3" width="5.5" style="543" customWidth="1"/>
    <col min="4" max="4" width="68.1640625" style="546" customWidth="1"/>
    <col min="5" max="5" width="10.1640625" style="542" customWidth="1"/>
    <col min="6" max="6" width="10.6640625" style="543"/>
    <col min="7" max="12" width="12.5" style="545" customWidth="1"/>
    <col min="13" max="13" width="15" style="543" customWidth="1"/>
    <col min="14" max="14" width="17" style="543" customWidth="1"/>
    <col min="15" max="16384" width="10.6640625" style="508"/>
  </cols>
  <sheetData>
    <row r="1" spans="1:14" s="519" customFormat="1">
      <c r="A1" s="517"/>
      <c r="B1" s="1657" t="s">
        <v>238</v>
      </c>
      <c r="C1" s="1657"/>
      <c r="D1" s="1657"/>
      <c r="E1" s="518"/>
      <c r="G1" s="520"/>
      <c r="H1" s="521">
        <f>H104</f>
        <v>0</v>
      </c>
      <c r="I1" s="522"/>
      <c r="J1" s="521">
        <f>J104</f>
        <v>0</v>
      </c>
      <c r="K1" s="522"/>
      <c r="L1" s="521">
        <f>L104</f>
        <v>0</v>
      </c>
    </row>
    <row r="2" spans="1:14" s="519" customFormat="1">
      <c r="A2" s="517"/>
      <c r="B2" s="1657" t="s">
        <v>4830</v>
      </c>
      <c r="C2" s="1657"/>
      <c r="D2" s="1657"/>
      <c r="E2" s="518"/>
      <c r="G2" s="523"/>
      <c r="H2" s="524"/>
      <c r="I2" s="518"/>
      <c r="J2" s="518"/>
      <c r="K2" s="518"/>
      <c r="L2" s="518"/>
    </row>
    <row r="3" spans="1:14" s="519" customFormat="1">
      <c r="A3" s="517"/>
      <c r="B3" s="1658"/>
      <c r="C3" s="1658"/>
      <c r="D3" s="1658"/>
      <c r="E3" s="518"/>
      <c r="G3" s="524"/>
      <c r="H3" s="524"/>
      <c r="I3" s="518"/>
      <c r="J3" s="518"/>
      <c r="K3" s="518"/>
      <c r="L3" s="518"/>
    </row>
    <row r="4" spans="1:14" ht="25.5">
      <c r="A4" s="525" t="s">
        <v>4834</v>
      </c>
      <c r="B4" s="1659" t="s">
        <v>4835</v>
      </c>
      <c r="C4" s="1659"/>
      <c r="D4" s="1659"/>
      <c r="E4" s="526" t="s">
        <v>4836</v>
      </c>
      <c r="F4" s="526" t="s">
        <v>4837</v>
      </c>
      <c r="G4" s="510" t="s">
        <v>4838</v>
      </c>
      <c r="H4" s="510" t="s">
        <v>4839</v>
      </c>
      <c r="I4" s="510" t="s">
        <v>4840</v>
      </c>
      <c r="J4" s="510" t="s">
        <v>4841</v>
      </c>
      <c r="K4" s="510" t="s">
        <v>4842</v>
      </c>
      <c r="L4" s="510" t="s">
        <v>4843</v>
      </c>
      <c r="M4" s="510" t="s">
        <v>5953</v>
      </c>
      <c r="N4" s="510" t="s">
        <v>4844</v>
      </c>
    </row>
    <row r="5" spans="1:14">
      <c r="A5" s="527">
        <v>1</v>
      </c>
      <c r="B5" s="527" t="s">
        <v>5936</v>
      </c>
      <c r="C5" s="527" t="s">
        <v>5936</v>
      </c>
      <c r="D5" s="527">
        <v>2</v>
      </c>
      <c r="E5" s="527">
        <v>3</v>
      </c>
      <c r="F5" s="527">
        <v>4</v>
      </c>
      <c r="G5" s="527">
        <v>5</v>
      </c>
      <c r="H5" s="527">
        <v>6</v>
      </c>
      <c r="I5" s="527">
        <v>7</v>
      </c>
      <c r="J5" s="527">
        <v>8</v>
      </c>
      <c r="K5" s="527">
        <v>9</v>
      </c>
      <c r="L5" s="527">
        <v>10</v>
      </c>
      <c r="M5" s="527">
        <v>11</v>
      </c>
      <c r="N5" s="527">
        <v>12</v>
      </c>
    </row>
    <row r="6" spans="1:14" s="531" customFormat="1">
      <c r="A6" s="528" t="s">
        <v>4845</v>
      </c>
      <c r="B6" s="529" t="s">
        <v>4845</v>
      </c>
      <c r="C6" s="529" t="s">
        <v>4845</v>
      </c>
      <c r="D6" s="530" t="s">
        <v>4845</v>
      </c>
      <c r="E6" s="528" t="s">
        <v>4845</v>
      </c>
      <c r="F6" s="529" t="s">
        <v>4845</v>
      </c>
      <c r="G6" s="528" t="s">
        <v>4846</v>
      </c>
      <c r="H6" s="528" t="s">
        <v>4846</v>
      </c>
      <c r="I6" s="528" t="s">
        <v>4846</v>
      </c>
      <c r="J6" s="528" t="s">
        <v>4846</v>
      </c>
      <c r="K6" s="529" t="s">
        <v>4846</v>
      </c>
      <c r="L6" s="529" t="s">
        <v>4846</v>
      </c>
      <c r="M6" s="529" t="s">
        <v>4846</v>
      </c>
      <c r="N6" s="529" t="s">
        <v>4846</v>
      </c>
    </row>
    <row r="7" spans="1:14">
      <c r="A7" s="532">
        <v>1</v>
      </c>
      <c r="B7" s="533" t="s">
        <v>239</v>
      </c>
      <c r="C7" s="534"/>
      <c r="D7" s="535"/>
      <c r="E7" s="532" t="s">
        <v>4018</v>
      </c>
      <c r="F7" s="534">
        <v>1</v>
      </c>
      <c r="G7" s="536"/>
      <c r="H7" s="537">
        <f>$F7*$G7</f>
        <v>0</v>
      </c>
      <c r="I7" s="536"/>
      <c r="J7" s="537">
        <f>$F7*$I7</f>
        <v>0</v>
      </c>
      <c r="K7" s="536">
        <f>$G7+$I7</f>
        <v>0</v>
      </c>
      <c r="L7" s="537">
        <f>$H7+$J7</f>
        <v>0</v>
      </c>
      <c r="M7" s="534"/>
      <c r="N7" s="534"/>
    </row>
    <row r="8" spans="1:14" ht="63.75">
      <c r="A8" s="518"/>
      <c r="B8" s="538"/>
      <c r="C8" s="539"/>
      <c r="D8" s="540" t="s">
        <v>4848</v>
      </c>
      <c r="E8" s="518"/>
      <c r="F8" s="539"/>
      <c r="G8" s="521"/>
      <c r="H8" s="541"/>
      <c r="I8" s="521"/>
      <c r="J8" s="541"/>
      <c r="K8" s="521"/>
      <c r="L8" s="541"/>
      <c r="M8" s="539"/>
      <c r="N8" s="539"/>
    </row>
    <row r="9" spans="1:14">
      <c r="D9" s="544" t="s">
        <v>4849</v>
      </c>
    </row>
    <row r="10" spans="1:14">
      <c r="D10" s="544" t="s">
        <v>4850</v>
      </c>
    </row>
    <row r="11" spans="1:14">
      <c r="D11" s="544" t="s">
        <v>4851</v>
      </c>
    </row>
    <row r="12" spans="1:14">
      <c r="B12" s="543">
        <v>1</v>
      </c>
      <c r="C12" s="543" t="s">
        <v>5504</v>
      </c>
      <c r="D12" s="546" t="s">
        <v>155</v>
      </c>
    </row>
    <row r="13" spans="1:14">
      <c r="B13" s="543">
        <v>1</v>
      </c>
      <c r="C13" s="543" t="s">
        <v>5504</v>
      </c>
      <c r="D13" s="546" t="s">
        <v>156</v>
      </c>
    </row>
    <row r="14" spans="1:14">
      <c r="B14" s="543">
        <v>1</v>
      </c>
      <c r="C14" s="543" t="s">
        <v>5504</v>
      </c>
      <c r="D14" s="546" t="s">
        <v>4854</v>
      </c>
    </row>
    <row r="15" spans="1:14">
      <c r="B15" s="543">
        <v>4</v>
      </c>
      <c r="C15" s="543" t="s">
        <v>4855</v>
      </c>
      <c r="D15" s="546" t="s">
        <v>157</v>
      </c>
    </row>
    <row r="16" spans="1:14">
      <c r="B16" s="543">
        <v>1</v>
      </c>
      <c r="C16" s="543" t="s">
        <v>5504</v>
      </c>
      <c r="D16" s="546" t="s">
        <v>158</v>
      </c>
    </row>
    <row r="17" spans="2:4">
      <c r="B17" s="543">
        <v>1</v>
      </c>
      <c r="C17" s="543" t="s">
        <v>5504</v>
      </c>
      <c r="D17" s="546" t="s">
        <v>159</v>
      </c>
    </row>
    <row r="18" spans="2:4">
      <c r="B18" s="543">
        <v>1</v>
      </c>
      <c r="C18" s="543" t="s">
        <v>5504</v>
      </c>
      <c r="D18" s="546" t="s">
        <v>6</v>
      </c>
    </row>
    <row r="19" spans="2:4">
      <c r="B19" s="543">
        <v>1</v>
      </c>
      <c r="C19" s="543" t="s">
        <v>5504</v>
      </c>
      <c r="D19" s="546" t="s">
        <v>7</v>
      </c>
    </row>
    <row r="20" spans="2:4">
      <c r="B20" s="543">
        <v>2</v>
      </c>
      <c r="C20" s="543" t="s">
        <v>5504</v>
      </c>
      <c r="D20" s="546" t="s">
        <v>4864</v>
      </c>
    </row>
    <row r="21" spans="2:4">
      <c r="B21" s="543">
        <v>4</v>
      </c>
      <c r="C21" s="543" t="s">
        <v>5504</v>
      </c>
      <c r="D21" s="546" t="s">
        <v>77</v>
      </c>
    </row>
    <row r="22" spans="2:4">
      <c r="B22" s="543">
        <v>1</v>
      </c>
      <c r="C22" s="543" t="s">
        <v>5504</v>
      </c>
      <c r="D22" s="546" t="s">
        <v>4867</v>
      </c>
    </row>
    <row r="23" spans="2:4">
      <c r="B23" s="543">
        <v>1</v>
      </c>
      <c r="C23" s="543" t="s">
        <v>5504</v>
      </c>
      <c r="D23" s="546" t="s">
        <v>4873</v>
      </c>
    </row>
    <row r="24" spans="2:4">
      <c r="B24" s="543">
        <v>1</v>
      </c>
      <c r="C24" s="543" t="s">
        <v>5504</v>
      </c>
      <c r="D24" s="546" t="s">
        <v>4881</v>
      </c>
    </row>
    <row r="25" spans="2:4">
      <c r="B25" s="543">
        <v>4</v>
      </c>
      <c r="C25" s="543" t="s">
        <v>5504</v>
      </c>
      <c r="D25" s="546" t="s">
        <v>167</v>
      </c>
    </row>
    <row r="26" spans="2:4">
      <c r="B26" s="543">
        <v>1</v>
      </c>
      <c r="C26" s="543" t="s">
        <v>5504</v>
      </c>
      <c r="D26" s="546" t="s">
        <v>240</v>
      </c>
    </row>
    <row r="27" spans="2:4">
      <c r="B27" s="543">
        <v>1</v>
      </c>
      <c r="C27" s="543" t="s">
        <v>5504</v>
      </c>
      <c r="D27" s="546" t="s">
        <v>8</v>
      </c>
    </row>
    <row r="28" spans="2:4">
      <c r="B28" s="543">
        <v>1</v>
      </c>
      <c r="C28" s="543" t="s">
        <v>5504</v>
      </c>
      <c r="D28" s="546" t="s">
        <v>9</v>
      </c>
    </row>
    <row r="29" spans="2:4">
      <c r="B29" s="543">
        <v>1</v>
      </c>
      <c r="C29" s="543" t="s">
        <v>5504</v>
      </c>
      <c r="D29" s="546" t="s">
        <v>10</v>
      </c>
    </row>
    <row r="30" spans="2:4">
      <c r="B30" s="543">
        <v>2</v>
      </c>
      <c r="C30" s="543" t="s">
        <v>5504</v>
      </c>
      <c r="D30" s="546" t="s">
        <v>3084</v>
      </c>
    </row>
    <row r="31" spans="2:4">
      <c r="B31" s="543">
        <v>1</v>
      </c>
      <c r="C31" s="543" t="s">
        <v>5504</v>
      </c>
      <c r="D31" s="546" t="s">
        <v>11</v>
      </c>
    </row>
    <row r="32" spans="2:4">
      <c r="B32" s="543">
        <v>4</v>
      </c>
      <c r="C32" s="543" t="s">
        <v>5504</v>
      </c>
      <c r="D32" s="546" t="s">
        <v>173</v>
      </c>
    </row>
    <row r="33" spans="1:14">
      <c r="B33" s="543">
        <v>12</v>
      </c>
      <c r="C33" s="543" t="s">
        <v>5504</v>
      </c>
      <c r="D33" s="546" t="s">
        <v>12</v>
      </c>
    </row>
    <row r="34" spans="1:14">
      <c r="B34" s="543">
        <v>4</v>
      </c>
      <c r="C34" s="543" t="s">
        <v>5504</v>
      </c>
      <c r="D34" s="546" t="s">
        <v>81</v>
      </c>
    </row>
    <row r="35" spans="1:14">
      <c r="B35" s="543">
        <v>16</v>
      </c>
      <c r="C35" s="543" t="s">
        <v>5504</v>
      </c>
      <c r="D35" s="546" t="s">
        <v>13</v>
      </c>
    </row>
    <row r="36" spans="1:14">
      <c r="B36" s="543">
        <v>166</v>
      </c>
      <c r="C36" s="543" t="s">
        <v>5504</v>
      </c>
      <c r="D36" s="546" t="s">
        <v>3088</v>
      </c>
    </row>
    <row r="37" spans="1:14">
      <c r="B37" s="543">
        <v>5</v>
      </c>
      <c r="C37" s="543" t="s">
        <v>5504</v>
      </c>
      <c r="D37" s="546" t="s">
        <v>3090</v>
      </c>
    </row>
    <row r="38" spans="1:14">
      <c r="B38" s="543">
        <v>5</v>
      </c>
      <c r="C38" s="543" t="s">
        <v>5504</v>
      </c>
      <c r="D38" s="546" t="s">
        <v>1296</v>
      </c>
    </row>
    <row r="39" spans="1:14">
      <c r="B39" s="543">
        <v>9</v>
      </c>
      <c r="C39" s="543" t="s">
        <v>5504</v>
      </c>
      <c r="D39" s="546" t="s">
        <v>3096</v>
      </c>
    </row>
    <row r="40" spans="1:14">
      <c r="B40" s="543">
        <v>1</v>
      </c>
      <c r="C40" s="543" t="s">
        <v>5504</v>
      </c>
      <c r="D40" s="546" t="s">
        <v>3099</v>
      </c>
    </row>
    <row r="41" spans="1:14">
      <c r="B41" s="543">
        <v>27</v>
      </c>
      <c r="C41" s="543" t="s">
        <v>5504</v>
      </c>
      <c r="D41" s="546" t="s">
        <v>3103</v>
      </c>
    </row>
    <row r="42" spans="1:14">
      <c r="B42" s="543">
        <v>1</v>
      </c>
      <c r="C42" s="543" t="s">
        <v>4018</v>
      </c>
      <c r="D42" s="546" t="s">
        <v>3105</v>
      </c>
    </row>
    <row r="43" spans="1:14">
      <c r="A43" s="532">
        <v>2</v>
      </c>
      <c r="B43" s="533" t="s">
        <v>241</v>
      </c>
      <c r="C43" s="534"/>
      <c r="D43" s="535"/>
      <c r="E43" s="532" t="s">
        <v>5504</v>
      </c>
      <c r="F43" s="534">
        <v>4</v>
      </c>
      <c r="G43" s="536"/>
      <c r="H43" s="537">
        <f>$F43*$G43</f>
        <v>0</v>
      </c>
      <c r="I43" s="536"/>
      <c r="J43" s="537">
        <f>$F43*$I43</f>
        <v>0</v>
      </c>
      <c r="K43" s="536">
        <f>$G43+$I43</f>
        <v>0</v>
      </c>
      <c r="L43" s="537">
        <f>$H43+$J43</f>
        <v>0</v>
      </c>
      <c r="M43" s="534"/>
      <c r="N43" s="534"/>
    </row>
    <row r="44" spans="1:14">
      <c r="D44" s="546" t="s">
        <v>242</v>
      </c>
    </row>
    <row r="45" spans="1:14">
      <c r="A45" s="532">
        <v>3</v>
      </c>
      <c r="B45" s="533" t="s">
        <v>3112</v>
      </c>
      <c r="C45" s="534"/>
      <c r="D45" s="535"/>
      <c r="E45" s="532" t="s">
        <v>459</v>
      </c>
      <c r="F45" s="534">
        <v>20</v>
      </c>
      <c r="G45" s="536"/>
      <c r="H45" s="537">
        <f>$F45*$G45</f>
        <v>0</v>
      </c>
      <c r="I45" s="536"/>
      <c r="J45" s="537">
        <f>$F45*$I45</f>
        <v>0</v>
      </c>
      <c r="K45" s="536">
        <f>$G45+$I45</f>
        <v>0</v>
      </c>
      <c r="L45" s="537">
        <f>$H45+$J45</f>
        <v>0</v>
      </c>
      <c r="M45" s="534"/>
      <c r="N45" s="534"/>
    </row>
    <row r="46" spans="1:14">
      <c r="A46" s="547"/>
      <c r="B46" s="548"/>
      <c r="C46" s="549"/>
      <c r="D46" s="550" t="s">
        <v>3111</v>
      </c>
      <c r="E46" s="547"/>
      <c r="F46" s="549"/>
      <c r="G46" s="551"/>
      <c r="H46" s="552"/>
      <c r="I46" s="551"/>
      <c r="J46" s="552"/>
      <c r="K46" s="551"/>
      <c r="L46" s="552"/>
      <c r="M46" s="549"/>
      <c r="N46" s="549"/>
    </row>
    <row r="47" spans="1:14">
      <c r="A47" s="532">
        <v>4</v>
      </c>
      <c r="B47" s="533" t="s">
        <v>3113</v>
      </c>
      <c r="C47" s="534"/>
      <c r="D47" s="535"/>
      <c r="E47" s="532" t="s">
        <v>459</v>
      </c>
      <c r="F47" s="534">
        <v>300</v>
      </c>
      <c r="G47" s="536"/>
      <c r="H47" s="537">
        <f>$F47*$G47</f>
        <v>0</v>
      </c>
      <c r="I47" s="536"/>
      <c r="J47" s="537">
        <f>$F47*$I47</f>
        <v>0</v>
      </c>
      <c r="K47" s="536">
        <f>$G47+$I47</f>
        <v>0</v>
      </c>
      <c r="L47" s="537">
        <f>$H47+$J47</f>
        <v>0</v>
      </c>
      <c r="M47" s="534"/>
      <c r="N47" s="534"/>
    </row>
    <row r="48" spans="1:14">
      <c r="A48" s="547"/>
      <c r="B48" s="548"/>
      <c r="C48" s="549"/>
      <c r="D48" s="550" t="s">
        <v>3111</v>
      </c>
      <c r="E48" s="547"/>
      <c r="F48" s="549"/>
      <c r="G48" s="551"/>
      <c r="H48" s="552"/>
      <c r="I48" s="551"/>
      <c r="J48" s="552"/>
      <c r="K48" s="551"/>
      <c r="L48" s="552"/>
      <c r="M48" s="549"/>
      <c r="N48" s="549"/>
    </row>
    <row r="49" spans="1:14">
      <c r="A49" s="532">
        <v>5</v>
      </c>
      <c r="B49" s="533" t="s">
        <v>3123</v>
      </c>
      <c r="C49" s="534"/>
      <c r="D49" s="535"/>
      <c r="E49" s="532" t="s">
        <v>459</v>
      </c>
      <c r="F49" s="534">
        <v>50</v>
      </c>
      <c r="G49" s="536"/>
      <c r="H49" s="537">
        <f>$F49*$G49</f>
        <v>0</v>
      </c>
      <c r="I49" s="536"/>
      <c r="J49" s="537">
        <f>$F49*$I49</f>
        <v>0</v>
      </c>
      <c r="K49" s="536">
        <f>$G49+$I49</f>
        <v>0</v>
      </c>
      <c r="L49" s="537">
        <f>$H49+$J49</f>
        <v>0</v>
      </c>
      <c r="M49" s="534"/>
      <c r="N49" s="534"/>
    </row>
    <row r="50" spans="1:14">
      <c r="A50" s="547"/>
      <c r="B50" s="548"/>
      <c r="C50" s="549"/>
      <c r="D50" s="550" t="s">
        <v>3111</v>
      </c>
      <c r="E50" s="547"/>
      <c r="F50" s="549"/>
      <c r="G50" s="551"/>
      <c r="H50" s="552"/>
      <c r="I50" s="551"/>
      <c r="J50" s="552"/>
      <c r="K50" s="551"/>
      <c r="L50" s="552"/>
      <c r="M50" s="549"/>
      <c r="N50" s="549"/>
    </row>
    <row r="51" spans="1:14">
      <c r="A51" s="532">
        <v>6</v>
      </c>
      <c r="B51" s="533" t="s">
        <v>3124</v>
      </c>
      <c r="C51" s="534"/>
      <c r="D51" s="535"/>
      <c r="E51" s="532" t="s">
        <v>459</v>
      </c>
      <c r="F51" s="534">
        <v>250</v>
      </c>
      <c r="G51" s="536"/>
      <c r="H51" s="537">
        <f>$F51*$G51</f>
        <v>0</v>
      </c>
      <c r="I51" s="536"/>
      <c r="J51" s="537">
        <f>$F51*$I51</f>
        <v>0</v>
      </c>
      <c r="K51" s="536">
        <f>$G51+$I51</f>
        <v>0</v>
      </c>
      <c r="L51" s="537">
        <f>$H51+$J51</f>
        <v>0</v>
      </c>
      <c r="M51" s="534"/>
      <c r="N51" s="534"/>
    </row>
    <row r="52" spans="1:14">
      <c r="A52" s="547"/>
      <c r="B52" s="548"/>
      <c r="C52" s="549"/>
      <c r="D52" s="550" t="s">
        <v>3111</v>
      </c>
      <c r="E52" s="547"/>
      <c r="F52" s="549"/>
      <c r="G52" s="551"/>
      <c r="H52" s="552"/>
      <c r="I52" s="551"/>
      <c r="J52" s="552"/>
      <c r="K52" s="551"/>
      <c r="L52" s="552"/>
      <c r="M52" s="549"/>
      <c r="N52" s="549"/>
    </row>
    <row r="53" spans="1:14">
      <c r="A53" s="532">
        <v>7</v>
      </c>
      <c r="B53" s="533" t="s">
        <v>14</v>
      </c>
      <c r="C53" s="534"/>
      <c r="D53" s="535"/>
      <c r="E53" s="532" t="s">
        <v>459</v>
      </c>
      <c r="F53" s="534">
        <v>50</v>
      </c>
      <c r="G53" s="536"/>
      <c r="H53" s="537">
        <f>$F53*$G53</f>
        <v>0</v>
      </c>
      <c r="I53" s="536"/>
      <c r="J53" s="537">
        <f>$F53*$I53</f>
        <v>0</v>
      </c>
      <c r="K53" s="536">
        <f>$G53+$I53</f>
        <v>0</v>
      </c>
      <c r="L53" s="537">
        <f>$H53+$J53</f>
        <v>0</v>
      </c>
      <c r="M53" s="534"/>
      <c r="N53" s="534"/>
    </row>
    <row r="54" spans="1:14">
      <c r="A54" s="547"/>
      <c r="B54" s="548"/>
      <c r="C54" s="549"/>
      <c r="D54" s="550" t="s">
        <v>3111</v>
      </c>
      <c r="E54" s="547"/>
      <c r="F54" s="549"/>
      <c r="G54" s="551"/>
      <c r="H54" s="552"/>
      <c r="I54" s="551"/>
      <c r="J54" s="552"/>
      <c r="K54" s="551"/>
      <c r="L54" s="552"/>
      <c r="M54" s="549"/>
      <c r="N54" s="549"/>
    </row>
    <row r="55" spans="1:14">
      <c r="A55" s="532">
        <v>8</v>
      </c>
      <c r="B55" s="533" t="s">
        <v>3127</v>
      </c>
      <c r="C55" s="534"/>
      <c r="D55" s="535"/>
      <c r="E55" s="532" t="s">
        <v>4018</v>
      </c>
      <c r="F55" s="534">
        <v>1</v>
      </c>
      <c r="G55" s="536"/>
      <c r="H55" s="537">
        <f>$F55*$G55</f>
        <v>0</v>
      </c>
      <c r="I55" s="536"/>
      <c r="J55" s="537">
        <f>$F55*$I55</f>
        <v>0</v>
      </c>
      <c r="K55" s="536">
        <f>$G55+$I55</f>
        <v>0</v>
      </c>
      <c r="L55" s="537">
        <f>$H55+$J55</f>
        <v>0</v>
      </c>
      <c r="M55" s="534"/>
      <c r="N55" s="534"/>
    </row>
    <row r="56" spans="1:14" ht="25.5">
      <c r="A56" s="518"/>
      <c r="B56" s="538"/>
      <c r="C56" s="539"/>
      <c r="D56" s="544" t="s">
        <v>3128</v>
      </c>
      <c r="E56" s="518"/>
      <c r="F56" s="539"/>
      <c r="G56" s="521"/>
      <c r="H56" s="541"/>
      <c r="I56" s="521"/>
      <c r="J56" s="541"/>
      <c r="K56" s="521"/>
      <c r="L56" s="541"/>
      <c r="M56" s="539"/>
      <c r="N56" s="539"/>
    </row>
    <row r="57" spans="1:14">
      <c r="B57" s="543">
        <v>1</v>
      </c>
      <c r="C57" s="543" t="s">
        <v>4018</v>
      </c>
      <c r="D57" s="546" t="s">
        <v>3129</v>
      </c>
    </row>
    <row r="58" spans="1:14">
      <c r="B58" s="543">
        <v>1</v>
      </c>
      <c r="C58" s="543" t="s">
        <v>4018</v>
      </c>
      <c r="D58" s="546" t="s">
        <v>3130</v>
      </c>
    </row>
    <row r="59" spans="1:14">
      <c r="A59" s="532">
        <v>9</v>
      </c>
      <c r="B59" s="533" t="s">
        <v>243</v>
      </c>
      <c r="C59" s="534"/>
      <c r="D59" s="535"/>
      <c r="E59" s="532" t="s">
        <v>4018</v>
      </c>
      <c r="F59" s="534">
        <v>1</v>
      </c>
      <c r="G59" s="536"/>
      <c r="H59" s="537">
        <f>$F59*$G59</f>
        <v>0</v>
      </c>
      <c r="I59" s="536"/>
      <c r="J59" s="537">
        <f>$F59*$I59</f>
        <v>0</v>
      </c>
      <c r="K59" s="536">
        <f>$G59+$I59</f>
        <v>0</v>
      </c>
      <c r="L59" s="537">
        <f>$H59+$J59</f>
        <v>0</v>
      </c>
      <c r="M59" s="534"/>
      <c r="N59" s="534"/>
    </row>
    <row r="60" spans="1:14">
      <c r="A60" s="547"/>
      <c r="B60" s="548"/>
      <c r="C60" s="549"/>
      <c r="D60" s="550" t="s">
        <v>3132</v>
      </c>
      <c r="E60" s="547"/>
      <c r="F60" s="549"/>
      <c r="G60" s="551"/>
      <c r="H60" s="552"/>
      <c r="I60" s="551"/>
      <c r="J60" s="552"/>
      <c r="K60" s="551"/>
      <c r="L60" s="552"/>
      <c r="M60" s="549"/>
      <c r="N60" s="549"/>
    </row>
    <row r="61" spans="1:14">
      <c r="A61" s="532">
        <v>10</v>
      </c>
      <c r="B61" s="533" t="s">
        <v>244</v>
      </c>
      <c r="C61" s="534"/>
      <c r="D61" s="535"/>
      <c r="E61" s="532" t="s">
        <v>4018</v>
      </c>
      <c r="F61" s="534">
        <v>1</v>
      </c>
      <c r="G61" s="536"/>
      <c r="H61" s="537">
        <f>$F61*$G61</f>
        <v>0</v>
      </c>
      <c r="I61" s="536"/>
      <c r="J61" s="537">
        <f>$F61*$I61</f>
        <v>0</v>
      </c>
      <c r="K61" s="536">
        <f>$G61+$I61</f>
        <v>0</v>
      </c>
      <c r="L61" s="537">
        <f>$H61+$J61</f>
        <v>0</v>
      </c>
      <c r="M61" s="534"/>
      <c r="N61" s="534"/>
    </row>
    <row r="62" spans="1:14">
      <c r="A62" s="547"/>
      <c r="B62" s="548"/>
      <c r="C62" s="549"/>
      <c r="D62" s="550" t="s">
        <v>3132</v>
      </c>
      <c r="E62" s="547"/>
      <c r="F62" s="549"/>
      <c r="G62" s="551"/>
      <c r="H62" s="552"/>
      <c r="I62" s="551"/>
      <c r="J62" s="552"/>
      <c r="K62" s="551"/>
      <c r="L62" s="552"/>
      <c r="M62" s="549"/>
      <c r="N62" s="549"/>
    </row>
    <row r="63" spans="1:14">
      <c r="A63" s="532">
        <v>11</v>
      </c>
      <c r="B63" s="533" t="s">
        <v>245</v>
      </c>
      <c r="C63" s="534"/>
      <c r="D63" s="535"/>
      <c r="E63" s="532" t="s">
        <v>4018</v>
      </c>
      <c r="F63" s="534">
        <v>1</v>
      </c>
      <c r="G63" s="536"/>
      <c r="H63" s="537">
        <f>$F63*$G63</f>
        <v>0</v>
      </c>
      <c r="I63" s="536"/>
      <c r="J63" s="537">
        <f>$F63*$I63</f>
        <v>0</v>
      </c>
      <c r="K63" s="536">
        <f>$G63+$I63</f>
        <v>0</v>
      </c>
      <c r="L63" s="537">
        <f>$H63+$J63</f>
        <v>0</v>
      </c>
      <c r="M63" s="534"/>
      <c r="N63" s="534"/>
    </row>
    <row r="64" spans="1:14">
      <c r="A64" s="547"/>
      <c r="B64" s="548"/>
      <c r="C64" s="549"/>
      <c r="D64" s="550" t="s">
        <v>3132</v>
      </c>
      <c r="E64" s="547"/>
      <c r="F64" s="549"/>
      <c r="G64" s="551"/>
      <c r="H64" s="552"/>
      <c r="I64" s="551"/>
      <c r="J64" s="552"/>
      <c r="K64" s="551"/>
      <c r="L64" s="552"/>
      <c r="M64" s="549"/>
      <c r="N64" s="549"/>
    </row>
    <row r="65" spans="1:14">
      <c r="A65" s="532">
        <v>12</v>
      </c>
      <c r="B65" s="533" t="s">
        <v>246</v>
      </c>
      <c r="C65" s="534"/>
      <c r="D65" s="535"/>
      <c r="E65" s="532" t="s">
        <v>4018</v>
      </c>
      <c r="F65" s="534">
        <v>1</v>
      </c>
      <c r="G65" s="536"/>
      <c r="H65" s="537">
        <f>$F65*$G65</f>
        <v>0</v>
      </c>
      <c r="I65" s="536"/>
      <c r="J65" s="537">
        <f>$F65*$I65</f>
        <v>0</v>
      </c>
      <c r="K65" s="536">
        <f>$G65+$I65</f>
        <v>0</v>
      </c>
      <c r="L65" s="537">
        <f>$H65+$J65</f>
        <v>0</v>
      </c>
      <c r="M65" s="534"/>
      <c r="N65" s="534"/>
    </row>
    <row r="66" spans="1:14">
      <c r="A66" s="547"/>
      <c r="B66" s="548"/>
      <c r="C66" s="549"/>
      <c r="D66" s="550" t="s">
        <v>3132</v>
      </c>
      <c r="E66" s="547"/>
      <c r="F66" s="549"/>
      <c r="G66" s="551"/>
      <c r="H66" s="552"/>
      <c r="I66" s="551"/>
      <c r="J66" s="552"/>
      <c r="K66" s="551"/>
      <c r="L66" s="552"/>
      <c r="M66" s="549"/>
      <c r="N66" s="549"/>
    </row>
    <row r="67" spans="1:14">
      <c r="A67" s="532">
        <v>13</v>
      </c>
      <c r="B67" s="533" t="s">
        <v>247</v>
      </c>
      <c r="C67" s="534"/>
      <c r="D67" s="535"/>
      <c r="E67" s="532" t="s">
        <v>4018</v>
      </c>
      <c r="F67" s="534">
        <v>1</v>
      </c>
      <c r="G67" s="536"/>
      <c r="H67" s="537">
        <f>$F67*$G67</f>
        <v>0</v>
      </c>
      <c r="I67" s="536"/>
      <c r="J67" s="537">
        <f>$F67*$I67</f>
        <v>0</v>
      </c>
      <c r="K67" s="536">
        <f>$G67+$I67</f>
        <v>0</v>
      </c>
      <c r="L67" s="537">
        <f>$H67+$J67</f>
        <v>0</v>
      </c>
      <c r="M67" s="534"/>
      <c r="N67" s="534"/>
    </row>
    <row r="68" spans="1:14">
      <c r="A68" s="547"/>
      <c r="B68" s="548"/>
      <c r="C68" s="549"/>
      <c r="D68" s="550" t="s">
        <v>3132</v>
      </c>
      <c r="E68" s="547"/>
      <c r="F68" s="549"/>
      <c r="G68" s="551"/>
      <c r="H68" s="552"/>
      <c r="I68" s="551"/>
      <c r="J68" s="552"/>
      <c r="K68" s="551"/>
      <c r="L68" s="552"/>
      <c r="M68" s="549"/>
      <c r="N68" s="549"/>
    </row>
    <row r="69" spans="1:14">
      <c r="A69" s="532">
        <v>14</v>
      </c>
      <c r="B69" s="533" t="s">
        <v>248</v>
      </c>
      <c r="C69" s="534"/>
      <c r="D69" s="535"/>
      <c r="E69" s="532" t="s">
        <v>4018</v>
      </c>
      <c r="F69" s="534">
        <v>1</v>
      </c>
      <c r="G69" s="536"/>
      <c r="H69" s="537">
        <f>$F69*$G69</f>
        <v>0</v>
      </c>
      <c r="I69" s="536"/>
      <c r="J69" s="537">
        <f>$F69*$I69</f>
        <v>0</v>
      </c>
      <c r="K69" s="536">
        <f>$G69+$I69</f>
        <v>0</v>
      </c>
      <c r="L69" s="537">
        <f>$H69+$J69</f>
        <v>0</v>
      </c>
      <c r="M69" s="534"/>
      <c r="N69" s="534"/>
    </row>
    <row r="70" spans="1:14">
      <c r="A70" s="547"/>
      <c r="B70" s="548"/>
      <c r="C70" s="549"/>
      <c r="D70" s="550" t="s">
        <v>3132</v>
      </c>
      <c r="E70" s="547"/>
      <c r="F70" s="549"/>
      <c r="G70" s="551"/>
      <c r="H70" s="552"/>
      <c r="I70" s="551"/>
      <c r="J70" s="552"/>
      <c r="K70" s="551"/>
      <c r="L70" s="552"/>
      <c r="M70" s="549"/>
      <c r="N70" s="549"/>
    </row>
    <row r="71" spans="1:14">
      <c r="A71" s="532">
        <v>15</v>
      </c>
      <c r="B71" s="533" t="s">
        <v>249</v>
      </c>
      <c r="C71" s="534"/>
      <c r="D71" s="535"/>
      <c r="E71" s="532" t="s">
        <v>4018</v>
      </c>
      <c r="F71" s="534">
        <v>1</v>
      </c>
      <c r="G71" s="536"/>
      <c r="H71" s="537">
        <f>$F71*$G71</f>
        <v>0</v>
      </c>
      <c r="I71" s="536"/>
      <c r="J71" s="537">
        <f>$F71*$I71</f>
        <v>0</v>
      </c>
      <c r="K71" s="536">
        <f>$G71+$I71</f>
        <v>0</v>
      </c>
      <c r="L71" s="537">
        <f>$H71+$J71</f>
        <v>0</v>
      </c>
      <c r="M71" s="534"/>
      <c r="N71" s="534"/>
    </row>
    <row r="72" spans="1:14">
      <c r="A72" s="547"/>
      <c r="B72" s="548"/>
      <c r="C72" s="549"/>
      <c r="D72" s="550" t="s">
        <v>3132</v>
      </c>
      <c r="E72" s="547"/>
      <c r="F72" s="549"/>
      <c r="G72" s="551"/>
      <c r="H72" s="552"/>
      <c r="I72" s="551"/>
      <c r="J72" s="552"/>
      <c r="K72" s="551"/>
      <c r="L72" s="552"/>
      <c r="M72" s="549"/>
      <c r="N72" s="549"/>
    </row>
    <row r="73" spans="1:14">
      <c r="A73" s="532">
        <v>16</v>
      </c>
      <c r="B73" s="533" t="s">
        <v>250</v>
      </c>
      <c r="C73" s="534"/>
      <c r="D73" s="535"/>
      <c r="E73" s="532" t="s">
        <v>4018</v>
      </c>
      <c r="F73" s="534">
        <v>1</v>
      </c>
      <c r="G73" s="536"/>
      <c r="H73" s="537">
        <f>$F73*$G73</f>
        <v>0</v>
      </c>
      <c r="I73" s="536"/>
      <c r="J73" s="537">
        <f>$F73*$I73</f>
        <v>0</v>
      </c>
      <c r="K73" s="536">
        <f>$G73+$I73</f>
        <v>0</v>
      </c>
      <c r="L73" s="537">
        <f>$H73+$J73</f>
        <v>0</v>
      </c>
      <c r="M73" s="534"/>
      <c r="N73" s="534"/>
    </row>
    <row r="74" spans="1:14">
      <c r="A74" s="547"/>
      <c r="B74" s="548"/>
      <c r="C74" s="549"/>
      <c r="D74" s="550" t="s">
        <v>3132</v>
      </c>
      <c r="E74" s="547"/>
      <c r="F74" s="549"/>
      <c r="G74" s="551"/>
      <c r="H74" s="552"/>
      <c r="I74" s="551"/>
      <c r="J74" s="552"/>
      <c r="K74" s="551"/>
      <c r="L74" s="552"/>
      <c r="M74" s="549"/>
      <c r="N74" s="549"/>
    </row>
    <row r="75" spans="1:14">
      <c r="A75" s="532">
        <v>17</v>
      </c>
      <c r="B75" s="533" t="s">
        <v>251</v>
      </c>
      <c r="C75" s="534"/>
      <c r="D75" s="535"/>
      <c r="E75" s="532" t="s">
        <v>4018</v>
      </c>
      <c r="F75" s="534">
        <v>1</v>
      </c>
      <c r="G75" s="536"/>
      <c r="H75" s="537">
        <f>$F75*$G75</f>
        <v>0</v>
      </c>
      <c r="I75" s="536"/>
      <c r="J75" s="537">
        <f>$F75*$I75</f>
        <v>0</v>
      </c>
      <c r="K75" s="536">
        <f>$G75+$I75</f>
        <v>0</v>
      </c>
      <c r="L75" s="537">
        <f>$H75+$J75</f>
        <v>0</v>
      </c>
      <c r="M75" s="534"/>
      <c r="N75" s="534"/>
    </row>
    <row r="76" spans="1:14">
      <c r="A76" s="547"/>
      <c r="B76" s="548"/>
      <c r="C76" s="549"/>
      <c r="D76" s="550" t="s">
        <v>3132</v>
      </c>
      <c r="E76" s="547"/>
      <c r="F76" s="549"/>
      <c r="G76" s="551"/>
      <c r="H76" s="552"/>
      <c r="I76" s="551"/>
      <c r="J76" s="552"/>
      <c r="K76" s="551"/>
      <c r="L76" s="552"/>
      <c r="M76" s="549"/>
      <c r="N76" s="549"/>
    </row>
    <row r="77" spans="1:14">
      <c r="A77" s="532">
        <v>18</v>
      </c>
      <c r="B77" s="533" t="s">
        <v>252</v>
      </c>
      <c r="C77" s="534"/>
      <c r="D77" s="535"/>
      <c r="E77" s="532" t="s">
        <v>4018</v>
      </c>
      <c r="F77" s="534">
        <v>1</v>
      </c>
      <c r="G77" s="536"/>
      <c r="H77" s="537">
        <f>$F77*$G77</f>
        <v>0</v>
      </c>
      <c r="I77" s="536"/>
      <c r="J77" s="537">
        <f>$F77*$I77</f>
        <v>0</v>
      </c>
      <c r="K77" s="536">
        <f>$G77+$I77</f>
        <v>0</v>
      </c>
      <c r="L77" s="537">
        <f>$H77+$J77</f>
        <v>0</v>
      </c>
      <c r="M77" s="534"/>
      <c r="N77" s="534"/>
    </row>
    <row r="78" spans="1:14">
      <c r="A78" s="547"/>
      <c r="B78" s="548"/>
      <c r="C78" s="549"/>
      <c r="D78" s="550" t="s">
        <v>3132</v>
      </c>
      <c r="E78" s="547"/>
      <c r="F78" s="549"/>
      <c r="G78" s="551"/>
      <c r="H78" s="552"/>
      <c r="I78" s="551"/>
      <c r="J78" s="552"/>
      <c r="K78" s="551"/>
      <c r="L78" s="552"/>
      <c r="M78" s="549"/>
      <c r="N78" s="549"/>
    </row>
    <row r="79" spans="1:14">
      <c r="A79" s="532">
        <v>19</v>
      </c>
      <c r="B79" s="533" t="s">
        <v>253</v>
      </c>
      <c r="C79" s="534"/>
      <c r="D79" s="535"/>
      <c r="E79" s="532" t="s">
        <v>4018</v>
      </c>
      <c r="F79" s="534">
        <v>1</v>
      </c>
      <c r="G79" s="536"/>
      <c r="H79" s="537">
        <f>$F79*$G79</f>
        <v>0</v>
      </c>
      <c r="I79" s="536"/>
      <c r="J79" s="537">
        <f>$F79*$I79</f>
        <v>0</v>
      </c>
      <c r="K79" s="536">
        <f>$G79+$I79</f>
        <v>0</v>
      </c>
      <c r="L79" s="537">
        <f>$H79+$J79</f>
        <v>0</v>
      </c>
      <c r="M79" s="534"/>
      <c r="N79" s="534"/>
    </row>
    <row r="80" spans="1:14">
      <c r="A80" s="547"/>
      <c r="B80" s="548"/>
      <c r="C80" s="549"/>
      <c r="D80" s="550" t="s">
        <v>3132</v>
      </c>
      <c r="E80" s="547"/>
      <c r="F80" s="549"/>
      <c r="G80" s="551"/>
      <c r="H80" s="552"/>
      <c r="I80" s="551"/>
      <c r="J80" s="552"/>
      <c r="K80" s="551"/>
      <c r="L80" s="552"/>
      <c r="M80" s="549"/>
      <c r="N80" s="549"/>
    </row>
    <row r="81" spans="1:14">
      <c r="A81" s="532">
        <v>20</v>
      </c>
      <c r="B81" s="533" t="s">
        <v>254</v>
      </c>
      <c r="C81" s="534"/>
      <c r="D81" s="535"/>
      <c r="E81" s="532" t="s">
        <v>4018</v>
      </c>
      <c r="F81" s="534">
        <v>1</v>
      </c>
      <c r="G81" s="536"/>
      <c r="H81" s="537">
        <f>$F81*$G81</f>
        <v>0</v>
      </c>
      <c r="I81" s="536"/>
      <c r="J81" s="537">
        <f>$F81*$I81</f>
        <v>0</v>
      </c>
      <c r="K81" s="536">
        <f>$G81+$I81</f>
        <v>0</v>
      </c>
      <c r="L81" s="537">
        <f>$H81+$J81</f>
        <v>0</v>
      </c>
      <c r="M81" s="534"/>
      <c r="N81" s="534"/>
    </row>
    <row r="82" spans="1:14">
      <c r="A82" s="547"/>
      <c r="B82" s="548"/>
      <c r="C82" s="549"/>
      <c r="D82" s="550" t="s">
        <v>3132</v>
      </c>
      <c r="E82" s="547"/>
      <c r="F82" s="549"/>
      <c r="G82" s="551"/>
      <c r="H82" s="552"/>
      <c r="I82" s="551"/>
      <c r="J82" s="552"/>
      <c r="K82" s="551"/>
      <c r="L82" s="552"/>
      <c r="M82" s="549"/>
      <c r="N82" s="549"/>
    </row>
    <row r="83" spans="1:14">
      <c r="A83" s="532">
        <v>21</v>
      </c>
      <c r="B83" s="533" t="s">
        <v>255</v>
      </c>
      <c r="C83" s="534"/>
      <c r="D83" s="535"/>
      <c r="E83" s="532" t="s">
        <v>4018</v>
      </c>
      <c r="F83" s="534">
        <v>1</v>
      </c>
      <c r="G83" s="536"/>
      <c r="H83" s="537">
        <f>$F83*$G83</f>
        <v>0</v>
      </c>
      <c r="I83" s="536"/>
      <c r="J83" s="537">
        <f>$F83*$I83</f>
        <v>0</v>
      </c>
      <c r="K83" s="536">
        <f>$G83+$I83</f>
        <v>0</v>
      </c>
      <c r="L83" s="537">
        <f>$H83+$J83</f>
        <v>0</v>
      </c>
      <c r="M83" s="534"/>
      <c r="N83" s="534"/>
    </row>
    <row r="84" spans="1:14">
      <c r="A84" s="547"/>
      <c r="B84" s="548"/>
      <c r="C84" s="549"/>
      <c r="D84" s="550" t="s">
        <v>3132</v>
      </c>
      <c r="E84" s="547"/>
      <c r="F84" s="549"/>
      <c r="G84" s="551"/>
      <c r="H84" s="552"/>
      <c r="I84" s="551"/>
      <c r="J84" s="552"/>
      <c r="K84" s="551"/>
      <c r="L84" s="552"/>
      <c r="M84" s="549"/>
      <c r="N84" s="549"/>
    </row>
    <row r="85" spans="1:14">
      <c r="A85" s="532">
        <v>22</v>
      </c>
      <c r="B85" s="533" t="s">
        <v>217</v>
      </c>
      <c r="C85" s="534"/>
      <c r="D85" s="535"/>
      <c r="E85" s="532" t="s">
        <v>4018</v>
      </c>
      <c r="F85" s="534">
        <v>1</v>
      </c>
      <c r="G85" s="536"/>
      <c r="H85" s="537">
        <f>$F85*$G85</f>
        <v>0</v>
      </c>
      <c r="I85" s="536"/>
      <c r="J85" s="537">
        <f>$F85*$I85</f>
        <v>0</v>
      </c>
      <c r="K85" s="536">
        <f>$G85+$I85</f>
        <v>0</v>
      </c>
      <c r="L85" s="537">
        <f>$H85+$J85</f>
        <v>0</v>
      </c>
      <c r="M85" s="534"/>
      <c r="N85" s="534"/>
    </row>
    <row r="86" spans="1:14">
      <c r="A86" s="547"/>
      <c r="B86" s="548"/>
      <c r="C86" s="549"/>
      <c r="D86" s="550" t="s">
        <v>3132</v>
      </c>
      <c r="E86" s="547"/>
      <c r="F86" s="549"/>
      <c r="G86" s="551"/>
      <c r="H86" s="552"/>
      <c r="I86" s="551"/>
      <c r="J86" s="552"/>
      <c r="K86" s="551"/>
      <c r="L86" s="552"/>
      <c r="M86" s="549"/>
      <c r="N86" s="549"/>
    </row>
    <row r="87" spans="1:14">
      <c r="A87" s="532">
        <v>23</v>
      </c>
      <c r="B87" s="533" t="s">
        <v>256</v>
      </c>
      <c r="C87" s="534"/>
      <c r="D87" s="535"/>
      <c r="E87" s="532" t="s">
        <v>4018</v>
      </c>
      <c r="F87" s="534">
        <v>1</v>
      </c>
      <c r="G87" s="536"/>
      <c r="H87" s="537">
        <f>$F87*$G87</f>
        <v>0</v>
      </c>
      <c r="I87" s="536"/>
      <c r="J87" s="537">
        <f>$F87*$I87</f>
        <v>0</v>
      </c>
      <c r="K87" s="536">
        <f>$G87+$I87</f>
        <v>0</v>
      </c>
      <c r="L87" s="537">
        <f>$H87+$J87</f>
        <v>0</v>
      </c>
      <c r="M87" s="534"/>
      <c r="N87" s="534"/>
    </row>
    <row r="88" spans="1:14">
      <c r="A88" s="547"/>
      <c r="B88" s="548"/>
      <c r="C88" s="549"/>
      <c r="D88" s="550" t="s">
        <v>3132</v>
      </c>
      <c r="E88" s="547"/>
      <c r="F88" s="549"/>
      <c r="G88" s="551"/>
      <c r="H88" s="552"/>
      <c r="I88" s="551"/>
      <c r="J88" s="552"/>
      <c r="K88" s="551"/>
      <c r="L88" s="552"/>
      <c r="M88" s="549"/>
      <c r="N88" s="549"/>
    </row>
    <row r="89" spans="1:14">
      <c r="A89" s="532">
        <v>24</v>
      </c>
      <c r="B89" s="533" t="s">
        <v>220</v>
      </c>
      <c r="C89" s="534"/>
      <c r="D89" s="535"/>
      <c r="E89" s="532" t="s">
        <v>4018</v>
      </c>
      <c r="F89" s="534">
        <v>1</v>
      </c>
      <c r="G89" s="536"/>
      <c r="H89" s="537">
        <f>$F89*$G89</f>
        <v>0</v>
      </c>
      <c r="I89" s="536"/>
      <c r="J89" s="537">
        <f>$F89*$I89</f>
        <v>0</v>
      </c>
      <c r="K89" s="536">
        <f>$G89+$I89</f>
        <v>0</v>
      </c>
      <c r="L89" s="537">
        <f>$H89+$J89</f>
        <v>0</v>
      </c>
      <c r="M89" s="534"/>
      <c r="N89" s="534"/>
    </row>
    <row r="90" spans="1:14">
      <c r="A90" s="547"/>
      <c r="B90" s="548"/>
      <c r="C90" s="549"/>
      <c r="D90" s="550" t="s">
        <v>3132</v>
      </c>
      <c r="E90" s="547"/>
      <c r="F90" s="549"/>
      <c r="G90" s="551"/>
      <c r="H90" s="552"/>
      <c r="I90" s="551"/>
      <c r="J90" s="552"/>
      <c r="K90" s="551"/>
      <c r="L90" s="552"/>
      <c r="M90" s="549"/>
      <c r="N90" s="549"/>
    </row>
    <row r="91" spans="1:14">
      <c r="A91" s="532">
        <v>25</v>
      </c>
      <c r="B91" s="533" t="s">
        <v>1270</v>
      </c>
      <c r="C91" s="534"/>
      <c r="D91" s="535"/>
      <c r="E91" s="532" t="s">
        <v>4018</v>
      </c>
      <c r="F91" s="534">
        <v>1</v>
      </c>
      <c r="G91" s="536"/>
      <c r="H91" s="537">
        <f>$F91*$G91</f>
        <v>0</v>
      </c>
      <c r="I91" s="536"/>
      <c r="J91" s="537">
        <f>$F91*$I91</f>
        <v>0</v>
      </c>
      <c r="K91" s="536">
        <f>$G91+$I91</f>
        <v>0</v>
      </c>
      <c r="L91" s="537">
        <f>$H91+$J91</f>
        <v>0</v>
      </c>
      <c r="M91" s="534"/>
      <c r="N91" s="534"/>
    </row>
    <row r="92" spans="1:14" ht="25.5">
      <c r="B92" s="543">
        <v>1</v>
      </c>
      <c r="C92" s="543" t="s">
        <v>5504</v>
      </c>
      <c r="D92" s="546" t="s">
        <v>1271</v>
      </c>
    </row>
    <row r="93" spans="1:14">
      <c r="A93" s="532">
        <v>26</v>
      </c>
      <c r="B93" s="533" t="s">
        <v>1273</v>
      </c>
      <c r="C93" s="534"/>
      <c r="D93" s="535"/>
      <c r="E93" s="532" t="s">
        <v>4018</v>
      </c>
      <c r="F93" s="534">
        <v>1</v>
      </c>
      <c r="G93" s="536"/>
      <c r="H93" s="537">
        <f>$F93*$G93</f>
        <v>0</v>
      </c>
      <c r="I93" s="536"/>
      <c r="J93" s="537">
        <f>$F93*$I93</f>
        <v>0</v>
      </c>
      <c r="K93" s="536">
        <f>$G93+$I93</f>
        <v>0</v>
      </c>
      <c r="L93" s="537">
        <f>$H93+$J93</f>
        <v>0</v>
      </c>
      <c r="M93" s="534"/>
      <c r="N93" s="534"/>
    </row>
    <row r="94" spans="1:14">
      <c r="D94" s="546" t="s">
        <v>1274</v>
      </c>
    </row>
    <row r="95" spans="1:14">
      <c r="D95" s="546" t="s">
        <v>1275</v>
      </c>
    </row>
    <row r="96" spans="1:14">
      <c r="D96" s="546" t="s">
        <v>1276</v>
      </c>
    </row>
    <row r="97" spans="1:14">
      <c r="D97" s="546" t="s">
        <v>1277</v>
      </c>
    </row>
    <row r="98" spans="1:14">
      <c r="D98" s="546" t="s">
        <v>1278</v>
      </c>
    </row>
    <row r="99" spans="1:14">
      <c r="A99" s="532">
        <v>27</v>
      </c>
      <c r="B99" s="533" t="s">
        <v>1279</v>
      </c>
      <c r="C99" s="534"/>
      <c r="D99" s="535"/>
      <c r="E99" s="532" t="s">
        <v>4018</v>
      </c>
      <c r="F99" s="534">
        <v>1</v>
      </c>
      <c r="G99" s="536"/>
      <c r="H99" s="537">
        <f>$F99*$G99</f>
        <v>0</v>
      </c>
      <c r="I99" s="536"/>
      <c r="J99" s="537">
        <f>$F99*$I99</f>
        <v>0</v>
      </c>
      <c r="K99" s="536">
        <f>$G99+$I99</f>
        <v>0</v>
      </c>
      <c r="L99" s="537">
        <f>$H99+$J99</f>
        <v>0</v>
      </c>
      <c r="M99" s="534"/>
      <c r="N99" s="534"/>
    </row>
    <row r="100" spans="1:14">
      <c r="D100" s="546" t="s">
        <v>1274</v>
      </c>
    </row>
    <row r="101" spans="1:14">
      <c r="D101" s="546" t="s">
        <v>1280</v>
      </c>
    </row>
    <row r="102" spans="1:14">
      <c r="D102" s="546" t="s">
        <v>1281</v>
      </c>
    </row>
    <row r="103" spans="1:14" ht="13.5" thickBot="1">
      <c r="D103" s="546" t="s">
        <v>1282</v>
      </c>
    </row>
    <row r="104" spans="1:14" ht="13.5" thickBot="1">
      <c r="A104" s="553" t="s">
        <v>1283</v>
      </c>
      <c r="B104" s="554" t="s">
        <v>1284</v>
      </c>
      <c r="C104" s="555"/>
      <c r="D104" s="556"/>
      <c r="E104" s="557"/>
      <c r="F104" s="555"/>
      <c r="G104" s="558"/>
      <c r="H104" s="559">
        <f>SUM(H7:H103)</f>
        <v>0</v>
      </c>
      <c r="I104" s="558"/>
      <c r="J104" s="558">
        <f>SUM(J7:J103)</f>
        <v>0</v>
      </c>
      <c r="K104" s="558"/>
      <c r="L104" s="558">
        <f>SUM(L7:L103)</f>
        <v>0</v>
      </c>
      <c r="M104" s="555"/>
      <c r="N104" s="5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5.xml><?xml version="1.0" encoding="utf-8"?>
<worksheet xmlns="http://schemas.openxmlformats.org/spreadsheetml/2006/main" xmlns:r="http://schemas.openxmlformats.org/officeDocument/2006/relationships">
  <sheetPr>
    <tabColor rgb="FF00B0F0"/>
    <pageSetUpPr fitToPage="1"/>
  </sheetPr>
  <dimension ref="A1:N142"/>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542" customWidth="1"/>
    <col min="2" max="2" width="6.83203125" style="543" customWidth="1"/>
    <col min="3" max="3" width="5.5" style="543" customWidth="1"/>
    <col min="4" max="4" width="68.1640625" style="546" customWidth="1"/>
    <col min="5" max="5" width="10.1640625" style="542" customWidth="1"/>
    <col min="6" max="6" width="10.6640625" style="543"/>
    <col min="7" max="12" width="12.5" style="545" customWidth="1"/>
    <col min="13" max="13" width="15" style="543" customWidth="1"/>
    <col min="14" max="14" width="17" style="543" customWidth="1"/>
    <col min="15" max="16384" width="10.6640625" style="508"/>
  </cols>
  <sheetData>
    <row r="1" spans="1:14" s="519" customFormat="1">
      <c r="A1" s="517"/>
      <c r="B1" s="1657" t="s">
        <v>238</v>
      </c>
      <c r="C1" s="1657"/>
      <c r="D1" s="1657"/>
      <c r="E1" s="518"/>
      <c r="G1" s="520"/>
      <c r="H1" s="521">
        <f>H142</f>
        <v>0</v>
      </c>
      <c r="I1" s="522"/>
      <c r="J1" s="521">
        <f>J142</f>
        <v>0</v>
      </c>
      <c r="K1" s="522"/>
      <c r="L1" s="521">
        <f>L142</f>
        <v>0</v>
      </c>
    </row>
    <row r="2" spans="1:14" s="519" customFormat="1">
      <c r="A2" s="517"/>
      <c r="B2" s="1657" t="s">
        <v>2</v>
      </c>
      <c r="C2" s="1657"/>
      <c r="D2" s="1657"/>
      <c r="E2" s="518"/>
      <c r="G2" s="523"/>
      <c r="H2" s="524"/>
      <c r="I2" s="518"/>
      <c r="J2" s="518"/>
      <c r="K2" s="518"/>
      <c r="L2" s="518"/>
    </row>
    <row r="3" spans="1:14" s="519" customFormat="1">
      <c r="A3" s="517"/>
      <c r="B3" s="1658"/>
      <c r="C3" s="1658"/>
      <c r="D3" s="1658"/>
      <c r="E3" s="518"/>
      <c r="G3" s="524"/>
      <c r="H3" s="524"/>
      <c r="I3" s="518"/>
      <c r="J3" s="518"/>
      <c r="K3" s="518"/>
      <c r="L3" s="518"/>
    </row>
    <row r="4" spans="1:14" ht="25.5">
      <c r="A4" s="525" t="s">
        <v>4834</v>
      </c>
      <c r="B4" s="1659" t="s">
        <v>4835</v>
      </c>
      <c r="C4" s="1659"/>
      <c r="D4" s="1659"/>
      <c r="E4" s="526" t="s">
        <v>4836</v>
      </c>
      <c r="F4" s="526" t="s">
        <v>4837</v>
      </c>
      <c r="G4" s="510" t="s">
        <v>4838</v>
      </c>
      <c r="H4" s="510" t="s">
        <v>4839</v>
      </c>
      <c r="I4" s="510" t="s">
        <v>4840</v>
      </c>
      <c r="J4" s="510" t="s">
        <v>4841</v>
      </c>
      <c r="K4" s="510" t="s">
        <v>4842</v>
      </c>
      <c r="L4" s="510" t="s">
        <v>4843</v>
      </c>
      <c r="M4" s="510" t="s">
        <v>5953</v>
      </c>
      <c r="N4" s="510" t="s">
        <v>4844</v>
      </c>
    </row>
    <row r="5" spans="1:14">
      <c r="A5" s="527">
        <v>1</v>
      </c>
      <c r="B5" s="527" t="s">
        <v>5936</v>
      </c>
      <c r="C5" s="527" t="s">
        <v>5936</v>
      </c>
      <c r="D5" s="527">
        <v>2</v>
      </c>
      <c r="E5" s="527">
        <v>3</v>
      </c>
      <c r="F5" s="527">
        <v>4</v>
      </c>
      <c r="G5" s="527">
        <v>5</v>
      </c>
      <c r="H5" s="527">
        <v>6</v>
      </c>
      <c r="I5" s="527">
        <v>7</v>
      </c>
      <c r="J5" s="527">
        <v>8</v>
      </c>
      <c r="K5" s="527">
        <v>9</v>
      </c>
      <c r="L5" s="527">
        <v>10</v>
      </c>
      <c r="M5" s="527">
        <v>11</v>
      </c>
      <c r="N5" s="527">
        <v>12</v>
      </c>
    </row>
    <row r="6" spans="1:14" s="531" customFormat="1">
      <c r="A6" s="528" t="s">
        <v>4845</v>
      </c>
      <c r="B6" s="529" t="s">
        <v>4845</v>
      </c>
      <c r="C6" s="529" t="s">
        <v>4845</v>
      </c>
      <c r="D6" s="530" t="s">
        <v>4845</v>
      </c>
      <c r="E6" s="528" t="s">
        <v>4845</v>
      </c>
      <c r="F6" s="529" t="s">
        <v>4845</v>
      </c>
      <c r="G6" s="528" t="s">
        <v>4846</v>
      </c>
      <c r="H6" s="528" t="s">
        <v>4846</v>
      </c>
      <c r="I6" s="528" t="s">
        <v>4846</v>
      </c>
      <c r="J6" s="528" t="s">
        <v>4846</v>
      </c>
      <c r="K6" s="529" t="s">
        <v>4846</v>
      </c>
      <c r="L6" s="529" t="s">
        <v>4846</v>
      </c>
      <c r="M6" s="529" t="s">
        <v>4846</v>
      </c>
      <c r="N6" s="529" t="s">
        <v>4846</v>
      </c>
    </row>
    <row r="7" spans="1:14">
      <c r="A7" s="532">
        <v>28</v>
      </c>
      <c r="B7" s="533" t="s">
        <v>1285</v>
      </c>
      <c r="C7" s="534"/>
      <c r="D7" s="535"/>
      <c r="E7" s="532" t="s">
        <v>4018</v>
      </c>
      <c r="F7" s="534">
        <v>1</v>
      </c>
      <c r="G7" s="536"/>
      <c r="H7" s="537">
        <f>$F7*$G7</f>
        <v>0</v>
      </c>
      <c r="I7" s="536"/>
      <c r="J7" s="537">
        <f>$F7*$I7</f>
        <v>0</v>
      </c>
      <c r="K7" s="536">
        <f>$G7+$I7</f>
        <v>0</v>
      </c>
      <c r="L7" s="537">
        <f>$H7+$J7</f>
        <v>0</v>
      </c>
      <c r="M7" s="534"/>
      <c r="N7" s="534"/>
    </row>
    <row r="8" spans="1:14" ht="89.25">
      <c r="A8" s="518"/>
      <c r="B8" s="538"/>
      <c r="C8" s="539"/>
      <c r="D8" s="540" t="s">
        <v>25</v>
      </c>
      <c r="E8" s="518"/>
      <c r="F8" s="539"/>
      <c r="G8" s="521"/>
      <c r="H8" s="541"/>
      <c r="I8" s="521"/>
      <c r="J8" s="541"/>
      <c r="K8" s="521"/>
      <c r="L8" s="541"/>
      <c r="M8" s="539"/>
      <c r="N8" s="539"/>
    </row>
    <row r="9" spans="1:14">
      <c r="D9" s="544" t="s">
        <v>4849</v>
      </c>
    </row>
    <row r="10" spans="1:14">
      <c r="D10" s="544" t="s">
        <v>4850</v>
      </c>
    </row>
    <row r="11" spans="1:14">
      <c r="D11" s="544" t="s">
        <v>4851</v>
      </c>
    </row>
    <row r="12" spans="1:14">
      <c r="B12" s="543">
        <v>4</v>
      </c>
      <c r="C12" s="543" t="s">
        <v>5504</v>
      </c>
      <c r="D12" s="546" t="s">
        <v>26</v>
      </c>
    </row>
    <row r="13" spans="1:14">
      <c r="B13" s="543">
        <v>4</v>
      </c>
      <c r="C13" s="543" t="s">
        <v>5504</v>
      </c>
      <c r="D13" s="546" t="s">
        <v>27</v>
      </c>
    </row>
    <row r="14" spans="1:14">
      <c r="B14" s="543">
        <v>11</v>
      </c>
      <c r="C14" s="543" t="s">
        <v>5504</v>
      </c>
      <c r="D14" s="546" t="s">
        <v>4864</v>
      </c>
    </row>
    <row r="15" spans="1:14">
      <c r="B15" s="543">
        <v>2</v>
      </c>
      <c r="C15" s="543" t="s">
        <v>5504</v>
      </c>
      <c r="D15" s="546" t="s">
        <v>4882</v>
      </c>
    </row>
    <row r="16" spans="1:14">
      <c r="B16" s="543">
        <v>2</v>
      </c>
      <c r="C16" s="543" t="s">
        <v>5504</v>
      </c>
      <c r="D16" s="546" t="s">
        <v>3085</v>
      </c>
    </row>
    <row r="17" spans="1:14">
      <c r="B17" s="543">
        <v>2</v>
      </c>
      <c r="C17" s="543" t="s">
        <v>5504</v>
      </c>
      <c r="D17" s="546" t="s">
        <v>3086</v>
      </c>
    </row>
    <row r="18" spans="1:14">
      <c r="B18" s="543">
        <v>7</v>
      </c>
      <c r="C18" s="543" t="s">
        <v>5504</v>
      </c>
      <c r="D18" s="546" t="s">
        <v>12</v>
      </c>
    </row>
    <row r="19" spans="1:14">
      <c r="B19" s="543">
        <v>2</v>
      </c>
      <c r="C19" s="543" t="s">
        <v>5504</v>
      </c>
      <c r="D19" s="546" t="s">
        <v>3087</v>
      </c>
    </row>
    <row r="20" spans="1:14">
      <c r="B20" s="543">
        <v>7</v>
      </c>
      <c r="C20" s="543" t="s">
        <v>5504</v>
      </c>
      <c r="D20" s="546" t="s">
        <v>13</v>
      </c>
    </row>
    <row r="21" spans="1:14">
      <c r="B21" s="543">
        <v>30</v>
      </c>
      <c r="C21" s="543" t="s">
        <v>5504</v>
      </c>
      <c r="D21" s="546" t="s">
        <v>3088</v>
      </c>
    </row>
    <row r="22" spans="1:14">
      <c r="B22" s="543">
        <v>11</v>
      </c>
      <c r="C22" s="543" t="s">
        <v>5504</v>
      </c>
      <c r="D22" s="546" t="s">
        <v>3090</v>
      </c>
    </row>
    <row r="23" spans="1:14">
      <c r="B23" s="543">
        <v>14</v>
      </c>
      <c r="C23" s="543" t="s">
        <v>5504</v>
      </c>
      <c r="D23" s="546" t="s">
        <v>3096</v>
      </c>
    </row>
    <row r="24" spans="1:14">
      <c r="B24" s="543">
        <v>4</v>
      </c>
      <c r="C24" s="543" t="s">
        <v>5504</v>
      </c>
      <c r="D24" s="546" t="s">
        <v>28</v>
      </c>
    </row>
    <row r="25" spans="1:14">
      <c r="B25" s="543">
        <v>7</v>
      </c>
      <c r="C25" s="543" t="s">
        <v>5504</v>
      </c>
      <c r="D25" s="546" t="s">
        <v>3103</v>
      </c>
    </row>
    <row r="26" spans="1:14">
      <c r="B26" s="543">
        <v>1</v>
      </c>
      <c r="C26" s="543" t="s">
        <v>4018</v>
      </c>
      <c r="D26" s="546" t="s">
        <v>3105</v>
      </c>
    </row>
    <row r="27" spans="1:14">
      <c r="A27" s="532">
        <v>29</v>
      </c>
      <c r="B27" s="533" t="s">
        <v>29</v>
      </c>
      <c r="C27" s="534"/>
      <c r="D27" s="535"/>
      <c r="E27" s="532" t="s">
        <v>5504</v>
      </c>
      <c r="F27" s="534">
        <v>4</v>
      </c>
      <c r="G27" s="536"/>
      <c r="H27" s="537">
        <f>$F27*$G27</f>
        <v>0</v>
      </c>
      <c r="I27" s="536"/>
      <c r="J27" s="537">
        <f>$F27*$I27</f>
        <v>0</v>
      </c>
      <c r="K27" s="536">
        <f>$G27+$I27</f>
        <v>0</v>
      </c>
      <c r="L27" s="537">
        <f>$H27+$J27</f>
        <v>0</v>
      </c>
      <c r="M27" s="534"/>
      <c r="N27" s="534"/>
    </row>
    <row r="28" spans="1:14">
      <c r="A28" s="547"/>
      <c r="B28" s="548"/>
      <c r="C28" s="549"/>
      <c r="D28" s="550" t="s">
        <v>30</v>
      </c>
      <c r="E28" s="547"/>
      <c r="F28" s="549"/>
      <c r="G28" s="551"/>
      <c r="H28" s="552"/>
      <c r="I28" s="551"/>
      <c r="J28" s="552"/>
      <c r="K28" s="551"/>
      <c r="L28" s="552"/>
      <c r="M28" s="549"/>
      <c r="N28" s="549"/>
    </row>
    <row r="29" spans="1:14">
      <c r="A29" s="532">
        <v>30</v>
      </c>
      <c r="B29" s="533" t="s">
        <v>3112</v>
      </c>
      <c r="C29" s="534"/>
      <c r="D29" s="535"/>
      <c r="E29" s="532" t="s">
        <v>459</v>
      </c>
      <c r="F29" s="534">
        <v>420</v>
      </c>
      <c r="G29" s="536"/>
      <c r="H29" s="537">
        <f>$F29*$G29</f>
        <v>0</v>
      </c>
      <c r="I29" s="536"/>
      <c r="J29" s="537">
        <f>$F29*$I29</f>
        <v>0</v>
      </c>
      <c r="K29" s="536">
        <f>$G29+$I29</f>
        <v>0</v>
      </c>
      <c r="L29" s="537">
        <f>$H29+$J29</f>
        <v>0</v>
      </c>
      <c r="M29" s="534"/>
      <c r="N29" s="534"/>
    </row>
    <row r="30" spans="1:14">
      <c r="A30" s="547"/>
      <c r="B30" s="548"/>
      <c r="C30" s="549"/>
      <c r="D30" s="550" t="s">
        <v>3111</v>
      </c>
      <c r="E30" s="547"/>
      <c r="F30" s="549"/>
      <c r="G30" s="551"/>
      <c r="H30" s="552"/>
      <c r="I30" s="551"/>
      <c r="J30" s="552"/>
      <c r="K30" s="551"/>
      <c r="L30" s="552"/>
      <c r="M30" s="549"/>
      <c r="N30" s="549"/>
    </row>
    <row r="31" spans="1:14">
      <c r="A31" s="532">
        <v>31</v>
      </c>
      <c r="B31" s="533" t="s">
        <v>257</v>
      </c>
      <c r="C31" s="534"/>
      <c r="D31" s="535"/>
      <c r="E31" s="532" t="s">
        <v>459</v>
      </c>
      <c r="F31" s="534">
        <v>270</v>
      </c>
      <c r="G31" s="536"/>
      <c r="H31" s="537">
        <f>$F31*$G31</f>
        <v>0</v>
      </c>
      <c r="I31" s="536"/>
      <c r="J31" s="537">
        <f>$F31*$I31</f>
        <v>0</v>
      </c>
      <c r="K31" s="536">
        <f>$G31+$I31</f>
        <v>0</v>
      </c>
      <c r="L31" s="537">
        <f>$H31+$J31</f>
        <v>0</v>
      </c>
      <c r="M31" s="534"/>
      <c r="N31" s="534"/>
    </row>
    <row r="32" spans="1:14">
      <c r="A32" s="547"/>
      <c r="B32" s="548"/>
      <c r="C32" s="549"/>
      <c r="D32" s="550" t="s">
        <v>3111</v>
      </c>
      <c r="E32" s="547"/>
      <c r="F32" s="549"/>
      <c r="G32" s="551"/>
      <c r="H32" s="552"/>
      <c r="I32" s="551"/>
      <c r="J32" s="552"/>
      <c r="K32" s="551"/>
      <c r="L32" s="552"/>
      <c r="M32" s="549"/>
      <c r="N32" s="549"/>
    </row>
    <row r="33" spans="1:14">
      <c r="A33" s="532">
        <v>32</v>
      </c>
      <c r="B33" s="533" t="s">
        <v>3113</v>
      </c>
      <c r="C33" s="534"/>
      <c r="D33" s="535"/>
      <c r="E33" s="532" t="s">
        <v>459</v>
      </c>
      <c r="F33" s="534">
        <v>90</v>
      </c>
      <c r="G33" s="536"/>
      <c r="H33" s="537">
        <f>$F33*$G33</f>
        <v>0</v>
      </c>
      <c r="I33" s="536"/>
      <c r="J33" s="537">
        <f>$F33*$I33</f>
        <v>0</v>
      </c>
      <c r="K33" s="536">
        <f>$G33+$I33</f>
        <v>0</v>
      </c>
      <c r="L33" s="537">
        <f>$H33+$J33</f>
        <v>0</v>
      </c>
      <c r="M33" s="534"/>
      <c r="N33" s="534"/>
    </row>
    <row r="34" spans="1:14">
      <c r="A34" s="547"/>
      <c r="B34" s="548"/>
      <c r="C34" s="549"/>
      <c r="D34" s="550" t="s">
        <v>3111</v>
      </c>
      <c r="E34" s="547"/>
      <c r="F34" s="549"/>
      <c r="G34" s="551"/>
      <c r="H34" s="552"/>
      <c r="I34" s="551"/>
      <c r="J34" s="552"/>
      <c r="K34" s="551"/>
      <c r="L34" s="552"/>
      <c r="M34" s="549"/>
      <c r="N34" s="549"/>
    </row>
    <row r="35" spans="1:14">
      <c r="A35" s="532">
        <v>33</v>
      </c>
      <c r="B35" s="533" t="s">
        <v>3124</v>
      </c>
      <c r="C35" s="534"/>
      <c r="D35" s="535"/>
      <c r="E35" s="532" t="s">
        <v>459</v>
      </c>
      <c r="F35" s="534">
        <v>700</v>
      </c>
      <c r="G35" s="536"/>
      <c r="H35" s="537">
        <f>$F35*$G35</f>
        <v>0</v>
      </c>
      <c r="I35" s="536"/>
      <c r="J35" s="537">
        <f>$F35*$I35</f>
        <v>0</v>
      </c>
      <c r="K35" s="536">
        <f>$G35+$I35</f>
        <v>0</v>
      </c>
      <c r="L35" s="537">
        <f>$H35+$J35</f>
        <v>0</v>
      </c>
      <c r="M35" s="534"/>
      <c r="N35" s="534"/>
    </row>
    <row r="36" spans="1:14">
      <c r="A36" s="547"/>
      <c r="B36" s="548"/>
      <c r="C36" s="549"/>
      <c r="D36" s="550" t="s">
        <v>3111</v>
      </c>
      <c r="E36" s="547"/>
      <c r="F36" s="549"/>
      <c r="G36" s="551"/>
      <c r="H36" s="552"/>
      <c r="I36" s="551"/>
      <c r="J36" s="552"/>
      <c r="K36" s="551"/>
      <c r="L36" s="552"/>
      <c r="M36" s="549"/>
      <c r="N36" s="549"/>
    </row>
    <row r="37" spans="1:14">
      <c r="A37" s="532">
        <v>34</v>
      </c>
      <c r="B37" s="533" t="s">
        <v>31</v>
      </c>
      <c r="C37" s="534"/>
      <c r="D37" s="535"/>
      <c r="E37" s="532" t="s">
        <v>459</v>
      </c>
      <c r="F37" s="534">
        <v>100</v>
      </c>
      <c r="G37" s="536"/>
      <c r="H37" s="537">
        <f>$F37*$G37</f>
        <v>0</v>
      </c>
      <c r="I37" s="536"/>
      <c r="J37" s="537">
        <f>$F37*$I37</f>
        <v>0</v>
      </c>
      <c r="K37" s="536">
        <f>$G37+$I37</f>
        <v>0</v>
      </c>
      <c r="L37" s="537">
        <f>$H37+$J37</f>
        <v>0</v>
      </c>
      <c r="M37" s="534"/>
      <c r="N37" s="534"/>
    </row>
    <row r="38" spans="1:14">
      <c r="A38" s="547"/>
      <c r="B38" s="548"/>
      <c r="C38" s="549"/>
      <c r="D38" s="550" t="s">
        <v>3111</v>
      </c>
      <c r="E38" s="547"/>
      <c r="F38" s="549"/>
      <c r="G38" s="551"/>
      <c r="H38" s="552"/>
      <c r="I38" s="551"/>
      <c r="J38" s="552"/>
      <c r="K38" s="551"/>
      <c r="L38" s="552"/>
      <c r="M38" s="549"/>
      <c r="N38" s="549"/>
    </row>
    <row r="39" spans="1:14">
      <c r="A39" s="532">
        <v>35</v>
      </c>
      <c r="B39" s="533" t="s">
        <v>3127</v>
      </c>
      <c r="C39" s="534"/>
      <c r="D39" s="535"/>
      <c r="E39" s="532" t="s">
        <v>4018</v>
      </c>
      <c r="F39" s="534">
        <v>1</v>
      </c>
      <c r="G39" s="536"/>
      <c r="H39" s="537">
        <f>$F39*$G39</f>
        <v>0</v>
      </c>
      <c r="I39" s="536"/>
      <c r="J39" s="537">
        <f>$F39*$I39</f>
        <v>0</v>
      </c>
      <c r="K39" s="536">
        <f>$G39+$I39</f>
        <v>0</v>
      </c>
      <c r="L39" s="537">
        <f>$H39+$J39</f>
        <v>0</v>
      </c>
      <c r="M39" s="534"/>
      <c r="N39" s="534"/>
    </row>
    <row r="40" spans="1:14" ht="25.5">
      <c r="A40" s="518"/>
      <c r="B40" s="538"/>
      <c r="C40" s="539"/>
      <c r="D40" s="544" t="s">
        <v>3128</v>
      </c>
      <c r="E40" s="518"/>
      <c r="F40" s="539"/>
      <c r="G40" s="521"/>
      <c r="H40" s="541"/>
      <c r="I40" s="521"/>
      <c r="J40" s="541"/>
      <c r="K40" s="521"/>
      <c r="L40" s="541"/>
      <c r="M40" s="539"/>
      <c r="N40" s="539"/>
    </row>
    <row r="41" spans="1:14">
      <c r="B41" s="543">
        <v>1</v>
      </c>
      <c r="C41" s="543" t="s">
        <v>4018</v>
      </c>
      <c r="D41" s="546" t="s">
        <v>3129</v>
      </c>
    </row>
    <row r="42" spans="1:14">
      <c r="B42" s="543">
        <v>1</v>
      </c>
      <c r="C42" s="543" t="s">
        <v>4018</v>
      </c>
      <c r="D42" s="546" t="s">
        <v>3130</v>
      </c>
    </row>
    <row r="43" spans="1:14">
      <c r="A43" s="532">
        <v>36</v>
      </c>
      <c r="B43" s="533" t="s">
        <v>258</v>
      </c>
      <c r="C43" s="534"/>
      <c r="D43" s="535"/>
      <c r="E43" s="532" t="s">
        <v>4018</v>
      </c>
      <c r="F43" s="534">
        <v>1</v>
      </c>
      <c r="G43" s="536"/>
      <c r="H43" s="537">
        <f>$F43*$G43</f>
        <v>0</v>
      </c>
      <c r="I43" s="536"/>
      <c r="J43" s="537">
        <f>$F43*$I43</f>
        <v>0</v>
      </c>
      <c r="K43" s="536">
        <f>$G43+$I43</f>
        <v>0</v>
      </c>
      <c r="L43" s="537">
        <f>$H43+$J43</f>
        <v>0</v>
      </c>
      <c r="M43" s="534"/>
      <c r="N43" s="534"/>
    </row>
    <row r="44" spans="1:14" ht="25.5">
      <c r="D44" s="546" t="s">
        <v>259</v>
      </c>
    </row>
    <row r="45" spans="1:14" ht="25.5">
      <c r="D45" s="546" t="s">
        <v>260</v>
      </c>
    </row>
    <row r="46" spans="1:14">
      <c r="B46" s="543">
        <v>1</v>
      </c>
      <c r="C46" s="543" t="s">
        <v>5504</v>
      </c>
      <c r="D46" s="546" t="s">
        <v>261</v>
      </c>
    </row>
    <row r="47" spans="1:14">
      <c r="B47" s="543">
        <v>1</v>
      </c>
      <c r="C47" s="543" t="s">
        <v>5504</v>
      </c>
      <c r="D47" s="546" t="s">
        <v>262</v>
      </c>
    </row>
    <row r="48" spans="1:14">
      <c r="A48" s="532">
        <v>37</v>
      </c>
      <c r="B48" s="533" t="s">
        <v>263</v>
      </c>
      <c r="C48" s="534"/>
      <c r="D48" s="535"/>
      <c r="E48" s="532" t="s">
        <v>4018</v>
      </c>
      <c r="F48" s="534">
        <v>1</v>
      </c>
      <c r="G48" s="536"/>
      <c r="H48" s="537">
        <f>$F48*$G48</f>
        <v>0</v>
      </c>
      <c r="I48" s="536"/>
      <c r="J48" s="537">
        <f>$F48*$I48</f>
        <v>0</v>
      </c>
      <c r="K48" s="536">
        <f>$G48+$I48</f>
        <v>0</v>
      </c>
      <c r="L48" s="537">
        <f>$H48+$J48</f>
        <v>0</v>
      </c>
      <c r="M48" s="534"/>
      <c r="N48" s="534"/>
    </row>
    <row r="49" spans="1:14" ht="25.5">
      <c r="D49" s="546" t="s">
        <v>264</v>
      </c>
    </row>
    <row r="50" spans="1:14" ht="25.5">
      <c r="D50" s="546" t="s">
        <v>265</v>
      </c>
    </row>
    <row r="51" spans="1:14">
      <c r="D51" s="546" t="s">
        <v>266</v>
      </c>
    </row>
    <row r="52" spans="1:14">
      <c r="B52" s="543">
        <v>1</v>
      </c>
      <c r="C52" s="543" t="s">
        <v>5504</v>
      </c>
      <c r="D52" s="546" t="s">
        <v>267</v>
      </c>
    </row>
    <row r="53" spans="1:14">
      <c r="A53" s="532">
        <v>38</v>
      </c>
      <c r="B53" s="533" t="s">
        <v>268</v>
      </c>
      <c r="C53" s="534"/>
      <c r="D53" s="535"/>
      <c r="E53" s="532" t="s">
        <v>4018</v>
      </c>
      <c r="F53" s="534">
        <v>1</v>
      </c>
      <c r="G53" s="536"/>
      <c r="H53" s="537">
        <f>$F53*$G53</f>
        <v>0</v>
      </c>
      <c r="I53" s="536"/>
      <c r="J53" s="537">
        <f>$F53*$I53</f>
        <v>0</v>
      </c>
      <c r="K53" s="536">
        <f>$G53+$I53</f>
        <v>0</v>
      </c>
      <c r="L53" s="537">
        <f>$H53+$J53</f>
        <v>0</v>
      </c>
      <c r="M53" s="534"/>
      <c r="N53" s="534"/>
    </row>
    <row r="54" spans="1:14" ht="38.25">
      <c r="D54" s="546" t="s">
        <v>1690</v>
      </c>
    </row>
    <row r="55" spans="1:14" ht="25.5">
      <c r="D55" s="546" t="s">
        <v>265</v>
      </c>
    </row>
    <row r="56" spans="1:14" ht="25.5">
      <c r="D56" s="546" t="s">
        <v>1691</v>
      </c>
    </row>
    <row r="57" spans="1:14">
      <c r="B57" s="543">
        <v>1</v>
      </c>
      <c r="C57" s="543" t="s">
        <v>5504</v>
      </c>
      <c r="D57" s="546" t="s">
        <v>1692</v>
      </c>
    </row>
    <row r="58" spans="1:14">
      <c r="A58" s="532">
        <v>39</v>
      </c>
      <c r="B58" s="533" t="s">
        <v>1693</v>
      </c>
      <c r="C58" s="534"/>
      <c r="D58" s="535"/>
      <c r="E58" s="532" t="s">
        <v>4018</v>
      </c>
      <c r="F58" s="534">
        <v>1</v>
      </c>
      <c r="G58" s="536"/>
      <c r="H58" s="537">
        <f>$F58*$G58</f>
        <v>0</v>
      </c>
      <c r="I58" s="536"/>
      <c r="J58" s="537">
        <f>$F58*$I58</f>
        <v>0</v>
      </c>
      <c r="K58" s="536">
        <f>$G58+$I58</f>
        <v>0</v>
      </c>
      <c r="L58" s="537">
        <f>$H58+$J58</f>
        <v>0</v>
      </c>
      <c r="M58" s="534"/>
      <c r="N58" s="534"/>
    </row>
    <row r="59" spans="1:14">
      <c r="A59" s="547"/>
      <c r="B59" s="548"/>
      <c r="C59" s="549"/>
      <c r="D59" s="550" t="s">
        <v>35</v>
      </c>
      <c r="E59" s="547"/>
      <c r="F59" s="549"/>
      <c r="G59" s="551"/>
      <c r="H59" s="552"/>
      <c r="I59" s="551"/>
      <c r="J59" s="552"/>
      <c r="K59" s="551"/>
      <c r="L59" s="552"/>
      <c r="M59" s="549"/>
      <c r="N59" s="549"/>
    </row>
    <row r="60" spans="1:14">
      <c r="A60" s="532">
        <v>40</v>
      </c>
      <c r="B60" s="533" t="s">
        <v>1694</v>
      </c>
      <c r="C60" s="534"/>
      <c r="D60" s="535"/>
      <c r="E60" s="532" t="s">
        <v>4018</v>
      </c>
      <c r="F60" s="534">
        <v>1</v>
      </c>
      <c r="G60" s="536"/>
      <c r="H60" s="537">
        <f>$F60*$G60</f>
        <v>0</v>
      </c>
      <c r="I60" s="536"/>
      <c r="J60" s="537">
        <f>$F60*$I60</f>
        <v>0</v>
      </c>
      <c r="K60" s="536">
        <f>$G60+$I60</f>
        <v>0</v>
      </c>
      <c r="L60" s="537">
        <f>$H60+$J60</f>
        <v>0</v>
      </c>
      <c r="M60" s="534"/>
      <c r="N60" s="534"/>
    </row>
    <row r="61" spans="1:14">
      <c r="A61" s="547"/>
      <c r="B61" s="548"/>
      <c r="C61" s="549"/>
      <c r="D61" s="550" t="s">
        <v>35</v>
      </c>
      <c r="E61" s="547"/>
      <c r="F61" s="549"/>
      <c r="G61" s="551"/>
      <c r="H61" s="552"/>
      <c r="I61" s="551"/>
      <c r="J61" s="552"/>
      <c r="K61" s="551"/>
      <c r="L61" s="552"/>
      <c r="M61" s="549"/>
      <c r="N61" s="549"/>
    </row>
    <row r="62" spans="1:14">
      <c r="A62" s="532">
        <v>41</v>
      </c>
      <c r="B62" s="533" t="s">
        <v>1695</v>
      </c>
      <c r="C62" s="534"/>
      <c r="D62" s="535"/>
      <c r="E62" s="532" t="s">
        <v>4018</v>
      </c>
      <c r="F62" s="534">
        <v>1</v>
      </c>
      <c r="G62" s="536"/>
      <c r="H62" s="537">
        <f>$F62*$G62</f>
        <v>0</v>
      </c>
      <c r="I62" s="536"/>
      <c r="J62" s="537">
        <f>$F62*$I62</f>
        <v>0</v>
      </c>
      <c r="K62" s="536">
        <f>$G62+$I62</f>
        <v>0</v>
      </c>
      <c r="L62" s="537">
        <f>$H62+$J62</f>
        <v>0</v>
      </c>
      <c r="M62" s="534"/>
      <c r="N62" s="534"/>
    </row>
    <row r="63" spans="1:14">
      <c r="A63" s="547"/>
      <c r="B63" s="548"/>
      <c r="C63" s="549"/>
      <c r="D63" s="550" t="s">
        <v>35</v>
      </c>
      <c r="E63" s="547"/>
      <c r="F63" s="549"/>
      <c r="G63" s="551"/>
      <c r="H63" s="552"/>
      <c r="I63" s="551"/>
      <c r="J63" s="552"/>
      <c r="K63" s="551"/>
      <c r="L63" s="552"/>
      <c r="M63" s="549"/>
      <c r="N63" s="549"/>
    </row>
    <row r="64" spans="1:14">
      <c r="A64" s="532">
        <v>42</v>
      </c>
      <c r="B64" s="533" t="s">
        <v>1696</v>
      </c>
      <c r="C64" s="534"/>
      <c r="D64" s="535"/>
      <c r="E64" s="532" t="s">
        <v>4018</v>
      </c>
      <c r="F64" s="534">
        <v>1</v>
      </c>
      <c r="G64" s="536"/>
      <c r="H64" s="537">
        <f>$F64*$G64</f>
        <v>0</v>
      </c>
      <c r="I64" s="536"/>
      <c r="J64" s="537">
        <f>$F64*$I64</f>
        <v>0</v>
      </c>
      <c r="K64" s="536">
        <f>$G64+$I64</f>
        <v>0</v>
      </c>
      <c r="L64" s="537">
        <f>$H64+$J64</f>
        <v>0</v>
      </c>
      <c r="M64" s="534"/>
      <c r="N64" s="534"/>
    </row>
    <row r="65" spans="1:14">
      <c r="A65" s="547"/>
      <c r="B65" s="548"/>
      <c r="C65" s="549"/>
      <c r="D65" s="550" t="s">
        <v>35</v>
      </c>
      <c r="E65" s="547"/>
      <c r="F65" s="549"/>
      <c r="G65" s="551"/>
      <c r="H65" s="552"/>
      <c r="I65" s="551"/>
      <c r="J65" s="552"/>
      <c r="K65" s="551"/>
      <c r="L65" s="552"/>
      <c r="M65" s="549"/>
      <c r="N65" s="549"/>
    </row>
    <row r="66" spans="1:14">
      <c r="A66" s="532">
        <v>43</v>
      </c>
      <c r="B66" s="533" t="s">
        <v>1697</v>
      </c>
      <c r="C66" s="534"/>
      <c r="D66" s="535"/>
      <c r="E66" s="532" t="s">
        <v>4018</v>
      </c>
      <c r="F66" s="534">
        <v>1</v>
      </c>
      <c r="G66" s="536"/>
      <c r="H66" s="537">
        <f>$F66*$G66</f>
        <v>0</v>
      </c>
      <c r="I66" s="536"/>
      <c r="J66" s="537">
        <f>$F66*$I66</f>
        <v>0</v>
      </c>
      <c r="K66" s="536">
        <f>$G66+$I66</f>
        <v>0</v>
      </c>
      <c r="L66" s="537">
        <f>$H66+$J66</f>
        <v>0</v>
      </c>
      <c r="M66" s="534"/>
      <c r="N66" s="534"/>
    </row>
    <row r="67" spans="1:14">
      <c r="A67" s="547"/>
      <c r="B67" s="548"/>
      <c r="C67" s="549"/>
      <c r="D67" s="550" t="s">
        <v>35</v>
      </c>
      <c r="E67" s="547"/>
      <c r="F67" s="549"/>
      <c r="G67" s="551"/>
      <c r="H67" s="552"/>
      <c r="I67" s="551"/>
      <c r="J67" s="552"/>
      <c r="K67" s="551"/>
      <c r="L67" s="552"/>
      <c r="M67" s="549"/>
      <c r="N67" s="549"/>
    </row>
    <row r="68" spans="1:14">
      <c r="A68" s="532">
        <v>44</v>
      </c>
      <c r="B68" s="533" t="s">
        <v>1698</v>
      </c>
      <c r="C68" s="534"/>
      <c r="D68" s="535"/>
      <c r="E68" s="532" t="s">
        <v>4018</v>
      </c>
      <c r="F68" s="534">
        <v>1</v>
      </c>
      <c r="G68" s="536"/>
      <c r="H68" s="537">
        <f>$F68*$G68</f>
        <v>0</v>
      </c>
      <c r="I68" s="536"/>
      <c r="J68" s="537">
        <f>$F68*$I68</f>
        <v>0</v>
      </c>
      <c r="K68" s="536">
        <f>$G68+$I68</f>
        <v>0</v>
      </c>
      <c r="L68" s="537">
        <f>$H68+$J68</f>
        <v>0</v>
      </c>
      <c r="M68" s="534"/>
      <c r="N68" s="534"/>
    </row>
    <row r="69" spans="1:14" ht="25.5">
      <c r="A69" s="518"/>
      <c r="B69" s="538"/>
      <c r="C69" s="539"/>
      <c r="D69" s="544" t="s">
        <v>44</v>
      </c>
      <c r="E69" s="518"/>
      <c r="F69" s="539"/>
      <c r="G69" s="521"/>
      <c r="H69" s="541"/>
      <c r="I69" s="521"/>
      <c r="J69" s="541"/>
      <c r="K69" s="521"/>
      <c r="L69" s="541"/>
      <c r="M69" s="539"/>
      <c r="N69" s="539"/>
    </row>
    <row r="70" spans="1:14">
      <c r="B70" s="543">
        <v>1</v>
      </c>
      <c r="C70" s="543" t="s">
        <v>5504</v>
      </c>
      <c r="D70" s="546" t="s">
        <v>1699</v>
      </c>
    </row>
    <row r="71" spans="1:14">
      <c r="A71" s="532">
        <v>45</v>
      </c>
      <c r="B71" s="533" t="s">
        <v>1700</v>
      </c>
      <c r="C71" s="534"/>
      <c r="D71" s="535"/>
      <c r="E71" s="532" t="s">
        <v>4018</v>
      </c>
      <c r="F71" s="534">
        <v>1</v>
      </c>
      <c r="G71" s="536"/>
      <c r="H71" s="537">
        <f>$F71*$G71</f>
        <v>0</v>
      </c>
      <c r="I71" s="536"/>
      <c r="J71" s="537">
        <f>$F71*$I71</f>
        <v>0</v>
      </c>
      <c r="K71" s="536">
        <f>$G71+$I71</f>
        <v>0</v>
      </c>
      <c r="L71" s="537">
        <f>$H71+$J71</f>
        <v>0</v>
      </c>
      <c r="M71" s="534"/>
      <c r="N71" s="534"/>
    </row>
    <row r="72" spans="1:14" ht="25.5">
      <c r="A72" s="518"/>
      <c r="B72" s="538"/>
      <c r="C72" s="539"/>
      <c r="D72" s="544" t="s">
        <v>44</v>
      </c>
      <c r="E72" s="518"/>
      <c r="F72" s="539"/>
      <c r="G72" s="521"/>
      <c r="H72" s="541"/>
      <c r="I72" s="521"/>
      <c r="J72" s="541"/>
      <c r="K72" s="521"/>
      <c r="L72" s="541"/>
      <c r="M72" s="539"/>
      <c r="N72" s="539"/>
    </row>
    <row r="73" spans="1:14">
      <c r="B73" s="543">
        <v>1</v>
      </c>
      <c r="C73" s="543" t="s">
        <v>5504</v>
      </c>
      <c r="D73" s="546" t="s">
        <v>1701</v>
      </c>
    </row>
    <row r="74" spans="1:14">
      <c r="B74" s="543">
        <v>1</v>
      </c>
      <c r="C74" s="543" t="s">
        <v>5504</v>
      </c>
      <c r="D74" s="546" t="s">
        <v>1702</v>
      </c>
    </row>
    <row r="75" spans="1:14">
      <c r="B75" s="543">
        <v>1</v>
      </c>
      <c r="C75" s="543" t="s">
        <v>5504</v>
      </c>
      <c r="D75" s="546" t="s">
        <v>1703</v>
      </c>
    </row>
    <row r="76" spans="1:14">
      <c r="A76" s="532">
        <v>46</v>
      </c>
      <c r="B76" s="533" t="s">
        <v>1704</v>
      </c>
      <c r="C76" s="534"/>
      <c r="D76" s="535"/>
      <c r="E76" s="532" t="s">
        <v>4018</v>
      </c>
      <c r="F76" s="534">
        <v>1</v>
      </c>
      <c r="G76" s="536"/>
      <c r="H76" s="537">
        <f>$F76*$G76</f>
        <v>0</v>
      </c>
      <c r="I76" s="536"/>
      <c r="J76" s="537">
        <f>$F76*$I76</f>
        <v>0</v>
      </c>
      <c r="K76" s="536">
        <f>$G76+$I76</f>
        <v>0</v>
      </c>
      <c r="L76" s="537">
        <f>$H76+$J76</f>
        <v>0</v>
      </c>
      <c r="M76" s="534"/>
      <c r="N76" s="534"/>
    </row>
    <row r="77" spans="1:14" ht="25.5">
      <c r="A77" s="518"/>
      <c r="B77" s="538"/>
      <c r="C77" s="539"/>
      <c r="D77" s="544" t="s">
        <v>44</v>
      </c>
      <c r="E77" s="518"/>
      <c r="F77" s="539"/>
      <c r="G77" s="521"/>
      <c r="H77" s="541"/>
      <c r="I77" s="521"/>
      <c r="J77" s="541"/>
      <c r="K77" s="521"/>
      <c r="L77" s="541"/>
      <c r="M77" s="539"/>
      <c r="N77" s="539"/>
    </row>
    <row r="78" spans="1:14">
      <c r="B78" s="543">
        <v>1</v>
      </c>
      <c r="C78" s="543" t="s">
        <v>5504</v>
      </c>
      <c r="D78" s="546" t="s">
        <v>1705</v>
      </c>
    </row>
    <row r="79" spans="1:14">
      <c r="B79" s="543">
        <v>1</v>
      </c>
      <c r="C79" s="543" t="s">
        <v>5504</v>
      </c>
      <c r="D79" s="546" t="s">
        <v>1706</v>
      </c>
    </row>
    <row r="80" spans="1:14">
      <c r="B80" s="543">
        <v>1</v>
      </c>
      <c r="C80" s="543" t="s">
        <v>5504</v>
      </c>
      <c r="D80" s="546" t="s">
        <v>1707</v>
      </c>
    </row>
    <row r="81" spans="1:14">
      <c r="A81" s="532">
        <v>47</v>
      </c>
      <c r="B81" s="533" t="s">
        <v>1708</v>
      </c>
      <c r="C81" s="534"/>
      <c r="D81" s="535"/>
      <c r="E81" s="532" t="s">
        <v>4018</v>
      </c>
      <c r="F81" s="534">
        <v>1</v>
      </c>
      <c r="G81" s="536"/>
      <c r="H81" s="537">
        <f>$F81*$G81</f>
        <v>0</v>
      </c>
      <c r="I81" s="536"/>
      <c r="J81" s="537">
        <f>$F81*$I81</f>
        <v>0</v>
      </c>
      <c r="K81" s="536">
        <f>$G81+$I81</f>
        <v>0</v>
      </c>
      <c r="L81" s="537">
        <f>$H81+$J81</f>
        <v>0</v>
      </c>
      <c r="M81" s="534"/>
      <c r="N81" s="534"/>
    </row>
    <row r="82" spans="1:14" ht="25.5">
      <c r="A82" s="518"/>
      <c r="B82" s="538"/>
      <c r="C82" s="539"/>
      <c r="D82" s="544" t="s">
        <v>44</v>
      </c>
      <c r="E82" s="518"/>
      <c r="F82" s="539"/>
      <c r="G82" s="521"/>
      <c r="H82" s="541"/>
      <c r="I82" s="521"/>
      <c r="J82" s="541"/>
      <c r="K82" s="521"/>
      <c r="L82" s="541"/>
      <c r="M82" s="539"/>
      <c r="N82" s="539"/>
    </row>
    <row r="83" spans="1:14">
      <c r="B83" s="543">
        <v>1</v>
      </c>
      <c r="C83" s="543" t="s">
        <v>5504</v>
      </c>
      <c r="D83" s="546" t="s">
        <v>1709</v>
      </c>
    </row>
    <row r="84" spans="1:14">
      <c r="B84" s="543">
        <v>1</v>
      </c>
      <c r="C84" s="543" t="s">
        <v>5504</v>
      </c>
      <c r="D84" s="546" t="s">
        <v>1710</v>
      </c>
    </row>
    <row r="85" spans="1:14">
      <c r="B85" s="543">
        <v>1</v>
      </c>
      <c r="C85" s="543" t="s">
        <v>5504</v>
      </c>
      <c r="D85" s="546" t="s">
        <v>1711</v>
      </c>
    </row>
    <row r="86" spans="1:14">
      <c r="A86" s="532">
        <v>48</v>
      </c>
      <c r="B86" s="533" t="s">
        <v>1712</v>
      </c>
      <c r="C86" s="534"/>
      <c r="D86" s="535"/>
      <c r="E86" s="532" t="s">
        <v>4018</v>
      </c>
      <c r="F86" s="534">
        <v>1</v>
      </c>
      <c r="G86" s="536"/>
      <c r="H86" s="537">
        <f>$F86*$G86</f>
        <v>0</v>
      </c>
      <c r="I86" s="536"/>
      <c r="J86" s="537">
        <f>$F86*$I86</f>
        <v>0</v>
      </c>
      <c r="K86" s="536">
        <f>$G86+$I86</f>
        <v>0</v>
      </c>
      <c r="L86" s="537">
        <f>$H86+$J86</f>
        <v>0</v>
      </c>
      <c r="M86" s="534"/>
      <c r="N86" s="534"/>
    </row>
    <row r="87" spans="1:14" ht="25.5">
      <c r="A87" s="518"/>
      <c r="B87" s="538"/>
      <c r="C87" s="539"/>
      <c r="D87" s="544" t="s">
        <v>44</v>
      </c>
      <c r="E87" s="518"/>
      <c r="F87" s="539"/>
      <c r="G87" s="521"/>
      <c r="H87" s="541"/>
      <c r="I87" s="521"/>
      <c r="J87" s="541"/>
      <c r="K87" s="521"/>
      <c r="L87" s="541"/>
      <c r="M87" s="539"/>
      <c r="N87" s="539"/>
    </row>
    <row r="88" spans="1:14">
      <c r="B88" s="543">
        <v>1</v>
      </c>
      <c r="C88" s="543" t="s">
        <v>5504</v>
      </c>
      <c r="D88" s="546" t="s">
        <v>1713</v>
      </c>
    </row>
    <row r="89" spans="1:14">
      <c r="B89" s="543">
        <v>1</v>
      </c>
      <c r="C89" s="543" t="s">
        <v>5504</v>
      </c>
      <c r="D89" s="546" t="s">
        <v>1714</v>
      </c>
    </row>
    <row r="90" spans="1:14">
      <c r="B90" s="543">
        <v>1</v>
      </c>
      <c r="C90" s="543" t="s">
        <v>5504</v>
      </c>
      <c r="D90" s="546" t="s">
        <v>1715</v>
      </c>
    </row>
    <row r="91" spans="1:14">
      <c r="A91" s="532">
        <v>49</v>
      </c>
      <c r="B91" s="533" t="s">
        <v>1716</v>
      </c>
      <c r="C91" s="534"/>
      <c r="D91" s="535"/>
      <c r="E91" s="532" t="s">
        <v>4018</v>
      </c>
      <c r="F91" s="534">
        <v>1</v>
      </c>
      <c r="G91" s="536"/>
      <c r="H91" s="537">
        <f>$F91*$G91</f>
        <v>0</v>
      </c>
      <c r="I91" s="536"/>
      <c r="J91" s="537">
        <f>$F91*$I91</f>
        <v>0</v>
      </c>
      <c r="K91" s="536">
        <f>$G91+$I91</f>
        <v>0</v>
      </c>
      <c r="L91" s="537">
        <f>$H91+$J91</f>
        <v>0</v>
      </c>
      <c r="M91" s="534"/>
      <c r="N91" s="534"/>
    </row>
    <row r="92" spans="1:14">
      <c r="A92" s="547"/>
      <c r="B92" s="548"/>
      <c r="C92" s="549"/>
      <c r="D92" s="550" t="s">
        <v>35</v>
      </c>
      <c r="E92" s="547"/>
      <c r="F92" s="549"/>
      <c r="G92" s="551"/>
      <c r="H92" s="552"/>
      <c r="I92" s="551"/>
      <c r="J92" s="552"/>
      <c r="K92" s="551"/>
      <c r="L92" s="552"/>
      <c r="M92" s="549"/>
      <c r="N92" s="549"/>
    </row>
    <row r="93" spans="1:14">
      <c r="A93" s="532">
        <v>50</v>
      </c>
      <c r="B93" s="533" t="s">
        <v>1717</v>
      </c>
      <c r="C93" s="534"/>
      <c r="D93" s="535"/>
      <c r="E93" s="532" t="s">
        <v>4018</v>
      </c>
      <c r="F93" s="534">
        <v>1</v>
      </c>
      <c r="G93" s="536"/>
      <c r="H93" s="537">
        <f>$F93*$G93</f>
        <v>0</v>
      </c>
      <c r="I93" s="536"/>
      <c r="J93" s="537">
        <f>$F93*$I93</f>
        <v>0</v>
      </c>
      <c r="K93" s="536">
        <f>$G93+$I93</f>
        <v>0</v>
      </c>
      <c r="L93" s="537">
        <f>$H93+$J93</f>
        <v>0</v>
      </c>
      <c r="M93" s="534"/>
      <c r="N93" s="534"/>
    </row>
    <row r="94" spans="1:14" ht="25.5">
      <c r="A94" s="518"/>
      <c r="B94" s="538"/>
      <c r="C94" s="539"/>
      <c r="D94" s="544" t="s">
        <v>44</v>
      </c>
      <c r="E94" s="518"/>
      <c r="F94" s="539"/>
      <c r="G94" s="521"/>
      <c r="H94" s="541"/>
      <c r="I94" s="521"/>
      <c r="J94" s="541"/>
      <c r="K94" s="521"/>
      <c r="L94" s="541"/>
      <c r="M94" s="539"/>
      <c r="N94" s="539"/>
    </row>
    <row r="95" spans="1:14">
      <c r="B95" s="543">
        <v>1</v>
      </c>
      <c r="C95" s="543" t="s">
        <v>5504</v>
      </c>
      <c r="D95" s="546" t="s">
        <v>1718</v>
      </c>
    </row>
    <row r="96" spans="1:14">
      <c r="A96" s="532">
        <v>51</v>
      </c>
      <c r="B96" s="533" t="s">
        <v>1719</v>
      </c>
      <c r="C96" s="534"/>
      <c r="D96" s="535"/>
      <c r="E96" s="532" t="s">
        <v>4018</v>
      </c>
      <c r="F96" s="534">
        <v>1</v>
      </c>
      <c r="G96" s="536"/>
      <c r="H96" s="537">
        <f>$F96*$G96</f>
        <v>0</v>
      </c>
      <c r="I96" s="536"/>
      <c r="J96" s="537">
        <f>$F96*$I96</f>
        <v>0</v>
      </c>
      <c r="K96" s="536">
        <f>$G96+$I96</f>
        <v>0</v>
      </c>
      <c r="L96" s="537">
        <f>$H96+$J96</f>
        <v>0</v>
      </c>
      <c r="M96" s="534"/>
      <c r="N96" s="534"/>
    </row>
    <row r="97" spans="1:14" ht="25.5">
      <c r="A97" s="518"/>
      <c r="B97" s="538"/>
      <c r="C97" s="539"/>
      <c r="D97" s="544" t="s">
        <v>44</v>
      </c>
      <c r="E97" s="518"/>
      <c r="F97" s="539"/>
      <c r="G97" s="521"/>
      <c r="H97" s="541"/>
      <c r="I97" s="521"/>
      <c r="J97" s="541"/>
      <c r="K97" s="521"/>
      <c r="L97" s="541"/>
      <c r="M97" s="539"/>
      <c r="N97" s="539"/>
    </row>
    <row r="98" spans="1:14">
      <c r="B98" s="543">
        <v>1</v>
      </c>
      <c r="C98" s="543" t="s">
        <v>5504</v>
      </c>
      <c r="D98" s="546" t="s">
        <v>1720</v>
      </c>
    </row>
    <row r="99" spans="1:14">
      <c r="B99" s="543">
        <v>1</v>
      </c>
      <c r="C99" s="543" t="s">
        <v>5504</v>
      </c>
      <c r="D99" s="546" t="s">
        <v>1721</v>
      </c>
    </row>
    <row r="100" spans="1:14">
      <c r="B100" s="543">
        <v>1</v>
      </c>
      <c r="C100" s="543" t="s">
        <v>5504</v>
      </c>
      <c r="D100" s="546" t="s">
        <v>1722</v>
      </c>
    </row>
    <row r="101" spans="1:14">
      <c r="B101" s="543">
        <v>1</v>
      </c>
      <c r="C101" s="543" t="s">
        <v>5504</v>
      </c>
      <c r="D101" s="546" t="s">
        <v>1723</v>
      </c>
    </row>
    <row r="102" spans="1:14">
      <c r="A102" s="532">
        <v>52</v>
      </c>
      <c r="B102" s="533" t="s">
        <v>1724</v>
      </c>
      <c r="C102" s="534"/>
      <c r="D102" s="535"/>
      <c r="E102" s="532" t="s">
        <v>4018</v>
      </c>
      <c r="F102" s="534">
        <v>1</v>
      </c>
      <c r="G102" s="536"/>
      <c r="H102" s="537">
        <f>$F102*$G102</f>
        <v>0</v>
      </c>
      <c r="I102" s="536"/>
      <c r="J102" s="537">
        <f>$F102*$I102</f>
        <v>0</v>
      </c>
      <c r="K102" s="536">
        <f>$G102+$I102</f>
        <v>0</v>
      </c>
      <c r="L102" s="537">
        <f>$H102+$J102</f>
        <v>0</v>
      </c>
      <c r="M102" s="534"/>
      <c r="N102" s="534"/>
    </row>
    <row r="103" spans="1:14" ht="25.5">
      <c r="A103" s="518"/>
      <c r="B103" s="538"/>
      <c r="C103" s="539"/>
      <c r="D103" s="544" t="s">
        <v>44</v>
      </c>
      <c r="E103" s="518"/>
      <c r="F103" s="539"/>
      <c r="G103" s="521"/>
      <c r="H103" s="541"/>
      <c r="I103" s="521"/>
      <c r="J103" s="541"/>
      <c r="K103" s="521"/>
      <c r="L103" s="541"/>
      <c r="M103" s="539"/>
      <c r="N103" s="539"/>
    </row>
    <row r="104" spans="1:14">
      <c r="B104" s="543">
        <v>1</v>
      </c>
      <c r="C104" s="543" t="s">
        <v>5504</v>
      </c>
      <c r="D104" s="546" t="s">
        <v>1725</v>
      </c>
    </row>
    <row r="105" spans="1:14">
      <c r="B105" s="543">
        <v>1</v>
      </c>
      <c r="C105" s="543" t="s">
        <v>5504</v>
      </c>
      <c r="D105" s="546" t="s">
        <v>1726</v>
      </c>
    </row>
    <row r="106" spans="1:14">
      <c r="B106" s="543">
        <v>1</v>
      </c>
      <c r="C106" s="543" t="s">
        <v>5504</v>
      </c>
      <c r="D106" s="546" t="s">
        <v>1727</v>
      </c>
    </row>
    <row r="107" spans="1:14">
      <c r="B107" s="543">
        <v>1</v>
      </c>
      <c r="C107" s="543" t="s">
        <v>5504</v>
      </c>
      <c r="D107" s="546" t="s">
        <v>1728</v>
      </c>
    </row>
    <row r="108" spans="1:14">
      <c r="A108" s="532">
        <v>53</v>
      </c>
      <c r="B108" s="533" t="s">
        <v>1729</v>
      </c>
      <c r="C108" s="534"/>
      <c r="D108" s="535"/>
      <c r="E108" s="532" t="s">
        <v>4018</v>
      </c>
      <c r="F108" s="534">
        <v>1</v>
      </c>
      <c r="G108" s="536"/>
      <c r="H108" s="537">
        <f>$F108*$G108</f>
        <v>0</v>
      </c>
      <c r="I108" s="536"/>
      <c r="J108" s="537">
        <f>$F108*$I108</f>
        <v>0</v>
      </c>
      <c r="K108" s="536">
        <f>$G108+$I108</f>
        <v>0</v>
      </c>
      <c r="L108" s="537">
        <f>$H108+$J108</f>
        <v>0</v>
      </c>
      <c r="M108" s="534"/>
      <c r="N108" s="534"/>
    </row>
    <row r="109" spans="1:14" ht="25.5">
      <c r="A109" s="518"/>
      <c r="B109" s="538"/>
      <c r="C109" s="539"/>
      <c r="D109" s="544" t="s">
        <v>44</v>
      </c>
      <c r="E109" s="518"/>
      <c r="F109" s="539"/>
      <c r="G109" s="521"/>
      <c r="H109" s="541"/>
      <c r="I109" s="521"/>
      <c r="J109" s="541"/>
      <c r="K109" s="521"/>
      <c r="L109" s="541"/>
      <c r="M109" s="539"/>
      <c r="N109" s="539"/>
    </row>
    <row r="110" spans="1:14">
      <c r="B110" s="543">
        <v>1</v>
      </c>
      <c r="C110" s="543" t="s">
        <v>5504</v>
      </c>
      <c r="D110" s="546" t="s">
        <v>1730</v>
      </c>
    </row>
    <row r="111" spans="1:14">
      <c r="B111" s="543">
        <v>1</v>
      </c>
      <c r="C111" s="543" t="s">
        <v>5504</v>
      </c>
      <c r="D111" s="546" t="s">
        <v>1731</v>
      </c>
    </row>
    <row r="112" spans="1:14">
      <c r="B112" s="543">
        <v>1</v>
      </c>
      <c r="C112" s="543" t="s">
        <v>5504</v>
      </c>
      <c r="D112" s="546" t="s">
        <v>1732</v>
      </c>
    </row>
    <row r="113" spans="1:14">
      <c r="B113" s="543">
        <v>1</v>
      </c>
      <c r="C113" s="543" t="s">
        <v>5504</v>
      </c>
      <c r="D113" s="546" t="s">
        <v>1733</v>
      </c>
    </row>
    <row r="114" spans="1:14">
      <c r="B114" s="543">
        <v>1</v>
      </c>
      <c r="C114" s="543" t="s">
        <v>5504</v>
      </c>
      <c r="D114" s="546" t="s">
        <v>1734</v>
      </c>
    </row>
    <row r="115" spans="1:14">
      <c r="A115" s="532">
        <v>54</v>
      </c>
      <c r="B115" s="533" t="s">
        <v>1735</v>
      </c>
      <c r="C115" s="534"/>
      <c r="D115" s="535"/>
      <c r="E115" s="532" t="s">
        <v>4018</v>
      </c>
      <c r="F115" s="534">
        <v>1</v>
      </c>
      <c r="G115" s="536"/>
      <c r="H115" s="537">
        <f>$F115*$G115</f>
        <v>0</v>
      </c>
      <c r="I115" s="536"/>
      <c r="J115" s="537">
        <f>$F115*$I115</f>
        <v>0</v>
      </c>
      <c r="K115" s="536">
        <f>$G115+$I115</f>
        <v>0</v>
      </c>
      <c r="L115" s="537">
        <f>$H115+$J115</f>
        <v>0</v>
      </c>
      <c r="M115" s="534"/>
      <c r="N115" s="534"/>
    </row>
    <row r="116" spans="1:14" ht="25.5">
      <c r="A116" s="518"/>
      <c r="B116" s="538"/>
      <c r="C116" s="539"/>
      <c r="D116" s="544" t="s">
        <v>44</v>
      </c>
      <c r="E116" s="518"/>
      <c r="F116" s="539"/>
      <c r="G116" s="521"/>
      <c r="H116" s="541"/>
      <c r="I116" s="521"/>
      <c r="J116" s="541"/>
      <c r="K116" s="521"/>
      <c r="L116" s="541"/>
      <c r="M116" s="539"/>
      <c r="N116" s="539"/>
    </row>
    <row r="117" spans="1:14">
      <c r="B117" s="543">
        <v>1</v>
      </c>
      <c r="C117" s="543" t="s">
        <v>5504</v>
      </c>
      <c r="D117" s="546" t="s">
        <v>1736</v>
      </c>
    </row>
    <row r="118" spans="1:14">
      <c r="B118" s="543">
        <v>1</v>
      </c>
      <c r="C118" s="543" t="s">
        <v>5504</v>
      </c>
      <c r="D118" s="546" t="s">
        <v>1737</v>
      </c>
    </row>
    <row r="119" spans="1:14">
      <c r="B119" s="543">
        <v>1</v>
      </c>
      <c r="C119" s="543" t="s">
        <v>5504</v>
      </c>
      <c r="D119" s="546" t="s">
        <v>1738</v>
      </c>
    </row>
    <row r="120" spans="1:14">
      <c r="B120" s="543">
        <v>1</v>
      </c>
      <c r="C120" s="543" t="s">
        <v>5504</v>
      </c>
      <c r="D120" s="546" t="s">
        <v>1739</v>
      </c>
    </row>
    <row r="121" spans="1:14">
      <c r="B121" s="543">
        <v>1</v>
      </c>
      <c r="C121" s="543" t="s">
        <v>5504</v>
      </c>
      <c r="D121" s="546" t="s">
        <v>1740</v>
      </c>
    </row>
    <row r="122" spans="1:14">
      <c r="A122" s="532">
        <v>55</v>
      </c>
      <c r="B122" s="533" t="s">
        <v>1741</v>
      </c>
      <c r="C122" s="534"/>
      <c r="D122" s="535"/>
      <c r="E122" s="532" t="s">
        <v>4018</v>
      </c>
      <c r="F122" s="534">
        <v>1</v>
      </c>
      <c r="G122" s="536"/>
      <c r="H122" s="537">
        <f>$F122*$G122</f>
        <v>0</v>
      </c>
      <c r="I122" s="536"/>
      <c r="J122" s="537">
        <f>$F122*$I122</f>
        <v>0</v>
      </c>
      <c r="K122" s="536">
        <f>$G122+$I122</f>
        <v>0</v>
      </c>
      <c r="L122" s="537">
        <f>$H122+$J122</f>
        <v>0</v>
      </c>
      <c r="M122" s="534"/>
      <c r="N122" s="534"/>
    </row>
    <row r="123" spans="1:14" ht="25.5">
      <c r="A123" s="518"/>
      <c r="B123" s="538"/>
      <c r="C123" s="539"/>
      <c r="D123" s="544" t="s">
        <v>44</v>
      </c>
      <c r="E123" s="518"/>
      <c r="F123" s="539"/>
      <c r="G123" s="521"/>
      <c r="H123" s="541"/>
      <c r="I123" s="521"/>
      <c r="J123" s="541"/>
      <c r="K123" s="521"/>
      <c r="L123" s="541"/>
      <c r="M123" s="539"/>
      <c r="N123" s="539"/>
    </row>
    <row r="124" spans="1:14">
      <c r="B124" s="543">
        <v>1</v>
      </c>
      <c r="C124" s="543" t="s">
        <v>5504</v>
      </c>
      <c r="D124" s="546" t="s">
        <v>1742</v>
      </c>
    </row>
    <row r="125" spans="1:14">
      <c r="B125" s="543">
        <v>1</v>
      </c>
      <c r="C125" s="543" t="s">
        <v>5504</v>
      </c>
      <c r="D125" s="546" t="s">
        <v>1743</v>
      </c>
    </row>
    <row r="126" spans="1:14">
      <c r="B126" s="543">
        <v>1</v>
      </c>
      <c r="C126" s="543" t="s">
        <v>5504</v>
      </c>
      <c r="D126" s="546" t="s">
        <v>1744</v>
      </c>
    </row>
    <row r="127" spans="1:14">
      <c r="B127" s="543">
        <v>1</v>
      </c>
      <c r="C127" s="543" t="s">
        <v>5504</v>
      </c>
      <c r="D127" s="546" t="s">
        <v>1745</v>
      </c>
    </row>
    <row r="128" spans="1:14">
      <c r="B128" s="543">
        <v>1</v>
      </c>
      <c r="C128" s="543" t="s">
        <v>5504</v>
      </c>
      <c r="D128" s="546" t="s">
        <v>1746</v>
      </c>
    </row>
    <row r="129" spans="1:14">
      <c r="A129" s="532">
        <v>56</v>
      </c>
      <c r="B129" s="533" t="s">
        <v>1747</v>
      </c>
      <c r="C129" s="534"/>
      <c r="D129" s="535"/>
      <c r="E129" s="532" t="s">
        <v>4018</v>
      </c>
      <c r="F129" s="534">
        <v>1</v>
      </c>
      <c r="G129" s="536"/>
      <c r="H129" s="537">
        <f>$F129*$G129</f>
        <v>0</v>
      </c>
      <c r="I129" s="536"/>
      <c r="J129" s="537">
        <f>$F129*$I129</f>
        <v>0</v>
      </c>
      <c r="K129" s="536">
        <f>$G129+$I129</f>
        <v>0</v>
      </c>
      <c r="L129" s="537">
        <f>$H129+$J129</f>
        <v>0</v>
      </c>
      <c r="M129" s="534"/>
      <c r="N129" s="534"/>
    </row>
    <row r="130" spans="1:14" ht="25.5">
      <c r="A130" s="518"/>
      <c r="B130" s="538"/>
      <c r="C130" s="539"/>
      <c r="D130" s="544" t="s">
        <v>44</v>
      </c>
      <c r="E130" s="518"/>
      <c r="F130" s="539"/>
      <c r="G130" s="521"/>
      <c r="H130" s="541"/>
      <c r="I130" s="521"/>
      <c r="J130" s="541"/>
      <c r="K130" s="521"/>
      <c r="L130" s="541"/>
      <c r="M130" s="539"/>
      <c r="N130" s="539"/>
    </row>
    <row r="131" spans="1:14">
      <c r="B131" s="543">
        <v>1</v>
      </c>
      <c r="C131" s="543" t="s">
        <v>5504</v>
      </c>
      <c r="D131" s="546" t="s">
        <v>1748</v>
      </c>
    </row>
    <row r="132" spans="1:14">
      <c r="B132" s="543">
        <v>1</v>
      </c>
      <c r="C132" s="543" t="s">
        <v>5504</v>
      </c>
      <c r="D132" s="546" t="s">
        <v>1749</v>
      </c>
    </row>
    <row r="133" spans="1:14">
      <c r="B133" s="543">
        <v>1</v>
      </c>
      <c r="C133" s="543" t="s">
        <v>5504</v>
      </c>
      <c r="D133" s="546" t="s">
        <v>1750</v>
      </c>
    </row>
    <row r="134" spans="1:14">
      <c r="B134" s="543">
        <v>1</v>
      </c>
      <c r="C134" s="543" t="s">
        <v>5504</v>
      </c>
      <c r="D134" s="546" t="s">
        <v>1751</v>
      </c>
    </row>
    <row r="135" spans="1:14">
      <c r="B135" s="543">
        <v>1</v>
      </c>
      <c r="C135" s="543" t="s">
        <v>5504</v>
      </c>
      <c r="D135" s="546" t="s">
        <v>1752</v>
      </c>
    </row>
    <row r="136" spans="1:14">
      <c r="A136" s="532">
        <v>57</v>
      </c>
      <c r="B136" s="533" t="s">
        <v>1279</v>
      </c>
      <c r="C136" s="534"/>
      <c r="D136" s="535"/>
      <c r="E136" s="532" t="s">
        <v>4018</v>
      </c>
      <c r="F136" s="534">
        <v>1</v>
      </c>
      <c r="G136" s="536"/>
      <c r="H136" s="537">
        <f>$F136*$G136</f>
        <v>0</v>
      </c>
      <c r="I136" s="536"/>
      <c r="J136" s="537">
        <f>$F136*$I136</f>
        <v>0</v>
      </c>
      <c r="K136" s="536">
        <f>$G136+$I136</f>
        <v>0</v>
      </c>
      <c r="L136" s="537">
        <f>$H136+$J136</f>
        <v>0</v>
      </c>
      <c r="M136" s="534"/>
      <c r="N136" s="534"/>
    </row>
    <row r="137" spans="1:14">
      <c r="D137" s="546" t="s">
        <v>1274</v>
      </c>
    </row>
    <row r="138" spans="1:14" ht="25.5">
      <c r="D138" s="546" t="s">
        <v>0</v>
      </c>
    </row>
    <row r="139" spans="1:14">
      <c r="D139" s="546" t="s">
        <v>1280</v>
      </c>
    </row>
    <row r="140" spans="1:14">
      <c r="D140" s="546" t="s">
        <v>1281</v>
      </c>
    </row>
    <row r="141" spans="1:14" ht="13.5" thickBot="1">
      <c r="D141" s="546" t="s">
        <v>1282</v>
      </c>
    </row>
    <row r="142" spans="1:14" ht="13.5" thickBot="1">
      <c r="A142" s="553" t="s">
        <v>1283</v>
      </c>
      <c r="B142" s="554" t="s">
        <v>1284</v>
      </c>
      <c r="C142" s="555"/>
      <c r="D142" s="556"/>
      <c r="E142" s="557"/>
      <c r="F142" s="555"/>
      <c r="G142" s="558"/>
      <c r="H142" s="559">
        <f>SUM(H7:H141)</f>
        <v>0</v>
      </c>
      <c r="I142" s="558"/>
      <c r="J142" s="558">
        <f>SUM(J7:J141)</f>
        <v>0</v>
      </c>
      <c r="K142" s="558"/>
      <c r="L142" s="558">
        <f>SUM(L7:L141)</f>
        <v>0</v>
      </c>
      <c r="M142" s="555"/>
      <c r="N142" s="5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6.xml><?xml version="1.0" encoding="utf-8"?>
<worksheet xmlns="http://schemas.openxmlformats.org/spreadsheetml/2006/main" xmlns:r="http://schemas.openxmlformats.org/officeDocument/2006/relationships">
  <sheetPr>
    <tabColor rgb="FF00B0F0"/>
    <pageSetUpPr fitToPage="1"/>
  </sheetPr>
  <dimension ref="A1:N198"/>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542" customWidth="1"/>
    <col min="2" max="2" width="6.83203125" style="543" customWidth="1"/>
    <col min="3" max="3" width="5.5" style="543" customWidth="1"/>
    <col min="4" max="4" width="68.1640625" style="546" customWidth="1"/>
    <col min="5" max="5" width="10.1640625" style="542" customWidth="1"/>
    <col min="6" max="6" width="10.6640625" style="543"/>
    <col min="7" max="12" width="12.5" style="545" customWidth="1"/>
    <col min="13" max="13" width="15" style="543" customWidth="1"/>
    <col min="14" max="14" width="17" style="543" customWidth="1"/>
    <col min="15" max="16384" width="10.6640625" style="508"/>
  </cols>
  <sheetData>
    <row r="1" spans="1:14" s="519" customFormat="1">
      <c r="A1" s="517"/>
      <c r="B1" s="1657" t="s">
        <v>238</v>
      </c>
      <c r="C1" s="1657"/>
      <c r="D1" s="1657"/>
      <c r="E1" s="518"/>
      <c r="G1" s="520"/>
      <c r="H1" s="521">
        <f>H198</f>
        <v>0</v>
      </c>
      <c r="I1" s="522"/>
      <c r="J1" s="521">
        <f>J198</f>
        <v>0</v>
      </c>
      <c r="K1" s="522"/>
      <c r="L1" s="521">
        <f>L198</f>
        <v>0</v>
      </c>
    </row>
    <row r="2" spans="1:14" s="519" customFormat="1">
      <c r="A2" s="517"/>
      <c r="B2" s="1657" t="s">
        <v>3</v>
      </c>
      <c r="C2" s="1657"/>
      <c r="D2" s="1657"/>
      <c r="E2" s="518"/>
      <c r="G2" s="523"/>
      <c r="H2" s="524"/>
      <c r="I2" s="518"/>
      <c r="J2" s="518"/>
      <c r="K2" s="518"/>
      <c r="L2" s="518"/>
    </row>
    <row r="3" spans="1:14" s="519" customFormat="1">
      <c r="A3" s="517"/>
      <c r="B3" s="1658"/>
      <c r="C3" s="1658"/>
      <c r="D3" s="1658"/>
      <c r="E3" s="518"/>
      <c r="G3" s="524"/>
      <c r="H3" s="524"/>
      <c r="I3" s="518"/>
      <c r="J3" s="518"/>
      <c r="K3" s="518"/>
      <c r="L3" s="518"/>
    </row>
    <row r="4" spans="1:14" ht="25.5">
      <c r="A4" s="525" t="s">
        <v>4834</v>
      </c>
      <c r="B4" s="1659" t="s">
        <v>4835</v>
      </c>
      <c r="C4" s="1659"/>
      <c r="D4" s="1659"/>
      <c r="E4" s="526" t="s">
        <v>4836</v>
      </c>
      <c r="F4" s="526" t="s">
        <v>4837</v>
      </c>
      <c r="G4" s="510" t="s">
        <v>4838</v>
      </c>
      <c r="H4" s="510" t="s">
        <v>4839</v>
      </c>
      <c r="I4" s="510" t="s">
        <v>4840</v>
      </c>
      <c r="J4" s="510" t="s">
        <v>4841</v>
      </c>
      <c r="K4" s="510" t="s">
        <v>4842</v>
      </c>
      <c r="L4" s="510" t="s">
        <v>4843</v>
      </c>
      <c r="M4" s="510" t="s">
        <v>5953</v>
      </c>
      <c r="N4" s="510" t="s">
        <v>4844</v>
      </c>
    </row>
    <row r="5" spans="1:14">
      <c r="A5" s="527">
        <v>1</v>
      </c>
      <c r="B5" s="527" t="s">
        <v>5936</v>
      </c>
      <c r="C5" s="527" t="s">
        <v>5936</v>
      </c>
      <c r="D5" s="527">
        <v>2</v>
      </c>
      <c r="E5" s="527">
        <v>3</v>
      </c>
      <c r="F5" s="527">
        <v>4</v>
      </c>
      <c r="G5" s="527">
        <v>5</v>
      </c>
      <c r="H5" s="527">
        <v>6</v>
      </c>
      <c r="I5" s="527">
        <v>7</v>
      </c>
      <c r="J5" s="527">
        <v>8</v>
      </c>
      <c r="K5" s="527">
        <v>9</v>
      </c>
      <c r="L5" s="527">
        <v>10</v>
      </c>
      <c r="M5" s="527">
        <v>11</v>
      </c>
      <c r="N5" s="527">
        <v>12</v>
      </c>
    </row>
    <row r="6" spans="1:14" s="531" customFormat="1">
      <c r="A6" s="528" t="s">
        <v>4845</v>
      </c>
      <c r="B6" s="529" t="s">
        <v>4845</v>
      </c>
      <c r="C6" s="529" t="s">
        <v>4845</v>
      </c>
      <c r="D6" s="530" t="s">
        <v>4845</v>
      </c>
      <c r="E6" s="528" t="s">
        <v>4845</v>
      </c>
      <c r="F6" s="529" t="s">
        <v>4845</v>
      </c>
      <c r="G6" s="528" t="s">
        <v>4846</v>
      </c>
      <c r="H6" s="528" t="s">
        <v>4846</v>
      </c>
      <c r="I6" s="528" t="s">
        <v>4846</v>
      </c>
      <c r="J6" s="528" t="s">
        <v>4846</v>
      </c>
      <c r="K6" s="529" t="s">
        <v>4846</v>
      </c>
      <c r="L6" s="529" t="s">
        <v>4846</v>
      </c>
      <c r="M6" s="529" t="s">
        <v>4846</v>
      </c>
      <c r="N6" s="529" t="s">
        <v>4846</v>
      </c>
    </row>
    <row r="7" spans="1:14">
      <c r="A7" s="532">
        <v>58</v>
      </c>
      <c r="B7" s="533" t="s">
        <v>1753</v>
      </c>
      <c r="C7" s="534"/>
      <c r="D7" s="535"/>
      <c r="E7" s="532" t="s">
        <v>4018</v>
      </c>
      <c r="F7" s="534">
        <v>1</v>
      </c>
      <c r="G7" s="536"/>
      <c r="H7" s="537">
        <f>$F7*$G7</f>
        <v>0</v>
      </c>
      <c r="I7" s="536"/>
      <c r="J7" s="537">
        <f>$F7*$I7</f>
        <v>0</v>
      </c>
      <c r="K7" s="536">
        <f>$G7+$I7</f>
        <v>0</v>
      </c>
      <c r="L7" s="537">
        <f>$H7+$J7</f>
        <v>0</v>
      </c>
      <c r="M7" s="534"/>
      <c r="N7" s="534"/>
    </row>
    <row r="8" spans="1:14" ht="89.25">
      <c r="A8" s="518"/>
      <c r="B8" s="538"/>
      <c r="C8" s="539"/>
      <c r="D8" s="540" t="s">
        <v>76</v>
      </c>
      <c r="E8" s="518"/>
      <c r="F8" s="539"/>
      <c r="G8" s="521"/>
      <c r="H8" s="541"/>
      <c r="I8" s="521"/>
      <c r="J8" s="541"/>
      <c r="K8" s="521"/>
      <c r="L8" s="541"/>
      <c r="M8" s="539"/>
      <c r="N8" s="539"/>
    </row>
    <row r="9" spans="1:14">
      <c r="D9" s="544" t="s">
        <v>4849</v>
      </c>
    </row>
    <row r="10" spans="1:14">
      <c r="D10" s="544" t="s">
        <v>4850</v>
      </c>
    </row>
    <row r="11" spans="1:14">
      <c r="D11" s="544" t="s">
        <v>4851</v>
      </c>
    </row>
    <row r="12" spans="1:14">
      <c r="B12" s="543">
        <v>1</v>
      </c>
      <c r="C12" s="543" t="s">
        <v>5504</v>
      </c>
      <c r="D12" s="546" t="s">
        <v>86</v>
      </c>
    </row>
    <row r="13" spans="1:14">
      <c r="B13" s="543">
        <v>1</v>
      </c>
      <c r="C13" s="543" t="s">
        <v>5504</v>
      </c>
      <c r="D13" s="546" t="s">
        <v>88</v>
      </c>
    </row>
    <row r="14" spans="1:14">
      <c r="B14" s="543">
        <v>2</v>
      </c>
      <c r="C14" s="543" t="s">
        <v>5504</v>
      </c>
      <c r="D14" s="546" t="s">
        <v>7</v>
      </c>
    </row>
    <row r="15" spans="1:14">
      <c r="B15" s="543">
        <v>1</v>
      </c>
      <c r="C15" s="543" t="s">
        <v>5504</v>
      </c>
      <c r="D15" s="546" t="s">
        <v>4864</v>
      </c>
    </row>
    <row r="16" spans="1:14">
      <c r="B16" s="543">
        <v>1</v>
      </c>
      <c r="C16" s="543" t="s">
        <v>5504</v>
      </c>
      <c r="D16" s="546" t="s">
        <v>77</v>
      </c>
    </row>
    <row r="17" spans="1:14">
      <c r="B17" s="543">
        <v>2</v>
      </c>
      <c r="C17" s="543" t="s">
        <v>5504</v>
      </c>
      <c r="D17" s="546" t="s">
        <v>78</v>
      </c>
    </row>
    <row r="18" spans="1:14">
      <c r="B18" s="543">
        <v>1</v>
      </c>
      <c r="C18" s="543" t="s">
        <v>5504</v>
      </c>
      <c r="D18" s="546" t="s">
        <v>79</v>
      </c>
    </row>
    <row r="19" spans="1:14">
      <c r="B19" s="543">
        <v>1</v>
      </c>
      <c r="C19" s="543" t="s">
        <v>5504</v>
      </c>
      <c r="D19" s="546" t="s">
        <v>80</v>
      </c>
    </row>
    <row r="20" spans="1:14">
      <c r="B20" s="543">
        <v>3</v>
      </c>
      <c r="C20" s="543" t="s">
        <v>5504</v>
      </c>
      <c r="D20" s="546" t="s">
        <v>81</v>
      </c>
    </row>
    <row r="21" spans="1:14">
      <c r="B21" s="543">
        <v>2</v>
      </c>
      <c r="C21" s="543" t="s">
        <v>5504</v>
      </c>
      <c r="D21" s="546" t="s">
        <v>82</v>
      </c>
    </row>
    <row r="22" spans="1:14">
      <c r="B22" s="543">
        <v>2</v>
      </c>
      <c r="C22" s="543" t="s">
        <v>5504</v>
      </c>
      <c r="D22" s="546" t="s">
        <v>13</v>
      </c>
    </row>
    <row r="23" spans="1:14">
      <c r="B23" s="543">
        <v>8</v>
      </c>
      <c r="C23" s="543" t="s">
        <v>5504</v>
      </c>
      <c r="D23" s="546" t="s">
        <v>3088</v>
      </c>
    </row>
    <row r="24" spans="1:14">
      <c r="B24" s="543">
        <v>10</v>
      </c>
      <c r="C24" s="543" t="s">
        <v>5504</v>
      </c>
      <c r="D24" s="546" t="s">
        <v>3090</v>
      </c>
    </row>
    <row r="25" spans="1:14">
      <c r="B25" s="543">
        <v>1</v>
      </c>
      <c r="C25" s="543" t="s">
        <v>5504</v>
      </c>
      <c r="D25" s="546" t="s">
        <v>3096</v>
      </c>
    </row>
    <row r="26" spans="1:14">
      <c r="B26" s="543">
        <v>1</v>
      </c>
      <c r="C26" s="543" t="s">
        <v>5504</v>
      </c>
      <c r="D26" s="546" t="s">
        <v>3097</v>
      </c>
    </row>
    <row r="27" spans="1:14">
      <c r="B27" s="543">
        <v>3</v>
      </c>
      <c r="C27" s="543" t="s">
        <v>5504</v>
      </c>
      <c r="D27" s="546" t="s">
        <v>3103</v>
      </c>
    </row>
    <row r="28" spans="1:14">
      <c r="B28" s="543">
        <v>1</v>
      </c>
      <c r="C28" s="543" t="s">
        <v>5504</v>
      </c>
      <c r="D28" s="546" t="s">
        <v>87</v>
      </c>
    </row>
    <row r="29" spans="1:14">
      <c r="B29" s="543">
        <v>1</v>
      </c>
      <c r="C29" s="543" t="s">
        <v>4018</v>
      </c>
      <c r="D29" s="546" t="s">
        <v>3105</v>
      </c>
    </row>
    <row r="30" spans="1:14">
      <c r="A30" s="532">
        <v>59</v>
      </c>
      <c r="B30" s="533" t="s">
        <v>83</v>
      </c>
      <c r="C30" s="534"/>
      <c r="D30" s="535"/>
      <c r="E30" s="532" t="s">
        <v>459</v>
      </c>
      <c r="F30" s="534">
        <v>180</v>
      </c>
      <c r="G30" s="536"/>
      <c r="H30" s="537">
        <f>$F30*$G30</f>
        <v>0</v>
      </c>
      <c r="I30" s="536"/>
      <c r="J30" s="537">
        <f>$F30*$I30</f>
        <v>0</v>
      </c>
      <c r="K30" s="536">
        <f>$G30+$I30</f>
        <v>0</v>
      </c>
      <c r="L30" s="537">
        <f>$H30+$J30</f>
        <v>0</v>
      </c>
      <c r="M30" s="534"/>
      <c r="N30" s="534"/>
    </row>
    <row r="31" spans="1:14">
      <c r="A31" s="547"/>
      <c r="B31" s="548"/>
      <c r="C31" s="549"/>
      <c r="D31" s="550" t="s">
        <v>3111</v>
      </c>
      <c r="E31" s="547"/>
      <c r="F31" s="549"/>
      <c r="G31" s="551"/>
      <c r="H31" s="552"/>
      <c r="I31" s="551"/>
      <c r="J31" s="552"/>
      <c r="K31" s="551"/>
      <c r="L31" s="552"/>
      <c r="M31" s="549"/>
      <c r="N31" s="549"/>
    </row>
    <row r="32" spans="1:14">
      <c r="A32" s="532">
        <v>60</v>
      </c>
      <c r="B32" s="533" t="s">
        <v>3110</v>
      </c>
      <c r="C32" s="534"/>
      <c r="D32" s="535"/>
      <c r="E32" s="532" t="s">
        <v>459</v>
      </c>
      <c r="F32" s="534">
        <v>100</v>
      </c>
      <c r="G32" s="536"/>
      <c r="H32" s="537">
        <f>$F32*$G32</f>
        <v>0</v>
      </c>
      <c r="I32" s="536"/>
      <c r="J32" s="537">
        <f>$F32*$I32</f>
        <v>0</v>
      </c>
      <c r="K32" s="536">
        <f>$G32+$I32</f>
        <v>0</v>
      </c>
      <c r="L32" s="537">
        <f>$H32+$J32</f>
        <v>0</v>
      </c>
      <c r="M32" s="534"/>
      <c r="N32" s="534"/>
    </row>
    <row r="33" spans="1:14">
      <c r="A33" s="547"/>
      <c r="B33" s="548"/>
      <c r="C33" s="549"/>
      <c r="D33" s="550" t="s">
        <v>3111</v>
      </c>
      <c r="E33" s="547"/>
      <c r="F33" s="549"/>
      <c r="G33" s="551"/>
      <c r="H33" s="552"/>
      <c r="I33" s="551"/>
      <c r="J33" s="552"/>
      <c r="K33" s="551"/>
      <c r="L33" s="552"/>
      <c r="M33" s="549"/>
      <c r="N33" s="549"/>
    </row>
    <row r="34" spans="1:14">
      <c r="A34" s="532">
        <v>61</v>
      </c>
      <c r="B34" s="533" t="s">
        <v>84</v>
      </c>
      <c r="C34" s="534"/>
      <c r="D34" s="535"/>
      <c r="E34" s="532" t="s">
        <v>459</v>
      </c>
      <c r="F34" s="534">
        <v>100</v>
      </c>
      <c r="G34" s="536"/>
      <c r="H34" s="537">
        <f>$F34*$G34</f>
        <v>0</v>
      </c>
      <c r="I34" s="536"/>
      <c r="J34" s="537">
        <f>$F34*$I34</f>
        <v>0</v>
      </c>
      <c r="K34" s="536">
        <f>$G34+$I34</f>
        <v>0</v>
      </c>
      <c r="L34" s="537">
        <f>$H34+$J34</f>
        <v>0</v>
      </c>
      <c r="M34" s="534"/>
      <c r="N34" s="534"/>
    </row>
    <row r="35" spans="1:14">
      <c r="A35" s="547"/>
      <c r="B35" s="548"/>
      <c r="C35" s="549"/>
      <c r="D35" s="550" t="s">
        <v>3111</v>
      </c>
      <c r="E35" s="547"/>
      <c r="F35" s="549"/>
      <c r="G35" s="551"/>
      <c r="H35" s="552"/>
      <c r="I35" s="551"/>
      <c r="J35" s="552"/>
      <c r="K35" s="551"/>
      <c r="L35" s="552"/>
      <c r="M35" s="549"/>
      <c r="N35" s="549"/>
    </row>
    <row r="36" spans="1:14">
      <c r="A36" s="532">
        <v>62</v>
      </c>
      <c r="B36" s="533" t="s">
        <v>3124</v>
      </c>
      <c r="C36" s="534"/>
      <c r="D36" s="535"/>
      <c r="E36" s="532" t="s">
        <v>459</v>
      </c>
      <c r="F36" s="534">
        <v>40</v>
      </c>
      <c r="G36" s="536"/>
      <c r="H36" s="537">
        <f>$F36*$G36</f>
        <v>0</v>
      </c>
      <c r="I36" s="536"/>
      <c r="J36" s="537">
        <f>$F36*$I36</f>
        <v>0</v>
      </c>
      <c r="K36" s="536">
        <f>$G36+$I36</f>
        <v>0</v>
      </c>
      <c r="L36" s="537">
        <f>$H36+$J36</f>
        <v>0</v>
      </c>
      <c r="M36" s="534"/>
      <c r="N36" s="534"/>
    </row>
    <row r="37" spans="1:14">
      <c r="A37" s="547"/>
      <c r="B37" s="548"/>
      <c r="C37" s="549"/>
      <c r="D37" s="550" t="s">
        <v>3111</v>
      </c>
      <c r="E37" s="547"/>
      <c r="F37" s="549"/>
      <c r="G37" s="551"/>
      <c r="H37" s="552"/>
      <c r="I37" s="551"/>
      <c r="J37" s="552"/>
      <c r="K37" s="551"/>
      <c r="L37" s="552"/>
      <c r="M37" s="549"/>
      <c r="N37" s="549"/>
    </row>
    <row r="38" spans="1:14">
      <c r="A38" s="532">
        <v>63</v>
      </c>
      <c r="B38" s="533" t="s">
        <v>1754</v>
      </c>
      <c r="C38" s="534"/>
      <c r="D38" s="535"/>
      <c r="E38" s="532" t="s">
        <v>4018</v>
      </c>
      <c r="F38" s="534">
        <v>1</v>
      </c>
      <c r="G38" s="536"/>
      <c r="H38" s="537">
        <f>$F38*$G38</f>
        <v>0</v>
      </c>
      <c r="I38" s="536"/>
      <c r="J38" s="537">
        <f>$F38*$I38</f>
        <v>0</v>
      </c>
      <c r="K38" s="536">
        <f>$G38+$I38</f>
        <v>0</v>
      </c>
      <c r="L38" s="537">
        <f>$H38+$J38</f>
        <v>0</v>
      </c>
      <c r="M38" s="534"/>
      <c r="N38" s="534"/>
    </row>
    <row r="39" spans="1:14">
      <c r="B39" s="543">
        <v>1</v>
      </c>
      <c r="C39" s="543" t="s">
        <v>5504</v>
      </c>
      <c r="D39" s="546" t="s">
        <v>1755</v>
      </c>
    </row>
    <row r="40" spans="1:14">
      <c r="B40" s="543">
        <v>1</v>
      </c>
      <c r="C40" s="543" t="s">
        <v>5504</v>
      </c>
      <c r="D40" s="546" t="s">
        <v>1756</v>
      </c>
    </row>
    <row r="41" spans="1:14">
      <c r="B41" s="543">
        <v>1</v>
      </c>
      <c r="C41" s="543" t="s">
        <v>5504</v>
      </c>
      <c r="D41" s="546" t="s">
        <v>1757</v>
      </c>
    </row>
    <row r="42" spans="1:14">
      <c r="B42" s="543">
        <v>1</v>
      </c>
      <c r="C42" s="543" t="s">
        <v>5504</v>
      </c>
      <c r="D42" s="546" t="s">
        <v>1758</v>
      </c>
    </row>
    <row r="43" spans="1:14">
      <c r="B43" s="543">
        <v>1</v>
      </c>
      <c r="C43" s="543" t="s">
        <v>5504</v>
      </c>
      <c r="D43" s="546" t="s">
        <v>1759</v>
      </c>
    </row>
    <row r="44" spans="1:14">
      <c r="B44" s="543">
        <v>1</v>
      </c>
      <c r="C44" s="543" t="s">
        <v>5504</v>
      </c>
      <c r="D44" s="546" t="s">
        <v>1760</v>
      </c>
    </row>
    <row r="45" spans="1:14">
      <c r="B45" s="543">
        <v>1</v>
      </c>
      <c r="C45" s="543" t="s">
        <v>5504</v>
      </c>
      <c r="D45" s="546" t="s">
        <v>1761</v>
      </c>
    </row>
    <row r="46" spans="1:14">
      <c r="B46" s="543">
        <v>1</v>
      </c>
      <c r="C46" s="543" t="s">
        <v>5504</v>
      </c>
      <c r="D46" s="546" t="s">
        <v>1762</v>
      </c>
    </row>
    <row r="47" spans="1:14">
      <c r="B47" s="543">
        <v>1</v>
      </c>
      <c r="C47" s="543" t="s">
        <v>5504</v>
      </c>
      <c r="D47" s="546" t="s">
        <v>1762</v>
      </c>
    </row>
    <row r="48" spans="1:14">
      <c r="B48" s="543">
        <v>1</v>
      </c>
      <c r="C48" s="543" t="s">
        <v>5504</v>
      </c>
      <c r="D48" s="546" t="s">
        <v>1762</v>
      </c>
    </row>
    <row r="49" spans="1:14">
      <c r="B49" s="543">
        <v>1</v>
      </c>
      <c r="C49" s="543" t="s">
        <v>5504</v>
      </c>
      <c r="D49" s="546" t="s">
        <v>1763</v>
      </c>
    </row>
    <row r="50" spans="1:14" ht="25.5">
      <c r="B50" s="543">
        <v>1</v>
      </c>
      <c r="C50" s="543" t="s">
        <v>5504</v>
      </c>
      <c r="D50" s="546" t="s">
        <v>1764</v>
      </c>
    </row>
    <row r="51" spans="1:14">
      <c r="B51" s="543">
        <v>1</v>
      </c>
      <c r="C51" s="543" t="s">
        <v>5504</v>
      </c>
      <c r="D51" s="546" t="s">
        <v>3720</v>
      </c>
    </row>
    <row r="52" spans="1:14">
      <c r="B52" s="543">
        <v>3</v>
      </c>
      <c r="C52" s="543" t="s">
        <v>5504</v>
      </c>
      <c r="D52" s="546" t="s">
        <v>3721</v>
      </c>
    </row>
    <row r="53" spans="1:14">
      <c r="B53" s="543">
        <v>1</v>
      </c>
      <c r="C53" s="543" t="s">
        <v>5504</v>
      </c>
      <c r="D53" s="546" t="s">
        <v>3722</v>
      </c>
    </row>
    <row r="54" spans="1:14">
      <c r="B54" s="543">
        <v>1</v>
      </c>
      <c r="C54" s="543" t="s">
        <v>5504</v>
      </c>
      <c r="D54" s="546" t="s">
        <v>3723</v>
      </c>
    </row>
    <row r="55" spans="1:14">
      <c r="A55" s="532">
        <v>64</v>
      </c>
      <c r="B55" s="533" t="s">
        <v>3724</v>
      </c>
      <c r="C55" s="534"/>
      <c r="D55" s="535"/>
      <c r="E55" s="532" t="s">
        <v>4018</v>
      </c>
      <c r="F55" s="534">
        <v>1</v>
      </c>
      <c r="G55" s="536"/>
      <c r="H55" s="537">
        <f>$F55*$G55</f>
        <v>0</v>
      </c>
      <c r="I55" s="536"/>
      <c r="J55" s="537">
        <f>$F55*$I55</f>
        <v>0</v>
      </c>
      <c r="K55" s="536">
        <f>$G55+$I55</f>
        <v>0</v>
      </c>
      <c r="L55" s="537">
        <f>$H55+$J55</f>
        <v>0</v>
      </c>
      <c r="M55" s="534"/>
      <c r="N55" s="534"/>
    </row>
    <row r="56" spans="1:14">
      <c r="B56" s="543">
        <v>1</v>
      </c>
      <c r="C56" s="543" t="s">
        <v>5504</v>
      </c>
      <c r="D56" s="546" t="s">
        <v>3725</v>
      </c>
    </row>
    <row r="57" spans="1:14">
      <c r="B57" s="543">
        <v>1</v>
      </c>
      <c r="C57" s="543" t="s">
        <v>5504</v>
      </c>
      <c r="D57" s="546" t="s">
        <v>3726</v>
      </c>
    </row>
    <row r="58" spans="1:14">
      <c r="B58" s="543">
        <v>1</v>
      </c>
      <c r="C58" s="543" t="s">
        <v>5504</v>
      </c>
      <c r="D58" s="546" t="s">
        <v>3727</v>
      </c>
    </row>
    <row r="59" spans="1:14">
      <c r="B59" s="543">
        <v>1</v>
      </c>
      <c r="C59" s="543" t="s">
        <v>5504</v>
      </c>
      <c r="D59" s="546" t="s">
        <v>3728</v>
      </c>
    </row>
    <row r="60" spans="1:14">
      <c r="B60" s="543">
        <v>1</v>
      </c>
      <c r="C60" s="543" t="s">
        <v>5504</v>
      </c>
      <c r="D60" s="546" t="s">
        <v>3729</v>
      </c>
    </row>
    <row r="61" spans="1:14">
      <c r="B61" s="543">
        <v>1</v>
      </c>
      <c r="C61" s="543" t="s">
        <v>5504</v>
      </c>
      <c r="D61" s="546" t="s">
        <v>3730</v>
      </c>
    </row>
    <row r="62" spans="1:14">
      <c r="B62" s="543">
        <v>1</v>
      </c>
      <c r="C62" s="543" t="s">
        <v>5504</v>
      </c>
      <c r="D62" s="546" t="s">
        <v>3731</v>
      </c>
    </row>
    <row r="63" spans="1:14">
      <c r="B63" s="543">
        <v>1</v>
      </c>
      <c r="C63" s="543" t="s">
        <v>5504</v>
      </c>
      <c r="D63" s="546" t="s">
        <v>3732</v>
      </c>
    </row>
    <row r="64" spans="1:14">
      <c r="B64" s="543">
        <v>1</v>
      </c>
      <c r="C64" s="543" t="s">
        <v>5504</v>
      </c>
      <c r="D64" s="546" t="s">
        <v>3732</v>
      </c>
    </row>
    <row r="65" spans="1:14">
      <c r="B65" s="543">
        <v>1</v>
      </c>
      <c r="C65" s="543" t="s">
        <v>5504</v>
      </c>
      <c r="D65" s="546" t="s">
        <v>3732</v>
      </c>
    </row>
    <row r="66" spans="1:14">
      <c r="B66" s="543">
        <v>1</v>
      </c>
      <c r="C66" s="543" t="s">
        <v>5504</v>
      </c>
      <c r="D66" s="546" t="s">
        <v>3733</v>
      </c>
    </row>
    <row r="67" spans="1:14" ht="25.5">
      <c r="B67" s="543">
        <v>1</v>
      </c>
      <c r="C67" s="543" t="s">
        <v>5504</v>
      </c>
      <c r="D67" s="546" t="s">
        <v>3734</v>
      </c>
    </row>
    <row r="68" spans="1:14">
      <c r="B68" s="543">
        <v>1</v>
      </c>
      <c r="C68" s="543" t="s">
        <v>5504</v>
      </c>
      <c r="D68" s="546" t="s">
        <v>3735</v>
      </c>
    </row>
    <row r="69" spans="1:14">
      <c r="B69" s="543">
        <v>3</v>
      </c>
      <c r="C69" s="543" t="s">
        <v>5504</v>
      </c>
      <c r="D69" s="546" t="s">
        <v>3736</v>
      </c>
    </row>
    <row r="70" spans="1:14">
      <c r="B70" s="543">
        <v>1</v>
      </c>
      <c r="C70" s="543" t="s">
        <v>5504</v>
      </c>
      <c r="D70" s="546" t="s">
        <v>3737</v>
      </c>
    </row>
    <row r="71" spans="1:14">
      <c r="B71" s="543">
        <v>1</v>
      </c>
      <c r="C71" s="543" t="s">
        <v>5504</v>
      </c>
      <c r="D71" s="546" t="s">
        <v>3738</v>
      </c>
    </row>
    <row r="72" spans="1:14">
      <c r="A72" s="532">
        <v>65</v>
      </c>
      <c r="B72" s="533" t="s">
        <v>3739</v>
      </c>
      <c r="C72" s="534"/>
      <c r="D72" s="535"/>
      <c r="E72" s="532" t="s">
        <v>4018</v>
      </c>
      <c r="F72" s="534">
        <v>1</v>
      </c>
      <c r="G72" s="536"/>
      <c r="H72" s="537">
        <f>$F72*$G72</f>
        <v>0</v>
      </c>
      <c r="I72" s="536"/>
      <c r="J72" s="537">
        <f>$F72*$I72</f>
        <v>0</v>
      </c>
      <c r="K72" s="536">
        <f>$G72+$I72</f>
        <v>0</v>
      </c>
      <c r="L72" s="537">
        <f>$H72+$J72</f>
        <v>0</v>
      </c>
      <c r="M72" s="534"/>
      <c r="N72" s="534"/>
    </row>
    <row r="73" spans="1:14">
      <c r="B73" s="543">
        <v>1</v>
      </c>
      <c r="C73" s="543" t="s">
        <v>5504</v>
      </c>
      <c r="D73" s="546" t="s">
        <v>3740</v>
      </c>
    </row>
    <row r="74" spans="1:14">
      <c r="B74" s="543">
        <v>1</v>
      </c>
      <c r="C74" s="543" t="s">
        <v>5504</v>
      </c>
      <c r="D74" s="546" t="s">
        <v>3741</v>
      </c>
    </row>
    <row r="75" spans="1:14">
      <c r="B75" s="543">
        <v>1</v>
      </c>
      <c r="C75" s="543" t="s">
        <v>5504</v>
      </c>
      <c r="D75" s="546" t="s">
        <v>3742</v>
      </c>
    </row>
    <row r="76" spans="1:14">
      <c r="B76" s="543">
        <v>1</v>
      </c>
      <c r="C76" s="543" t="s">
        <v>5504</v>
      </c>
      <c r="D76" s="546" t="s">
        <v>3743</v>
      </c>
    </row>
    <row r="77" spans="1:14">
      <c r="B77" s="543">
        <v>1</v>
      </c>
      <c r="C77" s="543" t="s">
        <v>5504</v>
      </c>
      <c r="D77" s="546" t="s">
        <v>3744</v>
      </c>
    </row>
    <row r="78" spans="1:14">
      <c r="B78" s="543">
        <v>1</v>
      </c>
      <c r="C78" s="543" t="s">
        <v>5504</v>
      </c>
      <c r="D78" s="546" t="s">
        <v>3745</v>
      </c>
    </row>
    <row r="79" spans="1:14">
      <c r="B79" s="543">
        <v>1</v>
      </c>
      <c r="C79" s="543" t="s">
        <v>5504</v>
      </c>
      <c r="D79" s="546" t="s">
        <v>3746</v>
      </c>
    </row>
    <row r="80" spans="1:14">
      <c r="B80" s="543">
        <v>1</v>
      </c>
      <c r="C80" s="543" t="s">
        <v>5504</v>
      </c>
      <c r="D80" s="546" t="s">
        <v>3747</v>
      </c>
    </row>
    <row r="81" spans="1:14">
      <c r="B81" s="543">
        <v>1</v>
      </c>
      <c r="C81" s="543" t="s">
        <v>5504</v>
      </c>
      <c r="D81" s="546" t="s">
        <v>3747</v>
      </c>
    </row>
    <row r="82" spans="1:14">
      <c r="B82" s="543">
        <v>1</v>
      </c>
      <c r="C82" s="543" t="s">
        <v>5504</v>
      </c>
      <c r="D82" s="546" t="s">
        <v>3747</v>
      </c>
    </row>
    <row r="83" spans="1:14">
      <c r="B83" s="543">
        <v>1</v>
      </c>
      <c r="C83" s="543" t="s">
        <v>5504</v>
      </c>
      <c r="D83" s="546" t="s">
        <v>3748</v>
      </c>
    </row>
    <row r="84" spans="1:14" ht="25.5">
      <c r="B84" s="543">
        <v>1</v>
      </c>
      <c r="C84" s="543" t="s">
        <v>5504</v>
      </c>
      <c r="D84" s="546" t="s">
        <v>3749</v>
      </c>
    </row>
    <row r="85" spans="1:14">
      <c r="B85" s="543">
        <v>1</v>
      </c>
      <c r="C85" s="543" t="s">
        <v>5504</v>
      </c>
      <c r="D85" s="546" t="s">
        <v>3750</v>
      </c>
    </row>
    <row r="86" spans="1:14">
      <c r="B86" s="543">
        <v>3</v>
      </c>
      <c r="C86" s="543" t="s">
        <v>5504</v>
      </c>
      <c r="D86" s="546" t="s">
        <v>3751</v>
      </c>
    </row>
    <row r="87" spans="1:14">
      <c r="B87" s="543">
        <v>1</v>
      </c>
      <c r="C87" s="543" t="s">
        <v>5504</v>
      </c>
      <c r="D87" s="546" t="s">
        <v>3752</v>
      </c>
    </row>
    <row r="88" spans="1:14">
      <c r="B88" s="543">
        <v>1</v>
      </c>
      <c r="C88" s="543" t="s">
        <v>5504</v>
      </c>
      <c r="D88" s="546" t="s">
        <v>3753</v>
      </c>
    </row>
    <row r="89" spans="1:14">
      <c r="B89" s="543">
        <v>1</v>
      </c>
      <c r="C89" s="543" t="s">
        <v>5504</v>
      </c>
      <c r="D89" s="546" t="s">
        <v>3754</v>
      </c>
    </row>
    <row r="90" spans="1:14">
      <c r="B90" s="543">
        <v>1</v>
      </c>
      <c r="C90" s="543" t="s">
        <v>5504</v>
      </c>
      <c r="D90" s="546" t="s">
        <v>3755</v>
      </c>
    </row>
    <row r="91" spans="1:14">
      <c r="A91" s="532">
        <v>66</v>
      </c>
      <c r="B91" s="533" t="s">
        <v>96</v>
      </c>
      <c r="C91" s="534"/>
      <c r="D91" s="535"/>
      <c r="E91" s="532" t="s">
        <v>4018</v>
      </c>
      <c r="F91" s="534">
        <v>1</v>
      </c>
      <c r="G91" s="536"/>
      <c r="H91" s="537">
        <f>$F91*$G91</f>
        <v>0</v>
      </c>
      <c r="I91" s="536"/>
      <c r="J91" s="537">
        <f>$F91*$I91</f>
        <v>0</v>
      </c>
      <c r="K91" s="536">
        <f>$G91+$I91</f>
        <v>0</v>
      </c>
      <c r="L91" s="537">
        <f>$H91+$J91</f>
        <v>0</v>
      </c>
      <c r="M91" s="534"/>
      <c r="N91" s="534"/>
    </row>
    <row r="92" spans="1:14">
      <c r="B92" s="543">
        <v>1</v>
      </c>
      <c r="C92" s="543" t="s">
        <v>5504</v>
      </c>
      <c r="D92" s="546" t="s">
        <v>97</v>
      </c>
    </row>
    <row r="93" spans="1:14">
      <c r="B93" s="543">
        <v>1</v>
      </c>
      <c r="C93" s="543" t="s">
        <v>5504</v>
      </c>
      <c r="D93" s="546" t="s">
        <v>98</v>
      </c>
    </row>
    <row r="94" spans="1:14">
      <c r="B94" s="543">
        <v>1</v>
      </c>
      <c r="C94" s="543" t="s">
        <v>5504</v>
      </c>
      <c r="D94" s="546" t="s">
        <v>98</v>
      </c>
    </row>
    <row r="95" spans="1:14">
      <c r="B95" s="543">
        <v>1</v>
      </c>
      <c r="C95" s="543" t="s">
        <v>5504</v>
      </c>
      <c r="D95" s="546" t="s">
        <v>98</v>
      </c>
    </row>
    <row r="96" spans="1:14">
      <c r="B96" s="543">
        <v>1</v>
      </c>
      <c r="C96" s="543" t="s">
        <v>5504</v>
      </c>
      <c r="D96" s="546" t="s">
        <v>98</v>
      </c>
    </row>
    <row r="97" spans="1:14">
      <c r="B97" s="543">
        <v>1</v>
      </c>
      <c r="C97" s="543" t="s">
        <v>5504</v>
      </c>
      <c r="D97" s="546" t="s">
        <v>98</v>
      </c>
    </row>
    <row r="98" spans="1:14">
      <c r="B98" s="543">
        <v>1</v>
      </c>
      <c r="C98" s="543" t="s">
        <v>5504</v>
      </c>
      <c r="D98" s="546" t="s">
        <v>99</v>
      </c>
    </row>
    <row r="99" spans="1:14">
      <c r="B99" s="543">
        <v>1</v>
      </c>
      <c r="C99" s="543" t="s">
        <v>5504</v>
      </c>
      <c r="D99" s="546" t="s">
        <v>3756</v>
      </c>
    </row>
    <row r="100" spans="1:14">
      <c r="B100" s="543">
        <v>1</v>
      </c>
      <c r="C100" s="543" t="s">
        <v>5504</v>
      </c>
      <c r="D100" s="546" t="s">
        <v>3756</v>
      </c>
    </row>
    <row r="101" spans="1:14">
      <c r="B101" s="543">
        <v>1</v>
      </c>
      <c r="C101" s="543" t="s">
        <v>5504</v>
      </c>
      <c r="D101" s="546" t="s">
        <v>3756</v>
      </c>
    </row>
    <row r="102" spans="1:14">
      <c r="B102" s="543">
        <v>1</v>
      </c>
      <c r="C102" s="543" t="s">
        <v>5504</v>
      </c>
      <c r="D102" s="546" t="s">
        <v>3756</v>
      </c>
    </row>
    <row r="103" spans="1:14">
      <c r="A103" s="532">
        <v>67</v>
      </c>
      <c r="B103" s="533" t="s">
        <v>3757</v>
      </c>
      <c r="C103" s="534"/>
      <c r="D103" s="535"/>
      <c r="E103" s="532" t="s">
        <v>4018</v>
      </c>
      <c r="F103" s="534">
        <v>1</v>
      </c>
      <c r="G103" s="536"/>
      <c r="H103" s="537">
        <f>$F103*$G103</f>
        <v>0</v>
      </c>
      <c r="I103" s="536"/>
      <c r="J103" s="537">
        <f>$F103*$I103</f>
        <v>0</v>
      </c>
      <c r="K103" s="536">
        <f>$G103+$I103</f>
        <v>0</v>
      </c>
      <c r="L103" s="537">
        <f>$H103+$J103</f>
        <v>0</v>
      </c>
      <c r="M103" s="534"/>
      <c r="N103" s="534"/>
    </row>
    <row r="104" spans="1:14">
      <c r="B104" s="543">
        <v>1</v>
      </c>
      <c r="C104" s="543" t="s">
        <v>5504</v>
      </c>
      <c r="D104" s="546" t="s">
        <v>3758</v>
      </c>
    </row>
    <row r="105" spans="1:14">
      <c r="B105" s="543">
        <v>1</v>
      </c>
      <c r="C105" s="543" t="s">
        <v>5504</v>
      </c>
      <c r="D105" s="546" t="s">
        <v>3758</v>
      </c>
    </row>
    <row r="106" spans="1:14">
      <c r="B106" s="543">
        <v>1</v>
      </c>
      <c r="C106" s="543" t="s">
        <v>5504</v>
      </c>
      <c r="D106" s="546" t="s">
        <v>3758</v>
      </c>
    </row>
    <row r="107" spans="1:14">
      <c r="B107" s="543">
        <v>1</v>
      </c>
      <c r="C107" s="543" t="s">
        <v>5504</v>
      </c>
      <c r="D107" s="546" t="s">
        <v>3759</v>
      </c>
    </row>
    <row r="108" spans="1:14" ht="25.5">
      <c r="B108" s="543">
        <v>1</v>
      </c>
      <c r="C108" s="543" t="s">
        <v>5504</v>
      </c>
      <c r="D108" s="546" t="s">
        <v>3760</v>
      </c>
    </row>
    <row r="109" spans="1:14">
      <c r="B109" s="543">
        <v>1</v>
      </c>
      <c r="C109" s="543" t="s">
        <v>5504</v>
      </c>
      <c r="D109" s="546" t="s">
        <v>3761</v>
      </c>
    </row>
    <row r="110" spans="1:14">
      <c r="B110" s="543">
        <v>1</v>
      </c>
      <c r="C110" s="543" t="s">
        <v>5504</v>
      </c>
      <c r="D110" s="546" t="s">
        <v>3762</v>
      </c>
    </row>
    <row r="111" spans="1:14">
      <c r="A111" s="532">
        <v>68</v>
      </c>
      <c r="B111" s="533" t="s">
        <v>102</v>
      </c>
      <c r="C111" s="534"/>
      <c r="D111" s="535"/>
      <c r="E111" s="532" t="s">
        <v>4018</v>
      </c>
      <c r="F111" s="534">
        <v>1</v>
      </c>
      <c r="G111" s="536"/>
      <c r="H111" s="537">
        <f>$F111*$G111</f>
        <v>0</v>
      </c>
      <c r="I111" s="536"/>
      <c r="J111" s="537">
        <f>$F111*$I111</f>
        <v>0</v>
      </c>
      <c r="K111" s="536">
        <f>$G111+$I111</f>
        <v>0</v>
      </c>
      <c r="L111" s="537">
        <f>$H111+$J111</f>
        <v>0</v>
      </c>
      <c r="M111" s="534"/>
      <c r="N111" s="534"/>
    </row>
    <row r="112" spans="1:14" ht="25.5">
      <c r="B112" s="543">
        <v>1</v>
      </c>
      <c r="C112" s="543" t="s">
        <v>5504</v>
      </c>
      <c r="D112" s="546" t="s">
        <v>103</v>
      </c>
    </row>
    <row r="113" spans="2:4" ht="25.5">
      <c r="B113" s="543">
        <v>1</v>
      </c>
      <c r="C113" s="543" t="s">
        <v>5504</v>
      </c>
      <c r="D113" s="546" t="s">
        <v>103</v>
      </c>
    </row>
    <row r="114" spans="2:4" ht="25.5">
      <c r="B114" s="543">
        <v>1</v>
      </c>
      <c r="C114" s="543" t="s">
        <v>5504</v>
      </c>
      <c r="D114" s="546" t="s">
        <v>103</v>
      </c>
    </row>
    <row r="115" spans="2:4" ht="25.5">
      <c r="B115" s="543">
        <v>1</v>
      </c>
      <c r="C115" s="543" t="s">
        <v>5504</v>
      </c>
      <c r="D115" s="546" t="s">
        <v>3763</v>
      </c>
    </row>
    <row r="116" spans="2:4">
      <c r="B116" s="543">
        <v>1</v>
      </c>
      <c r="C116" s="543" t="s">
        <v>5504</v>
      </c>
      <c r="D116" s="546" t="s">
        <v>104</v>
      </c>
    </row>
    <row r="117" spans="2:4" ht="25.5">
      <c r="B117" s="543">
        <v>1</v>
      </c>
      <c r="C117" s="543" t="s">
        <v>5504</v>
      </c>
      <c r="D117" s="546" t="s">
        <v>105</v>
      </c>
    </row>
    <row r="118" spans="2:4" ht="25.5">
      <c r="B118" s="543">
        <v>1</v>
      </c>
      <c r="C118" s="543" t="s">
        <v>5504</v>
      </c>
      <c r="D118" s="546" t="s">
        <v>105</v>
      </c>
    </row>
    <row r="119" spans="2:4" ht="25.5">
      <c r="B119" s="543">
        <v>1</v>
      </c>
      <c r="C119" s="543" t="s">
        <v>5504</v>
      </c>
      <c r="D119" s="546" t="s">
        <v>106</v>
      </c>
    </row>
    <row r="120" spans="2:4" ht="25.5">
      <c r="B120" s="543">
        <v>1</v>
      </c>
      <c r="C120" s="543" t="s">
        <v>5504</v>
      </c>
      <c r="D120" s="546" t="s">
        <v>107</v>
      </c>
    </row>
    <row r="121" spans="2:4" ht="25.5">
      <c r="B121" s="543">
        <v>1</v>
      </c>
      <c r="C121" s="543" t="s">
        <v>5504</v>
      </c>
      <c r="D121" s="546" t="s">
        <v>107</v>
      </c>
    </row>
    <row r="122" spans="2:4" ht="25.5">
      <c r="B122" s="543">
        <v>1</v>
      </c>
      <c r="C122" s="543" t="s">
        <v>5504</v>
      </c>
      <c r="D122" s="546" t="s">
        <v>107</v>
      </c>
    </row>
    <row r="123" spans="2:4" ht="25.5">
      <c r="B123" s="543">
        <v>1</v>
      </c>
      <c r="C123" s="543" t="s">
        <v>5504</v>
      </c>
      <c r="D123" s="546" t="s">
        <v>107</v>
      </c>
    </row>
    <row r="124" spans="2:4" ht="25.5">
      <c r="B124" s="543">
        <v>1</v>
      </c>
      <c r="C124" s="543" t="s">
        <v>5504</v>
      </c>
      <c r="D124" s="546" t="s">
        <v>107</v>
      </c>
    </row>
    <row r="125" spans="2:4">
      <c r="B125" s="543">
        <v>1</v>
      </c>
      <c r="C125" s="543" t="s">
        <v>5504</v>
      </c>
      <c r="D125" s="546" t="s">
        <v>108</v>
      </c>
    </row>
    <row r="126" spans="2:4">
      <c r="B126" s="543">
        <v>1</v>
      </c>
      <c r="C126" s="543" t="s">
        <v>5504</v>
      </c>
      <c r="D126" s="546" t="s">
        <v>108</v>
      </c>
    </row>
    <row r="127" spans="2:4">
      <c r="B127" s="543">
        <v>1</v>
      </c>
      <c r="C127" s="543" t="s">
        <v>5504</v>
      </c>
      <c r="D127" s="546" t="s">
        <v>108</v>
      </c>
    </row>
    <row r="128" spans="2:4">
      <c r="B128" s="543">
        <v>1</v>
      </c>
      <c r="C128" s="543" t="s">
        <v>5504</v>
      </c>
      <c r="D128" s="546" t="s">
        <v>108</v>
      </c>
    </row>
    <row r="129" spans="1:14">
      <c r="B129" s="543">
        <v>1</v>
      </c>
      <c r="C129" s="543" t="s">
        <v>5504</v>
      </c>
      <c r="D129" s="546" t="s">
        <v>110</v>
      </c>
    </row>
    <row r="130" spans="1:14">
      <c r="B130" s="543">
        <v>1</v>
      </c>
      <c r="C130" s="543" t="s">
        <v>5504</v>
      </c>
      <c r="D130" s="546" t="s">
        <v>111</v>
      </c>
    </row>
    <row r="131" spans="1:14">
      <c r="B131" s="543">
        <v>1</v>
      </c>
      <c r="C131" s="543" t="s">
        <v>5504</v>
      </c>
      <c r="D131" s="546" t="s">
        <v>3764</v>
      </c>
    </row>
    <row r="132" spans="1:14">
      <c r="A132" s="532">
        <v>69</v>
      </c>
      <c r="B132" s="533" t="s">
        <v>113</v>
      </c>
      <c r="C132" s="534"/>
      <c r="D132" s="535"/>
      <c r="E132" s="532" t="s">
        <v>4018</v>
      </c>
      <c r="F132" s="534">
        <v>1</v>
      </c>
      <c r="G132" s="536"/>
      <c r="H132" s="537">
        <f>$F132*$G132</f>
        <v>0</v>
      </c>
      <c r="I132" s="536"/>
      <c r="J132" s="537">
        <f>$F132*$I132</f>
        <v>0</v>
      </c>
      <c r="K132" s="536">
        <f>$G132+$I132</f>
        <v>0</v>
      </c>
      <c r="L132" s="537">
        <f>$H132+$J132</f>
        <v>0</v>
      </c>
      <c r="M132" s="534"/>
      <c r="N132" s="534"/>
    </row>
    <row r="133" spans="1:14">
      <c r="B133" s="543">
        <v>1</v>
      </c>
      <c r="C133" s="543" t="s">
        <v>5504</v>
      </c>
      <c r="D133" s="546" t="s">
        <v>114</v>
      </c>
    </row>
    <row r="134" spans="1:14">
      <c r="B134" s="543">
        <v>2</v>
      </c>
      <c r="C134" s="543" t="s">
        <v>5504</v>
      </c>
      <c r="D134" s="546" t="s">
        <v>115</v>
      </c>
    </row>
    <row r="135" spans="1:14">
      <c r="B135" s="543">
        <v>2</v>
      </c>
      <c r="C135" s="543" t="s">
        <v>5504</v>
      </c>
      <c r="D135" s="546" t="s">
        <v>116</v>
      </c>
    </row>
    <row r="136" spans="1:14">
      <c r="A136" s="532">
        <v>70</v>
      </c>
      <c r="B136" s="533" t="s">
        <v>117</v>
      </c>
      <c r="C136" s="534"/>
      <c r="D136" s="535"/>
      <c r="E136" s="532" t="s">
        <v>4018</v>
      </c>
      <c r="F136" s="534">
        <v>1</v>
      </c>
      <c r="G136" s="536"/>
      <c r="H136" s="537">
        <f>$F136*$G136</f>
        <v>0</v>
      </c>
      <c r="I136" s="536"/>
      <c r="J136" s="537">
        <f>$F136*$I136</f>
        <v>0</v>
      </c>
      <c r="K136" s="536">
        <f>$G136+$I136</f>
        <v>0</v>
      </c>
      <c r="L136" s="537">
        <f>$H136+$J136</f>
        <v>0</v>
      </c>
      <c r="M136" s="534"/>
      <c r="N136" s="534"/>
    </row>
    <row r="137" spans="1:14">
      <c r="B137" s="543">
        <v>1</v>
      </c>
      <c r="C137" s="543" t="s">
        <v>5504</v>
      </c>
      <c r="D137" s="546" t="s">
        <v>3765</v>
      </c>
    </row>
    <row r="138" spans="1:14">
      <c r="B138" s="543">
        <v>1</v>
      </c>
      <c r="C138" s="543" t="s">
        <v>5504</v>
      </c>
      <c r="D138" s="546" t="s">
        <v>3766</v>
      </c>
    </row>
    <row r="139" spans="1:14" ht="25.5">
      <c r="B139" s="543">
        <v>1</v>
      </c>
      <c r="C139" s="543" t="s">
        <v>5504</v>
      </c>
      <c r="D139" s="546" t="s">
        <v>119</v>
      </c>
    </row>
    <row r="140" spans="1:14" ht="25.5">
      <c r="B140" s="543">
        <v>1</v>
      </c>
      <c r="C140" s="543" t="s">
        <v>5504</v>
      </c>
      <c r="D140" s="546" t="s">
        <v>119</v>
      </c>
    </row>
    <row r="141" spans="1:14">
      <c r="A141" s="532">
        <v>71</v>
      </c>
      <c r="B141" s="533" t="s">
        <v>123</v>
      </c>
      <c r="C141" s="534"/>
      <c r="D141" s="535"/>
      <c r="E141" s="532" t="s">
        <v>4018</v>
      </c>
      <c r="F141" s="534">
        <v>1</v>
      </c>
      <c r="G141" s="536"/>
      <c r="H141" s="537">
        <f>$F141*$G141</f>
        <v>0</v>
      </c>
      <c r="I141" s="536"/>
      <c r="J141" s="537">
        <f>$F141*$I141</f>
        <v>0</v>
      </c>
      <c r="K141" s="536">
        <f>$G141+$I141</f>
        <v>0</v>
      </c>
      <c r="L141" s="537">
        <f>$H141+$J141</f>
        <v>0</v>
      </c>
      <c r="M141" s="534"/>
      <c r="N141" s="534"/>
    </row>
    <row r="142" spans="1:14" ht="25.5">
      <c r="B142" s="543">
        <v>1</v>
      </c>
      <c r="C142" s="543" t="s">
        <v>5504</v>
      </c>
      <c r="D142" s="546" t="s">
        <v>124</v>
      </c>
    </row>
    <row r="143" spans="1:14">
      <c r="B143" s="543">
        <v>1</v>
      </c>
      <c r="C143" s="543" t="s">
        <v>5504</v>
      </c>
      <c r="D143" s="546" t="s">
        <v>125</v>
      </c>
    </row>
    <row r="144" spans="1:14">
      <c r="B144" s="543">
        <v>1</v>
      </c>
      <c r="C144" s="543" t="s">
        <v>5504</v>
      </c>
      <c r="D144" s="546" t="s">
        <v>125</v>
      </c>
    </row>
    <row r="145" spans="2:4">
      <c r="B145" s="543">
        <v>1</v>
      </c>
      <c r="C145" s="543" t="s">
        <v>5504</v>
      </c>
      <c r="D145" s="546" t="s">
        <v>125</v>
      </c>
    </row>
    <row r="146" spans="2:4">
      <c r="B146" s="543">
        <v>1</v>
      </c>
      <c r="C146" s="543" t="s">
        <v>5504</v>
      </c>
      <c r="D146" s="546" t="s">
        <v>125</v>
      </c>
    </row>
    <row r="147" spans="2:4">
      <c r="B147" s="543">
        <v>1</v>
      </c>
      <c r="C147" s="543" t="s">
        <v>5504</v>
      </c>
      <c r="D147" s="546" t="s">
        <v>125</v>
      </c>
    </row>
    <row r="148" spans="2:4">
      <c r="B148" s="543">
        <v>1</v>
      </c>
      <c r="C148" s="543" t="s">
        <v>5504</v>
      </c>
      <c r="D148" s="546" t="s">
        <v>125</v>
      </c>
    </row>
    <row r="149" spans="2:4">
      <c r="B149" s="543">
        <v>1</v>
      </c>
      <c r="C149" s="543" t="s">
        <v>5504</v>
      </c>
      <c r="D149" s="546" t="s">
        <v>125</v>
      </c>
    </row>
    <row r="150" spans="2:4">
      <c r="B150" s="543">
        <v>1</v>
      </c>
      <c r="C150" s="543" t="s">
        <v>5504</v>
      </c>
      <c r="D150" s="546" t="s">
        <v>125</v>
      </c>
    </row>
    <row r="151" spans="2:4">
      <c r="B151" s="543">
        <v>1</v>
      </c>
      <c r="C151" s="543" t="s">
        <v>5504</v>
      </c>
      <c r="D151" s="546" t="s">
        <v>125</v>
      </c>
    </row>
    <row r="152" spans="2:4">
      <c r="B152" s="543">
        <v>1</v>
      </c>
      <c r="C152" s="543" t="s">
        <v>5504</v>
      </c>
      <c r="D152" s="546" t="s">
        <v>126</v>
      </c>
    </row>
    <row r="153" spans="2:4">
      <c r="B153" s="543">
        <v>1</v>
      </c>
      <c r="C153" s="543" t="s">
        <v>5504</v>
      </c>
      <c r="D153" s="546" t="s">
        <v>126</v>
      </c>
    </row>
    <row r="154" spans="2:4">
      <c r="B154" s="543">
        <v>1</v>
      </c>
      <c r="C154" s="543" t="s">
        <v>5504</v>
      </c>
      <c r="D154" s="546" t="s">
        <v>127</v>
      </c>
    </row>
    <row r="155" spans="2:4">
      <c r="B155" s="543">
        <v>1</v>
      </c>
      <c r="C155" s="543" t="s">
        <v>5504</v>
      </c>
      <c r="D155" s="546" t="s">
        <v>127</v>
      </c>
    </row>
    <row r="156" spans="2:4">
      <c r="B156" s="543">
        <v>1</v>
      </c>
      <c r="C156" s="543" t="s">
        <v>5504</v>
      </c>
      <c r="D156" s="546" t="s">
        <v>128</v>
      </c>
    </row>
    <row r="157" spans="2:4">
      <c r="B157" s="543">
        <v>1</v>
      </c>
      <c r="C157" s="543" t="s">
        <v>5504</v>
      </c>
      <c r="D157" s="546" t="s">
        <v>128</v>
      </c>
    </row>
    <row r="158" spans="2:4">
      <c r="B158" s="543">
        <v>1</v>
      </c>
      <c r="C158" s="543" t="s">
        <v>5504</v>
      </c>
      <c r="D158" s="546" t="s">
        <v>128</v>
      </c>
    </row>
    <row r="159" spans="2:4">
      <c r="B159" s="543">
        <v>1</v>
      </c>
      <c r="C159" s="543" t="s">
        <v>5504</v>
      </c>
      <c r="D159" s="546" t="s">
        <v>128</v>
      </c>
    </row>
    <row r="160" spans="2:4" ht="25.5">
      <c r="B160" s="543">
        <v>1</v>
      </c>
      <c r="C160" s="543" t="s">
        <v>5504</v>
      </c>
      <c r="D160" s="546" t="s">
        <v>3767</v>
      </c>
    </row>
    <row r="161" spans="1:14">
      <c r="B161" s="543">
        <v>1</v>
      </c>
      <c r="C161" s="543" t="s">
        <v>5504</v>
      </c>
      <c r="D161" s="546" t="s">
        <v>129</v>
      </c>
    </row>
    <row r="162" spans="1:14">
      <c r="B162" s="543">
        <v>1</v>
      </c>
      <c r="C162" s="543" t="s">
        <v>5504</v>
      </c>
      <c r="D162" s="546" t="s">
        <v>3768</v>
      </c>
    </row>
    <row r="163" spans="1:14">
      <c r="B163" s="543">
        <v>1</v>
      </c>
      <c r="C163" s="543" t="s">
        <v>5504</v>
      </c>
      <c r="D163" s="546" t="s">
        <v>3769</v>
      </c>
    </row>
    <row r="164" spans="1:14">
      <c r="B164" s="543">
        <v>1</v>
      </c>
      <c r="C164" s="543" t="s">
        <v>5504</v>
      </c>
      <c r="D164" s="546" t="s">
        <v>3770</v>
      </c>
    </row>
    <row r="165" spans="1:14">
      <c r="B165" s="543">
        <v>1</v>
      </c>
      <c r="C165" s="543" t="s">
        <v>5504</v>
      </c>
      <c r="D165" s="546" t="s">
        <v>3771</v>
      </c>
    </row>
    <row r="166" spans="1:14">
      <c r="B166" s="543">
        <v>1</v>
      </c>
      <c r="C166" s="543" t="s">
        <v>5504</v>
      </c>
      <c r="D166" s="546" t="s">
        <v>130</v>
      </c>
    </row>
    <row r="167" spans="1:14">
      <c r="B167" s="543">
        <v>1</v>
      </c>
      <c r="C167" s="543" t="s">
        <v>5504</v>
      </c>
      <c r="D167" s="546" t="s">
        <v>130</v>
      </c>
    </row>
    <row r="168" spans="1:14">
      <c r="B168" s="543">
        <v>1</v>
      </c>
      <c r="C168" s="543" t="s">
        <v>5504</v>
      </c>
      <c r="D168" s="546" t="s">
        <v>131</v>
      </c>
    </row>
    <row r="169" spans="1:14">
      <c r="B169" s="543">
        <v>1</v>
      </c>
      <c r="C169" s="543" t="s">
        <v>5504</v>
      </c>
      <c r="D169" s="546" t="s">
        <v>131</v>
      </c>
    </row>
    <row r="170" spans="1:14">
      <c r="B170" s="543">
        <v>1</v>
      </c>
      <c r="C170" s="543" t="s">
        <v>5504</v>
      </c>
      <c r="D170" s="546" t="s">
        <v>132</v>
      </c>
    </row>
    <row r="171" spans="1:14">
      <c r="B171" s="543">
        <v>1</v>
      </c>
      <c r="C171" s="543" t="s">
        <v>5504</v>
      </c>
      <c r="D171" s="546" t="s">
        <v>132</v>
      </c>
    </row>
    <row r="172" spans="1:14">
      <c r="B172" s="543">
        <v>1</v>
      </c>
      <c r="C172" s="543" t="s">
        <v>5504</v>
      </c>
      <c r="D172" s="546" t="s">
        <v>133</v>
      </c>
    </row>
    <row r="173" spans="1:14">
      <c r="B173" s="543">
        <v>1</v>
      </c>
      <c r="C173" s="543" t="s">
        <v>5504</v>
      </c>
      <c r="D173" s="546" t="s">
        <v>133</v>
      </c>
    </row>
    <row r="174" spans="1:14">
      <c r="A174" s="532">
        <v>72</v>
      </c>
      <c r="B174" s="533" t="s">
        <v>134</v>
      </c>
      <c r="C174" s="534"/>
      <c r="D174" s="535"/>
      <c r="E174" s="532" t="s">
        <v>4018</v>
      </c>
      <c r="F174" s="534">
        <v>1</v>
      </c>
      <c r="G174" s="536"/>
      <c r="H174" s="537">
        <f>$F174*$G174</f>
        <v>0</v>
      </c>
      <c r="I174" s="536"/>
      <c r="J174" s="537">
        <f>$F174*$I174</f>
        <v>0</v>
      </c>
      <c r="K174" s="536">
        <f>$G174+$I174</f>
        <v>0</v>
      </c>
      <c r="L174" s="537">
        <f>$H174+$J174</f>
        <v>0</v>
      </c>
      <c r="M174" s="534"/>
      <c r="N174" s="534"/>
    </row>
    <row r="175" spans="1:14">
      <c r="B175" s="543">
        <v>1</v>
      </c>
      <c r="C175" s="543" t="s">
        <v>5504</v>
      </c>
      <c r="D175" s="546" t="s">
        <v>135</v>
      </c>
    </row>
    <row r="176" spans="1:14">
      <c r="B176" s="543">
        <v>1</v>
      </c>
      <c r="C176" s="543" t="s">
        <v>5504</v>
      </c>
      <c r="D176" s="546" t="s">
        <v>136</v>
      </c>
    </row>
    <row r="177" spans="1:14">
      <c r="B177" s="543">
        <v>1</v>
      </c>
      <c r="C177" s="543" t="s">
        <v>5504</v>
      </c>
      <c r="D177" s="546" t="s">
        <v>137</v>
      </c>
    </row>
    <row r="178" spans="1:14">
      <c r="A178" s="532">
        <v>73</v>
      </c>
      <c r="B178" s="533" t="s">
        <v>138</v>
      </c>
      <c r="C178" s="534"/>
      <c r="D178" s="535"/>
      <c r="E178" s="532" t="s">
        <v>4018</v>
      </c>
      <c r="F178" s="534">
        <v>1</v>
      </c>
      <c r="G178" s="536"/>
      <c r="H178" s="537">
        <f>$F178*$G178</f>
        <v>0</v>
      </c>
      <c r="I178" s="536"/>
      <c r="J178" s="537">
        <f>$F178*$I178</f>
        <v>0</v>
      </c>
      <c r="K178" s="536">
        <f>$G178+$I178</f>
        <v>0</v>
      </c>
      <c r="L178" s="537">
        <f>$H178+$J178</f>
        <v>0</v>
      </c>
      <c r="M178" s="534"/>
      <c r="N178" s="534"/>
    </row>
    <row r="179" spans="1:14" ht="25.5">
      <c r="D179" s="546" t="s">
        <v>139</v>
      </c>
    </row>
    <row r="180" spans="1:14">
      <c r="B180" s="543">
        <v>60</v>
      </c>
      <c r="C180" s="543" t="s">
        <v>391</v>
      </c>
      <c r="D180" s="546" t="s">
        <v>140</v>
      </c>
    </row>
    <row r="181" spans="1:14">
      <c r="A181" s="532">
        <v>74</v>
      </c>
      <c r="B181" s="533" t="s">
        <v>141</v>
      </c>
      <c r="C181" s="534"/>
      <c r="D181" s="535"/>
      <c r="E181" s="532" t="s">
        <v>4018</v>
      </c>
      <c r="F181" s="534">
        <v>1</v>
      </c>
      <c r="G181" s="536"/>
      <c r="H181" s="537">
        <f>$F181*$G181</f>
        <v>0</v>
      </c>
      <c r="I181" s="536"/>
      <c r="J181" s="537">
        <f>$F181*$I181</f>
        <v>0</v>
      </c>
      <c r="K181" s="536">
        <f>$G181+$I181</f>
        <v>0</v>
      </c>
      <c r="L181" s="537">
        <f>$H181+$J181</f>
        <v>0</v>
      </c>
      <c r="M181" s="534"/>
      <c r="N181" s="534"/>
    </row>
    <row r="182" spans="1:14">
      <c r="B182" s="543">
        <v>1</v>
      </c>
      <c r="C182" s="543" t="s">
        <v>5504</v>
      </c>
      <c r="D182" s="546" t="s">
        <v>142</v>
      </c>
    </row>
    <row r="183" spans="1:14">
      <c r="A183" s="532">
        <v>75</v>
      </c>
      <c r="B183" s="533" t="s">
        <v>143</v>
      </c>
      <c r="C183" s="534"/>
      <c r="D183" s="535"/>
      <c r="E183" s="532" t="s">
        <v>4018</v>
      </c>
      <c r="F183" s="534">
        <v>1</v>
      </c>
      <c r="G183" s="536"/>
      <c r="H183" s="537">
        <f>$F183*$G183</f>
        <v>0</v>
      </c>
      <c r="I183" s="536"/>
      <c r="J183" s="537">
        <f>$F183*$I183</f>
        <v>0</v>
      </c>
      <c r="K183" s="536">
        <f>$G183+$I183</f>
        <v>0</v>
      </c>
      <c r="L183" s="537">
        <f>$H183+$J183</f>
        <v>0</v>
      </c>
      <c r="M183" s="534"/>
      <c r="N183" s="534"/>
    </row>
    <row r="184" spans="1:14">
      <c r="B184" s="543">
        <v>1</v>
      </c>
      <c r="C184" s="543" t="s">
        <v>5504</v>
      </c>
      <c r="D184" s="546" t="s">
        <v>144</v>
      </c>
    </row>
    <row r="185" spans="1:14">
      <c r="A185" s="532">
        <v>76</v>
      </c>
      <c r="B185" s="533" t="s">
        <v>145</v>
      </c>
      <c r="C185" s="534"/>
      <c r="D185" s="535"/>
      <c r="E185" s="532" t="s">
        <v>4018</v>
      </c>
      <c r="F185" s="534">
        <v>1</v>
      </c>
      <c r="G185" s="536"/>
      <c r="H185" s="537">
        <f>$F185*$G185</f>
        <v>0</v>
      </c>
      <c r="I185" s="536"/>
      <c r="J185" s="537">
        <f>$F185*$I185</f>
        <v>0</v>
      </c>
      <c r="K185" s="536">
        <f>$G185+$I185</f>
        <v>0</v>
      </c>
      <c r="L185" s="537">
        <f>$H185+$J185</f>
        <v>0</v>
      </c>
      <c r="M185" s="534"/>
      <c r="N185" s="534"/>
    </row>
    <row r="186" spans="1:14" ht="25.5">
      <c r="A186" s="518"/>
      <c r="B186" s="538"/>
      <c r="C186" s="539"/>
      <c r="D186" s="544" t="s">
        <v>146</v>
      </c>
      <c r="E186" s="518"/>
      <c r="F186" s="539"/>
      <c r="G186" s="521"/>
      <c r="H186" s="541"/>
      <c r="I186" s="521"/>
      <c r="J186" s="541"/>
      <c r="K186" s="521"/>
      <c r="L186" s="541"/>
      <c r="M186" s="539"/>
      <c r="N186" s="539"/>
    </row>
    <row r="187" spans="1:14">
      <c r="B187" s="543">
        <v>1</v>
      </c>
      <c r="C187" s="543" t="s">
        <v>5504</v>
      </c>
      <c r="D187" s="546" t="s">
        <v>147</v>
      </c>
    </row>
    <row r="188" spans="1:14">
      <c r="A188" s="532">
        <v>77</v>
      </c>
      <c r="B188" s="533" t="s">
        <v>148</v>
      </c>
      <c r="C188" s="534"/>
      <c r="D188" s="535"/>
      <c r="E188" s="532" t="s">
        <v>4018</v>
      </c>
      <c r="F188" s="534">
        <v>1</v>
      </c>
      <c r="G188" s="536"/>
      <c r="H188" s="537">
        <f>$F188*$G188</f>
        <v>0</v>
      </c>
      <c r="I188" s="536"/>
      <c r="J188" s="537">
        <f>$F188*$I188</f>
        <v>0</v>
      </c>
      <c r="K188" s="536">
        <f>$G188+$I188</f>
        <v>0</v>
      </c>
      <c r="L188" s="537">
        <f>$H188+$J188</f>
        <v>0</v>
      </c>
      <c r="M188" s="534"/>
      <c r="N188" s="534"/>
    </row>
    <row r="189" spans="1:14">
      <c r="B189" s="543">
        <v>1</v>
      </c>
      <c r="C189" s="543" t="s">
        <v>5504</v>
      </c>
      <c r="D189" s="546" t="s">
        <v>149</v>
      </c>
    </row>
    <row r="190" spans="1:14">
      <c r="A190" s="532">
        <v>78</v>
      </c>
      <c r="B190" s="533" t="s">
        <v>150</v>
      </c>
      <c r="C190" s="534"/>
      <c r="D190" s="535"/>
      <c r="E190" s="532" t="s">
        <v>4018</v>
      </c>
      <c r="F190" s="534">
        <v>1</v>
      </c>
      <c r="G190" s="536"/>
      <c r="H190" s="537">
        <f>$F190*$G190</f>
        <v>0</v>
      </c>
      <c r="I190" s="536"/>
      <c r="J190" s="537">
        <f>$F190*$I190</f>
        <v>0</v>
      </c>
      <c r="K190" s="536">
        <f>$G190+$I190</f>
        <v>0</v>
      </c>
      <c r="L190" s="537">
        <f>$H190+$J190</f>
        <v>0</v>
      </c>
      <c r="M190" s="534"/>
      <c r="N190" s="534"/>
    </row>
    <row r="191" spans="1:14">
      <c r="B191" s="543">
        <v>1</v>
      </c>
      <c r="C191" s="543" t="s">
        <v>5504</v>
      </c>
      <c r="D191" s="546" t="s">
        <v>151</v>
      </c>
    </row>
    <row r="192" spans="1:14">
      <c r="A192" s="532">
        <v>79</v>
      </c>
      <c r="B192" s="533" t="s">
        <v>1279</v>
      </c>
      <c r="C192" s="534"/>
      <c r="D192" s="535"/>
      <c r="E192" s="532" t="s">
        <v>4018</v>
      </c>
      <c r="F192" s="534">
        <v>1</v>
      </c>
      <c r="G192" s="536"/>
      <c r="H192" s="537">
        <f>$F192*$G192</f>
        <v>0</v>
      </c>
      <c r="I192" s="536"/>
      <c r="J192" s="537">
        <f>$F192*$I192</f>
        <v>0</v>
      </c>
      <c r="K192" s="536">
        <f>$G192+$I192</f>
        <v>0</v>
      </c>
      <c r="L192" s="537">
        <f>$H192+$J192</f>
        <v>0</v>
      </c>
      <c r="M192" s="534"/>
      <c r="N192" s="534"/>
    </row>
    <row r="193" spans="1:14">
      <c r="D193" s="546" t="s">
        <v>1274</v>
      </c>
    </row>
    <row r="194" spans="1:14" ht="25.5">
      <c r="D194" s="546" t="s">
        <v>0</v>
      </c>
    </row>
    <row r="195" spans="1:14">
      <c r="D195" s="546" t="s">
        <v>1280</v>
      </c>
    </row>
    <row r="196" spans="1:14">
      <c r="D196" s="546" t="s">
        <v>1281</v>
      </c>
    </row>
    <row r="197" spans="1:14" ht="13.5" thickBot="1">
      <c r="D197" s="546" t="s">
        <v>1282</v>
      </c>
    </row>
    <row r="198" spans="1:14" ht="13.5" thickBot="1">
      <c r="A198" s="553" t="s">
        <v>1283</v>
      </c>
      <c r="B198" s="554" t="s">
        <v>1284</v>
      </c>
      <c r="C198" s="555"/>
      <c r="D198" s="556"/>
      <c r="E198" s="557"/>
      <c r="F198" s="555"/>
      <c r="G198" s="558"/>
      <c r="H198" s="559">
        <f>SUM(H7:H197)</f>
        <v>0</v>
      </c>
      <c r="I198" s="558"/>
      <c r="J198" s="558">
        <f>SUM(J7:J197)</f>
        <v>0</v>
      </c>
      <c r="K198" s="558"/>
      <c r="L198" s="558">
        <f>SUM(L7:L197)</f>
        <v>0</v>
      </c>
      <c r="M198" s="555"/>
      <c r="N198" s="5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7.xml><?xml version="1.0" encoding="utf-8"?>
<worksheet xmlns="http://schemas.openxmlformats.org/spreadsheetml/2006/main" xmlns:r="http://schemas.openxmlformats.org/officeDocument/2006/relationships">
  <sheetPr>
    <tabColor rgb="FF00B0F0"/>
    <pageSetUpPr fitToPage="1"/>
  </sheetPr>
  <dimension ref="A3:E22"/>
  <sheetViews>
    <sheetView workbookViewId="0">
      <selection activeCell="A31" sqref="A31"/>
    </sheetView>
  </sheetViews>
  <sheetFormatPr defaultColWidth="10.6640625" defaultRowHeight="12.75"/>
  <cols>
    <col min="1" max="1" width="10.6640625" style="561"/>
    <col min="2" max="2" width="45" style="563" customWidth="1"/>
    <col min="3" max="3" width="15.1640625" style="563" customWidth="1"/>
    <col min="4" max="4" width="16.1640625" style="563" customWidth="1"/>
    <col min="5" max="5" width="17.6640625" style="563" customWidth="1"/>
    <col min="6" max="16384" width="10.6640625" style="563"/>
  </cols>
  <sheetData>
    <row r="3" spans="1:5">
      <c r="B3" s="562" t="s">
        <v>3772</v>
      </c>
    </row>
    <row r="5" spans="1:5">
      <c r="B5" s="564" t="s">
        <v>4826</v>
      </c>
      <c r="C5" s="565" t="s">
        <v>4827</v>
      </c>
      <c r="D5" s="565" t="s">
        <v>4828</v>
      </c>
      <c r="E5" s="565" t="s">
        <v>4829</v>
      </c>
    </row>
    <row r="6" spans="1:5">
      <c r="B6" s="566"/>
      <c r="C6" s="566"/>
      <c r="D6" s="566"/>
      <c r="E6" s="566"/>
    </row>
    <row r="7" spans="1:5">
      <c r="B7" s="566" t="s">
        <v>4830</v>
      </c>
      <c r="C7" s="567">
        <f ca="1">'Mot (5)'!$H$1</f>
        <v>0</v>
      </c>
      <c r="D7" s="567">
        <f ca="1">'Mot (5)'!$J$1</f>
        <v>0</v>
      </c>
      <c r="E7" s="567">
        <f ca="1">'Mot (5)'!$L$1</f>
        <v>0</v>
      </c>
    </row>
    <row r="8" spans="1:5">
      <c r="B8" s="566"/>
      <c r="C8" s="567"/>
      <c r="D8" s="567"/>
      <c r="E8" s="567"/>
    </row>
    <row r="9" spans="1:5">
      <c r="B9" s="568" t="s">
        <v>4832</v>
      </c>
      <c r="C9" s="569">
        <f>SUM(C6:C8)</f>
        <v>0</v>
      </c>
      <c r="D9" s="569">
        <f>SUM(D6:D8)</f>
        <v>0</v>
      </c>
      <c r="E9" s="569">
        <f>SUM(E6:E8)</f>
        <v>0</v>
      </c>
    </row>
    <row r="13" spans="1:5" s="571" customFormat="1" ht="9.75">
      <c r="A13" s="570"/>
    </row>
    <row r="14" spans="1:5" s="571" customFormat="1" ht="9.75">
      <c r="A14" s="570"/>
    </row>
    <row r="15" spans="1:5" s="571" customFormat="1" ht="9.75">
      <c r="A15" s="570"/>
    </row>
    <row r="16" spans="1:5" s="571" customFormat="1" ht="9.75">
      <c r="A16" s="570"/>
    </row>
    <row r="17" spans="1:1" s="571" customFormat="1" ht="9.75">
      <c r="A17" s="570"/>
    </row>
    <row r="18" spans="1:1" s="571" customFormat="1" ht="9.75">
      <c r="A18" s="570"/>
    </row>
    <row r="19" spans="1:1" s="571" customFormat="1" ht="9.75">
      <c r="A19" s="570"/>
    </row>
    <row r="20" spans="1:1" s="571" customFormat="1" ht="9.75">
      <c r="A20" s="570"/>
    </row>
    <row r="21" spans="1:1" s="571" customFormat="1" ht="9.75">
      <c r="A21" s="570"/>
    </row>
    <row r="22" spans="1:1" s="571" customFormat="1" ht="9.75">
      <c r="A22" s="570"/>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8.xml><?xml version="1.0" encoding="utf-8"?>
<worksheet xmlns="http://schemas.openxmlformats.org/spreadsheetml/2006/main" xmlns:r="http://schemas.openxmlformats.org/officeDocument/2006/relationships">
  <sheetPr>
    <tabColor rgb="FF00B0F0"/>
    <pageSetUpPr fitToPage="1"/>
  </sheetPr>
  <dimension ref="A1:N16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597" customWidth="1"/>
    <col min="2" max="2" width="6.83203125" style="598" customWidth="1"/>
    <col min="3" max="3" width="5.5" style="598" customWidth="1"/>
    <col min="4" max="4" width="68.1640625" style="601" customWidth="1"/>
    <col min="5" max="5" width="10.1640625" style="597" customWidth="1"/>
    <col min="6" max="6" width="10.6640625" style="598"/>
    <col min="7" max="12" width="12.5" style="600" customWidth="1"/>
    <col min="13" max="13" width="15" style="598" customWidth="1"/>
    <col min="14" max="14" width="17" style="598" customWidth="1"/>
    <col min="15" max="16384" width="10.6640625" style="563"/>
  </cols>
  <sheetData>
    <row r="1" spans="1:14" s="574" customFormat="1">
      <c r="A1" s="572"/>
      <c r="B1" s="1660" t="s">
        <v>3773</v>
      </c>
      <c r="C1" s="1660"/>
      <c r="D1" s="1660"/>
      <c r="E1" s="573"/>
      <c r="G1" s="575"/>
      <c r="H1" s="576">
        <f>H165</f>
        <v>0</v>
      </c>
      <c r="I1" s="577"/>
      <c r="J1" s="576">
        <f>J165</f>
        <v>0</v>
      </c>
      <c r="K1" s="577"/>
      <c r="L1" s="576">
        <f>L165</f>
        <v>0</v>
      </c>
    </row>
    <row r="2" spans="1:14" s="574" customFormat="1">
      <c r="A2" s="572"/>
      <c r="B2" s="1660" t="s">
        <v>4830</v>
      </c>
      <c r="C2" s="1660"/>
      <c r="D2" s="1660"/>
      <c r="E2" s="573"/>
      <c r="G2" s="578"/>
      <c r="H2" s="579"/>
      <c r="I2" s="573"/>
      <c r="J2" s="573"/>
      <c r="K2" s="573"/>
      <c r="L2" s="573"/>
    </row>
    <row r="3" spans="1:14" s="574" customFormat="1">
      <c r="A3" s="572"/>
      <c r="B3" s="1661"/>
      <c r="C3" s="1661"/>
      <c r="D3" s="1661"/>
      <c r="E3" s="573"/>
      <c r="G3" s="579"/>
      <c r="H3" s="579"/>
      <c r="I3" s="573"/>
      <c r="J3" s="573"/>
      <c r="K3" s="573"/>
      <c r="L3" s="573"/>
    </row>
    <row r="4" spans="1:14" ht="25.5">
      <c r="A4" s="580" t="s">
        <v>4834</v>
      </c>
      <c r="B4" s="1662" t="s">
        <v>4835</v>
      </c>
      <c r="C4" s="1662"/>
      <c r="D4" s="1662"/>
      <c r="E4" s="581" t="s">
        <v>4836</v>
      </c>
      <c r="F4" s="581" t="s">
        <v>4837</v>
      </c>
      <c r="G4" s="565" t="s">
        <v>4838</v>
      </c>
      <c r="H4" s="565" t="s">
        <v>4839</v>
      </c>
      <c r="I4" s="565" t="s">
        <v>4840</v>
      </c>
      <c r="J4" s="565" t="s">
        <v>4841</v>
      </c>
      <c r="K4" s="565" t="s">
        <v>4842</v>
      </c>
      <c r="L4" s="565" t="s">
        <v>4843</v>
      </c>
      <c r="M4" s="565" t="s">
        <v>5953</v>
      </c>
      <c r="N4" s="565" t="s">
        <v>4844</v>
      </c>
    </row>
    <row r="5" spans="1:14">
      <c r="A5" s="582">
        <v>1</v>
      </c>
      <c r="B5" s="582" t="s">
        <v>5936</v>
      </c>
      <c r="C5" s="582" t="s">
        <v>5936</v>
      </c>
      <c r="D5" s="582">
        <v>2</v>
      </c>
      <c r="E5" s="582">
        <v>3</v>
      </c>
      <c r="F5" s="582">
        <v>4</v>
      </c>
      <c r="G5" s="582">
        <v>5</v>
      </c>
      <c r="H5" s="582">
        <v>6</v>
      </c>
      <c r="I5" s="582">
        <v>7</v>
      </c>
      <c r="J5" s="582">
        <v>8</v>
      </c>
      <c r="K5" s="582">
        <v>9</v>
      </c>
      <c r="L5" s="582">
        <v>10</v>
      </c>
      <c r="M5" s="582">
        <v>11</v>
      </c>
      <c r="N5" s="582">
        <v>12</v>
      </c>
    </row>
    <row r="6" spans="1:14" s="586" customFormat="1">
      <c r="A6" s="583" t="s">
        <v>4845</v>
      </c>
      <c r="B6" s="584" t="s">
        <v>4845</v>
      </c>
      <c r="C6" s="584" t="s">
        <v>4845</v>
      </c>
      <c r="D6" s="585" t="s">
        <v>4845</v>
      </c>
      <c r="E6" s="583" t="s">
        <v>4845</v>
      </c>
      <c r="F6" s="584" t="s">
        <v>4845</v>
      </c>
      <c r="G6" s="583" t="s">
        <v>4846</v>
      </c>
      <c r="H6" s="583" t="s">
        <v>4846</v>
      </c>
      <c r="I6" s="583" t="s">
        <v>4846</v>
      </c>
      <c r="J6" s="583" t="s">
        <v>4846</v>
      </c>
      <c r="K6" s="584" t="s">
        <v>4846</v>
      </c>
      <c r="L6" s="584" t="s">
        <v>4846</v>
      </c>
      <c r="M6" s="584" t="s">
        <v>4846</v>
      </c>
      <c r="N6" s="584" t="s">
        <v>4846</v>
      </c>
    </row>
    <row r="7" spans="1:14">
      <c r="A7" s="587">
        <v>1</v>
      </c>
      <c r="B7" s="588" t="s">
        <v>3774</v>
      </c>
      <c r="C7" s="589"/>
      <c r="D7" s="590"/>
      <c r="E7" s="587" t="s">
        <v>4018</v>
      </c>
      <c r="F7" s="589">
        <v>1</v>
      </c>
      <c r="G7" s="591"/>
      <c r="H7" s="592">
        <f>$F7*$G7</f>
        <v>0</v>
      </c>
      <c r="I7" s="591"/>
      <c r="J7" s="592">
        <f>$F7*$I7</f>
        <v>0</v>
      </c>
      <c r="K7" s="591">
        <f>$G7+$I7</f>
        <v>0</v>
      </c>
      <c r="L7" s="592">
        <f>$H7+$J7</f>
        <v>0</v>
      </c>
      <c r="M7" s="589"/>
      <c r="N7" s="589"/>
    </row>
    <row r="8" spans="1:14" ht="63.75">
      <c r="A8" s="573"/>
      <c r="B8" s="593"/>
      <c r="C8" s="594"/>
      <c r="D8" s="595" t="s">
        <v>4848</v>
      </c>
      <c r="E8" s="573"/>
      <c r="F8" s="594"/>
      <c r="G8" s="576"/>
      <c r="H8" s="596"/>
      <c r="I8" s="576"/>
      <c r="J8" s="596"/>
      <c r="K8" s="576"/>
      <c r="L8" s="596"/>
      <c r="M8" s="594"/>
      <c r="N8" s="594"/>
    </row>
    <row r="9" spans="1:14">
      <c r="D9" s="599" t="s">
        <v>4849</v>
      </c>
    </row>
    <row r="10" spans="1:14">
      <c r="D10" s="599" t="s">
        <v>4850</v>
      </c>
    </row>
    <row r="11" spans="1:14">
      <c r="D11" s="599" t="s">
        <v>4851</v>
      </c>
    </row>
    <row r="12" spans="1:14">
      <c r="B12" s="598">
        <v>2</v>
      </c>
      <c r="C12" s="598" t="s">
        <v>5504</v>
      </c>
      <c r="D12" s="601" t="s">
        <v>155</v>
      </c>
    </row>
    <row r="13" spans="1:14">
      <c r="B13" s="598">
        <v>2</v>
      </c>
      <c r="C13" s="598" t="s">
        <v>5504</v>
      </c>
      <c r="D13" s="601" t="s">
        <v>156</v>
      </c>
    </row>
    <row r="14" spans="1:14">
      <c r="B14" s="598">
        <v>2</v>
      </c>
      <c r="C14" s="598" t="s">
        <v>5504</v>
      </c>
      <c r="D14" s="601" t="s">
        <v>4854</v>
      </c>
    </row>
    <row r="15" spans="1:14">
      <c r="B15" s="598">
        <v>8</v>
      </c>
      <c r="C15" s="598" t="s">
        <v>4855</v>
      </c>
      <c r="D15" s="601" t="s">
        <v>157</v>
      </c>
    </row>
    <row r="16" spans="1:14">
      <c r="B16" s="598">
        <v>2</v>
      </c>
      <c r="C16" s="598" t="s">
        <v>5504</v>
      </c>
      <c r="D16" s="601" t="s">
        <v>158</v>
      </c>
    </row>
    <row r="17" spans="2:4">
      <c r="B17" s="598">
        <v>1</v>
      </c>
      <c r="C17" s="598" t="s">
        <v>5504</v>
      </c>
      <c r="D17" s="601" t="s">
        <v>159</v>
      </c>
    </row>
    <row r="18" spans="2:4">
      <c r="B18" s="598">
        <v>1</v>
      </c>
      <c r="C18" s="598" t="s">
        <v>4855</v>
      </c>
      <c r="D18" s="601" t="s">
        <v>4859</v>
      </c>
    </row>
    <row r="19" spans="2:4">
      <c r="B19" s="598">
        <v>1</v>
      </c>
      <c r="C19" s="598" t="s">
        <v>5504</v>
      </c>
      <c r="D19" s="601" t="s">
        <v>6</v>
      </c>
    </row>
    <row r="20" spans="2:4">
      <c r="B20" s="598">
        <v>1</v>
      </c>
      <c r="C20" s="598" t="s">
        <v>5504</v>
      </c>
      <c r="D20" s="601" t="s">
        <v>4863</v>
      </c>
    </row>
    <row r="21" spans="2:4">
      <c r="B21" s="598">
        <v>1</v>
      </c>
      <c r="C21" s="598" t="s">
        <v>5504</v>
      </c>
      <c r="D21" s="601" t="s">
        <v>1288</v>
      </c>
    </row>
    <row r="22" spans="2:4">
      <c r="B22" s="598">
        <v>1</v>
      </c>
      <c r="C22" s="598" t="s">
        <v>5504</v>
      </c>
      <c r="D22" s="601" t="s">
        <v>7</v>
      </c>
    </row>
    <row r="23" spans="2:4">
      <c r="B23" s="598">
        <v>1</v>
      </c>
      <c r="C23" s="598" t="s">
        <v>5504</v>
      </c>
      <c r="D23" s="601" t="s">
        <v>1289</v>
      </c>
    </row>
    <row r="24" spans="2:4">
      <c r="B24" s="598">
        <v>1</v>
      </c>
      <c r="C24" s="598" t="s">
        <v>5504</v>
      </c>
      <c r="D24" s="601" t="s">
        <v>4864</v>
      </c>
    </row>
    <row r="25" spans="2:4">
      <c r="B25" s="598">
        <v>1</v>
      </c>
      <c r="C25" s="598" t="s">
        <v>5504</v>
      </c>
      <c r="D25" s="601" t="s">
        <v>4867</v>
      </c>
    </row>
    <row r="26" spans="2:4">
      <c r="B26" s="598">
        <v>1</v>
      </c>
      <c r="C26" s="598" t="s">
        <v>5504</v>
      </c>
      <c r="D26" s="601" t="s">
        <v>1290</v>
      </c>
    </row>
    <row r="27" spans="2:4">
      <c r="B27" s="598">
        <v>2</v>
      </c>
      <c r="C27" s="598" t="s">
        <v>5504</v>
      </c>
      <c r="D27" s="601" t="s">
        <v>3775</v>
      </c>
    </row>
    <row r="28" spans="2:4">
      <c r="B28" s="598">
        <v>2</v>
      </c>
      <c r="C28" s="598" t="s">
        <v>5504</v>
      </c>
      <c r="D28" s="601" t="s">
        <v>4871</v>
      </c>
    </row>
    <row r="29" spans="2:4" ht="25.5">
      <c r="B29" s="598">
        <v>1</v>
      </c>
      <c r="C29" s="598" t="s">
        <v>5504</v>
      </c>
      <c r="D29" s="601" t="s">
        <v>160</v>
      </c>
    </row>
    <row r="30" spans="2:4">
      <c r="B30" s="598">
        <v>1</v>
      </c>
      <c r="C30" s="598" t="s">
        <v>5504</v>
      </c>
      <c r="D30" s="601" t="s">
        <v>3776</v>
      </c>
    </row>
    <row r="31" spans="2:4">
      <c r="B31" s="598">
        <v>2</v>
      </c>
      <c r="C31" s="598" t="s">
        <v>5504</v>
      </c>
      <c r="D31" s="601" t="s">
        <v>4872</v>
      </c>
    </row>
    <row r="32" spans="2:4">
      <c r="B32" s="598">
        <v>1</v>
      </c>
      <c r="C32" s="598" t="s">
        <v>5504</v>
      </c>
      <c r="D32" s="601" t="s">
        <v>4873</v>
      </c>
    </row>
    <row r="33" spans="2:4">
      <c r="B33" s="598">
        <v>12</v>
      </c>
      <c r="C33" s="598" t="s">
        <v>5504</v>
      </c>
      <c r="D33" s="601" t="s">
        <v>4874</v>
      </c>
    </row>
    <row r="34" spans="2:4">
      <c r="B34" s="598">
        <v>2</v>
      </c>
      <c r="C34" s="598" t="s">
        <v>5504</v>
      </c>
      <c r="D34" s="601" t="s">
        <v>164</v>
      </c>
    </row>
    <row r="35" spans="2:4">
      <c r="B35" s="598">
        <v>2</v>
      </c>
      <c r="C35" s="598" t="s">
        <v>5504</v>
      </c>
      <c r="D35" s="601" t="s">
        <v>165</v>
      </c>
    </row>
    <row r="36" spans="2:4">
      <c r="B36" s="598">
        <v>1</v>
      </c>
      <c r="C36" s="598" t="s">
        <v>5504</v>
      </c>
      <c r="D36" s="601" t="s">
        <v>4876</v>
      </c>
    </row>
    <row r="37" spans="2:4">
      <c r="B37" s="598">
        <v>1</v>
      </c>
      <c r="C37" s="598" t="s">
        <v>5504</v>
      </c>
      <c r="D37" s="601" t="s">
        <v>4878</v>
      </c>
    </row>
    <row r="38" spans="2:4">
      <c r="B38" s="598">
        <v>1</v>
      </c>
      <c r="C38" s="598" t="s">
        <v>5504</v>
      </c>
      <c r="D38" s="601" t="s">
        <v>4881</v>
      </c>
    </row>
    <row r="39" spans="2:4">
      <c r="B39" s="598">
        <v>10</v>
      </c>
      <c r="C39" s="598" t="s">
        <v>5504</v>
      </c>
      <c r="D39" s="601" t="s">
        <v>4882</v>
      </c>
    </row>
    <row r="40" spans="2:4">
      <c r="B40" s="598">
        <v>12</v>
      </c>
      <c r="C40" s="598" t="s">
        <v>5504</v>
      </c>
      <c r="D40" s="601" t="s">
        <v>4886</v>
      </c>
    </row>
    <row r="41" spans="2:4">
      <c r="B41" s="598">
        <v>3</v>
      </c>
      <c r="C41" s="598" t="s">
        <v>5504</v>
      </c>
      <c r="D41" s="601" t="s">
        <v>3777</v>
      </c>
    </row>
    <row r="42" spans="2:4">
      <c r="B42" s="598">
        <v>3</v>
      </c>
      <c r="C42" s="598" t="s">
        <v>5504</v>
      </c>
      <c r="D42" s="601" t="s">
        <v>3777</v>
      </c>
    </row>
    <row r="43" spans="2:4">
      <c r="B43" s="598">
        <v>3</v>
      </c>
      <c r="C43" s="598" t="s">
        <v>5504</v>
      </c>
      <c r="D43" s="601" t="s">
        <v>3778</v>
      </c>
    </row>
    <row r="44" spans="2:4">
      <c r="B44" s="598">
        <v>3</v>
      </c>
      <c r="C44" s="598" t="s">
        <v>5504</v>
      </c>
      <c r="D44" s="601" t="s">
        <v>3778</v>
      </c>
    </row>
    <row r="45" spans="2:4">
      <c r="B45" s="598">
        <v>3</v>
      </c>
      <c r="C45" s="598" t="s">
        <v>5504</v>
      </c>
      <c r="D45" s="601" t="s">
        <v>3779</v>
      </c>
    </row>
    <row r="46" spans="2:4">
      <c r="B46" s="598">
        <v>3</v>
      </c>
      <c r="C46" s="598" t="s">
        <v>5504</v>
      </c>
      <c r="D46" s="601" t="s">
        <v>3779</v>
      </c>
    </row>
    <row r="47" spans="2:4">
      <c r="B47" s="598">
        <v>1</v>
      </c>
      <c r="C47" s="598" t="s">
        <v>5504</v>
      </c>
      <c r="D47" s="601" t="s">
        <v>171</v>
      </c>
    </row>
    <row r="48" spans="2:4">
      <c r="B48" s="598">
        <v>3</v>
      </c>
      <c r="C48" s="598" t="s">
        <v>5504</v>
      </c>
      <c r="D48" s="601" t="s">
        <v>4889</v>
      </c>
    </row>
    <row r="49" spans="2:4">
      <c r="B49" s="598">
        <v>1</v>
      </c>
      <c r="C49" s="598" t="s">
        <v>5504</v>
      </c>
      <c r="D49" s="601" t="s">
        <v>3078</v>
      </c>
    </row>
    <row r="50" spans="2:4">
      <c r="B50" s="598">
        <v>2</v>
      </c>
      <c r="C50" s="598" t="s">
        <v>5504</v>
      </c>
      <c r="D50" s="601" t="s">
        <v>172</v>
      </c>
    </row>
    <row r="51" spans="2:4">
      <c r="B51" s="598">
        <v>1</v>
      </c>
      <c r="C51" s="598" t="s">
        <v>5504</v>
      </c>
      <c r="D51" s="601" t="s">
        <v>3082</v>
      </c>
    </row>
    <row r="52" spans="2:4">
      <c r="B52" s="598">
        <v>2</v>
      </c>
      <c r="C52" s="598" t="s">
        <v>5504</v>
      </c>
      <c r="D52" s="601" t="s">
        <v>3084</v>
      </c>
    </row>
    <row r="53" spans="2:4">
      <c r="B53" s="598">
        <v>2</v>
      </c>
      <c r="C53" s="598" t="s">
        <v>5504</v>
      </c>
      <c r="D53" s="601" t="s">
        <v>11</v>
      </c>
    </row>
    <row r="54" spans="2:4">
      <c r="B54" s="598">
        <v>4</v>
      </c>
      <c r="C54" s="598" t="s">
        <v>5504</v>
      </c>
      <c r="D54" s="601" t="s">
        <v>3085</v>
      </c>
    </row>
    <row r="55" spans="2:4">
      <c r="B55" s="598">
        <v>10</v>
      </c>
      <c r="C55" s="598" t="s">
        <v>5504</v>
      </c>
      <c r="D55" s="601" t="s">
        <v>3086</v>
      </c>
    </row>
    <row r="56" spans="2:4">
      <c r="B56" s="598">
        <v>10</v>
      </c>
      <c r="C56" s="598" t="s">
        <v>5504</v>
      </c>
      <c r="D56" s="601" t="s">
        <v>3087</v>
      </c>
    </row>
    <row r="57" spans="2:4">
      <c r="B57" s="598">
        <v>128</v>
      </c>
      <c r="C57" s="598" t="s">
        <v>5504</v>
      </c>
      <c r="D57" s="601" t="s">
        <v>3088</v>
      </c>
    </row>
    <row r="58" spans="2:4">
      <c r="B58" s="598">
        <v>36</v>
      </c>
      <c r="C58" s="598" t="s">
        <v>5504</v>
      </c>
      <c r="D58" s="601" t="s">
        <v>3089</v>
      </c>
    </row>
    <row r="59" spans="2:4">
      <c r="B59" s="598">
        <v>6</v>
      </c>
      <c r="C59" s="598" t="s">
        <v>5504</v>
      </c>
      <c r="D59" s="601" t="s">
        <v>3780</v>
      </c>
    </row>
    <row r="60" spans="2:4">
      <c r="B60" s="598">
        <v>45</v>
      </c>
      <c r="C60" s="598" t="s">
        <v>5504</v>
      </c>
      <c r="D60" s="601" t="s">
        <v>3090</v>
      </c>
    </row>
    <row r="61" spans="2:4">
      <c r="B61" s="598">
        <v>3</v>
      </c>
      <c r="C61" s="598" t="s">
        <v>5504</v>
      </c>
      <c r="D61" s="601" t="s">
        <v>1296</v>
      </c>
    </row>
    <row r="62" spans="2:4">
      <c r="B62" s="598">
        <v>3</v>
      </c>
      <c r="C62" s="598" t="s">
        <v>5504</v>
      </c>
      <c r="D62" s="601" t="s">
        <v>3092</v>
      </c>
    </row>
    <row r="63" spans="2:4">
      <c r="B63" s="598">
        <v>1</v>
      </c>
      <c r="C63" s="598" t="s">
        <v>5504</v>
      </c>
      <c r="D63" s="601" t="s">
        <v>3096</v>
      </c>
    </row>
    <row r="64" spans="2:4">
      <c r="B64" s="598">
        <v>26</v>
      </c>
      <c r="C64" s="598" t="s">
        <v>5504</v>
      </c>
      <c r="D64" s="601" t="s">
        <v>3097</v>
      </c>
    </row>
    <row r="65" spans="1:14">
      <c r="B65" s="598">
        <v>1</v>
      </c>
      <c r="C65" s="598" t="s">
        <v>5504</v>
      </c>
      <c r="D65" s="601" t="s">
        <v>3098</v>
      </c>
    </row>
    <row r="66" spans="1:14">
      <c r="B66" s="598">
        <v>2</v>
      </c>
      <c r="C66" s="598" t="s">
        <v>5504</v>
      </c>
      <c r="D66" s="601" t="s">
        <v>3100</v>
      </c>
    </row>
    <row r="67" spans="1:14">
      <c r="B67" s="598">
        <v>2</v>
      </c>
      <c r="C67" s="598" t="s">
        <v>5504</v>
      </c>
      <c r="D67" s="601" t="s">
        <v>174</v>
      </c>
    </row>
    <row r="68" spans="1:14">
      <c r="B68" s="598">
        <v>1</v>
      </c>
      <c r="C68" s="598" t="s">
        <v>5504</v>
      </c>
      <c r="D68" s="601" t="s">
        <v>3101</v>
      </c>
    </row>
    <row r="69" spans="1:14">
      <c r="B69" s="598">
        <v>14</v>
      </c>
      <c r="C69" s="598" t="s">
        <v>5504</v>
      </c>
      <c r="D69" s="601" t="s">
        <v>3103</v>
      </c>
    </row>
    <row r="70" spans="1:14">
      <c r="B70" s="598">
        <v>1.6</v>
      </c>
      <c r="C70" s="598" t="s">
        <v>459</v>
      </c>
      <c r="D70" s="601" t="s">
        <v>3104</v>
      </c>
    </row>
    <row r="71" spans="1:14">
      <c r="B71" s="598">
        <v>3</v>
      </c>
      <c r="C71" s="598" t="s">
        <v>5504</v>
      </c>
      <c r="D71" s="601" t="s">
        <v>175</v>
      </c>
    </row>
    <row r="72" spans="1:14">
      <c r="B72" s="598">
        <v>1</v>
      </c>
      <c r="C72" s="598" t="s">
        <v>4018</v>
      </c>
      <c r="D72" s="601" t="s">
        <v>3105</v>
      </c>
    </row>
    <row r="73" spans="1:14">
      <c r="A73" s="587">
        <v>2</v>
      </c>
      <c r="B73" s="588" t="s">
        <v>3781</v>
      </c>
      <c r="C73" s="589"/>
      <c r="D73" s="590"/>
      <c r="E73" s="587" t="s">
        <v>5504</v>
      </c>
      <c r="F73" s="589">
        <v>4</v>
      </c>
      <c r="G73" s="591"/>
      <c r="H73" s="592">
        <f>$F73*$G73</f>
        <v>0</v>
      </c>
      <c r="I73" s="591"/>
      <c r="J73" s="592">
        <f>$F73*$I73</f>
        <v>0</v>
      </c>
      <c r="K73" s="591">
        <f>$G73+$I73</f>
        <v>0</v>
      </c>
      <c r="L73" s="592">
        <f>$H73+$J73</f>
        <v>0</v>
      </c>
      <c r="M73" s="589"/>
      <c r="N73" s="589"/>
    </row>
    <row r="74" spans="1:14">
      <c r="D74" s="601" t="s">
        <v>3782</v>
      </c>
    </row>
    <row r="75" spans="1:14">
      <c r="A75" s="587">
        <v>3</v>
      </c>
      <c r="B75" s="588" t="s">
        <v>3108</v>
      </c>
      <c r="C75" s="589"/>
      <c r="D75" s="590"/>
      <c r="E75" s="587" t="s">
        <v>5504</v>
      </c>
      <c r="F75" s="589">
        <v>2</v>
      </c>
      <c r="G75" s="591"/>
      <c r="H75" s="592">
        <f>$F75*$G75</f>
        <v>0</v>
      </c>
      <c r="I75" s="591"/>
      <c r="J75" s="592">
        <f>$F75*$I75</f>
        <v>0</v>
      </c>
      <c r="K75" s="591">
        <f>$G75+$I75</f>
        <v>0</v>
      </c>
      <c r="L75" s="592">
        <f>$H75+$J75</f>
        <v>0</v>
      </c>
      <c r="M75" s="589"/>
      <c r="N75" s="589"/>
    </row>
    <row r="76" spans="1:14">
      <c r="D76" s="601" t="s">
        <v>3783</v>
      </c>
    </row>
    <row r="77" spans="1:14">
      <c r="A77" s="587">
        <v>4</v>
      </c>
      <c r="B77" s="588" t="s">
        <v>3784</v>
      </c>
      <c r="C77" s="589"/>
      <c r="D77" s="590"/>
      <c r="E77" s="587" t="s">
        <v>5504</v>
      </c>
      <c r="F77" s="589">
        <v>1</v>
      </c>
      <c r="G77" s="591"/>
      <c r="H77" s="592">
        <f>$F77*$G77</f>
        <v>0</v>
      </c>
      <c r="I77" s="591"/>
      <c r="J77" s="592">
        <f>$F77*$I77</f>
        <v>0</v>
      </c>
      <c r="K77" s="591">
        <f>$G77+$I77</f>
        <v>0</v>
      </c>
      <c r="L77" s="592">
        <f>$H77+$J77</f>
        <v>0</v>
      </c>
      <c r="M77" s="589"/>
      <c r="N77" s="589"/>
    </row>
    <row r="78" spans="1:14">
      <c r="D78" s="601" t="s">
        <v>3785</v>
      </c>
    </row>
    <row r="79" spans="1:14">
      <c r="A79" s="587">
        <v>5</v>
      </c>
      <c r="B79" s="588" t="s">
        <v>181</v>
      </c>
      <c r="C79" s="589"/>
      <c r="D79" s="590"/>
      <c r="E79" s="587" t="s">
        <v>5504</v>
      </c>
      <c r="F79" s="589">
        <v>4</v>
      </c>
      <c r="G79" s="591"/>
      <c r="H79" s="592">
        <f>$F79*$G79</f>
        <v>0</v>
      </c>
      <c r="I79" s="591"/>
      <c r="J79" s="592">
        <f>$F79*$I79</f>
        <v>0</v>
      </c>
      <c r="K79" s="591">
        <f>$G79+$I79</f>
        <v>0</v>
      </c>
      <c r="L79" s="592">
        <f>$H79+$J79</f>
        <v>0</v>
      </c>
      <c r="M79" s="589"/>
      <c r="N79" s="589"/>
    </row>
    <row r="80" spans="1:14">
      <c r="A80" s="602"/>
      <c r="B80" s="603"/>
      <c r="C80" s="604"/>
      <c r="D80" s="605" t="s">
        <v>30</v>
      </c>
      <c r="E80" s="602"/>
      <c r="F80" s="604"/>
      <c r="G80" s="606"/>
      <c r="H80" s="607"/>
      <c r="I80" s="606"/>
      <c r="J80" s="607"/>
      <c r="K80" s="606"/>
      <c r="L80" s="607"/>
      <c r="M80" s="604"/>
      <c r="N80" s="604"/>
    </row>
    <row r="81" spans="1:14">
      <c r="A81" s="587">
        <v>6</v>
      </c>
      <c r="B81" s="588" t="s">
        <v>3110</v>
      </c>
      <c r="C81" s="589"/>
      <c r="D81" s="590"/>
      <c r="E81" s="587" t="s">
        <v>459</v>
      </c>
      <c r="F81" s="589">
        <v>165</v>
      </c>
      <c r="G81" s="591"/>
      <c r="H81" s="592">
        <f>$F81*$G81</f>
        <v>0</v>
      </c>
      <c r="I81" s="591"/>
      <c r="J81" s="592">
        <f>$F81*$I81</f>
        <v>0</v>
      </c>
      <c r="K81" s="591">
        <f>$G81+$I81</f>
        <v>0</v>
      </c>
      <c r="L81" s="592">
        <f>$H81+$J81</f>
        <v>0</v>
      </c>
      <c r="M81" s="589"/>
      <c r="N81" s="589"/>
    </row>
    <row r="82" spans="1:14">
      <c r="A82" s="602"/>
      <c r="B82" s="603"/>
      <c r="C82" s="604"/>
      <c r="D82" s="605" t="s">
        <v>3111</v>
      </c>
      <c r="E82" s="602"/>
      <c r="F82" s="604"/>
      <c r="G82" s="606"/>
      <c r="H82" s="607"/>
      <c r="I82" s="606"/>
      <c r="J82" s="607"/>
      <c r="K82" s="606"/>
      <c r="L82" s="607"/>
      <c r="M82" s="604"/>
      <c r="N82" s="604"/>
    </row>
    <row r="83" spans="1:14">
      <c r="A83" s="587">
        <v>7</v>
      </c>
      <c r="B83" s="588" t="s">
        <v>3112</v>
      </c>
      <c r="C83" s="589"/>
      <c r="D83" s="590"/>
      <c r="E83" s="587" t="s">
        <v>459</v>
      </c>
      <c r="F83" s="589">
        <v>176</v>
      </c>
      <c r="G83" s="591"/>
      <c r="H83" s="592">
        <f>$F83*$G83</f>
        <v>0</v>
      </c>
      <c r="I83" s="591"/>
      <c r="J83" s="592">
        <f>$F83*$I83</f>
        <v>0</v>
      </c>
      <c r="K83" s="591">
        <f>$G83+$I83</f>
        <v>0</v>
      </c>
      <c r="L83" s="592">
        <f>$H83+$J83</f>
        <v>0</v>
      </c>
      <c r="M83" s="589"/>
      <c r="N83" s="589"/>
    </row>
    <row r="84" spans="1:14">
      <c r="A84" s="602"/>
      <c r="B84" s="603"/>
      <c r="C84" s="604"/>
      <c r="D84" s="605" t="s">
        <v>3111</v>
      </c>
      <c r="E84" s="602"/>
      <c r="F84" s="604"/>
      <c r="G84" s="606"/>
      <c r="H84" s="607"/>
      <c r="I84" s="606"/>
      <c r="J84" s="607"/>
      <c r="K84" s="606"/>
      <c r="L84" s="607"/>
      <c r="M84" s="604"/>
      <c r="N84" s="604"/>
    </row>
    <row r="85" spans="1:14">
      <c r="A85" s="587">
        <v>8</v>
      </c>
      <c r="B85" s="588" t="s">
        <v>3113</v>
      </c>
      <c r="C85" s="589"/>
      <c r="D85" s="590"/>
      <c r="E85" s="587" t="s">
        <v>459</v>
      </c>
      <c r="F85" s="589">
        <v>80</v>
      </c>
      <c r="G85" s="591"/>
      <c r="H85" s="592">
        <f>$F85*$G85</f>
        <v>0</v>
      </c>
      <c r="I85" s="591"/>
      <c r="J85" s="592">
        <f>$F85*$I85</f>
        <v>0</v>
      </c>
      <c r="K85" s="591">
        <f>$G85+$I85</f>
        <v>0</v>
      </c>
      <c r="L85" s="592">
        <f>$H85+$J85</f>
        <v>0</v>
      </c>
      <c r="M85" s="589"/>
      <c r="N85" s="589"/>
    </row>
    <row r="86" spans="1:14">
      <c r="A86" s="602"/>
      <c r="B86" s="603"/>
      <c r="C86" s="604"/>
      <c r="D86" s="605" t="s">
        <v>3111</v>
      </c>
      <c r="E86" s="602"/>
      <c r="F86" s="604"/>
      <c r="G86" s="606"/>
      <c r="H86" s="607"/>
      <c r="I86" s="606"/>
      <c r="J86" s="607"/>
      <c r="K86" s="606"/>
      <c r="L86" s="607"/>
      <c r="M86" s="604"/>
      <c r="N86" s="604"/>
    </row>
    <row r="87" spans="1:14">
      <c r="A87" s="587">
        <v>9</v>
      </c>
      <c r="B87" s="588" t="s">
        <v>3115</v>
      </c>
      <c r="C87" s="589"/>
      <c r="D87" s="590"/>
      <c r="E87" s="587" t="s">
        <v>459</v>
      </c>
      <c r="F87" s="589">
        <v>55</v>
      </c>
      <c r="G87" s="591"/>
      <c r="H87" s="592">
        <f>$F87*$G87</f>
        <v>0</v>
      </c>
      <c r="I87" s="591"/>
      <c r="J87" s="592">
        <f>$F87*$I87</f>
        <v>0</v>
      </c>
      <c r="K87" s="591">
        <f>$G87+$I87</f>
        <v>0</v>
      </c>
      <c r="L87" s="592">
        <f>$H87+$J87</f>
        <v>0</v>
      </c>
      <c r="M87" s="589"/>
      <c r="N87" s="589"/>
    </row>
    <row r="88" spans="1:14">
      <c r="A88" s="602"/>
      <c r="B88" s="603"/>
      <c r="C88" s="604"/>
      <c r="D88" s="605" t="s">
        <v>3111</v>
      </c>
      <c r="E88" s="602"/>
      <c r="F88" s="604"/>
      <c r="G88" s="606"/>
      <c r="H88" s="607"/>
      <c r="I88" s="606"/>
      <c r="J88" s="607"/>
      <c r="K88" s="606"/>
      <c r="L88" s="607"/>
      <c r="M88" s="604"/>
      <c r="N88" s="604"/>
    </row>
    <row r="89" spans="1:14">
      <c r="A89" s="587">
        <v>10</v>
      </c>
      <c r="B89" s="588" t="s">
        <v>3117</v>
      </c>
      <c r="C89" s="589"/>
      <c r="D89" s="590"/>
      <c r="E89" s="587" t="s">
        <v>459</v>
      </c>
      <c r="F89" s="589">
        <v>480</v>
      </c>
      <c r="G89" s="591"/>
      <c r="H89" s="592">
        <f>$F89*$G89</f>
        <v>0</v>
      </c>
      <c r="I89" s="591"/>
      <c r="J89" s="592">
        <f>$F89*$I89</f>
        <v>0</v>
      </c>
      <c r="K89" s="591">
        <f>$G89+$I89</f>
        <v>0</v>
      </c>
      <c r="L89" s="592">
        <f>$H89+$J89</f>
        <v>0</v>
      </c>
      <c r="M89" s="589"/>
      <c r="N89" s="589"/>
    </row>
    <row r="90" spans="1:14">
      <c r="A90" s="602"/>
      <c r="B90" s="603"/>
      <c r="C90" s="604"/>
      <c r="D90" s="605" t="s">
        <v>3111</v>
      </c>
      <c r="E90" s="602"/>
      <c r="F90" s="604"/>
      <c r="G90" s="606"/>
      <c r="H90" s="607"/>
      <c r="I90" s="606"/>
      <c r="J90" s="607"/>
      <c r="K90" s="606"/>
      <c r="L90" s="607"/>
      <c r="M90" s="604"/>
      <c r="N90" s="604"/>
    </row>
    <row r="91" spans="1:14">
      <c r="A91" s="587">
        <v>11</v>
      </c>
      <c r="B91" s="588" t="s">
        <v>182</v>
      </c>
      <c r="C91" s="589"/>
      <c r="D91" s="590"/>
      <c r="E91" s="587" t="s">
        <v>459</v>
      </c>
      <c r="F91" s="589">
        <v>50</v>
      </c>
      <c r="G91" s="591"/>
      <c r="H91" s="592">
        <f>$F91*$G91</f>
        <v>0</v>
      </c>
      <c r="I91" s="591"/>
      <c r="J91" s="592">
        <f>$F91*$I91</f>
        <v>0</v>
      </c>
      <c r="K91" s="591">
        <f>$G91+$I91</f>
        <v>0</v>
      </c>
      <c r="L91" s="592">
        <f>$H91+$J91</f>
        <v>0</v>
      </c>
      <c r="M91" s="589"/>
      <c r="N91" s="589"/>
    </row>
    <row r="92" spans="1:14">
      <c r="A92" s="602"/>
      <c r="B92" s="603"/>
      <c r="C92" s="604"/>
      <c r="D92" s="605" t="s">
        <v>3111</v>
      </c>
      <c r="E92" s="602"/>
      <c r="F92" s="604"/>
      <c r="G92" s="606"/>
      <c r="H92" s="607"/>
      <c r="I92" s="606"/>
      <c r="J92" s="607"/>
      <c r="K92" s="606"/>
      <c r="L92" s="607"/>
      <c r="M92" s="604"/>
      <c r="N92" s="604"/>
    </row>
    <row r="93" spans="1:14">
      <c r="A93" s="587">
        <v>12</v>
      </c>
      <c r="B93" s="588" t="s">
        <v>3119</v>
      </c>
      <c r="C93" s="589"/>
      <c r="D93" s="590"/>
      <c r="E93" s="587" t="s">
        <v>459</v>
      </c>
      <c r="F93" s="589">
        <v>338</v>
      </c>
      <c r="G93" s="591"/>
      <c r="H93" s="592">
        <f>$F93*$G93</f>
        <v>0</v>
      </c>
      <c r="I93" s="591"/>
      <c r="J93" s="592">
        <f>$F93*$I93</f>
        <v>0</v>
      </c>
      <c r="K93" s="591">
        <f>$G93+$I93</f>
        <v>0</v>
      </c>
      <c r="L93" s="592">
        <f>$H93+$J93</f>
        <v>0</v>
      </c>
      <c r="M93" s="589"/>
      <c r="N93" s="589"/>
    </row>
    <row r="94" spans="1:14">
      <c r="A94" s="602"/>
      <c r="B94" s="603"/>
      <c r="C94" s="604"/>
      <c r="D94" s="605" t="s">
        <v>3111</v>
      </c>
      <c r="E94" s="602"/>
      <c r="F94" s="604"/>
      <c r="G94" s="606"/>
      <c r="H94" s="607"/>
      <c r="I94" s="606"/>
      <c r="J94" s="607"/>
      <c r="K94" s="606"/>
      <c r="L94" s="607"/>
      <c r="M94" s="604"/>
      <c r="N94" s="604"/>
    </row>
    <row r="95" spans="1:14">
      <c r="A95" s="587">
        <v>13</v>
      </c>
      <c r="B95" s="588" t="s">
        <v>3786</v>
      </c>
      <c r="C95" s="589"/>
      <c r="D95" s="590"/>
      <c r="E95" s="587" t="s">
        <v>459</v>
      </c>
      <c r="F95" s="589">
        <v>30</v>
      </c>
      <c r="G95" s="591"/>
      <c r="H95" s="592">
        <f>$F95*$G95</f>
        <v>0</v>
      </c>
      <c r="I95" s="591"/>
      <c r="J95" s="592">
        <f>$F95*$I95</f>
        <v>0</v>
      </c>
      <c r="K95" s="591">
        <f>$G95+$I95</f>
        <v>0</v>
      </c>
      <c r="L95" s="592">
        <f>$H95+$J95</f>
        <v>0</v>
      </c>
      <c r="M95" s="589"/>
      <c r="N95" s="589"/>
    </row>
    <row r="96" spans="1:14">
      <c r="A96" s="602"/>
      <c r="B96" s="603"/>
      <c r="C96" s="604"/>
      <c r="D96" s="605" t="s">
        <v>3111</v>
      </c>
      <c r="E96" s="602"/>
      <c r="F96" s="604"/>
      <c r="G96" s="606"/>
      <c r="H96" s="607"/>
      <c r="I96" s="606"/>
      <c r="J96" s="607"/>
      <c r="K96" s="606"/>
      <c r="L96" s="607"/>
      <c r="M96" s="604"/>
      <c r="N96" s="604"/>
    </row>
    <row r="97" spans="1:14">
      <c r="A97" s="587">
        <v>14</v>
      </c>
      <c r="B97" s="588" t="s">
        <v>3124</v>
      </c>
      <c r="C97" s="589"/>
      <c r="D97" s="590"/>
      <c r="E97" s="587" t="s">
        <v>459</v>
      </c>
      <c r="F97" s="589">
        <v>80</v>
      </c>
      <c r="G97" s="591"/>
      <c r="H97" s="592">
        <f>$F97*$G97</f>
        <v>0</v>
      </c>
      <c r="I97" s="591"/>
      <c r="J97" s="592">
        <f>$F97*$I97</f>
        <v>0</v>
      </c>
      <c r="K97" s="591">
        <f>$G97+$I97</f>
        <v>0</v>
      </c>
      <c r="L97" s="592">
        <f>$H97+$J97</f>
        <v>0</v>
      </c>
      <c r="M97" s="589"/>
      <c r="N97" s="589"/>
    </row>
    <row r="98" spans="1:14">
      <c r="A98" s="602"/>
      <c r="B98" s="603"/>
      <c r="C98" s="604"/>
      <c r="D98" s="605" t="s">
        <v>3111</v>
      </c>
      <c r="E98" s="602"/>
      <c r="F98" s="604"/>
      <c r="G98" s="606"/>
      <c r="H98" s="607"/>
      <c r="I98" s="606"/>
      <c r="J98" s="607"/>
      <c r="K98" s="606"/>
      <c r="L98" s="607"/>
      <c r="M98" s="604"/>
      <c r="N98" s="604"/>
    </row>
    <row r="99" spans="1:14">
      <c r="A99" s="587">
        <v>15</v>
      </c>
      <c r="B99" s="588" t="s">
        <v>3127</v>
      </c>
      <c r="C99" s="589"/>
      <c r="D99" s="590"/>
      <c r="E99" s="587" t="s">
        <v>4018</v>
      </c>
      <c r="F99" s="589">
        <v>1</v>
      </c>
      <c r="G99" s="591"/>
      <c r="H99" s="592">
        <f>$F99*$G99</f>
        <v>0</v>
      </c>
      <c r="I99" s="591"/>
      <c r="J99" s="592">
        <f>$F99*$I99</f>
        <v>0</v>
      </c>
      <c r="K99" s="591">
        <f>$G99+$I99</f>
        <v>0</v>
      </c>
      <c r="L99" s="592">
        <f>$H99+$J99</f>
        <v>0</v>
      </c>
      <c r="M99" s="589"/>
      <c r="N99" s="589"/>
    </row>
    <row r="100" spans="1:14" ht="25.5">
      <c r="A100" s="573"/>
      <c r="B100" s="593"/>
      <c r="C100" s="594"/>
      <c r="D100" s="599" t="s">
        <v>3128</v>
      </c>
      <c r="E100" s="573"/>
      <c r="F100" s="594"/>
      <c r="G100" s="576"/>
      <c r="H100" s="596"/>
      <c r="I100" s="576"/>
      <c r="J100" s="596"/>
      <c r="K100" s="576"/>
      <c r="L100" s="596"/>
      <c r="M100" s="594"/>
      <c r="N100" s="594"/>
    </row>
    <row r="101" spans="1:14">
      <c r="B101" s="598">
        <v>1</v>
      </c>
      <c r="C101" s="598" t="s">
        <v>4018</v>
      </c>
      <c r="D101" s="601" t="s">
        <v>3129</v>
      </c>
    </row>
    <row r="102" spans="1:14">
      <c r="B102" s="598">
        <v>1</v>
      </c>
      <c r="C102" s="598" t="s">
        <v>4018</v>
      </c>
      <c r="D102" s="601" t="s">
        <v>3130</v>
      </c>
    </row>
    <row r="103" spans="1:14">
      <c r="A103" s="587">
        <v>16</v>
      </c>
      <c r="B103" s="588" t="s">
        <v>3787</v>
      </c>
      <c r="C103" s="589"/>
      <c r="D103" s="590"/>
      <c r="E103" s="587" t="s">
        <v>4018</v>
      </c>
      <c r="F103" s="589">
        <v>1</v>
      </c>
      <c r="G103" s="591"/>
      <c r="H103" s="592">
        <f>$F103*$G103</f>
        <v>0</v>
      </c>
      <c r="I103" s="591"/>
      <c r="J103" s="592">
        <f>$F103*$I103</f>
        <v>0</v>
      </c>
      <c r="K103" s="591">
        <f>$G103+$I103</f>
        <v>0</v>
      </c>
      <c r="L103" s="592">
        <f>$H103+$J103</f>
        <v>0</v>
      </c>
      <c r="M103" s="589"/>
      <c r="N103" s="589"/>
    </row>
    <row r="104" spans="1:14">
      <c r="A104" s="602"/>
      <c r="B104" s="603"/>
      <c r="C104" s="604"/>
      <c r="D104" s="605" t="s">
        <v>3154</v>
      </c>
      <c r="E104" s="602"/>
      <c r="F104" s="604"/>
      <c r="G104" s="606"/>
      <c r="H104" s="607"/>
      <c r="I104" s="606"/>
      <c r="J104" s="607"/>
      <c r="K104" s="606"/>
      <c r="L104" s="607"/>
      <c r="M104" s="604"/>
      <c r="N104" s="604"/>
    </row>
    <row r="105" spans="1:14">
      <c r="A105" s="587">
        <v>17</v>
      </c>
      <c r="B105" s="588" t="s">
        <v>3788</v>
      </c>
      <c r="C105" s="589"/>
      <c r="D105" s="590"/>
      <c r="E105" s="587" t="s">
        <v>4018</v>
      </c>
      <c r="F105" s="589">
        <v>1</v>
      </c>
      <c r="G105" s="591"/>
      <c r="H105" s="592">
        <f>$F105*$G105</f>
        <v>0</v>
      </c>
      <c r="I105" s="591"/>
      <c r="J105" s="592">
        <f>$F105*$I105</f>
        <v>0</v>
      </c>
      <c r="K105" s="591">
        <f>$G105+$I105</f>
        <v>0</v>
      </c>
      <c r="L105" s="592">
        <f>$H105+$J105</f>
        <v>0</v>
      </c>
      <c r="M105" s="589"/>
      <c r="N105" s="589"/>
    </row>
    <row r="106" spans="1:14">
      <c r="A106" s="602"/>
      <c r="B106" s="603"/>
      <c r="C106" s="604"/>
      <c r="D106" s="605" t="s">
        <v>3154</v>
      </c>
      <c r="E106" s="602"/>
      <c r="F106" s="604"/>
      <c r="G106" s="606"/>
      <c r="H106" s="607"/>
      <c r="I106" s="606"/>
      <c r="J106" s="607"/>
      <c r="K106" s="606"/>
      <c r="L106" s="607"/>
      <c r="M106" s="604"/>
      <c r="N106" s="604"/>
    </row>
    <row r="107" spans="1:14">
      <c r="A107" s="587">
        <v>18</v>
      </c>
      <c r="B107" s="588" t="s">
        <v>3789</v>
      </c>
      <c r="C107" s="589"/>
      <c r="D107" s="590"/>
      <c r="E107" s="587" t="s">
        <v>4018</v>
      </c>
      <c r="F107" s="589">
        <v>1</v>
      </c>
      <c r="G107" s="591"/>
      <c r="H107" s="592">
        <f>$F107*$G107</f>
        <v>0</v>
      </c>
      <c r="I107" s="591"/>
      <c r="J107" s="592">
        <f>$F107*$I107</f>
        <v>0</v>
      </c>
      <c r="K107" s="591">
        <f>$G107+$I107</f>
        <v>0</v>
      </c>
      <c r="L107" s="592">
        <f>$H107+$J107</f>
        <v>0</v>
      </c>
      <c r="M107" s="589"/>
      <c r="N107" s="589"/>
    </row>
    <row r="108" spans="1:14">
      <c r="A108" s="602"/>
      <c r="B108" s="603"/>
      <c r="C108" s="604"/>
      <c r="D108" s="605" t="s">
        <v>3154</v>
      </c>
      <c r="E108" s="602"/>
      <c r="F108" s="604"/>
      <c r="G108" s="606"/>
      <c r="H108" s="607"/>
      <c r="I108" s="606"/>
      <c r="J108" s="607"/>
      <c r="K108" s="606"/>
      <c r="L108" s="607"/>
      <c r="M108" s="604"/>
      <c r="N108" s="604"/>
    </row>
    <row r="109" spans="1:14">
      <c r="A109" s="587">
        <v>19</v>
      </c>
      <c r="B109" s="588" t="s">
        <v>3790</v>
      </c>
      <c r="C109" s="589"/>
      <c r="D109" s="590"/>
      <c r="E109" s="587" t="s">
        <v>4018</v>
      </c>
      <c r="F109" s="589">
        <v>1</v>
      </c>
      <c r="G109" s="591"/>
      <c r="H109" s="592">
        <f>$F109*$G109</f>
        <v>0</v>
      </c>
      <c r="I109" s="591"/>
      <c r="J109" s="592">
        <f>$F109*$I109</f>
        <v>0</v>
      </c>
      <c r="K109" s="591">
        <f>$G109+$I109</f>
        <v>0</v>
      </c>
      <c r="L109" s="592">
        <f>$H109+$J109</f>
        <v>0</v>
      </c>
      <c r="M109" s="589"/>
      <c r="N109" s="589"/>
    </row>
    <row r="110" spans="1:14">
      <c r="A110" s="602"/>
      <c r="B110" s="603"/>
      <c r="C110" s="604"/>
      <c r="D110" s="605" t="s">
        <v>3154</v>
      </c>
      <c r="E110" s="602"/>
      <c r="F110" s="604"/>
      <c r="G110" s="606"/>
      <c r="H110" s="607"/>
      <c r="I110" s="606"/>
      <c r="J110" s="607"/>
      <c r="K110" s="606"/>
      <c r="L110" s="607"/>
      <c r="M110" s="604"/>
      <c r="N110" s="604"/>
    </row>
    <row r="111" spans="1:14">
      <c r="A111" s="587">
        <v>20</v>
      </c>
      <c r="B111" s="588" t="s">
        <v>3791</v>
      </c>
      <c r="C111" s="589"/>
      <c r="D111" s="590"/>
      <c r="E111" s="587" t="s">
        <v>4018</v>
      </c>
      <c r="F111" s="589">
        <v>1</v>
      </c>
      <c r="G111" s="591"/>
      <c r="H111" s="592">
        <f>$F111*$G111</f>
        <v>0</v>
      </c>
      <c r="I111" s="591"/>
      <c r="J111" s="592">
        <f>$F111*$I111</f>
        <v>0</v>
      </c>
      <c r="K111" s="591">
        <f>$G111+$I111</f>
        <v>0</v>
      </c>
      <c r="L111" s="592">
        <f>$H111+$J111</f>
        <v>0</v>
      </c>
      <c r="M111" s="589"/>
      <c r="N111" s="589"/>
    </row>
    <row r="112" spans="1:14">
      <c r="A112" s="602"/>
      <c r="B112" s="603"/>
      <c r="C112" s="604"/>
      <c r="D112" s="605" t="s">
        <v>3137</v>
      </c>
      <c r="E112" s="602"/>
      <c r="F112" s="604"/>
      <c r="G112" s="606"/>
      <c r="H112" s="607"/>
      <c r="I112" s="606"/>
      <c r="J112" s="607"/>
      <c r="K112" s="606"/>
      <c r="L112" s="607"/>
      <c r="M112" s="604"/>
      <c r="N112" s="604"/>
    </row>
    <row r="113" spans="1:14">
      <c r="A113" s="587">
        <v>21</v>
      </c>
      <c r="B113" s="588" t="s">
        <v>3792</v>
      </c>
      <c r="C113" s="589"/>
      <c r="D113" s="590"/>
      <c r="E113" s="587" t="s">
        <v>4018</v>
      </c>
      <c r="F113" s="589">
        <v>1</v>
      </c>
      <c r="G113" s="591"/>
      <c r="H113" s="592">
        <f>$F113*$G113</f>
        <v>0</v>
      </c>
      <c r="I113" s="591"/>
      <c r="J113" s="592">
        <f>$F113*$I113</f>
        <v>0</v>
      </c>
      <c r="K113" s="591">
        <f>$G113+$I113</f>
        <v>0</v>
      </c>
      <c r="L113" s="592">
        <f>$H113+$J113</f>
        <v>0</v>
      </c>
      <c r="M113" s="589"/>
      <c r="N113" s="589"/>
    </row>
    <row r="114" spans="1:14">
      <c r="A114" s="602"/>
      <c r="B114" s="603"/>
      <c r="C114" s="604"/>
      <c r="D114" s="605" t="s">
        <v>3137</v>
      </c>
      <c r="E114" s="602"/>
      <c r="F114" s="604"/>
      <c r="G114" s="606"/>
      <c r="H114" s="607"/>
      <c r="I114" s="606"/>
      <c r="J114" s="607"/>
      <c r="K114" s="606"/>
      <c r="L114" s="607"/>
      <c r="M114" s="604"/>
      <c r="N114" s="604"/>
    </row>
    <row r="115" spans="1:14">
      <c r="A115" s="587">
        <v>22</v>
      </c>
      <c r="B115" s="588" t="s">
        <v>3793</v>
      </c>
      <c r="C115" s="589"/>
      <c r="D115" s="590"/>
      <c r="E115" s="587" t="s">
        <v>4018</v>
      </c>
      <c r="F115" s="589">
        <v>1</v>
      </c>
      <c r="G115" s="591"/>
      <c r="H115" s="592">
        <f>$F115*$G115</f>
        <v>0</v>
      </c>
      <c r="I115" s="591"/>
      <c r="J115" s="592">
        <f>$F115*$I115</f>
        <v>0</v>
      </c>
      <c r="K115" s="591">
        <f>$G115+$I115</f>
        <v>0</v>
      </c>
      <c r="L115" s="592">
        <f>$H115+$J115</f>
        <v>0</v>
      </c>
      <c r="M115" s="589"/>
      <c r="N115" s="589"/>
    </row>
    <row r="116" spans="1:14">
      <c r="A116" s="602"/>
      <c r="B116" s="603"/>
      <c r="C116" s="604"/>
      <c r="D116" s="605" t="s">
        <v>3137</v>
      </c>
      <c r="E116" s="602"/>
      <c r="F116" s="604"/>
      <c r="G116" s="606"/>
      <c r="H116" s="607"/>
      <c r="I116" s="606"/>
      <c r="J116" s="607"/>
      <c r="K116" s="606"/>
      <c r="L116" s="607"/>
      <c r="M116" s="604"/>
      <c r="N116" s="604"/>
    </row>
    <row r="117" spans="1:14">
      <c r="A117" s="587">
        <v>23</v>
      </c>
      <c r="B117" s="588" t="s">
        <v>3794</v>
      </c>
      <c r="C117" s="589"/>
      <c r="D117" s="590"/>
      <c r="E117" s="587" t="s">
        <v>4018</v>
      </c>
      <c r="F117" s="589">
        <v>1</v>
      </c>
      <c r="G117" s="591"/>
      <c r="H117" s="592">
        <f>$F117*$G117</f>
        <v>0</v>
      </c>
      <c r="I117" s="591"/>
      <c r="J117" s="592">
        <f>$F117*$I117</f>
        <v>0</v>
      </c>
      <c r="K117" s="591">
        <f>$G117+$I117</f>
        <v>0</v>
      </c>
      <c r="L117" s="592">
        <f>$H117+$J117</f>
        <v>0</v>
      </c>
      <c r="M117" s="589"/>
      <c r="N117" s="589"/>
    </row>
    <row r="118" spans="1:14">
      <c r="A118" s="602"/>
      <c r="B118" s="603"/>
      <c r="C118" s="604"/>
      <c r="D118" s="605" t="s">
        <v>3137</v>
      </c>
      <c r="E118" s="602"/>
      <c r="F118" s="604"/>
      <c r="G118" s="606"/>
      <c r="H118" s="607"/>
      <c r="I118" s="606"/>
      <c r="J118" s="607"/>
      <c r="K118" s="606"/>
      <c r="L118" s="607"/>
      <c r="M118" s="604"/>
      <c r="N118" s="604"/>
    </row>
    <row r="119" spans="1:14">
      <c r="A119" s="587">
        <v>24</v>
      </c>
      <c r="B119" s="588" t="s">
        <v>3795</v>
      </c>
      <c r="C119" s="589"/>
      <c r="D119" s="590"/>
      <c r="E119" s="587" t="s">
        <v>4018</v>
      </c>
      <c r="F119" s="589">
        <v>1</v>
      </c>
      <c r="G119" s="591"/>
      <c r="H119" s="592">
        <f>$F119*$G119</f>
        <v>0</v>
      </c>
      <c r="I119" s="591"/>
      <c r="J119" s="592">
        <f>$F119*$I119</f>
        <v>0</v>
      </c>
      <c r="K119" s="591">
        <f>$G119+$I119</f>
        <v>0</v>
      </c>
      <c r="L119" s="592">
        <f>$H119+$J119</f>
        <v>0</v>
      </c>
      <c r="M119" s="589"/>
      <c r="N119" s="589"/>
    </row>
    <row r="120" spans="1:14">
      <c r="A120" s="602"/>
      <c r="B120" s="603"/>
      <c r="C120" s="604"/>
      <c r="D120" s="605" t="s">
        <v>3137</v>
      </c>
      <c r="E120" s="602"/>
      <c r="F120" s="604"/>
      <c r="G120" s="606"/>
      <c r="H120" s="607"/>
      <c r="I120" s="606"/>
      <c r="J120" s="607"/>
      <c r="K120" s="606"/>
      <c r="L120" s="607"/>
      <c r="M120" s="604"/>
      <c r="N120" s="604"/>
    </row>
    <row r="121" spans="1:14">
      <c r="A121" s="587">
        <v>25</v>
      </c>
      <c r="B121" s="588" t="s">
        <v>3796</v>
      </c>
      <c r="C121" s="589"/>
      <c r="D121" s="590"/>
      <c r="E121" s="587" t="s">
        <v>4018</v>
      </c>
      <c r="F121" s="589">
        <v>1</v>
      </c>
      <c r="G121" s="591"/>
      <c r="H121" s="592">
        <f>$F121*$G121</f>
        <v>0</v>
      </c>
      <c r="I121" s="591"/>
      <c r="J121" s="592">
        <f>$F121*$I121</f>
        <v>0</v>
      </c>
      <c r="K121" s="591">
        <f>$G121+$I121</f>
        <v>0</v>
      </c>
      <c r="L121" s="592">
        <f>$H121+$J121</f>
        <v>0</v>
      </c>
      <c r="M121" s="589"/>
      <c r="N121" s="589"/>
    </row>
    <row r="122" spans="1:14">
      <c r="A122" s="602"/>
      <c r="B122" s="603"/>
      <c r="C122" s="604"/>
      <c r="D122" s="605" t="s">
        <v>3137</v>
      </c>
      <c r="E122" s="602"/>
      <c r="F122" s="604"/>
      <c r="G122" s="606"/>
      <c r="H122" s="607"/>
      <c r="I122" s="606"/>
      <c r="J122" s="607"/>
      <c r="K122" s="606"/>
      <c r="L122" s="607"/>
      <c r="M122" s="604"/>
      <c r="N122" s="604"/>
    </row>
    <row r="123" spans="1:14">
      <c r="A123" s="587">
        <v>26</v>
      </c>
      <c r="B123" s="588" t="s">
        <v>3797</v>
      </c>
      <c r="C123" s="589"/>
      <c r="D123" s="590"/>
      <c r="E123" s="587" t="s">
        <v>4018</v>
      </c>
      <c r="F123" s="589">
        <v>1</v>
      </c>
      <c r="G123" s="591"/>
      <c r="H123" s="592">
        <f>$F123*$G123</f>
        <v>0</v>
      </c>
      <c r="I123" s="591"/>
      <c r="J123" s="592">
        <f>$F123*$I123</f>
        <v>0</v>
      </c>
      <c r="K123" s="591">
        <f>$G123+$I123</f>
        <v>0</v>
      </c>
      <c r="L123" s="592">
        <f>$H123+$J123</f>
        <v>0</v>
      </c>
      <c r="M123" s="589"/>
      <c r="N123" s="589"/>
    </row>
    <row r="124" spans="1:14">
      <c r="A124" s="602"/>
      <c r="B124" s="603"/>
      <c r="C124" s="604"/>
      <c r="D124" s="605" t="s">
        <v>3137</v>
      </c>
      <c r="E124" s="602"/>
      <c r="F124" s="604"/>
      <c r="G124" s="606"/>
      <c r="H124" s="607"/>
      <c r="I124" s="606"/>
      <c r="J124" s="607"/>
      <c r="K124" s="606"/>
      <c r="L124" s="607"/>
      <c r="M124" s="604"/>
      <c r="N124" s="604"/>
    </row>
    <row r="125" spans="1:14">
      <c r="A125" s="587">
        <v>27</v>
      </c>
      <c r="B125" s="588" t="s">
        <v>3798</v>
      </c>
      <c r="C125" s="589"/>
      <c r="D125" s="590"/>
      <c r="E125" s="587" t="s">
        <v>4018</v>
      </c>
      <c r="F125" s="589">
        <v>1</v>
      </c>
      <c r="G125" s="591"/>
      <c r="H125" s="592">
        <f>$F125*$G125</f>
        <v>0</v>
      </c>
      <c r="I125" s="591"/>
      <c r="J125" s="592">
        <f>$F125*$I125</f>
        <v>0</v>
      </c>
      <c r="K125" s="591">
        <f>$G125+$I125</f>
        <v>0</v>
      </c>
      <c r="L125" s="592">
        <f>$H125+$J125</f>
        <v>0</v>
      </c>
      <c r="M125" s="589"/>
      <c r="N125" s="589"/>
    </row>
    <row r="126" spans="1:14">
      <c r="A126" s="602"/>
      <c r="B126" s="603"/>
      <c r="C126" s="604"/>
      <c r="D126" s="605" t="s">
        <v>3137</v>
      </c>
      <c r="E126" s="602"/>
      <c r="F126" s="604"/>
      <c r="G126" s="606"/>
      <c r="H126" s="607"/>
      <c r="I126" s="606"/>
      <c r="J126" s="607"/>
      <c r="K126" s="606"/>
      <c r="L126" s="607"/>
      <c r="M126" s="604"/>
      <c r="N126" s="604"/>
    </row>
    <row r="127" spans="1:14">
      <c r="A127" s="587">
        <v>28</v>
      </c>
      <c r="B127" s="588" t="s">
        <v>3799</v>
      </c>
      <c r="C127" s="589"/>
      <c r="D127" s="590"/>
      <c r="E127" s="587" t="s">
        <v>4018</v>
      </c>
      <c r="F127" s="589">
        <v>1</v>
      </c>
      <c r="G127" s="591"/>
      <c r="H127" s="592">
        <f>$F127*$G127</f>
        <v>0</v>
      </c>
      <c r="I127" s="591"/>
      <c r="J127" s="592">
        <f>$F127*$I127</f>
        <v>0</v>
      </c>
      <c r="K127" s="591">
        <f>$G127+$I127</f>
        <v>0</v>
      </c>
      <c r="L127" s="592">
        <f>$H127+$J127</f>
        <v>0</v>
      </c>
      <c r="M127" s="589"/>
      <c r="N127" s="589"/>
    </row>
    <row r="128" spans="1:14">
      <c r="A128" s="602"/>
      <c r="B128" s="603"/>
      <c r="C128" s="604"/>
      <c r="D128" s="605" t="s">
        <v>3137</v>
      </c>
      <c r="E128" s="602"/>
      <c r="F128" s="604"/>
      <c r="G128" s="606"/>
      <c r="H128" s="607"/>
      <c r="I128" s="606"/>
      <c r="J128" s="607"/>
      <c r="K128" s="606"/>
      <c r="L128" s="607"/>
      <c r="M128" s="604"/>
      <c r="N128" s="604"/>
    </row>
    <row r="129" spans="1:14">
      <c r="A129" s="587">
        <v>29</v>
      </c>
      <c r="B129" s="588" t="s">
        <v>3800</v>
      </c>
      <c r="C129" s="589"/>
      <c r="D129" s="590"/>
      <c r="E129" s="587" t="s">
        <v>4018</v>
      </c>
      <c r="F129" s="589">
        <v>1</v>
      </c>
      <c r="G129" s="591"/>
      <c r="H129" s="592">
        <f>$F129*$G129</f>
        <v>0</v>
      </c>
      <c r="I129" s="591"/>
      <c r="J129" s="592">
        <f>$F129*$I129</f>
        <v>0</v>
      </c>
      <c r="K129" s="591">
        <f>$G129+$I129</f>
        <v>0</v>
      </c>
      <c r="L129" s="592">
        <f>$H129+$J129</f>
        <v>0</v>
      </c>
      <c r="M129" s="589"/>
      <c r="N129" s="589"/>
    </row>
    <row r="130" spans="1:14">
      <c r="A130" s="602"/>
      <c r="B130" s="603"/>
      <c r="C130" s="604"/>
      <c r="D130" s="605" t="s">
        <v>3137</v>
      </c>
      <c r="E130" s="602"/>
      <c r="F130" s="604"/>
      <c r="G130" s="606"/>
      <c r="H130" s="607"/>
      <c r="I130" s="606"/>
      <c r="J130" s="607"/>
      <c r="K130" s="606"/>
      <c r="L130" s="607"/>
      <c r="M130" s="604"/>
      <c r="N130" s="604"/>
    </row>
    <row r="131" spans="1:14">
      <c r="A131" s="587">
        <v>30</v>
      </c>
      <c r="B131" s="588" t="s">
        <v>3801</v>
      </c>
      <c r="C131" s="589"/>
      <c r="D131" s="590"/>
      <c r="E131" s="587" t="s">
        <v>4018</v>
      </c>
      <c r="F131" s="589">
        <v>1</v>
      </c>
      <c r="G131" s="591"/>
      <c r="H131" s="592">
        <f>$F131*$G131</f>
        <v>0</v>
      </c>
      <c r="I131" s="591"/>
      <c r="J131" s="592">
        <f>$F131*$I131</f>
        <v>0</v>
      </c>
      <c r="K131" s="591">
        <f>$G131+$I131</f>
        <v>0</v>
      </c>
      <c r="L131" s="592">
        <f>$H131+$J131</f>
        <v>0</v>
      </c>
      <c r="M131" s="589"/>
      <c r="N131" s="589"/>
    </row>
    <row r="132" spans="1:14">
      <c r="A132" s="602"/>
      <c r="B132" s="603"/>
      <c r="C132" s="604"/>
      <c r="D132" s="605" t="s">
        <v>3137</v>
      </c>
      <c r="E132" s="602"/>
      <c r="F132" s="604"/>
      <c r="G132" s="606"/>
      <c r="H132" s="607"/>
      <c r="I132" s="606"/>
      <c r="J132" s="607"/>
      <c r="K132" s="606"/>
      <c r="L132" s="607"/>
      <c r="M132" s="604"/>
      <c r="N132" s="604"/>
    </row>
    <row r="133" spans="1:14">
      <c r="A133" s="587">
        <v>31</v>
      </c>
      <c r="B133" s="588" t="s">
        <v>3802</v>
      </c>
      <c r="C133" s="589"/>
      <c r="D133" s="590"/>
      <c r="E133" s="587" t="s">
        <v>4018</v>
      </c>
      <c r="F133" s="589">
        <v>1</v>
      </c>
      <c r="G133" s="591"/>
      <c r="H133" s="592">
        <f>$F133*$G133</f>
        <v>0</v>
      </c>
      <c r="I133" s="591"/>
      <c r="J133" s="592">
        <f>$F133*$I133</f>
        <v>0</v>
      </c>
      <c r="K133" s="591">
        <f>$G133+$I133</f>
        <v>0</v>
      </c>
      <c r="L133" s="592">
        <f>$H133+$J133</f>
        <v>0</v>
      </c>
      <c r="M133" s="589"/>
      <c r="N133" s="589"/>
    </row>
    <row r="134" spans="1:14">
      <c r="A134" s="602"/>
      <c r="B134" s="603"/>
      <c r="C134" s="604"/>
      <c r="D134" s="605" t="s">
        <v>3137</v>
      </c>
      <c r="E134" s="602"/>
      <c r="F134" s="604"/>
      <c r="G134" s="606"/>
      <c r="H134" s="607"/>
      <c r="I134" s="606"/>
      <c r="J134" s="607"/>
      <c r="K134" s="606"/>
      <c r="L134" s="607"/>
      <c r="M134" s="604"/>
      <c r="N134" s="604"/>
    </row>
    <row r="135" spans="1:14">
      <c r="A135" s="587">
        <v>32</v>
      </c>
      <c r="B135" s="588" t="s">
        <v>3803</v>
      </c>
      <c r="C135" s="589"/>
      <c r="D135" s="590"/>
      <c r="E135" s="587" t="s">
        <v>4018</v>
      </c>
      <c r="F135" s="589">
        <v>1</v>
      </c>
      <c r="G135" s="591"/>
      <c r="H135" s="592">
        <f>$F135*$G135</f>
        <v>0</v>
      </c>
      <c r="I135" s="591"/>
      <c r="J135" s="592">
        <f>$F135*$I135</f>
        <v>0</v>
      </c>
      <c r="K135" s="591">
        <f>$G135+$I135</f>
        <v>0</v>
      </c>
      <c r="L135" s="592">
        <f>$H135+$J135</f>
        <v>0</v>
      </c>
      <c r="M135" s="589"/>
      <c r="N135" s="589"/>
    </row>
    <row r="136" spans="1:14">
      <c r="A136" s="602"/>
      <c r="B136" s="603"/>
      <c r="C136" s="604"/>
      <c r="D136" s="605" t="s">
        <v>3132</v>
      </c>
      <c r="E136" s="602"/>
      <c r="F136" s="604"/>
      <c r="G136" s="606"/>
      <c r="H136" s="607"/>
      <c r="I136" s="606"/>
      <c r="J136" s="607"/>
      <c r="K136" s="606"/>
      <c r="L136" s="607"/>
      <c r="M136" s="604"/>
      <c r="N136" s="604"/>
    </row>
    <row r="137" spans="1:14">
      <c r="A137" s="587">
        <v>33</v>
      </c>
      <c r="B137" s="588" t="s">
        <v>3804</v>
      </c>
      <c r="C137" s="589"/>
      <c r="D137" s="590"/>
      <c r="E137" s="587" t="s">
        <v>4018</v>
      </c>
      <c r="F137" s="589">
        <v>1</v>
      </c>
      <c r="G137" s="591"/>
      <c r="H137" s="592">
        <f>$F137*$G137</f>
        <v>0</v>
      </c>
      <c r="I137" s="591"/>
      <c r="J137" s="592">
        <f>$F137*$I137</f>
        <v>0</v>
      </c>
      <c r="K137" s="591">
        <f>$G137+$I137</f>
        <v>0</v>
      </c>
      <c r="L137" s="592">
        <f>$H137+$J137</f>
        <v>0</v>
      </c>
      <c r="M137" s="589"/>
      <c r="N137" s="589"/>
    </row>
    <row r="138" spans="1:14">
      <c r="A138" s="602"/>
      <c r="B138" s="603"/>
      <c r="C138" s="604"/>
      <c r="D138" s="605" t="s">
        <v>3132</v>
      </c>
      <c r="E138" s="602"/>
      <c r="F138" s="604"/>
      <c r="G138" s="606"/>
      <c r="H138" s="607"/>
      <c r="I138" s="606"/>
      <c r="J138" s="607"/>
      <c r="K138" s="606"/>
      <c r="L138" s="607"/>
      <c r="M138" s="604"/>
      <c r="N138" s="604"/>
    </row>
    <row r="139" spans="1:14">
      <c r="A139" s="587">
        <v>34</v>
      </c>
      <c r="B139" s="588" t="s">
        <v>3805</v>
      </c>
      <c r="C139" s="589"/>
      <c r="D139" s="590"/>
      <c r="E139" s="587" t="s">
        <v>4018</v>
      </c>
      <c r="F139" s="589">
        <v>1</v>
      </c>
      <c r="G139" s="591"/>
      <c r="H139" s="592">
        <f>$F139*$G139</f>
        <v>0</v>
      </c>
      <c r="I139" s="591"/>
      <c r="J139" s="592">
        <f>$F139*$I139</f>
        <v>0</v>
      </c>
      <c r="K139" s="591">
        <f>$G139+$I139</f>
        <v>0</v>
      </c>
      <c r="L139" s="592">
        <f>$H139+$J139</f>
        <v>0</v>
      </c>
      <c r="M139" s="589"/>
      <c r="N139" s="589"/>
    </row>
    <row r="140" spans="1:14">
      <c r="A140" s="602"/>
      <c r="B140" s="603"/>
      <c r="C140" s="604"/>
      <c r="D140" s="605" t="s">
        <v>3132</v>
      </c>
      <c r="E140" s="602"/>
      <c r="F140" s="604"/>
      <c r="G140" s="606"/>
      <c r="H140" s="607"/>
      <c r="I140" s="606"/>
      <c r="J140" s="607"/>
      <c r="K140" s="606"/>
      <c r="L140" s="607"/>
      <c r="M140" s="604"/>
      <c r="N140" s="604"/>
    </row>
    <row r="141" spans="1:14">
      <c r="A141" s="587">
        <v>35</v>
      </c>
      <c r="B141" s="588" t="s">
        <v>3806</v>
      </c>
      <c r="C141" s="589"/>
      <c r="D141" s="590"/>
      <c r="E141" s="587" t="s">
        <v>4018</v>
      </c>
      <c r="F141" s="589">
        <v>1</v>
      </c>
      <c r="G141" s="591"/>
      <c r="H141" s="592">
        <f>$F141*$G141</f>
        <v>0</v>
      </c>
      <c r="I141" s="591"/>
      <c r="J141" s="592">
        <f>$F141*$I141</f>
        <v>0</v>
      </c>
      <c r="K141" s="591">
        <f>$G141+$I141</f>
        <v>0</v>
      </c>
      <c r="L141" s="592">
        <f>$H141+$J141</f>
        <v>0</v>
      </c>
      <c r="M141" s="589"/>
      <c r="N141" s="589"/>
    </row>
    <row r="142" spans="1:14">
      <c r="A142" s="602"/>
      <c r="B142" s="603"/>
      <c r="C142" s="604"/>
      <c r="D142" s="605" t="s">
        <v>3132</v>
      </c>
      <c r="E142" s="602"/>
      <c r="F142" s="604"/>
      <c r="G142" s="606"/>
      <c r="H142" s="607"/>
      <c r="I142" s="606"/>
      <c r="J142" s="607"/>
      <c r="K142" s="606"/>
      <c r="L142" s="607"/>
      <c r="M142" s="604"/>
      <c r="N142" s="604"/>
    </row>
    <row r="143" spans="1:14">
      <c r="A143" s="587">
        <v>36</v>
      </c>
      <c r="B143" s="588" t="s">
        <v>3807</v>
      </c>
      <c r="C143" s="589"/>
      <c r="D143" s="590"/>
      <c r="E143" s="587" t="s">
        <v>4018</v>
      </c>
      <c r="F143" s="589">
        <v>1</v>
      </c>
      <c r="G143" s="591"/>
      <c r="H143" s="592">
        <f>$F143*$G143</f>
        <v>0</v>
      </c>
      <c r="I143" s="591"/>
      <c r="J143" s="592">
        <f>$F143*$I143</f>
        <v>0</v>
      </c>
      <c r="K143" s="591">
        <f>$G143+$I143</f>
        <v>0</v>
      </c>
      <c r="L143" s="592">
        <f>$H143+$J143</f>
        <v>0</v>
      </c>
      <c r="M143" s="589"/>
      <c r="N143" s="589"/>
    </row>
    <row r="144" spans="1:14">
      <c r="A144" s="602"/>
      <c r="B144" s="603"/>
      <c r="C144" s="604"/>
      <c r="D144" s="605" t="s">
        <v>3154</v>
      </c>
      <c r="E144" s="602"/>
      <c r="F144" s="604"/>
      <c r="G144" s="606"/>
      <c r="H144" s="607"/>
      <c r="I144" s="606"/>
      <c r="J144" s="607"/>
      <c r="K144" s="606"/>
      <c r="L144" s="607"/>
      <c r="M144" s="604"/>
      <c r="N144" s="604"/>
    </row>
    <row r="145" spans="1:14">
      <c r="A145" s="587">
        <v>37</v>
      </c>
      <c r="B145" s="588" t="s">
        <v>3808</v>
      </c>
      <c r="C145" s="589"/>
      <c r="D145" s="590"/>
      <c r="E145" s="587" t="s">
        <v>4018</v>
      </c>
      <c r="F145" s="589">
        <v>1</v>
      </c>
      <c r="G145" s="591"/>
      <c r="H145" s="592">
        <f>$F145*$G145</f>
        <v>0</v>
      </c>
      <c r="I145" s="591"/>
      <c r="J145" s="592">
        <f>$F145*$I145</f>
        <v>0</v>
      </c>
      <c r="K145" s="591">
        <f>$G145+$I145</f>
        <v>0</v>
      </c>
      <c r="L145" s="592">
        <f>$H145+$J145</f>
        <v>0</v>
      </c>
      <c r="M145" s="589"/>
      <c r="N145" s="589"/>
    </row>
    <row r="146" spans="1:14">
      <c r="A146" s="602"/>
      <c r="B146" s="603"/>
      <c r="C146" s="604"/>
      <c r="D146" s="605" t="s">
        <v>3132</v>
      </c>
      <c r="E146" s="602"/>
      <c r="F146" s="604"/>
      <c r="G146" s="606"/>
      <c r="H146" s="607"/>
      <c r="I146" s="606"/>
      <c r="J146" s="607"/>
      <c r="K146" s="606"/>
      <c r="L146" s="607"/>
      <c r="M146" s="604"/>
      <c r="N146" s="604"/>
    </row>
    <row r="147" spans="1:14">
      <c r="A147" s="587">
        <v>38</v>
      </c>
      <c r="B147" s="588" t="s">
        <v>3809</v>
      </c>
      <c r="C147" s="589"/>
      <c r="D147" s="590"/>
      <c r="E147" s="587" t="s">
        <v>4018</v>
      </c>
      <c r="F147" s="589">
        <v>1</v>
      </c>
      <c r="G147" s="591"/>
      <c r="H147" s="592">
        <f>$F147*$G147</f>
        <v>0</v>
      </c>
      <c r="I147" s="591"/>
      <c r="J147" s="592">
        <f>$F147*$I147</f>
        <v>0</v>
      </c>
      <c r="K147" s="591">
        <f>$G147+$I147</f>
        <v>0</v>
      </c>
      <c r="L147" s="592">
        <f>$H147+$J147</f>
        <v>0</v>
      </c>
      <c r="M147" s="589"/>
      <c r="N147" s="589"/>
    </row>
    <row r="148" spans="1:14">
      <c r="A148" s="602"/>
      <c r="B148" s="603"/>
      <c r="C148" s="604"/>
      <c r="D148" s="605" t="s">
        <v>3132</v>
      </c>
      <c r="E148" s="602"/>
      <c r="F148" s="604"/>
      <c r="G148" s="606"/>
      <c r="H148" s="607"/>
      <c r="I148" s="606"/>
      <c r="J148" s="607"/>
      <c r="K148" s="606"/>
      <c r="L148" s="607"/>
      <c r="M148" s="604"/>
      <c r="N148" s="604"/>
    </row>
    <row r="149" spans="1:14">
      <c r="A149" s="587">
        <v>39</v>
      </c>
      <c r="B149" s="588" t="s">
        <v>1270</v>
      </c>
      <c r="C149" s="589"/>
      <c r="D149" s="590"/>
      <c r="E149" s="587" t="s">
        <v>4018</v>
      </c>
      <c r="F149" s="589">
        <v>1</v>
      </c>
      <c r="G149" s="591"/>
      <c r="H149" s="592">
        <f>$F149*$G149</f>
        <v>0</v>
      </c>
      <c r="I149" s="591"/>
      <c r="J149" s="592">
        <f>$F149*$I149</f>
        <v>0</v>
      </c>
      <c r="K149" s="591">
        <f>$G149+$I149</f>
        <v>0</v>
      </c>
      <c r="L149" s="592">
        <f>$H149+$J149</f>
        <v>0</v>
      </c>
      <c r="M149" s="589"/>
      <c r="N149" s="589"/>
    </row>
    <row r="150" spans="1:14" ht="25.5">
      <c r="B150" s="598">
        <v>1</v>
      </c>
      <c r="C150" s="598" t="s">
        <v>5504</v>
      </c>
      <c r="D150" s="601" t="s">
        <v>1271</v>
      </c>
    </row>
    <row r="151" spans="1:14">
      <c r="A151" s="587">
        <v>40</v>
      </c>
      <c r="B151" s="588" t="s">
        <v>3810</v>
      </c>
      <c r="C151" s="589"/>
      <c r="D151" s="590"/>
      <c r="E151" s="587" t="s">
        <v>4018</v>
      </c>
      <c r="F151" s="589">
        <v>1</v>
      </c>
      <c r="G151" s="591"/>
      <c r="H151" s="592">
        <f>$F151*$G151</f>
        <v>0</v>
      </c>
      <c r="I151" s="591"/>
      <c r="J151" s="592">
        <f>$F151*$I151</f>
        <v>0</v>
      </c>
      <c r="K151" s="591">
        <f>$G151+$I151</f>
        <v>0</v>
      </c>
      <c r="L151" s="592">
        <f>$H151+$J151</f>
        <v>0</v>
      </c>
      <c r="M151" s="589"/>
      <c r="N151" s="589"/>
    </row>
    <row r="152" spans="1:14">
      <c r="B152" s="598">
        <v>60</v>
      </c>
      <c r="C152" s="598" t="s">
        <v>459</v>
      </c>
      <c r="D152" s="601" t="s">
        <v>236</v>
      </c>
    </row>
    <row r="153" spans="1:14">
      <c r="B153" s="598">
        <v>60</v>
      </c>
      <c r="C153" s="598" t="s">
        <v>459</v>
      </c>
      <c r="D153" s="601" t="s">
        <v>3811</v>
      </c>
    </row>
    <row r="154" spans="1:14">
      <c r="B154" s="598">
        <v>120</v>
      </c>
      <c r="C154" s="598" t="s">
        <v>459</v>
      </c>
      <c r="D154" s="601" t="s">
        <v>3811</v>
      </c>
    </row>
    <row r="155" spans="1:14">
      <c r="B155" s="598">
        <v>50</v>
      </c>
      <c r="C155" s="598" t="s">
        <v>459</v>
      </c>
      <c r="D155" s="601" t="s">
        <v>3812</v>
      </c>
    </row>
    <row r="156" spans="1:14" ht="25.5">
      <c r="D156" s="601" t="s">
        <v>3813</v>
      </c>
    </row>
    <row r="157" spans="1:14">
      <c r="A157" s="587">
        <v>41</v>
      </c>
      <c r="B157" s="588" t="s">
        <v>3814</v>
      </c>
      <c r="C157" s="589"/>
      <c r="D157" s="590"/>
      <c r="E157" s="587" t="s">
        <v>4018</v>
      </c>
      <c r="F157" s="589">
        <v>1</v>
      </c>
      <c r="G157" s="591"/>
      <c r="H157" s="592">
        <f>$F157*$G157</f>
        <v>0</v>
      </c>
      <c r="I157" s="591"/>
      <c r="J157" s="592">
        <f>$F157*$I157</f>
        <v>0</v>
      </c>
      <c r="K157" s="591">
        <f>$G157+$I157</f>
        <v>0</v>
      </c>
      <c r="L157" s="592">
        <f>$H157+$J157</f>
        <v>0</v>
      </c>
      <c r="M157" s="589"/>
      <c r="N157" s="589"/>
    </row>
    <row r="158" spans="1:14">
      <c r="D158" s="601" t="s">
        <v>1274</v>
      </c>
    </row>
    <row r="159" spans="1:14">
      <c r="D159" s="601" t="s">
        <v>1275</v>
      </c>
    </row>
    <row r="160" spans="1:14">
      <c r="A160" s="587">
        <v>42</v>
      </c>
      <c r="B160" s="588" t="s">
        <v>1279</v>
      </c>
      <c r="C160" s="589"/>
      <c r="D160" s="590"/>
      <c r="E160" s="587" t="s">
        <v>4018</v>
      </c>
      <c r="F160" s="589">
        <v>1</v>
      </c>
      <c r="G160" s="591"/>
      <c r="H160" s="592">
        <f>$F160*$G160</f>
        <v>0</v>
      </c>
      <c r="I160" s="591"/>
      <c r="J160" s="592">
        <f>$F160*$I160</f>
        <v>0</v>
      </c>
      <c r="K160" s="591">
        <f>$G160+$I160</f>
        <v>0</v>
      </c>
      <c r="L160" s="592">
        <f>$H160+$J160</f>
        <v>0</v>
      </c>
      <c r="M160" s="589"/>
      <c r="N160" s="589"/>
    </row>
    <row r="161" spans="1:14">
      <c r="D161" s="601" t="s">
        <v>1274</v>
      </c>
    </row>
    <row r="162" spans="1:14">
      <c r="D162" s="601" t="s">
        <v>1280</v>
      </c>
    </row>
    <row r="163" spans="1:14">
      <c r="D163" s="601" t="s">
        <v>1281</v>
      </c>
    </row>
    <row r="164" spans="1:14" ht="13.5" thickBot="1">
      <c r="D164" s="601" t="s">
        <v>1282</v>
      </c>
    </row>
    <row r="165" spans="1:14" ht="13.5" thickBot="1">
      <c r="A165" s="608" t="s">
        <v>1283</v>
      </c>
      <c r="B165" s="609" t="s">
        <v>1284</v>
      </c>
      <c r="C165" s="610"/>
      <c r="D165" s="611"/>
      <c r="E165" s="612"/>
      <c r="F165" s="610"/>
      <c r="G165" s="613"/>
      <c r="H165" s="614">
        <f>SUM(H7:H164)</f>
        <v>0</v>
      </c>
      <c r="I165" s="613"/>
      <c r="J165" s="613">
        <f>SUM(J7:J164)</f>
        <v>0</v>
      </c>
      <c r="K165" s="613"/>
      <c r="L165" s="613">
        <f>SUM(L7:L164)</f>
        <v>0</v>
      </c>
      <c r="M165" s="610"/>
      <c r="N165" s="615"/>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59.xml><?xml version="1.0" encoding="utf-8"?>
<worksheet xmlns="http://schemas.openxmlformats.org/spreadsheetml/2006/main" xmlns:r="http://schemas.openxmlformats.org/officeDocument/2006/relationships">
  <sheetPr>
    <tabColor rgb="FF00B0F0"/>
    <pageSetUpPr fitToPage="1"/>
  </sheetPr>
  <dimension ref="A3:E24"/>
  <sheetViews>
    <sheetView workbookViewId="0">
      <selection activeCell="A31" sqref="A31"/>
    </sheetView>
  </sheetViews>
  <sheetFormatPr defaultColWidth="10.6640625" defaultRowHeight="12.75"/>
  <cols>
    <col min="1" max="1" width="10.6640625" style="616"/>
    <col min="2" max="2" width="45" style="618" customWidth="1"/>
    <col min="3" max="3" width="15.1640625" style="618" customWidth="1"/>
    <col min="4" max="4" width="16.1640625" style="618" customWidth="1"/>
    <col min="5" max="5" width="17.6640625" style="618" customWidth="1"/>
    <col min="6" max="16384" width="10.6640625" style="618"/>
  </cols>
  <sheetData>
    <row r="3" spans="1:5">
      <c r="B3" s="617" t="s">
        <v>3815</v>
      </c>
    </row>
    <row r="5" spans="1:5">
      <c r="B5" s="619" t="s">
        <v>4826</v>
      </c>
      <c r="C5" s="620" t="s">
        <v>4827</v>
      </c>
      <c r="D5" s="620" t="s">
        <v>4828</v>
      </c>
      <c r="E5" s="620" t="s">
        <v>4829</v>
      </c>
    </row>
    <row r="6" spans="1:5">
      <c r="B6" s="621"/>
      <c r="C6" s="621"/>
      <c r="D6" s="621"/>
      <c r="E6" s="621"/>
    </row>
    <row r="7" spans="1:5">
      <c r="B7" s="621" t="s">
        <v>4830</v>
      </c>
      <c r="C7" s="622">
        <f ca="1">'Mot (6)'!$H$1</f>
        <v>0</v>
      </c>
      <c r="D7" s="622">
        <f ca="1">'Mot (6)'!$J$1</f>
        <v>0</v>
      </c>
      <c r="E7" s="622">
        <f ca="1">'Mot (6)'!$L$1</f>
        <v>0</v>
      </c>
    </row>
    <row r="8" spans="1:5">
      <c r="B8" s="621" t="s">
        <v>2</v>
      </c>
      <c r="C8" s="622">
        <f ca="1">'MaR (3)'!$H$1</f>
        <v>0</v>
      </c>
      <c r="D8" s="622">
        <f ca="1">'MaR (3)'!$J$1</f>
        <v>0</v>
      </c>
      <c r="E8" s="622">
        <f ca="1">'MaR (3)'!$L$1</f>
        <v>0</v>
      </c>
    </row>
    <row r="9" spans="1:5">
      <c r="B9" s="621" t="s">
        <v>3</v>
      </c>
      <c r="C9" s="622">
        <f ca="1">'ASŘTP (3)'!$H$1</f>
        <v>0</v>
      </c>
      <c r="D9" s="622">
        <f ca="1">'ASŘTP (3)'!$J$1</f>
        <v>0</v>
      </c>
      <c r="E9" s="622">
        <f ca="1">'ASŘTP (3)'!$L$1</f>
        <v>0</v>
      </c>
    </row>
    <row r="10" spans="1:5">
      <c r="B10" s="621"/>
      <c r="C10" s="622"/>
      <c r="D10" s="622"/>
      <c r="E10" s="622"/>
    </row>
    <row r="11" spans="1:5">
      <c r="B11" s="623" t="s">
        <v>4832</v>
      </c>
      <c r="C11" s="624">
        <f>SUM(C6:C10)</f>
        <v>0</v>
      </c>
      <c r="D11" s="624">
        <f>SUM(D6:D10)</f>
        <v>0</v>
      </c>
      <c r="E11" s="624">
        <f>SUM(E6:E10)</f>
        <v>0</v>
      </c>
    </row>
    <row r="15" spans="1:5" s="626" customFormat="1" ht="9.75">
      <c r="A15" s="625"/>
    </row>
    <row r="16" spans="1:5" s="626" customFormat="1" ht="9.75">
      <c r="A16" s="625"/>
    </row>
    <row r="17" spans="1:1" s="626" customFormat="1" ht="9.75">
      <c r="A17" s="625"/>
    </row>
    <row r="18" spans="1:1" s="626" customFormat="1" ht="9.75">
      <c r="A18" s="625"/>
    </row>
    <row r="19" spans="1:1" s="626" customFormat="1" ht="9.75">
      <c r="A19" s="625"/>
    </row>
    <row r="20" spans="1:1" s="626" customFormat="1" ht="9.75">
      <c r="A20" s="625"/>
    </row>
    <row r="21" spans="1:1" s="626" customFormat="1" ht="9.75">
      <c r="A21" s="625"/>
    </row>
    <row r="22" spans="1:1" s="626" customFormat="1" ht="9.75">
      <c r="A22" s="625"/>
    </row>
    <row r="23" spans="1:1" s="626" customFormat="1" ht="9.75">
      <c r="A23" s="625"/>
    </row>
    <row r="24" spans="1:1" s="626" customFormat="1" ht="9.75">
      <c r="A24" s="625"/>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0.xml><?xml version="1.0" encoding="utf-8"?>
<worksheet xmlns="http://schemas.openxmlformats.org/spreadsheetml/2006/main" xmlns:r="http://schemas.openxmlformats.org/officeDocument/2006/relationships">
  <sheetPr>
    <tabColor rgb="FF00B0F0"/>
    <pageSetUpPr fitToPage="1"/>
  </sheetPr>
  <dimension ref="A1:N8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652" customWidth="1"/>
    <col min="2" max="2" width="6.83203125" style="653" customWidth="1"/>
    <col min="3" max="3" width="5.5" style="653" customWidth="1"/>
    <col min="4" max="4" width="68.1640625" style="655" customWidth="1"/>
    <col min="5" max="5" width="10.1640625" style="652" customWidth="1"/>
    <col min="6" max="6" width="10.6640625" style="653"/>
    <col min="7" max="12" width="12.5" style="654" customWidth="1"/>
    <col min="13" max="13" width="15" style="653" customWidth="1"/>
    <col min="14" max="14" width="17" style="653" customWidth="1"/>
    <col min="15" max="16384" width="10.6640625" style="618"/>
  </cols>
  <sheetData>
    <row r="1" spans="1:14" s="629" customFormat="1">
      <c r="A1" s="627"/>
      <c r="B1" s="1663" t="s">
        <v>3816</v>
      </c>
      <c r="C1" s="1663"/>
      <c r="D1" s="1663"/>
      <c r="E1" s="628"/>
      <c r="G1" s="630"/>
      <c r="H1" s="631">
        <f>H80</f>
        <v>0</v>
      </c>
      <c r="I1" s="632"/>
      <c r="J1" s="631">
        <f>J80</f>
        <v>0</v>
      </c>
      <c r="K1" s="632"/>
      <c r="L1" s="631">
        <f>L80</f>
        <v>0</v>
      </c>
    </row>
    <row r="2" spans="1:14" s="629" customFormat="1">
      <c r="A2" s="627"/>
      <c r="B2" s="1663" t="s">
        <v>4830</v>
      </c>
      <c r="C2" s="1663"/>
      <c r="D2" s="1663"/>
      <c r="E2" s="628"/>
      <c r="G2" s="633"/>
      <c r="H2" s="634"/>
      <c r="I2" s="628"/>
      <c r="J2" s="628"/>
      <c r="K2" s="628"/>
      <c r="L2" s="628"/>
    </row>
    <row r="3" spans="1:14" s="629" customFormat="1">
      <c r="A3" s="627"/>
      <c r="B3" s="1664"/>
      <c r="C3" s="1664"/>
      <c r="D3" s="1664"/>
      <c r="E3" s="628"/>
      <c r="G3" s="634"/>
      <c r="H3" s="634"/>
      <c r="I3" s="628"/>
      <c r="J3" s="628"/>
      <c r="K3" s="628"/>
      <c r="L3" s="628"/>
    </row>
    <row r="4" spans="1:14" ht="25.5">
      <c r="A4" s="635" t="s">
        <v>4834</v>
      </c>
      <c r="B4" s="1665" t="s">
        <v>4835</v>
      </c>
      <c r="C4" s="1665"/>
      <c r="D4" s="1665"/>
      <c r="E4" s="636" t="s">
        <v>4836</v>
      </c>
      <c r="F4" s="636" t="s">
        <v>4837</v>
      </c>
      <c r="G4" s="620" t="s">
        <v>4838</v>
      </c>
      <c r="H4" s="620" t="s">
        <v>4839</v>
      </c>
      <c r="I4" s="620" t="s">
        <v>4840</v>
      </c>
      <c r="J4" s="620" t="s">
        <v>4841</v>
      </c>
      <c r="K4" s="620" t="s">
        <v>4842</v>
      </c>
      <c r="L4" s="620" t="s">
        <v>4843</v>
      </c>
      <c r="M4" s="620" t="s">
        <v>5953</v>
      </c>
      <c r="N4" s="620" t="s">
        <v>4844</v>
      </c>
    </row>
    <row r="5" spans="1:14">
      <c r="A5" s="637">
        <v>1</v>
      </c>
      <c r="B5" s="637" t="s">
        <v>5936</v>
      </c>
      <c r="C5" s="637" t="s">
        <v>5936</v>
      </c>
      <c r="D5" s="637">
        <v>2</v>
      </c>
      <c r="E5" s="637">
        <v>3</v>
      </c>
      <c r="F5" s="637">
        <v>4</v>
      </c>
      <c r="G5" s="637">
        <v>5</v>
      </c>
      <c r="H5" s="637">
        <v>6</v>
      </c>
      <c r="I5" s="637">
        <v>7</v>
      </c>
      <c r="J5" s="637">
        <v>8</v>
      </c>
      <c r="K5" s="637">
        <v>9</v>
      </c>
      <c r="L5" s="637">
        <v>10</v>
      </c>
      <c r="M5" s="637">
        <v>11</v>
      </c>
      <c r="N5" s="637">
        <v>12</v>
      </c>
    </row>
    <row r="6" spans="1:14" s="641" customFormat="1">
      <c r="A6" s="638" t="s">
        <v>4845</v>
      </c>
      <c r="B6" s="639" t="s">
        <v>4845</v>
      </c>
      <c r="C6" s="639" t="s">
        <v>4845</v>
      </c>
      <c r="D6" s="640" t="s">
        <v>4845</v>
      </c>
      <c r="E6" s="638" t="s">
        <v>4845</v>
      </c>
      <c r="F6" s="639" t="s">
        <v>4845</v>
      </c>
      <c r="G6" s="638" t="s">
        <v>4846</v>
      </c>
      <c r="H6" s="638" t="s">
        <v>4846</v>
      </c>
      <c r="I6" s="638" t="s">
        <v>4846</v>
      </c>
      <c r="J6" s="638" t="s">
        <v>4846</v>
      </c>
      <c r="K6" s="639" t="s">
        <v>4846</v>
      </c>
      <c r="L6" s="639" t="s">
        <v>4846</v>
      </c>
      <c r="M6" s="639" t="s">
        <v>4846</v>
      </c>
      <c r="N6" s="639" t="s">
        <v>4846</v>
      </c>
    </row>
    <row r="7" spans="1:14">
      <c r="A7" s="642">
        <v>1</v>
      </c>
      <c r="B7" s="643" t="s">
        <v>3817</v>
      </c>
      <c r="C7" s="644"/>
      <c r="D7" s="645"/>
      <c r="E7" s="642" t="s">
        <v>4018</v>
      </c>
      <c r="F7" s="644">
        <v>1</v>
      </c>
      <c r="G7" s="646"/>
      <c r="H7" s="647">
        <f>$F7*$G7</f>
        <v>0</v>
      </c>
      <c r="I7" s="646"/>
      <c r="J7" s="647">
        <f>$F7*$I7</f>
        <v>0</v>
      </c>
      <c r="K7" s="646">
        <f>$G7+$I7</f>
        <v>0</v>
      </c>
      <c r="L7" s="647">
        <f>$H7+$J7</f>
        <v>0</v>
      </c>
      <c r="M7" s="644"/>
      <c r="N7" s="644"/>
    </row>
    <row r="8" spans="1:14" ht="63.75">
      <c r="A8" s="628"/>
      <c r="B8" s="648"/>
      <c r="C8" s="649"/>
      <c r="D8" s="650" t="s">
        <v>3818</v>
      </c>
      <c r="E8" s="628"/>
      <c r="F8" s="649"/>
      <c r="G8" s="631"/>
      <c r="H8" s="651"/>
      <c r="I8" s="631"/>
      <c r="J8" s="651"/>
      <c r="K8" s="631"/>
      <c r="L8" s="651"/>
      <c r="M8" s="649"/>
      <c r="N8" s="649"/>
    </row>
    <row r="9" spans="1:14">
      <c r="D9" s="650" t="s">
        <v>4849</v>
      </c>
    </row>
    <row r="10" spans="1:14">
      <c r="D10" s="650" t="s">
        <v>4850</v>
      </c>
    </row>
    <row r="11" spans="1:14">
      <c r="D11" s="650" t="s">
        <v>4851</v>
      </c>
    </row>
    <row r="12" spans="1:14">
      <c r="B12" s="653">
        <v>1</v>
      </c>
      <c r="C12" s="653" t="s">
        <v>5504</v>
      </c>
      <c r="D12" s="655" t="s">
        <v>155</v>
      </c>
    </row>
    <row r="13" spans="1:14">
      <c r="B13" s="653">
        <v>1</v>
      </c>
      <c r="C13" s="653" t="s">
        <v>5504</v>
      </c>
      <c r="D13" s="655" t="s">
        <v>156</v>
      </c>
    </row>
    <row r="14" spans="1:14">
      <c r="B14" s="653">
        <v>1</v>
      </c>
      <c r="C14" s="653" t="s">
        <v>5504</v>
      </c>
      <c r="D14" s="655" t="s">
        <v>4854</v>
      </c>
    </row>
    <row r="15" spans="1:14">
      <c r="B15" s="653">
        <v>4</v>
      </c>
      <c r="C15" s="653" t="s">
        <v>4855</v>
      </c>
      <c r="D15" s="655" t="s">
        <v>157</v>
      </c>
    </row>
    <row r="16" spans="1:14">
      <c r="B16" s="653">
        <v>1</v>
      </c>
      <c r="C16" s="653" t="s">
        <v>5504</v>
      </c>
      <c r="D16" s="655" t="s">
        <v>158</v>
      </c>
    </row>
    <row r="17" spans="2:4">
      <c r="B17" s="653">
        <v>1</v>
      </c>
      <c r="C17" s="653" t="s">
        <v>5504</v>
      </c>
      <c r="D17" s="655" t="s">
        <v>159</v>
      </c>
    </row>
    <row r="18" spans="2:4">
      <c r="B18" s="653">
        <v>1</v>
      </c>
      <c r="C18" s="653" t="s">
        <v>5504</v>
      </c>
      <c r="D18" s="655" t="s">
        <v>6</v>
      </c>
    </row>
    <row r="19" spans="2:4">
      <c r="B19" s="653">
        <v>1</v>
      </c>
      <c r="C19" s="653" t="s">
        <v>5504</v>
      </c>
      <c r="D19" s="655" t="s">
        <v>7</v>
      </c>
    </row>
    <row r="20" spans="2:4">
      <c r="B20" s="653">
        <v>1</v>
      </c>
      <c r="C20" s="653" t="s">
        <v>5504</v>
      </c>
      <c r="D20" s="655" t="s">
        <v>4864</v>
      </c>
    </row>
    <row r="21" spans="2:4">
      <c r="B21" s="653">
        <v>1</v>
      </c>
      <c r="C21" s="653" t="s">
        <v>5504</v>
      </c>
      <c r="D21" s="655" t="s">
        <v>4867</v>
      </c>
    </row>
    <row r="22" spans="2:4">
      <c r="B22" s="653">
        <v>1</v>
      </c>
      <c r="C22" s="653" t="s">
        <v>5504</v>
      </c>
      <c r="D22" s="655" t="s">
        <v>4881</v>
      </c>
    </row>
    <row r="23" spans="2:4">
      <c r="B23" s="653">
        <v>2</v>
      </c>
      <c r="C23" s="653" t="s">
        <v>5504</v>
      </c>
      <c r="D23" s="655" t="s">
        <v>4882</v>
      </c>
    </row>
    <row r="24" spans="2:4">
      <c r="B24" s="653">
        <v>1</v>
      </c>
      <c r="C24" s="653" t="s">
        <v>5504</v>
      </c>
      <c r="D24" s="655" t="s">
        <v>240</v>
      </c>
    </row>
    <row r="25" spans="2:4">
      <c r="B25" s="653">
        <v>1</v>
      </c>
      <c r="C25" s="653" t="s">
        <v>5504</v>
      </c>
      <c r="D25" s="655" t="s">
        <v>8</v>
      </c>
    </row>
    <row r="26" spans="2:4">
      <c r="B26" s="653">
        <v>1</v>
      </c>
      <c r="C26" s="653" t="s">
        <v>5504</v>
      </c>
      <c r="D26" s="655" t="s">
        <v>9</v>
      </c>
    </row>
    <row r="27" spans="2:4">
      <c r="B27" s="653">
        <v>1</v>
      </c>
      <c r="C27" s="653" t="s">
        <v>5504</v>
      </c>
      <c r="D27" s="655" t="s">
        <v>10</v>
      </c>
    </row>
    <row r="28" spans="2:4">
      <c r="B28" s="653">
        <v>2</v>
      </c>
      <c r="C28" s="653" t="s">
        <v>5504</v>
      </c>
      <c r="D28" s="655" t="s">
        <v>3084</v>
      </c>
    </row>
    <row r="29" spans="2:4">
      <c r="B29" s="653">
        <v>1</v>
      </c>
      <c r="C29" s="653" t="s">
        <v>5504</v>
      </c>
      <c r="D29" s="655" t="s">
        <v>11</v>
      </c>
    </row>
    <row r="30" spans="2:4">
      <c r="B30" s="653">
        <v>2</v>
      </c>
      <c r="C30" s="653" t="s">
        <v>5504</v>
      </c>
      <c r="D30" s="655" t="s">
        <v>3085</v>
      </c>
    </row>
    <row r="31" spans="2:4">
      <c r="B31" s="653">
        <v>2</v>
      </c>
      <c r="C31" s="653" t="s">
        <v>5504</v>
      </c>
      <c r="D31" s="655" t="s">
        <v>3086</v>
      </c>
    </row>
    <row r="32" spans="2:4">
      <c r="B32" s="653">
        <v>8</v>
      </c>
      <c r="C32" s="653" t="s">
        <v>5504</v>
      </c>
      <c r="D32" s="655" t="s">
        <v>12</v>
      </c>
    </row>
    <row r="33" spans="1:14">
      <c r="B33" s="653">
        <v>2</v>
      </c>
      <c r="C33" s="653" t="s">
        <v>5504</v>
      </c>
      <c r="D33" s="655" t="s">
        <v>3087</v>
      </c>
    </row>
    <row r="34" spans="1:14">
      <c r="B34" s="653">
        <v>8</v>
      </c>
      <c r="C34" s="653" t="s">
        <v>5504</v>
      </c>
      <c r="D34" s="655" t="s">
        <v>13</v>
      </c>
    </row>
    <row r="35" spans="1:14">
      <c r="B35" s="653">
        <v>60</v>
      </c>
      <c r="C35" s="653" t="s">
        <v>5504</v>
      </c>
      <c r="D35" s="655" t="s">
        <v>3088</v>
      </c>
    </row>
    <row r="36" spans="1:14">
      <c r="B36" s="653">
        <v>5</v>
      </c>
      <c r="C36" s="653" t="s">
        <v>5504</v>
      </c>
      <c r="D36" s="655" t="s">
        <v>1296</v>
      </c>
    </row>
    <row r="37" spans="1:14">
      <c r="B37" s="653">
        <v>1</v>
      </c>
      <c r="C37" s="653" t="s">
        <v>5504</v>
      </c>
      <c r="D37" s="655" t="s">
        <v>3099</v>
      </c>
    </row>
    <row r="38" spans="1:14">
      <c r="B38" s="653">
        <v>12</v>
      </c>
      <c r="C38" s="653" t="s">
        <v>5504</v>
      </c>
      <c r="D38" s="655" t="s">
        <v>3103</v>
      </c>
    </row>
    <row r="39" spans="1:14">
      <c r="B39" s="653">
        <v>1</v>
      </c>
      <c r="C39" s="653" t="s">
        <v>4018</v>
      </c>
      <c r="D39" s="655" t="s">
        <v>3105</v>
      </c>
    </row>
    <row r="40" spans="1:14">
      <c r="A40" s="642">
        <v>2</v>
      </c>
      <c r="B40" s="643" t="s">
        <v>3112</v>
      </c>
      <c r="C40" s="644"/>
      <c r="D40" s="645"/>
      <c r="E40" s="642" t="s">
        <v>459</v>
      </c>
      <c r="F40" s="644">
        <v>40</v>
      </c>
      <c r="G40" s="646"/>
      <c r="H40" s="647">
        <f>$F40*$G40</f>
        <v>0</v>
      </c>
      <c r="I40" s="646"/>
      <c r="J40" s="647">
        <f>$F40*$I40</f>
        <v>0</v>
      </c>
      <c r="K40" s="646">
        <f>$G40+$I40</f>
        <v>0</v>
      </c>
      <c r="L40" s="647">
        <f>$H40+$J40</f>
        <v>0</v>
      </c>
      <c r="M40" s="644"/>
      <c r="N40" s="644"/>
    </row>
    <row r="41" spans="1:14">
      <c r="A41" s="656"/>
      <c r="B41" s="657"/>
      <c r="C41" s="658"/>
      <c r="D41" s="659" t="s">
        <v>3111</v>
      </c>
      <c r="E41" s="656"/>
      <c r="F41" s="658"/>
      <c r="G41" s="660"/>
      <c r="H41" s="661"/>
      <c r="I41" s="660"/>
      <c r="J41" s="661"/>
      <c r="K41" s="660"/>
      <c r="L41" s="661"/>
      <c r="M41" s="658"/>
      <c r="N41" s="658"/>
    </row>
    <row r="42" spans="1:14">
      <c r="A42" s="642">
        <v>3</v>
      </c>
      <c r="B42" s="643" t="s">
        <v>3113</v>
      </c>
      <c r="C42" s="644"/>
      <c r="D42" s="645"/>
      <c r="E42" s="642" t="s">
        <v>459</v>
      </c>
      <c r="F42" s="644">
        <v>30</v>
      </c>
      <c r="G42" s="646"/>
      <c r="H42" s="647">
        <f>$F42*$G42</f>
        <v>0</v>
      </c>
      <c r="I42" s="646"/>
      <c r="J42" s="647">
        <f>$F42*$I42</f>
        <v>0</v>
      </c>
      <c r="K42" s="646">
        <f>$G42+$I42</f>
        <v>0</v>
      </c>
      <c r="L42" s="647">
        <f>$H42+$J42</f>
        <v>0</v>
      </c>
      <c r="M42" s="644"/>
      <c r="N42" s="644"/>
    </row>
    <row r="43" spans="1:14">
      <c r="A43" s="656"/>
      <c r="B43" s="657"/>
      <c r="C43" s="658"/>
      <c r="D43" s="659" t="s">
        <v>3111</v>
      </c>
      <c r="E43" s="656"/>
      <c r="F43" s="658"/>
      <c r="G43" s="660"/>
      <c r="H43" s="661"/>
      <c r="I43" s="660"/>
      <c r="J43" s="661"/>
      <c r="K43" s="660"/>
      <c r="L43" s="661"/>
      <c r="M43" s="658"/>
      <c r="N43" s="658"/>
    </row>
    <row r="44" spans="1:14">
      <c r="A44" s="642">
        <v>4</v>
      </c>
      <c r="B44" s="643" t="s">
        <v>3123</v>
      </c>
      <c r="C44" s="644"/>
      <c r="D44" s="645"/>
      <c r="E44" s="642" t="s">
        <v>459</v>
      </c>
      <c r="F44" s="644">
        <v>50</v>
      </c>
      <c r="G44" s="646"/>
      <c r="H44" s="647">
        <f>$F44*$G44</f>
        <v>0</v>
      </c>
      <c r="I44" s="646"/>
      <c r="J44" s="647">
        <f>$F44*$I44</f>
        <v>0</v>
      </c>
      <c r="K44" s="646">
        <f>$G44+$I44</f>
        <v>0</v>
      </c>
      <c r="L44" s="647">
        <f>$H44+$J44</f>
        <v>0</v>
      </c>
      <c r="M44" s="644"/>
      <c r="N44" s="644"/>
    </row>
    <row r="45" spans="1:14">
      <c r="A45" s="656"/>
      <c r="B45" s="657"/>
      <c r="C45" s="658"/>
      <c r="D45" s="659" t="s">
        <v>3111</v>
      </c>
      <c r="E45" s="656"/>
      <c r="F45" s="658"/>
      <c r="G45" s="660"/>
      <c r="H45" s="661"/>
      <c r="I45" s="660"/>
      <c r="J45" s="661"/>
      <c r="K45" s="660"/>
      <c r="L45" s="661"/>
      <c r="M45" s="658"/>
      <c r="N45" s="658"/>
    </row>
    <row r="46" spans="1:14">
      <c r="A46" s="642">
        <v>5</v>
      </c>
      <c r="B46" s="643" t="s">
        <v>14</v>
      </c>
      <c r="C46" s="644"/>
      <c r="D46" s="645"/>
      <c r="E46" s="642" t="s">
        <v>459</v>
      </c>
      <c r="F46" s="644">
        <v>50</v>
      </c>
      <c r="G46" s="646"/>
      <c r="H46" s="647">
        <f>$F46*$G46</f>
        <v>0</v>
      </c>
      <c r="I46" s="646"/>
      <c r="J46" s="647">
        <f>$F46*$I46</f>
        <v>0</v>
      </c>
      <c r="K46" s="646">
        <f>$G46+$I46</f>
        <v>0</v>
      </c>
      <c r="L46" s="647">
        <f>$H46+$J46</f>
        <v>0</v>
      </c>
      <c r="M46" s="644"/>
      <c r="N46" s="644"/>
    </row>
    <row r="47" spans="1:14">
      <c r="A47" s="656"/>
      <c r="B47" s="657"/>
      <c r="C47" s="658"/>
      <c r="D47" s="659" t="s">
        <v>3111</v>
      </c>
      <c r="E47" s="656"/>
      <c r="F47" s="658"/>
      <c r="G47" s="660"/>
      <c r="H47" s="661"/>
      <c r="I47" s="660"/>
      <c r="J47" s="661"/>
      <c r="K47" s="660"/>
      <c r="L47" s="661"/>
      <c r="M47" s="658"/>
      <c r="N47" s="658"/>
    </row>
    <row r="48" spans="1:14">
      <c r="A48" s="642">
        <v>6</v>
      </c>
      <c r="B48" s="643" t="s">
        <v>3127</v>
      </c>
      <c r="C48" s="644"/>
      <c r="D48" s="645"/>
      <c r="E48" s="642" t="s">
        <v>4018</v>
      </c>
      <c r="F48" s="644">
        <v>1</v>
      </c>
      <c r="G48" s="646"/>
      <c r="H48" s="647">
        <f>$F48*$G48</f>
        <v>0</v>
      </c>
      <c r="I48" s="646"/>
      <c r="J48" s="647">
        <f>$F48*$I48</f>
        <v>0</v>
      </c>
      <c r="K48" s="646">
        <f>$G48+$I48</f>
        <v>0</v>
      </c>
      <c r="L48" s="647">
        <f>$H48+$J48</f>
        <v>0</v>
      </c>
      <c r="M48" s="644"/>
      <c r="N48" s="644"/>
    </row>
    <row r="49" spans="1:14" ht="25.5">
      <c r="A49" s="628"/>
      <c r="B49" s="648"/>
      <c r="C49" s="649"/>
      <c r="D49" s="650" t="s">
        <v>3128</v>
      </c>
      <c r="E49" s="628"/>
      <c r="F49" s="649"/>
      <c r="G49" s="631"/>
      <c r="H49" s="651"/>
      <c r="I49" s="631"/>
      <c r="J49" s="651"/>
      <c r="K49" s="631"/>
      <c r="L49" s="651"/>
      <c r="M49" s="649"/>
      <c r="N49" s="649"/>
    </row>
    <row r="50" spans="1:14">
      <c r="B50" s="653">
        <v>1</v>
      </c>
      <c r="C50" s="653" t="s">
        <v>4018</v>
      </c>
      <c r="D50" s="655" t="s">
        <v>3129</v>
      </c>
    </row>
    <row r="51" spans="1:14">
      <c r="B51" s="653">
        <v>1</v>
      </c>
      <c r="C51" s="653" t="s">
        <v>4018</v>
      </c>
      <c r="D51" s="655" t="s">
        <v>3130</v>
      </c>
    </row>
    <row r="52" spans="1:14">
      <c r="A52" s="642">
        <v>7</v>
      </c>
      <c r="B52" s="643" t="s">
        <v>3819</v>
      </c>
      <c r="C52" s="644"/>
      <c r="D52" s="645"/>
      <c r="E52" s="642" t="s">
        <v>4018</v>
      </c>
      <c r="F52" s="644">
        <v>1</v>
      </c>
      <c r="G52" s="646"/>
      <c r="H52" s="647">
        <f>$F52*$G52</f>
        <v>0</v>
      </c>
      <c r="I52" s="646"/>
      <c r="J52" s="647">
        <f>$F52*$I52</f>
        <v>0</v>
      </c>
      <c r="K52" s="646">
        <f>$G52+$I52</f>
        <v>0</v>
      </c>
      <c r="L52" s="647">
        <f>$H52+$J52</f>
        <v>0</v>
      </c>
      <c r="M52" s="644"/>
      <c r="N52" s="644"/>
    </row>
    <row r="53" spans="1:14">
      <c r="A53" s="656"/>
      <c r="B53" s="657"/>
      <c r="C53" s="658"/>
      <c r="D53" s="659" t="s">
        <v>3132</v>
      </c>
      <c r="E53" s="656"/>
      <c r="F53" s="658"/>
      <c r="G53" s="660"/>
      <c r="H53" s="661"/>
      <c r="I53" s="660"/>
      <c r="J53" s="661"/>
      <c r="K53" s="660"/>
      <c r="L53" s="661"/>
      <c r="M53" s="658"/>
      <c r="N53" s="658"/>
    </row>
    <row r="54" spans="1:14">
      <c r="A54" s="642">
        <v>8</v>
      </c>
      <c r="B54" s="643" t="s">
        <v>3820</v>
      </c>
      <c r="C54" s="644"/>
      <c r="D54" s="645"/>
      <c r="E54" s="642" t="s">
        <v>4018</v>
      </c>
      <c r="F54" s="644">
        <v>1</v>
      </c>
      <c r="G54" s="646"/>
      <c r="H54" s="647">
        <f>$F54*$G54</f>
        <v>0</v>
      </c>
      <c r="I54" s="646"/>
      <c r="J54" s="647">
        <f>$F54*$I54</f>
        <v>0</v>
      </c>
      <c r="K54" s="646">
        <f>$G54+$I54</f>
        <v>0</v>
      </c>
      <c r="L54" s="647">
        <f>$H54+$J54</f>
        <v>0</v>
      </c>
      <c r="M54" s="644"/>
      <c r="N54" s="644"/>
    </row>
    <row r="55" spans="1:14">
      <c r="A55" s="656"/>
      <c r="B55" s="657"/>
      <c r="C55" s="658"/>
      <c r="D55" s="659" t="s">
        <v>3154</v>
      </c>
      <c r="E55" s="656"/>
      <c r="F55" s="658"/>
      <c r="G55" s="660"/>
      <c r="H55" s="661"/>
      <c r="I55" s="660"/>
      <c r="J55" s="661"/>
      <c r="K55" s="660"/>
      <c r="L55" s="661"/>
      <c r="M55" s="658"/>
      <c r="N55" s="658"/>
    </row>
    <row r="56" spans="1:14">
      <c r="A56" s="642">
        <v>9</v>
      </c>
      <c r="B56" s="643" t="s">
        <v>3821</v>
      </c>
      <c r="C56" s="644"/>
      <c r="D56" s="645"/>
      <c r="E56" s="642" t="s">
        <v>4018</v>
      </c>
      <c r="F56" s="644">
        <v>1</v>
      </c>
      <c r="G56" s="646"/>
      <c r="H56" s="647">
        <f>$F56*$G56</f>
        <v>0</v>
      </c>
      <c r="I56" s="646"/>
      <c r="J56" s="647">
        <f>$F56*$I56</f>
        <v>0</v>
      </c>
      <c r="K56" s="646">
        <f>$G56+$I56</f>
        <v>0</v>
      </c>
      <c r="L56" s="647">
        <f>$H56+$J56</f>
        <v>0</v>
      </c>
      <c r="M56" s="644"/>
      <c r="N56" s="644"/>
    </row>
    <row r="57" spans="1:14">
      <c r="A57" s="656"/>
      <c r="B57" s="657"/>
      <c r="C57" s="658"/>
      <c r="D57" s="659" t="s">
        <v>3132</v>
      </c>
      <c r="E57" s="656"/>
      <c r="F57" s="658"/>
      <c r="G57" s="660"/>
      <c r="H57" s="661"/>
      <c r="I57" s="660"/>
      <c r="J57" s="661"/>
      <c r="K57" s="660"/>
      <c r="L57" s="661"/>
      <c r="M57" s="658"/>
      <c r="N57" s="658"/>
    </row>
    <row r="58" spans="1:14">
      <c r="A58" s="642">
        <v>10</v>
      </c>
      <c r="B58" s="643" t="s">
        <v>3822</v>
      </c>
      <c r="C58" s="644"/>
      <c r="D58" s="645"/>
      <c r="E58" s="642" t="s">
        <v>4018</v>
      </c>
      <c r="F58" s="644">
        <v>1</v>
      </c>
      <c r="G58" s="646"/>
      <c r="H58" s="647">
        <f>$F58*$G58</f>
        <v>0</v>
      </c>
      <c r="I58" s="646"/>
      <c r="J58" s="647">
        <f>$F58*$I58</f>
        <v>0</v>
      </c>
      <c r="K58" s="646">
        <f>$G58+$I58</f>
        <v>0</v>
      </c>
      <c r="L58" s="647">
        <f>$H58+$J58</f>
        <v>0</v>
      </c>
      <c r="M58" s="644"/>
      <c r="N58" s="644"/>
    </row>
    <row r="59" spans="1:14">
      <c r="A59" s="656"/>
      <c r="B59" s="657"/>
      <c r="C59" s="658"/>
      <c r="D59" s="659" t="s">
        <v>3132</v>
      </c>
      <c r="E59" s="656"/>
      <c r="F59" s="658"/>
      <c r="G59" s="660"/>
      <c r="H59" s="661"/>
      <c r="I59" s="660"/>
      <c r="J59" s="661"/>
      <c r="K59" s="660"/>
      <c r="L59" s="661"/>
      <c r="M59" s="658"/>
      <c r="N59" s="658"/>
    </row>
    <row r="60" spans="1:14">
      <c r="A60" s="642">
        <v>11</v>
      </c>
      <c r="B60" s="643" t="s">
        <v>3823</v>
      </c>
      <c r="C60" s="644"/>
      <c r="D60" s="645"/>
      <c r="E60" s="642" t="s">
        <v>4018</v>
      </c>
      <c r="F60" s="644">
        <v>1</v>
      </c>
      <c r="G60" s="646"/>
      <c r="H60" s="647">
        <f>$F60*$G60</f>
        <v>0</v>
      </c>
      <c r="I60" s="646"/>
      <c r="J60" s="647">
        <f>$F60*$I60</f>
        <v>0</v>
      </c>
      <c r="K60" s="646">
        <f>$G60+$I60</f>
        <v>0</v>
      </c>
      <c r="L60" s="647">
        <f>$H60+$J60</f>
        <v>0</v>
      </c>
      <c r="M60" s="644"/>
      <c r="N60" s="644"/>
    </row>
    <row r="61" spans="1:14">
      <c r="A61" s="656"/>
      <c r="B61" s="657"/>
      <c r="C61" s="658"/>
      <c r="D61" s="659" t="s">
        <v>3132</v>
      </c>
      <c r="E61" s="656"/>
      <c r="F61" s="658"/>
      <c r="G61" s="660"/>
      <c r="H61" s="661"/>
      <c r="I61" s="660"/>
      <c r="J61" s="661"/>
      <c r="K61" s="660"/>
      <c r="L61" s="661"/>
      <c r="M61" s="658"/>
      <c r="N61" s="658"/>
    </row>
    <row r="62" spans="1:14">
      <c r="A62" s="642">
        <v>12</v>
      </c>
      <c r="B62" s="643" t="s">
        <v>3824</v>
      </c>
      <c r="C62" s="644"/>
      <c r="D62" s="645"/>
      <c r="E62" s="642" t="s">
        <v>4018</v>
      </c>
      <c r="F62" s="644">
        <v>1</v>
      </c>
      <c r="G62" s="646"/>
      <c r="H62" s="647">
        <f>$F62*$G62</f>
        <v>0</v>
      </c>
      <c r="I62" s="646"/>
      <c r="J62" s="647">
        <f>$F62*$I62</f>
        <v>0</v>
      </c>
      <c r="K62" s="646">
        <f>$G62+$I62</f>
        <v>0</v>
      </c>
      <c r="L62" s="647">
        <f>$H62+$J62</f>
        <v>0</v>
      </c>
      <c r="M62" s="644"/>
      <c r="N62" s="644"/>
    </row>
    <row r="63" spans="1:14">
      <c r="A63" s="656"/>
      <c r="B63" s="657"/>
      <c r="C63" s="658"/>
      <c r="D63" s="659" t="s">
        <v>3132</v>
      </c>
      <c r="E63" s="656"/>
      <c r="F63" s="658"/>
      <c r="G63" s="660"/>
      <c r="H63" s="661"/>
      <c r="I63" s="660"/>
      <c r="J63" s="661"/>
      <c r="K63" s="660"/>
      <c r="L63" s="661"/>
      <c r="M63" s="658"/>
      <c r="N63" s="658"/>
    </row>
    <row r="64" spans="1:14">
      <c r="A64" s="642">
        <v>13</v>
      </c>
      <c r="B64" s="643" t="s">
        <v>3825</v>
      </c>
      <c r="C64" s="644"/>
      <c r="D64" s="645"/>
      <c r="E64" s="642" t="s">
        <v>4018</v>
      </c>
      <c r="F64" s="644">
        <v>1</v>
      </c>
      <c r="G64" s="646"/>
      <c r="H64" s="647">
        <f>$F64*$G64</f>
        <v>0</v>
      </c>
      <c r="I64" s="646"/>
      <c r="J64" s="647">
        <f>$F64*$I64</f>
        <v>0</v>
      </c>
      <c r="K64" s="646">
        <f>$G64+$I64</f>
        <v>0</v>
      </c>
      <c r="L64" s="647">
        <f>$H64+$J64</f>
        <v>0</v>
      </c>
      <c r="M64" s="644"/>
      <c r="N64" s="644"/>
    </row>
    <row r="65" spans="1:14">
      <c r="A65" s="656"/>
      <c r="B65" s="657"/>
      <c r="C65" s="658"/>
      <c r="D65" s="659" t="s">
        <v>3132</v>
      </c>
      <c r="E65" s="656"/>
      <c r="F65" s="658"/>
      <c r="G65" s="660"/>
      <c r="H65" s="661"/>
      <c r="I65" s="660"/>
      <c r="J65" s="661"/>
      <c r="K65" s="660"/>
      <c r="L65" s="661"/>
      <c r="M65" s="658"/>
      <c r="N65" s="658"/>
    </row>
    <row r="66" spans="1:14">
      <c r="A66" s="642">
        <v>14</v>
      </c>
      <c r="B66" s="643" t="s">
        <v>3826</v>
      </c>
      <c r="C66" s="644"/>
      <c r="D66" s="645"/>
      <c r="E66" s="642" t="s">
        <v>4018</v>
      </c>
      <c r="F66" s="644">
        <v>1</v>
      </c>
      <c r="G66" s="646"/>
      <c r="H66" s="647">
        <f>$F66*$G66</f>
        <v>0</v>
      </c>
      <c r="I66" s="646"/>
      <c r="J66" s="647">
        <f>$F66*$I66</f>
        <v>0</v>
      </c>
      <c r="K66" s="646">
        <f>$G66+$I66</f>
        <v>0</v>
      </c>
      <c r="L66" s="647">
        <f>$H66+$J66</f>
        <v>0</v>
      </c>
      <c r="M66" s="644"/>
      <c r="N66" s="644"/>
    </row>
    <row r="67" spans="1:14">
      <c r="A67" s="656"/>
      <c r="B67" s="657"/>
      <c r="C67" s="658"/>
      <c r="D67" s="659" t="s">
        <v>3132</v>
      </c>
      <c r="E67" s="656"/>
      <c r="F67" s="658"/>
      <c r="G67" s="660"/>
      <c r="H67" s="661"/>
      <c r="I67" s="660"/>
      <c r="J67" s="661"/>
      <c r="K67" s="660"/>
      <c r="L67" s="661"/>
      <c r="M67" s="658"/>
      <c r="N67" s="658"/>
    </row>
    <row r="68" spans="1:14">
      <c r="A68" s="642">
        <v>15</v>
      </c>
      <c r="B68" s="643" t="s">
        <v>3827</v>
      </c>
      <c r="C68" s="644"/>
      <c r="D68" s="645"/>
      <c r="E68" s="642" t="s">
        <v>4018</v>
      </c>
      <c r="F68" s="644">
        <v>1</v>
      </c>
      <c r="G68" s="646"/>
      <c r="H68" s="647">
        <f>$F68*$G68</f>
        <v>0</v>
      </c>
      <c r="I68" s="646"/>
      <c r="J68" s="647">
        <f>$F68*$I68</f>
        <v>0</v>
      </c>
      <c r="K68" s="646">
        <f>$G68+$I68</f>
        <v>0</v>
      </c>
      <c r="L68" s="647">
        <f>$H68+$J68</f>
        <v>0</v>
      </c>
      <c r="M68" s="644"/>
      <c r="N68" s="644"/>
    </row>
    <row r="69" spans="1:14">
      <c r="A69" s="656"/>
      <c r="B69" s="657"/>
      <c r="C69" s="658"/>
      <c r="D69" s="659" t="s">
        <v>3132</v>
      </c>
      <c r="E69" s="656"/>
      <c r="F69" s="658"/>
      <c r="G69" s="660"/>
      <c r="H69" s="661"/>
      <c r="I69" s="660"/>
      <c r="J69" s="661"/>
      <c r="K69" s="660"/>
      <c r="L69" s="661"/>
      <c r="M69" s="658"/>
      <c r="N69" s="658"/>
    </row>
    <row r="70" spans="1:14">
      <c r="A70" s="642">
        <v>16</v>
      </c>
      <c r="B70" s="643" t="s">
        <v>1270</v>
      </c>
      <c r="C70" s="644"/>
      <c r="D70" s="645"/>
      <c r="E70" s="642" t="s">
        <v>4018</v>
      </c>
      <c r="F70" s="644">
        <v>1</v>
      </c>
      <c r="G70" s="646"/>
      <c r="H70" s="647">
        <f>$F70*$G70</f>
        <v>0</v>
      </c>
      <c r="I70" s="646"/>
      <c r="J70" s="647">
        <f>$F70*$I70</f>
        <v>0</v>
      </c>
      <c r="K70" s="646">
        <f>$G70+$I70</f>
        <v>0</v>
      </c>
      <c r="L70" s="647">
        <f>$H70+$J70</f>
        <v>0</v>
      </c>
      <c r="M70" s="644"/>
      <c r="N70" s="644"/>
    </row>
    <row r="71" spans="1:14" ht="25.5">
      <c r="B71" s="653">
        <v>1</v>
      </c>
      <c r="C71" s="653" t="s">
        <v>5504</v>
      </c>
      <c r="D71" s="655" t="s">
        <v>1271</v>
      </c>
    </row>
    <row r="72" spans="1:14">
      <c r="A72" s="642">
        <v>17</v>
      </c>
      <c r="B72" s="643" t="s">
        <v>3814</v>
      </c>
      <c r="C72" s="644"/>
      <c r="D72" s="645"/>
      <c r="E72" s="642" t="s">
        <v>4018</v>
      </c>
      <c r="F72" s="644">
        <v>1</v>
      </c>
      <c r="G72" s="646"/>
      <c r="H72" s="647">
        <f>$F72*$G72</f>
        <v>0</v>
      </c>
      <c r="I72" s="646"/>
      <c r="J72" s="647">
        <f>$F72*$I72</f>
        <v>0</v>
      </c>
      <c r="K72" s="646">
        <f>$G72+$I72</f>
        <v>0</v>
      </c>
      <c r="L72" s="647">
        <f>$H72+$J72</f>
        <v>0</v>
      </c>
      <c r="M72" s="644"/>
      <c r="N72" s="644"/>
    </row>
    <row r="73" spans="1:14">
      <c r="D73" s="655" t="s">
        <v>1274</v>
      </c>
    </row>
    <row r="74" spans="1:14">
      <c r="D74" s="655" t="s">
        <v>1275</v>
      </c>
    </row>
    <row r="75" spans="1:14">
      <c r="A75" s="642">
        <v>18</v>
      </c>
      <c r="B75" s="643" t="s">
        <v>1279</v>
      </c>
      <c r="C75" s="644"/>
      <c r="D75" s="645"/>
      <c r="E75" s="642" t="s">
        <v>4018</v>
      </c>
      <c r="F75" s="644">
        <v>1</v>
      </c>
      <c r="G75" s="646"/>
      <c r="H75" s="647">
        <f>$F75*$G75</f>
        <v>0</v>
      </c>
      <c r="I75" s="646"/>
      <c r="J75" s="647">
        <f>$F75*$I75</f>
        <v>0</v>
      </c>
      <c r="K75" s="646">
        <f>$G75+$I75</f>
        <v>0</v>
      </c>
      <c r="L75" s="647">
        <f>$H75+$J75</f>
        <v>0</v>
      </c>
      <c r="M75" s="644"/>
      <c r="N75" s="644"/>
    </row>
    <row r="76" spans="1:14">
      <c r="D76" s="655" t="s">
        <v>1274</v>
      </c>
    </row>
    <row r="77" spans="1:14">
      <c r="D77" s="655" t="s">
        <v>1280</v>
      </c>
    </row>
    <row r="78" spans="1:14">
      <c r="D78" s="655" t="s">
        <v>1281</v>
      </c>
    </row>
    <row r="79" spans="1:14" ht="13.5" thickBot="1">
      <c r="D79" s="655" t="s">
        <v>1282</v>
      </c>
    </row>
    <row r="80" spans="1:14" ht="13.5" thickBot="1">
      <c r="A80" s="662" t="s">
        <v>1283</v>
      </c>
      <c r="B80" s="663" t="s">
        <v>1284</v>
      </c>
      <c r="C80" s="664"/>
      <c r="D80" s="665"/>
      <c r="E80" s="666"/>
      <c r="F80" s="664"/>
      <c r="G80" s="667"/>
      <c r="H80" s="668">
        <f>SUM(H7:H79)</f>
        <v>0</v>
      </c>
      <c r="I80" s="667"/>
      <c r="J80" s="667">
        <f>SUM(J7:J79)</f>
        <v>0</v>
      </c>
      <c r="K80" s="667"/>
      <c r="L80" s="667">
        <f>SUM(L7:L79)</f>
        <v>0</v>
      </c>
      <c r="M80" s="664"/>
      <c r="N80" s="669"/>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1.xml><?xml version="1.0" encoding="utf-8"?>
<worksheet xmlns="http://schemas.openxmlformats.org/spreadsheetml/2006/main" xmlns:r="http://schemas.openxmlformats.org/officeDocument/2006/relationships">
  <sheetPr>
    <tabColor rgb="FF00B0F0"/>
    <pageSetUpPr fitToPage="1"/>
  </sheetPr>
  <dimension ref="A1:N10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652" customWidth="1"/>
    <col min="2" max="2" width="6.83203125" style="653" customWidth="1"/>
    <col min="3" max="3" width="5.5" style="653" customWidth="1"/>
    <col min="4" max="4" width="68.1640625" style="655" customWidth="1"/>
    <col min="5" max="5" width="10.1640625" style="652" customWidth="1"/>
    <col min="6" max="6" width="10.6640625" style="653"/>
    <col min="7" max="12" width="12.5" style="654" customWidth="1"/>
    <col min="13" max="13" width="15" style="653" customWidth="1"/>
    <col min="14" max="14" width="17" style="653" customWidth="1"/>
    <col min="15" max="16384" width="10.6640625" style="618"/>
  </cols>
  <sheetData>
    <row r="1" spans="1:14" s="629" customFormat="1">
      <c r="A1" s="627"/>
      <c r="B1" s="1663" t="s">
        <v>3816</v>
      </c>
      <c r="C1" s="1663"/>
      <c r="D1" s="1663"/>
      <c r="E1" s="628"/>
      <c r="G1" s="630"/>
      <c r="H1" s="631">
        <f>H104</f>
        <v>0</v>
      </c>
      <c r="I1" s="632"/>
      <c r="J1" s="631">
        <f>J104</f>
        <v>0</v>
      </c>
      <c r="K1" s="632"/>
      <c r="L1" s="631">
        <f>L104</f>
        <v>0</v>
      </c>
    </row>
    <row r="2" spans="1:14" s="629" customFormat="1">
      <c r="A2" s="627"/>
      <c r="B2" s="1663" t="s">
        <v>2</v>
      </c>
      <c r="C2" s="1663"/>
      <c r="D2" s="1663"/>
      <c r="E2" s="628"/>
      <c r="G2" s="633"/>
      <c r="H2" s="634"/>
      <c r="I2" s="628"/>
      <c r="J2" s="628"/>
      <c r="K2" s="628"/>
      <c r="L2" s="628"/>
    </row>
    <row r="3" spans="1:14" s="629" customFormat="1">
      <c r="A3" s="627"/>
      <c r="B3" s="1664"/>
      <c r="C3" s="1664"/>
      <c r="D3" s="1664"/>
      <c r="E3" s="628"/>
      <c r="G3" s="634"/>
      <c r="H3" s="634"/>
      <c r="I3" s="628"/>
      <c r="J3" s="628"/>
      <c r="K3" s="628"/>
      <c r="L3" s="628"/>
    </row>
    <row r="4" spans="1:14" ht="25.5">
      <c r="A4" s="635" t="s">
        <v>4834</v>
      </c>
      <c r="B4" s="1665" t="s">
        <v>4835</v>
      </c>
      <c r="C4" s="1665"/>
      <c r="D4" s="1665"/>
      <c r="E4" s="636" t="s">
        <v>4836</v>
      </c>
      <c r="F4" s="636" t="s">
        <v>4837</v>
      </c>
      <c r="G4" s="620" t="s">
        <v>4838</v>
      </c>
      <c r="H4" s="620" t="s">
        <v>4839</v>
      </c>
      <c r="I4" s="620" t="s">
        <v>4840</v>
      </c>
      <c r="J4" s="620" t="s">
        <v>4841</v>
      </c>
      <c r="K4" s="620" t="s">
        <v>4842</v>
      </c>
      <c r="L4" s="620" t="s">
        <v>4843</v>
      </c>
      <c r="M4" s="620" t="s">
        <v>5953</v>
      </c>
      <c r="N4" s="620" t="s">
        <v>4844</v>
      </c>
    </row>
    <row r="5" spans="1:14">
      <c r="A5" s="637">
        <v>1</v>
      </c>
      <c r="B5" s="637" t="s">
        <v>5936</v>
      </c>
      <c r="C5" s="637" t="s">
        <v>5936</v>
      </c>
      <c r="D5" s="637">
        <v>2</v>
      </c>
      <c r="E5" s="637">
        <v>3</v>
      </c>
      <c r="F5" s="637">
        <v>4</v>
      </c>
      <c r="G5" s="637">
        <v>5</v>
      </c>
      <c r="H5" s="637">
        <v>6</v>
      </c>
      <c r="I5" s="637">
        <v>7</v>
      </c>
      <c r="J5" s="637">
        <v>8</v>
      </c>
      <c r="K5" s="637">
        <v>9</v>
      </c>
      <c r="L5" s="637">
        <v>10</v>
      </c>
      <c r="M5" s="637">
        <v>11</v>
      </c>
      <c r="N5" s="637">
        <v>12</v>
      </c>
    </row>
    <row r="6" spans="1:14" s="641" customFormat="1">
      <c r="A6" s="638" t="s">
        <v>4845</v>
      </c>
      <c r="B6" s="639" t="s">
        <v>4845</v>
      </c>
      <c r="C6" s="639" t="s">
        <v>4845</v>
      </c>
      <c r="D6" s="640" t="s">
        <v>4845</v>
      </c>
      <c r="E6" s="638" t="s">
        <v>4845</v>
      </c>
      <c r="F6" s="639" t="s">
        <v>4845</v>
      </c>
      <c r="G6" s="638" t="s">
        <v>4846</v>
      </c>
      <c r="H6" s="638" t="s">
        <v>4846</v>
      </c>
      <c r="I6" s="638" t="s">
        <v>4846</v>
      </c>
      <c r="J6" s="638" t="s">
        <v>4846</v>
      </c>
      <c r="K6" s="639" t="s">
        <v>4846</v>
      </c>
      <c r="L6" s="639" t="s">
        <v>4846</v>
      </c>
      <c r="M6" s="639" t="s">
        <v>4846</v>
      </c>
      <c r="N6" s="639" t="s">
        <v>4846</v>
      </c>
    </row>
    <row r="7" spans="1:14">
      <c r="A7" s="642">
        <v>19</v>
      </c>
      <c r="B7" s="643" t="s">
        <v>3828</v>
      </c>
      <c r="C7" s="644"/>
      <c r="D7" s="645"/>
      <c r="E7" s="642" t="s">
        <v>4018</v>
      </c>
      <c r="F7" s="644">
        <v>1</v>
      </c>
      <c r="G7" s="646"/>
      <c r="H7" s="647">
        <f>$F7*$G7</f>
        <v>0</v>
      </c>
      <c r="I7" s="646"/>
      <c r="J7" s="647">
        <f>$F7*$I7</f>
        <v>0</v>
      </c>
      <c r="K7" s="646">
        <f>$G7+$I7</f>
        <v>0</v>
      </c>
      <c r="L7" s="647">
        <f>$H7+$J7</f>
        <v>0</v>
      </c>
      <c r="M7" s="644"/>
      <c r="N7" s="644"/>
    </row>
    <row r="8" spans="1:14" ht="63.75">
      <c r="A8" s="628"/>
      <c r="B8" s="648"/>
      <c r="C8" s="649"/>
      <c r="D8" s="650" t="s">
        <v>3829</v>
      </c>
      <c r="E8" s="628"/>
      <c r="F8" s="649"/>
      <c r="G8" s="631"/>
      <c r="H8" s="651"/>
      <c r="I8" s="631"/>
      <c r="J8" s="651"/>
      <c r="K8" s="631"/>
      <c r="L8" s="651"/>
      <c r="M8" s="649"/>
      <c r="N8" s="649"/>
    </row>
    <row r="9" spans="1:14">
      <c r="D9" s="650" t="s">
        <v>4849</v>
      </c>
    </row>
    <row r="10" spans="1:14">
      <c r="D10" s="650" t="s">
        <v>4850</v>
      </c>
    </row>
    <row r="11" spans="1:14">
      <c r="D11" s="650" t="s">
        <v>4851</v>
      </c>
    </row>
    <row r="12" spans="1:14">
      <c r="B12" s="653">
        <v>4</v>
      </c>
      <c r="C12" s="653" t="s">
        <v>5504</v>
      </c>
      <c r="D12" s="655" t="s">
        <v>26</v>
      </c>
    </row>
    <row r="13" spans="1:14">
      <c r="B13" s="653">
        <v>4</v>
      </c>
      <c r="C13" s="653" t="s">
        <v>5504</v>
      </c>
      <c r="D13" s="655" t="s">
        <v>27</v>
      </c>
    </row>
    <row r="14" spans="1:14">
      <c r="B14" s="653">
        <v>4</v>
      </c>
      <c r="C14" s="653" t="s">
        <v>5504</v>
      </c>
      <c r="D14" s="655" t="s">
        <v>4864</v>
      </c>
    </row>
    <row r="15" spans="1:14">
      <c r="B15" s="653">
        <v>3</v>
      </c>
      <c r="C15" s="653" t="s">
        <v>5504</v>
      </c>
      <c r="D15" s="655" t="s">
        <v>4882</v>
      </c>
    </row>
    <row r="16" spans="1:14">
      <c r="B16" s="653">
        <v>3</v>
      </c>
      <c r="C16" s="653" t="s">
        <v>5504</v>
      </c>
      <c r="D16" s="655" t="s">
        <v>3085</v>
      </c>
    </row>
    <row r="17" spans="1:14">
      <c r="B17" s="653">
        <v>3</v>
      </c>
      <c r="C17" s="653" t="s">
        <v>5504</v>
      </c>
      <c r="D17" s="655" t="s">
        <v>3086</v>
      </c>
    </row>
    <row r="18" spans="1:14">
      <c r="B18" s="653">
        <v>9</v>
      </c>
      <c r="C18" s="653" t="s">
        <v>5504</v>
      </c>
      <c r="D18" s="655" t="s">
        <v>12</v>
      </c>
    </row>
    <row r="19" spans="1:14">
      <c r="B19" s="653">
        <v>3</v>
      </c>
      <c r="C19" s="653" t="s">
        <v>5504</v>
      </c>
      <c r="D19" s="655" t="s">
        <v>3087</v>
      </c>
    </row>
    <row r="20" spans="1:14">
      <c r="B20" s="653">
        <v>9</v>
      </c>
      <c r="C20" s="653" t="s">
        <v>5504</v>
      </c>
      <c r="D20" s="655" t="s">
        <v>13</v>
      </c>
    </row>
    <row r="21" spans="1:14">
      <c r="B21" s="653">
        <v>48</v>
      </c>
      <c r="C21" s="653" t="s">
        <v>5504</v>
      </c>
      <c r="D21" s="655" t="s">
        <v>3088</v>
      </c>
    </row>
    <row r="22" spans="1:14">
      <c r="B22" s="653">
        <v>4</v>
      </c>
      <c r="C22" s="653" t="s">
        <v>5504</v>
      </c>
      <c r="D22" s="655" t="s">
        <v>3090</v>
      </c>
    </row>
    <row r="23" spans="1:14">
      <c r="B23" s="653">
        <v>4</v>
      </c>
      <c r="C23" s="653" t="s">
        <v>5504</v>
      </c>
      <c r="D23" s="655" t="s">
        <v>3096</v>
      </c>
    </row>
    <row r="24" spans="1:14">
      <c r="B24" s="653">
        <v>4</v>
      </c>
      <c r="C24" s="653" t="s">
        <v>5504</v>
      </c>
      <c r="D24" s="655" t="s">
        <v>28</v>
      </c>
    </row>
    <row r="25" spans="1:14">
      <c r="B25" s="653">
        <v>10</v>
      </c>
      <c r="C25" s="653" t="s">
        <v>5504</v>
      </c>
      <c r="D25" s="655" t="s">
        <v>3103</v>
      </c>
    </row>
    <row r="26" spans="1:14">
      <c r="B26" s="653">
        <v>1</v>
      </c>
      <c r="C26" s="653" t="s">
        <v>4018</v>
      </c>
      <c r="D26" s="655" t="s">
        <v>3105</v>
      </c>
    </row>
    <row r="27" spans="1:14">
      <c r="A27" s="642">
        <v>20</v>
      </c>
      <c r="B27" s="643" t="s">
        <v>29</v>
      </c>
      <c r="C27" s="644"/>
      <c r="D27" s="645"/>
      <c r="E27" s="642" t="s">
        <v>5504</v>
      </c>
      <c r="F27" s="644">
        <v>9</v>
      </c>
      <c r="G27" s="646"/>
      <c r="H27" s="647">
        <f>$F27*$G27</f>
        <v>0</v>
      </c>
      <c r="I27" s="646"/>
      <c r="J27" s="647">
        <f>$F27*$I27</f>
        <v>0</v>
      </c>
      <c r="K27" s="646">
        <f>$G27+$I27</f>
        <v>0</v>
      </c>
      <c r="L27" s="647">
        <f>$H27+$J27</f>
        <v>0</v>
      </c>
      <c r="M27" s="644"/>
      <c r="N27" s="644"/>
    </row>
    <row r="28" spans="1:14">
      <c r="A28" s="656"/>
      <c r="B28" s="657"/>
      <c r="C28" s="658"/>
      <c r="D28" s="659" t="s">
        <v>30</v>
      </c>
      <c r="E28" s="656"/>
      <c r="F28" s="658"/>
      <c r="G28" s="660"/>
      <c r="H28" s="661"/>
      <c r="I28" s="660"/>
      <c r="J28" s="661"/>
      <c r="K28" s="660"/>
      <c r="L28" s="661"/>
      <c r="M28" s="658"/>
      <c r="N28" s="658"/>
    </row>
    <row r="29" spans="1:14">
      <c r="A29" s="642">
        <v>21</v>
      </c>
      <c r="B29" s="643" t="s">
        <v>3112</v>
      </c>
      <c r="C29" s="644"/>
      <c r="D29" s="645"/>
      <c r="E29" s="642" t="s">
        <v>459</v>
      </c>
      <c r="F29" s="644">
        <v>275</v>
      </c>
      <c r="G29" s="646"/>
      <c r="H29" s="647">
        <f>$F29*$G29</f>
        <v>0</v>
      </c>
      <c r="I29" s="646"/>
      <c r="J29" s="647">
        <f>$F29*$I29</f>
        <v>0</v>
      </c>
      <c r="K29" s="646">
        <f>$G29+$I29</f>
        <v>0</v>
      </c>
      <c r="L29" s="647">
        <f>$H29+$J29</f>
        <v>0</v>
      </c>
      <c r="M29" s="644"/>
      <c r="N29" s="644"/>
    </row>
    <row r="30" spans="1:14">
      <c r="A30" s="656"/>
      <c r="B30" s="657"/>
      <c r="C30" s="658"/>
      <c r="D30" s="659" t="s">
        <v>3111</v>
      </c>
      <c r="E30" s="656"/>
      <c r="F30" s="658"/>
      <c r="G30" s="660"/>
      <c r="H30" s="661"/>
      <c r="I30" s="660"/>
      <c r="J30" s="661"/>
      <c r="K30" s="660"/>
      <c r="L30" s="661"/>
      <c r="M30" s="658"/>
      <c r="N30" s="658"/>
    </row>
    <row r="31" spans="1:14">
      <c r="A31" s="642">
        <v>22</v>
      </c>
      <c r="B31" s="643" t="s">
        <v>3113</v>
      </c>
      <c r="C31" s="644"/>
      <c r="D31" s="645"/>
      <c r="E31" s="642" t="s">
        <v>459</v>
      </c>
      <c r="F31" s="644">
        <v>50</v>
      </c>
      <c r="G31" s="646"/>
      <c r="H31" s="647">
        <f>$F31*$G31</f>
        <v>0</v>
      </c>
      <c r="I31" s="646"/>
      <c r="J31" s="647">
        <f>$F31*$I31</f>
        <v>0</v>
      </c>
      <c r="K31" s="646">
        <f>$G31+$I31</f>
        <v>0</v>
      </c>
      <c r="L31" s="647">
        <f>$H31+$J31</f>
        <v>0</v>
      </c>
      <c r="M31" s="644"/>
      <c r="N31" s="644"/>
    </row>
    <row r="32" spans="1:14">
      <c r="A32" s="656"/>
      <c r="B32" s="657"/>
      <c r="C32" s="658"/>
      <c r="D32" s="659" t="s">
        <v>3111</v>
      </c>
      <c r="E32" s="656"/>
      <c r="F32" s="658"/>
      <c r="G32" s="660"/>
      <c r="H32" s="661"/>
      <c r="I32" s="660"/>
      <c r="J32" s="661"/>
      <c r="K32" s="660"/>
      <c r="L32" s="661"/>
      <c r="M32" s="658"/>
      <c r="N32" s="658"/>
    </row>
    <row r="33" spans="1:14">
      <c r="A33" s="642">
        <v>23</v>
      </c>
      <c r="B33" s="643" t="s">
        <v>3124</v>
      </c>
      <c r="C33" s="644"/>
      <c r="D33" s="645"/>
      <c r="E33" s="642" t="s">
        <v>459</v>
      </c>
      <c r="F33" s="644">
        <v>100</v>
      </c>
      <c r="G33" s="646"/>
      <c r="H33" s="647">
        <f>$F33*$G33</f>
        <v>0</v>
      </c>
      <c r="I33" s="646"/>
      <c r="J33" s="647">
        <f>$F33*$I33</f>
        <v>0</v>
      </c>
      <c r="K33" s="646">
        <f>$G33+$I33</f>
        <v>0</v>
      </c>
      <c r="L33" s="647">
        <f>$H33+$J33</f>
        <v>0</v>
      </c>
      <c r="M33" s="644"/>
      <c r="N33" s="644"/>
    </row>
    <row r="34" spans="1:14">
      <c r="A34" s="656"/>
      <c r="B34" s="657"/>
      <c r="C34" s="658"/>
      <c r="D34" s="659" t="s">
        <v>3111</v>
      </c>
      <c r="E34" s="656"/>
      <c r="F34" s="658"/>
      <c r="G34" s="660"/>
      <c r="H34" s="661"/>
      <c r="I34" s="660"/>
      <c r="J34" s="661"/>
      <c r="K34" s="660"/>
      <c r="L34" s="661"/>
      <c r="M34" s="658"/>
      <c r="N34" s="658"/>
    </row>
    <row r="35" spans="1:14">
      <c r="A35" s="642">
        <v>24</v>
      </c>
      <c r="B35" s="643" t="s">
        <v>31</v>
      </c>
      <c r="C35" s="644"/>
      <c r="D35" s="645"/>
      <c r="E35" s="642" t="s">
        <v>459</v>
      </c>
      <c r="F35" s="644">
        <v>100</v>
      </c>
      <c r="G35" s="646"/>
      <c r="H35" s="647">
        <f>$F35*$G35</f>
        <v>0</v>
      </c>
      <c r="I35" s="646"/>
      <c r="J35" s="647">
        <f>$F35*$I35</f>
        <v>0</v>
      </c>
      <c r="K35" s="646">
        <f>$G35+$I35</f>
        <v>0</v>
      </c>
      <c r="L35" s="647">
        <f>$H35+$J35</f>
        <v>0</v>
      </c>
      <c r="M35" s="644"/>
      <c r="N35" s="644"/>
    </row>
    <row r="36" spans="1:14">
      <c r="A36" s="656"/>
      <c r="B36" s="657"/>
      <c r="C36" s="658"/>
      <c r="D36" s="659" t="s">
        <v>3111</v>
      </c>
      <c r="E36" s="656"/>
      <c r="F36" s="658"/>
      <c r="G36" s="660"/>
      <c r="H36" s="661"/>
      <c r="I36" s="660"/>
      <c r="J36" s="661"/>
      <c r="K36" s="660"/>
      <c r="L36" s="661"/>
      <c r="M36" s="658"/>
      <c r="N36" s="658"/>
    </row>
    <row r="37" spans="1:14">
      <c r="A37" s="642">
        <v>25</v>
      </c>
      <c r="B37" s="643" t="s">
        <v>3127</v>
      </c>
      <c r="C37" s="644"/>
      <c r="D37" s="645"/>
      <c r="E37" s="642" t="s">
        <v>4018</v>
      </c>
      <c r="F37" s="644">
        <v>1</v>
      </c>
      <c r="G37" s="646"/>
      <c r="H37" s="647">
        <f>$F37*$G37</f>
        <v>0</v>
      </c>
      <c r="I37" s="646"/>
      <c r="J37" s="647">
        <f>$F37*$I37</f>
        <v>0</v>
      </c>
      <c r="K37" s="646">
        <f>$G37+$I37</f>
        <v>0</v>
      </c>
      <c r="L37" s="647">
        <f>$H37+$J37</f>
        <v>0</v>
      </c>
      <c r="M37" s="644"/>
      <c r="N37" s="644"/>
    </row>
    <row r="38" spans="1:14" ht="25.5">
      <c r="A38" s="628"/>
      <c r="B38" s="648"/>
      <c r="C38" s="649"/>
      <c r="D38" s="650" t="s">
        <v>3128</v>
      </c>
      <c r="E38" s="628"/>
      <c r="F38" s="649"/>
      <c r="G38" s="631"/>
      <c r="H38" s="651"/>
      <c r="I38" s="631"/>
      <c r="J38" s="651"/>
      <c r="K38" s="631"/>
      <c r="L38" s="651"/>
      <c r="M38" s="649"/>
      <c r="N38" s="649"/>
    </row>
    <row r="39" spans="1:14">
      <c r="B39" s="653">
        <v>1</v>
      </c>
      <c r="C39" s="653" t="s">
        <v>4018</v>
      </c>
      <c r="D39" s="655" t="s">
        <v>3129</v>
      </c>
    </row>
    <row r="40" spans="1:14">
      <c r="B40" s="653">
        <v>1</v>
      </c>
      <c r="C40" s="653" t="s">
        <v>4018</v>
      </c>
      <c r="D40" s="655" t="s">
        <v>3130</v>
      </c>
    </row>
    <row r="41" spans="1:14">
      <c r="A41" s="642">
        <v>26</v>
      </c>
      <c r="B41" s="643" t="s">
        <v>3830</v>
      </c>
      <c r="C41" s="644"/>
      <c r="D41" s="645"/>
      <c r="E41" s="642" t="s">
        <v>4018</v>
      </c>
      <c r="F41" s="644">
        <v>1</v>
      </c>
      <c r="G41" s="646"/>
      <c r="H41" s="647">
        <f>$F41*$G41</f>
        <v>0</v>
      </c>
      <c r="I41" s="646"/>
      <c r="J41" s="647">
        <f>$F41*$I41</f>
        <v>0</v>
      </c>
      <c r="K41" s="646">
        <f>$G41+$I41</f>
        <v>0</v>
      </c>
      <c r="L41" s="647">
        <f>$H41+$J41</f>
        <v>0</v>
      </c>
      <c r="M41" s="644"/>
      <c r="N41" s="644"/>
    </row>
    <row r="42" spans="1:14">
      <c r="A42" s="656"/>
      <c r="B42" s="657"/>
      <c r="C42" s="658"/>
      <c r="D42" s="659" t="s">
        <v>35</v>
      </c>
      <c r="E42" s="656"/>
      <c r="F42" s="658"/>
      <c r="G42" s="660"/>
      <c r="H42" s="661"/>
      <c r="I42" s="660"/>
      <c r="J42" s="661"/>
      <c r="K42" s="660"/>
      <c r="L42" s="661"/>
      <c r="M42" s="658"/>
      <c r="N42" s="658"/>
    </row>
    <row r="43" spans="1:14">
      <c r="A43" s="642">
        <v>27</v>
      </c>
      <c r="B43" s="643" t="s">
        <v>3831</v>
      </c>
      <c r="C43" s="644"/>
      <c r="D43" s="645"/>
      <c r="E43" s="642" t="s">
        <v>4018</v>
      </c>
      <c r="F43" s="644">
        <v>1</v>
      </c>
      <c r="G43" s="646"/>
      <c r="H43" s="647">
        <f>$F43*$G43</f>
        <v>0</v>
      </c>
      <c r="I43" s="646"/>
      <c r="J43" s="647">
        <f>$F43*$I43</f>
        <v>0</v>
      </c>
      <c r="K43" s="646">
        <f>$G43+$I43</f>
        <v>0</v>
      </c>
      <c r="L43" s="647">
        <f>$H43+$J43</f>
        <v>0</v>
      </c>
      <c r="M43" s="644"/>
      <c r="N43" s="644"/>
    </row>
    <row r="44" spans="1:14">
      <c r="A44" s="656"/>
      <c r="B44" s="657"/>
      <c r="C44" s="658"/>
      <c r="D44" s="659" t="s">
        <v>35</v>
      </c>
      <c r="E44" s="656"/>
      <c r="F44" s="658"/>
      <c r="G44" s="660"/>
      <c r="H44" s="661"/>
      <c r="I44" s="660"/>
      <c r="J44" s="661"/>
      <c r="K44" s="660"/>
      <c r="L44" s="661"/>
      <c r="M44" s="658"/>
      <c r="N44" s="658"/>
    </row>
    <row r="45" spans="1:14">
      <c r="A45" s="642">
        <v>28</v>
      </c>
      <c r="B45" s="643" t="s">
        <v>3832</v>
      </c>
      <c r="C45" s="644"/>
      <c r="D45" s="645"/>
      <c r="E45" s="642" t="s">
        <v>4018</v>
      </c>
      <c r="F45" s="644">
        <v>1</v>
      </c>
      <c r="G45" s="646"/>
      <c r="H45" s="647">
        <f>$F45*$G45</f>
        <v>0</v>
      </c>
      <c r="I45" s="646"/>
      <c r="J45" s="647">
        <f>$F45*$I45</f>
        <v>0</v>
      </c>
      <c r="K45" s="646">
        <f>$G45+$I45</f>
        <v>0</v>
      </c>
      <c r="L45" s="647">
        <f>$H45+$J45</f>
        <v>0</v>
      </c>
      <c r="M45" s="644"/>
      <c r="N45" s="644"/>
    </row>
    <row r="46" spans="1:14" ht="25.5">
      <c r="A46" s="628"/>
      <c r="B46" s="648"/>
      <c r="C46" s="649"/>
      <c r="D46" s="650" t="s">
        <v>44</v>
      </c>
      <c r="E46" s="628"/>
      <c r="F46" s="649"/>
      <c r="G46" s="631"/>
      <c r="H46" s="651"/>
      <c r="I46" s="631"/>
      <c r="J46" s="651"/>
      <c r="K46" s="631"/>
      <c r="L46" s="651"/>
      <c r="M46" s="649"/>
      <c r="N46" s="649"/>
    </row>
    <row r="47" spans="1:14">
      <c r="B47" s="653">
        <v>1</v>
      </c>
      <c r="C47" s="653" t="s">
        <v>5504</v>
      </c>
      <c r="D47" s="655" t="s">
        <v>3833</v>
      </c>
    </row>
    <row r="48" spans="1:14">
      <c r="B48" s="653">
        <v>1</v>
      </c>
      <c r="C48" s="653" t="s">
        <v>5504</v>
      </c>
      <c r="D48" s="655" t="s">
        <v>3834</v>
      </c>
    </row>
    <row r="49" spans="1:14">
      <c r="A49" s="642">
        <v>29</v>
      </c>
      <c r="B49" s="643" t="s">
        <v>3835</v>
      </c>
      <c r="C49" s="644"/>
      <c r="D49" s="645"/>
      <c r="E49" s="642" t="s">
        <v>4018</v>
      </c>
      <c r="F49" s="644">
        <v>1</v>
      </c>
      <c r="G49" s="646"/>
      <c r="H49" s="647">
        <f>$F49*$G49</f>
        <v>0</v>
      </c>
      <c r="I49" s="646"/>
      <c r="J49" s="647">
        <f>$F49*$I49</f>
        <v>0</v>
      </c>
      <c r="K49" s="646">
        <f>$G49+$I49</f>
        <v>0</v>
      </c>
      <c r="L49" s="647">
        <f>$H49+$J49</f>
        <v>0</v>
      </c>
      <c r="M49" s="644"/>
      <c r="N49" s="644"/>
    </row>
    <row r="50" spans="1:14" ht="25.5">
      <c r="A50" s="628"/>
      <c r="B50" s="648"/>
      <c r="C50" s="649"/>
      <c r="D50" s="650" t="s">
        <v>44</v>
      </c>
      <c r="E50" s="628"/>
      <c r="F50" s="649"/>
      <c r="G50" s="631"/>
      <c r="H50" s="651"/>
      <c r="I50" s="631"/>
      <c r="J50" s="651"/>
      <c r="K50" s="631"/>
      <c r="L50" s="651"/>
      <c r="M50" s="649"/>
      <c r="N50" s="649"/>
    </row>
    <row r="51" spans="1:14">
      <c r="B51" s="653">
        <v>1</v>
      </c>
      <c r="C51" s="653" t="s">
        <v>5504</v>
      </c>
      <c r="D51" s="655" t="s">
        <v>3836</v>
      </c>
    </row>
    <row r="52" spans="1:14">
      <c r="B52" s="653">
        <v>1</v>
      </c>
      <c r="C52" s="653" t="s">
        <v>5504</v>
      </c>
      <c r="D52" s="655" t="s">
        <v>3837</v>
      </c>
    </row>
    <row r="53" spans="1:14">
      <c r="A53" s="642">
        <v>30</v>
      </c>
      <c r="B53" s="643" t="s">
        <v>3838</v>
      </c>
      <c r="C53" s="644"/>
      <c r="D53" s="645"/>
      <c r="E53" s="642" t="s">
        <v>4018</v>
      </c>
      <c r="F53" s="644">
        <v>1</v>
      </c>
      <c r="G53" s="646"/>
      <c r="H53" s="647">
        <f>$F53*$G53</f>
        <v>0</v>
      </c>
      <c r="I53" s="646"/>
      <c r="J53" s="647">
        <f>$F53*$I53</f>
        <v>0</v>
      </c>
      <c r="K53" s="646">
        <f>$G53+$I53</f>
        <v>0</v>
      </c>
      <c r="L53" s="647">
        <f>$H53+$J53</f>
        <v>0</v>
      </c>
      <c r="M53" s="644"/>
      <c r="N53" s="644"/>
    </row>
    <row r="54" spans="1:14" ht="25.5">
      <c r="A54" s="628"/>
      <c r="B54" s="648"/>
      <c r="C54" s="649"/>
      <c r="D54" s="650" t="s">
        <v>44</v>
      </c>
      <c r="E54" s="628"/>
      <c r="F54" s="649"/>
      <c r="G54" s="631"/>
      <c r="H54" s="651"/>
      <c r="I54" s="631"/>
      <c r="J54" s="651"/>
      <c r="K54" s="631"/>
      <c r="L54" s="651"/>
      <c r="M54" s="649"/>
      <c r="N54" s="649"/>
    </row>
    <row r="55" spans="1:14">
      <c r="B55" s="653">
        <v>1</v>
      </c>
      <c r="C55" s="653" t="s">
        <v>5504</v>
      </c>
      <c r="D55" s="655" t="s">
        <v>3839</v>
      </c>
    </row>
    <row r="56" spans="1:14">
      <c r="B56" s="653">
        <v>1</v>
      </c>
      <c r="C56" s="653" t="s">
        <v>5504</v>
      </c>
      <c r="D56" s="655" t="s">
        <v>3840</v>
      </c>
    </row>
    <row r="57" spans="1:14">
      <c r="A57" s="642">
        <v>31</v>
      </c>
      <c r="B57" s="643" t="s">
        <v>3841</v>
      </c>
      <c r="C57" s="644"/>
      <c r="D57" s="645"/>
      <c r="E57" s="642" t="s">
        <v>4018</v>
      </c>
      <c r="F57" s="644">
        <v>1</v>
      </c>
      <c r="G57" s="646"/>
      <c r="H57" s="647">
        <f>$F57*$G57</f>
        <v>0</v>
      </c>
      <c r="I57" s="646"/>
      <c r="J57" s="647">
        <f>$F57*$I57</f>
        <v>0</v>
      </c>
      <c r="K57" s="646">
        <f>$G57+$I57</f>
        <v>0</v>
      </c>
      <c r="L57" s="647">
        <f>$H57+$J57</f>
        <v>0</v>
      </c>
      <c r="M57" s="644"/>
      <c r="N57" s="644"/>
    </row>
    <row r="58" spans="1:14" ht="25.5">
      <c r="A58" s="628"/>
      <c r="B58" s="648"/>
      <c r="C58" s="649"/>
      <c r="D58" s="650" t="s">
        <v>44</v>
      </c>
      <c r="E58" s="628"/>
      <c r="F58" s="649"/>
      <c r="G58" s="631"/>
      <c r="H58" s="651"/>
      <c r="I58" s="631"/>
      <c r="J58" s="651"/>
      <c r="K58" s="631"/>
      <c r="L58" s="651"/>
      <c r="M58" s="649"/>
      <c r="N58" s="649"/>
    </row>
    <row r="59" spans="1:14">
      <c r="B59" s="653">
        <v>1</v>
      </c>
      <c r="C59" s="653" t="s">
        <v>5504</v>
      </c>
      <c r="D59" s="655" t="s">
        <v>3842</v>
      </c>
    </row>
    <row r="60" spans="1:14">
      <c r="B60" s="653">
        <v>1</v>
      </c>
      <c r="C60" s="653" t="s">
        <v>5504</v>
      </c>
      <c r="D60" s="655" t="s">
        <v>3843</v>
      </c>
    </row>
    <row r="61" spans="1:14">
      <c r="A61" s="642">
        <v>32</v>
      </c>
      <c r="B61" s="643" t="s">
        <v>3844</v>
      </c>
      <c r="C61" s="644"/>
      <c r="D61" s="645"/>
      <c r="E61" s="642" t="s">
        <v>4018</v>
      </c>
      <c r="F61" s="644">
        <v>1</v>
      </c>
      <c r="G61" s="646"/>
      <c r="H61" s="647">
        <f>$F61*$G61</f>
        <v>0</v>
      </c>
      <c r="I61" s="646"/>
      <c r="J61" s="647">
        <f>$F61*$I61</f>
        <v>0</v>
      </c>
      <c r="K61" s="646">
        <f>$G61+$I61</f>
        <v>0</v>
      </c>
      <c r="L61" s="647">
        <f>$H61+$J61</f>
        <v>0</v>
      </c>
      <c r="M61" s="644"/>
      <c r="N61" s="644"/>
    </row>
    <row r="62" spans="1:14" ht="25.5">
      <c r="A62" s="628"/>
      <c r="B62" s="648"/>
      <c r="C62" s="649"/>
      <c r="D62" s="650" t="s">
        <v>44</v>
      </c>
      <c r="E62" s="628"/>
      <c r="F62" s="649"/>
      <c r="G62" s="631"/>
      <c r="H62" s="651"/>
      <c r="I62" s="631"/>
      <c r="J62" s="651"/>
      <c r="K62" s="631"/>
      <c r="L62" s="651"/>
      <c r="M62" s="649"/>
      <c r="N62" s="649"/>
    </row>
    <row r="63" spans="1:14">
      <c r="B63" s="653">
        <v>1</v>
      </c>
      <c r="C63" s="653" t="s">
        <v>5504</v>
      </c>
      <c r="D63" s="655" t="s">
        <v>3845</v>
      </c>
    </row>
    <row r="64" spans="1:14">
      <c r="B64" s="653">
        <v>1</v>
      </c>
      <c r="C64" s="653" t="s">
        <v>5504</v>
      </c>
      <c r="D64" s="655" t="s">
        <v>3846</v>
      </c>
    </row>
    <row r="65" spans="1:14">
      <c r="B65" s="653">
        <v>1</v>
      </c>
      <c r="C65" s="653" t="s">
        <v>5504</v>
      </c>
      <c r="D65" s="655" t="s">
        <v>3846</v>
      </c>
    </row>
    <row r="66" spans="1:14">
      <c r="B66" s="653">
        <v>1</v>
      </c>
      <c r="C66" s="653" t="s">
        <v>5504</v>
      </c>
      <c r="D66" s="655" t="s">
        <v>3847</v>
      </c>
    </row>
    <row r="67" spans="1:14">
      <c r="B67" s="653">
        <v>1</v>
      </c>
      <c r="C67" s="653" t="s">
        <v>5504</v>
      </c>
      <c r="D67" s="655" t="s">
        <v>3848</v>
      </c>
    </row>
    <row r="68" spans="1:14">
      <c r="B68" s="653">
        <v>1</v>
      </c>
      <c r="C68" s="653" t="s">
        <v>5504</v>
      </c>
      <c r="D68" s="655" t="s">
        <v>3848</v>
      </c>
    </row>
    <row r="69" spans="1:14">
      <c r="A69" s="642">
        <v>33</v>
      </c>
      <c r="B69" s="643" t="s">
        <v>3849</v>
      </c>
      <c r="C69" s="644"/>
      <c r="D69" s="645"/>
      <c r="E69" s="642" t="s">
        <v>4018</v>
      </c>
      <c r="F69" s="644">
        <v>1</v>
      </c>
      <c r="G69" s="646"/>
      <c r="H69" s="647">
        <f>$F69*$G69</f>
        <v>0</v>
      </c>
      <c r="I69" s="646"/>
      <c r="J69" s="647">
        <f>$F69*$I69</f>
        <v>0</v>
      </c>
      <c r="K69" s="646">
        <f>$G69+$I69</f>
        <v>0</v>
      </c>
      <c r="L69" s="647">
        <f>$H69+$J69</f>
        <v>0</v>
      </c>
      <c r="M69" s="644"/>
      <c r="N69" s="644"/>
    </row>
    <row r="70" spans="1:14" ht="25.5">
      <c r="A70" s="628"/>
      <c r="B70" s="648"/>
      <c r="C70" s="649"/>
      <c r="D70" s="650" t="s">
        <v>44</v>
      </c>
      <c r="E70" s="628"/>
      <c r="F70" s="649"/>
      <c r="G70" s="631"/>
      <c r="H70" s="651"/>
      <c r="I70" s="631"/>
      <c r="J70" s="651"/>
      <c r="K70" s="631"/>
      <c r="L70" s="651"/>
      <c r="M70" s="649"/>
      <c r="N70" s="649"/>
    </row>
    <row r="71" spans="1:14">
      <c r="B71" s="653">
        <v>1</v>
      </c>
      <c r="C71" s="653" t="s">
        <v>5504</v>
      </c>
      <c r="D71" s="655" t="s">
        <v>3850</v>
      </c>
    </row>
    <row r="72" spans="1:14">
      <c r="B72" s="653">
        <v>1</v>
      </c>
      <c r="C72" s="653" t="s">
        <v>5504</v>
      </c>
      <c r="D72" s="655" t="s">
        <v>3851</v>
      </c>
    </row>
    <row r="73" spans="1:14">
      <c r="B73" s="653">
        <v>1</v>
      </c>
      <c r="C73" s="653" t="s">
        <v>5504</v>
      </c>
      <c r="D73" s="655" t="s">
        <v>3851</v>
      </c>
    </row>
    <row r="74" spans="1:14">
      <c r="B74" s="653">
        <v>1</v>
      </c>
      <c r="C74" s="653" t="s">
        <v>5504</v>
      </c>
      <c r="D74" s="655" t="s">
        <v>3852</v>
      </c>
    </row>
    <row r="75" spans="1:14">
      <c r="B75" s="653">
        <v>1</v>
      </c>
      <c r="C75" s="653" t="s">
        <v>5504</v>
      </c>
      <c r="D75" s="655" t="s">
        <v>3853</v>
      </c>
    </row>
    <row r="76" spans="1:14">
      <c r="B76" s="653">
        <v>1</v>
      </c>
      <c r="C76" s="653" t="s">
        <v>5504</v>
      </c>
      <c r="D76" s="655" t="s">
        <v>3853</v>
      </c>
    </row>
    <row r="77" spans="1:14">
      <c r="A77" s="642">
        <v>34</v>
      </c>
      <c r="B77" s="643" t="s">
        <v>3854</v>
      </c>
      <c r="C77" s="644"/>
      <c r="D77" s="645"/>
      <c r="E77" s="642" t="s">
        <v>4018</v>
      </c>
      <c r="F77" s="644">
        <v>1</v>
      </c>
      <c r="G77" s="646"/>
      <c r="H77" s="647">
        <f>$F77*$G77</f>
        <v>0</v>
      </c>
      <c r="I77" s="646"/>
      <c r="J77" s="647">
        <f>$F77*$I77</f>
        <v>0</v>
      </c>
      <c r="K77" s="646">
        <f>$G77+$I77</f>
        <v>0</v>
      </c>
      <c r="L77" s="647">
        <f>$H77+$J77</f>
        <v>0</v>
      </c>
      <c r="M77" s="644"/>
      <c r="N77" s="644"/>
    </row>
    <row r="78" spans="1:14" ht="25.5">
      <c r="A78" s="628"/>
      <c r="B78" s="648"/>
      <c r="C78" s="649"/>
      <c r="D78" s="650" t="s">
        <v>44</v>
      </c>
      <c r="E78" s="628"/>
      <c r="F78" s="649"/>
      <c r="G78" s="631"/>
      <c r="H78" s="651"/>
      <c r="I78" s="631"/>
      <c r="J78" s="651"/>
      <c r="K78" s="631"/>
      <c r="L78" s="651"/>
      <c r="M78" s="649"/>
      <c r="N78" s="649"/>
    </row>
    <row r="79" spans="1:14" ht="25.5">
      <c r="B79" s="653">
        <v>1</v>
      </c>
      <c r="C79" s="653" t="s">
        <v>5504</v>
      </c>
      <c r="D79" s="655" t="s">
        <v>3855</v>
      </c>
    </row>
    <row r="80" spans="1:14">
      <c r="A80" s="642">
        <v>35</v>
      </c>
      <c r="B80" s="643" t="s">
        <v>3856</v>
      </c>
      <c r="C80" s="644"/>
      <c r="D80" s="645"/>
      <c r="E80" s="642" t="s">
        <v>4018</v>
      </c>
      <c r="F80" s="644">
        <v>1</v>
      </c>
      <c r="G80" s="646"/>
      <c r="H80" s="647">
        <f>$F80*$G80</f>
        <v>0</v>
      </c>
      <c r="I80" s="646"/>
      <c r="J80" s="647">
        <f>$F80*$I80</f>
        <v>0</v>
      </c>
      <c r="K80" s="646">
        <f>$G80+$I80</f>
        <v>0</v>
      </c>
      <c r="L80" s="647">
        <f>$H80+$J80</f>
        <v>0</v>
      </c>
      <c r="M80" s="644"/>
      <c r="N80" s="644"/>
    </row>
    <row r="81" spans="1:14" ht="25.5">
      <c r="A81" s="628"/>
      <c r="B81" s="648"/>
      <c r="C81" s="649"/>
      <c r="D81" s="650" t="s">
        <v>44</v>
      </c>
      <c r="E81" s="628"/>
      <c r="F81" s="649"/>
      <c r="G81" s="631"/>
      <c r="H81" s="651"/>
      <c r="I81" s="631"/>
      <c r="J81" s="651"/>
      <c r="K81" s="631"/>
      <c r="L81" s="651"/>
      <c r="M81" s="649"/>
      <c r="N81" s="649"/>
    </row>
    <row r="82" spans="1:14" ht="25.5">
      <c r="B82" s="653">
        <v>1</v>
      </c>
      <c r="C82" s="653" t="s">
        <v>5504</v>
      </c>
      <c r="D82" s="655" t="s">
        <v>3857</v>
      </c>
    </row>
    <row r="83" spans="1:14">
      <c r="A83" s="642">
        <v>36</v>
      </c>
      <c r="B83" s="643" t="s">
        <v>3858</v>
      </c>
      <c r="C83" s="644"/>
      <c r="D83" s="645"/>
      <c r="E83" s="642" t="s">
        <v>4018</v>
      </c>
      <c r="F83" s="644">
        <v>1</v>
      </c>
      <c r="G83" s="646"/>
      <c r="H83" s="647">
        <f>$F83*$G83</f>
        <v>0</v>
      </c>
      <c r="I83" s="646"/>
      <c r="J83" s="647">
        <f>$F83*$I83</f>
        <v>0</v>
      </c>
      <c r="K83" s="646">
        <f>$G83+$I83</f>
        <v>0</v>
      </c>
      <c r="L83" s="647">
        <f>$H83+$J83</f>
        <v>0</v>
      </c>
      <c r="M83" s="644"/>
      <c r="N83" s="644"/>
    </row>
    <row r="84" spans="1:14">
      <c r="A84" s="656"/>
      <c r="B84" s="657"/>
      <c r="C84" s="658"/>
      <c r="D84" s="659" t="s">
        <v>35</v>
      </c>
      <c r="E84" s="656"/>
      <c r="F84" s="658"/>
      <c r="G84" s="660"/>
      <c r="H84" s="661"/>
      <c r="I84" s="660"/>
      <c r="J84" s="661"/>
      <c r="K84" s="660"/>
      <c r="L84" s="661"/>
      <c r="M84" s="658"/>
      <c r="N84" s="658"/>
    </row>
    <row r="85" spans="1:14">
      <c r="A85" s="642">
        <v>37</v>
      </c>
      <c r="B85" s="643" t="s">
        <v>3859</v>
      </c>
      <c r="C85" s="644"/>
      <c r="D85" s="645"/>
      <c r="E85" s="642" t="s">
        <v>4018</v>
      </c>
      <c r="F85" s="644">
        <v>1</v>
      </c>
      <c r="G85" s="646"/>
      <c r="H85" s="647">
        <f>$F85*$G85</f>
        <v>0</v>
      </c>
      <c r="I85" s="646"/>
      <c r="J85" s="647">
        <f>$F85*$I85</f>
        <v>0</v>
      </c>
      <c r="K85" s="646">
        <f>$G85+$I85</f>
        <v>0</v>
      </c>
      <c r="L85" s="647">
        <f>$H85+$J85</f>
        <v>0</v>
      </c>
      <c r="M85" s="644"/>
      <c r="N85" s="644"/>
    </row>
    <row r="86" spans="1:14">
      <c r="A86" s="656"/>
      <c r="B86" s="657"/>
      <c r="C86" s="658"/>
      <c r="D86" s="659" t="s">
        <v>35</v>
      </c>
      <c r="E86" s="656"/>
      <c r="F86" s="658"/>
      <c r="G86" s="660"/>
      <c r="H86" s="661"/>
      <c r="I86" s="660"/>
      <c r="J86" s="661"/>
      <c r="K86" s="660"/>
      <c r="L86" s="661"/>
      <c r="M86" s="658"/>
      <c r="N86" s="658"/>
    </row>
    <row r="87" spans="1:14">
      <c r="A87" s="642">
        <v>38</v>
      </c>
      <c r="B87" s="643" t="s">
        <v>3860</v>
      </c>
      <c r="C87" s="644"/>
      <c r="D87" s="645"/>
      <c r="E87" s="642" t="s">
        <v>4018</v>
      </c>
      <c r="F87" s="644">
        <v>1</v>
      </c>
      <c r="G87" s="646"/>
      <c r="H87" s="647">
        <f>$F87*$G87</f>
        <v>0</v>
      </c>
      <c r="I87" s="646"/>
      <c r="J87" s="647">
        <f>$F87*$I87</f>
        <v>0</v>
      </c>
      <c r="K87" s="646">
        <f>$G87+$I87</f>
        <v>0</v>
      </c>
      <c r="L87" s="647">
        <f>$H87+$J87</f>
        <v>0</v>
      </c>
      <c r="M87" s="644"/>
      <c r="N87" s="644"/>
    </row>
    <row r="88" spans="1:14" ht="25.5">
      <c r="A88" s="628"/>
      <c r="B88" s="648"/>
      <c r="C88" s="649"/>
      <c r="D88" s="650" t="s">
        <v>44</v>
      </c>
      <c r="E88" s="628"/>
      <c r="F88" s="649"/>
      <c r="G88" s="631"/>
      <c r="H88" s="651"/>
      <c r="I88" s="631"/>
      <c r="J88" s="651"/>
      <c r="K88" s="631"/>
      <c r="L88" s="651"/>
      <c r="M88" s="649"/>
      <c r="N88" s="649"/>
    </row>
    <row r="89" spans="1:14">
      <c r="B89" s="653">
        <v>1</v>
      </c>
      <c r="C89" s="653" t="s">
        <v>5504</v>
      </c>
      <c r="D89" s="655" t="s">
        <v>3861</v>
      </c>
    </row>
    <row r="90" spans="1:14">
      <c r="B90" s="653">
        <v>1</v>
      </c>
      <c r="C90" s="653" t="s">
        <v>5504</v>
      </c>
      <c r="D90" s="655" t="s">
        <v>3862</v>
      </c>
    </row>
    <row r="91" spans="1:14">
      <c r="B91" s="653">
        <v>1</v>
      </c>
      <c r="C91" s="653" t="s">
        <v>5504</v>
      </c>
      <c r="D91" s="655" t="s">
        <v>3862</v>
      </c>
    </row>
    <row r="92" spans="1:14">
      <c r="A92" s="642">
        <v>39</v>
      </c>
      <c r="B92" s="643" t="s">
        <v>3863</v>
      </c>
      <c r="C92" s="644"/>
      <c r="D92" s="645"/>
      <c r="E92" s="642" t="s">
        <v>4018</v>
      </c>
      <c r="F92" s="644">
        <v>1</v>
      </c>
      <c r="G92" s="646"/>
      <c r="H92" s="647">
        <f>$F92*$G92</f>
        <v>0</v>
      </c>
      <c r="I92" s="646"/>
      <c r="J92" s="647">
        <f>$F92*$I92</f>
        <v>0</v>
      </c>
      <c r="K92" s="646">
        <f>$G92+$I92</f>
        <v>0</v>
      </c>
      <c r="L92" s="647">
        <f>$H92+$J92</f>
        <v>0</v>
      </c>
      <c r="M92" s="644"/>
      <c r="N92" s="644"/>
    </row>
    <row r="93" spans="1:14" ht="25.5">
      <c r="A93" s="628"/>
      <c r="B93" s="648"/>
      <c r="C93" s="649"/>
      <c r="D93" s="650" t="s">
        <v>44</v>
      </c>
      <c r="E93" s="628"/>
      <c r="F93" s="649"/>
      <c r="G93" s="631"/>
      <c r="H93" s="651"/>
      <c r="I93" s="631"/>
      <c r="J93" s="651"/>
      <c r="K93" s="631"/>
      <c r="L93" s="651"/>
      <c r="M93" s="649"/>
      <c r="N93" s="649"/>
    </row>
    <row r="94" spans="1:14">
      <c r="B94" s="653">
        <v>1</v>
      </c>
      <c r="C94" s="653" t="s">
        <v>5504</v>
      </c>
      <c r="D94" s="655" t="s">
        <v>3864</v>
      </c>
    </row>
    <row r="95" spans="1:14">
      <c r="A95" s="642">
        <v>40</v>
      </c>
      <c r="B95" s="643" t="s">
        <v>3865</v>
      </c>
      <c r="C95" s="644"/>
      <c r="D95" s="645"/>
      <c r="E95" s="642" t="s">
        <v>4018</v>
      </c>
      <c r="F95" s="644">
        <v>1</v>
      </c>
      <c r="G95" s="646"/>
      <c r="H95" s="647">
        <f>$F95*$G95</f>
        <v>0</v>
      </c>
      <c r="I95" s="646"/>
      <c r="J95" s="647">
        <f>$F95*$I95</f>
        <v>0</v>
      </c>
      <c r="K95" s="646">
        <f>$G95+$I95</f>
        <v>0</v>
      </c>
      <c r="L95" s="647">
        <f>$H95+$J95</f>
        <v>0</v>
      </c>
      <c r="M95" s="644"/>
      <c r="N95" s="644"/>
    </row>
    <row r="96" spans="1:14" ht="25.5">
      <c r="A96" s="628"/>
      <c r="B96" s="648"/>
      <c r="C96" s="649"/>
      <c r="D96" s="650" t="s">
        <v>44</v>
      </c>
      <c r="E96" s="628"/>
      <c r="F96" s="649"/>
      <c r="G96" s="631"/>
      <c r="H96" s="651"/>
      <c r="I96" s="631"/>
      <c r="J96" s="651"/>
      <c r="K96" s="631"/>
      <c r="L96" s="651"/>
      <c r="M96" s="649"/>
      <c r="N96" s="649"/>
    </row>
    <row r="97" spans="1:14">
      <c r="B97" s="653">
        <v>1</v>
      </c>
      <c r="C97" s="653" t="s">
        <v>5504</v>
      </c>
      <c r="D97" s="655" t="s">
        <v>3864</v>
      </c>
    </row>
    <row r="98" spans="1:14">
      <c r="A98" s="642">
        <v>41</v>
      </c>
      <c r="B98" s="643" t="s">
        <v>1279</v>
      </c>
      <c r="C98" s="644"/>
      <c r="D98" s="645"/>
      <c r="E98" s="642" t="s">
        <v>4018</v>
      </c>
      <c r="F98" s="644">
        <v>1</v>
      </c>
      <c r="G98" s="646"/>
      <c r="H98" s="647">
        <f>$F98*$G98</f>
        <v>0</v>
      </c>
      <c r="I98" s="646"/>
      <c r="J98" s="647">
        <f>$F98*$I98</f>
        <v>0</v>
      </c>
      <c r="K98" s="646">
        <f>$G98+$I98</f>
        <v>0</v>
      </c>
      <c r="L98" s="647">
        <f>$H98+$J98</f>
        <v>0</v>
      </c>
      <c r="M98" s="644"/>
      <c r="N98" s="644"/>
    </row>
    <row r="99" spans="1:14">
      <c r="D99" s="655" t="s">
        <v>1274</v>
      </c>
    </row>
    <row r="100" spans="1:14" ht="25.5">
      <c r="D100" s="655" t="s">
        <v>0</v>
      </c>
    </row>
    <row r="101" spans="1:14">
      <c r="D101" s="655" t="s">
        <v>1280</v>
      </c>
    </row>
    <row r="102" spans="1:14">
      <c r="D102" s="655" t="s">
        <v>1281</v>
      </c>
    </row>
    <row r="103" spans="1:14" ht="13.5" thickBot="1">
      <c r="D103" s="655" t="s">
        <v>1282</v>
      </c>
    </row>
    <row r="104" spans="1:14" ht="13.5" thickBot="1">
      <c r="A104" s="662" t="s">
        <v>1283</v>
      </c>
      <c r="B104" s="663" t="s">
        <v>1284</v>
      </c>
      <c r="C104" s="664"/>
      <c r="D104" s="665"/>
      <c r="E104" s="666"/>
      <c r="F104" s="664"/>
      <c r="G104" s="667"/>
      <c r="H104" s="668">
        <f>SUM(H7:H103)</f>
        <v>0</v>
      </c>
      <c r="I104" s="667"/>
      <c r="J104" s="667">
        <f>SUM(J7:J103)</f>
        <v>0</v>
      </c>
      <c r="K104" s="667"/>
      <c r="L104" s="667">
        <f>SUM(L7:L103)</f>
        <v>0</v>
      </c>
      <c r="M104" s="664"/>
      <c r="N104" s="669"/>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2.xml><?xml version="1.0" encoding="utf-8"?>
<worksheet xmlns="http://schemas.openxmlformats.org/spreadsheetml/2006/main" xmlns:r="http://schemas.openxmlformats.org/officeDocument/2006/relationships">
  <sheetPr>
    <tabColor rgb="FF00B0F0"/>
    <pageSetUpPr fitToPage="1"/>
  </sheetPr>
  <dimension ref="A1:N12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652" customWidth="1"/>
    <col min="2" max="2" width="6.83203125" style="653" customWidth="1"/>
    <col min="3" max="3" width="5.5" style="653" customWidth="1"/>
    <col min="4" max="4" width="68.1640625" style="655" customWidth="1"/>
    <col min="5" max="5" width="10.1640625" style="652" customWidth="1"/>
    <col min="6" max="6" width="10.6640625" style="653"/>
    <col min="7" max="12" width="12.5" style="654" customWidth="1"/>
    <col min="13" max="13" width="15" style="653" customWidth="1"/>
    <col min="14" max="14" width="17" style="653" customWidth="1"/>
    <col min="15" max="16384" width="10.6640625" style="618"/>
  </cols>
  <sheetData>
    <row r="1" spans="1:14" s="629" customFormat="1">
      <c r="A1" s="627"/>
      <c r="B1" s="1663" t="s">
        <v>3816</v>
      </c>
      <c r="C1" s="1663"/>
      <c r="D1" s="1663"/>
      <c r="E1" s="628"/>
      <c r="G1" s="630"/>
      <c r="H1" s="631">
        <f>H129</f>
        <v>0</v>
      </c>
      <c r="I1" s="632"/>
      <c r="J1" s="631">
        <f>J129</f>
        <v>0</v>
      </c>
      <c r="K1" s="632"/>
      <c r="L1" s="631">
        <f>L129</f>
        <v>0</v>
      </c>
    </row>
    <row r="2" spans="1:14" s="629" customFormat="1">
      <c r="A2" s="627"/>
      <c r="B2" s="1663" t="s">
        <v>3</v>
      </c>
      <c r="C2" s="1663"/>
      <c r="D2" s="1663"/>
      <c r="E2" s="628"/>
      <c r="G2" s="633"/>
      <c r="H2" s="634"/>
      <c r="I2" s="628"/>
      <c r="J2" s="628"/>
      <c r="K2" s="628"/>
      <c r="L2" s="628"/>
    </row>
    <row r="3" spans="1:14" s="629" customFormat="1">
      <c r="A3" s="627"/>
      <c r="B3" s="1664"/>
      <c r="C3" s="1664"/>
      <c r="D3" s="1664"/>
      <c r="E3" s="628"/>
      <c r="G3" s="634"/>
      <c r="H3" s="634"/>
      <c r="I3" s="628"/>
      <c r="J3" s="628"/>
      <c r="K3" s="628"/>
      <c r="L3" s="628"/>
    </row>
    <row r="4" spans="1:14" ht="25.5">
      <c r="A4" s="635" t="s">
        <v>4834</v>
      </c>
      <c r="B4" s="1665" t="s">
        <v>4835</v>
      </c>
      <c r="C4" s="1665"/>
      <c r="D4" s="1665"/>
      <c r="E4" s="636" t="s">
        <v>4836</v>
      </c>
      <c r="F4" s="636" t="s">
        <v>4837</v>
      </c>
      <c r="G4" s="620" t="s">
        <v>4838</v>
      </c>
      <c r="H4" s="620" t="s">
        <v>4839</v>
      </c>
      <c r="I4" s="620" t="s">
        <v>4840</v>
      </c>
      <c r="J4" s="620" t="s">
        <v>4841</v>
      </c>
      <c r="K4" s="620" t="s">
        <v>4842</v>
      </c>
      <c r="L4" s="620" t="s">
        <v>4843</v>
      </c>
      <c r="M4" s="620" t="s">
        <v>5953</v>
      </c>
      <c r="N4" s="620" t="s">
        <v>4844</v>
      </c>
    </row>
    <row r="5" spans="1:14">
      <c r="A5" s="637">
        <v>1</v>
      </c>
      <c r="B5" s="637" t="s">
        <v>5936</v>
      </c>
      <c r="C5" s="637" t="s">
        <v>5936</v>
      </c>
      <c r="D5" s="637">
        <v>2</v>
      </c>
      <c r="E5" s="637">
        <v>3</v>
      </c>
      <c r="F5" s="637">
        <v>4</v>
      </c>
      <c r="G5" s="637">
        <v>5</v>
      </c>
      <c r="H5" s="637">
        <v>6</v>
      </c>
      <c r="I5" s="637">
        <v>7</v>
      </c>
      <c r="J5" s="637">
        <v>8</v>
      </c>
      <c r="K5" s="637">
        <v>9</v>
      </c>
      <c r="L5" s="637">
        <v>10</v>
      </c>
      <c r="M5" s="637">
        <v>11</v>
      </c>
      <c r="N5" s="637">
        <v>12</v>
      </c>
    </row>
    <row r="6" spans="1:14" s="641" customFormat="1">
      <c r="A6" s="638" t="s">
        <v>4845</v>
      </c>
      <c r="B6" s="639" t="s">
        <v>4845</v>
      </c>
      <c r="C6" s="639" t="s">
        <v>4845</v>
      </c>
      <c r="D6" s="640" t="s">
        <v>4845</v>
      </c>
      <c r="E6" s="638" t="s">
        <v>4845</v>
      </c>
      <c r="F6" s="639" t="s">
        <v>4845</v>
      </c>
      <c r="G6" s="638" t="s">
        <v>4846</v>
      </c>
      <c r="H6" s="638" t="s">
        <v>4846</v>
      </c>
      <c r="I6" s="638" t="s">
        <v>4846</v>
      </c>
      <c r="J6" s="638" t="s">
        <v>4846</v>
      </c>
      <c r="K6" s="639" t="s">
        <v>4846</v>
      </c>
      <c r="L6" s="639" t="s">
        <v>4846</v>
      </c>
      <c r="M6" s="639" t="s">
        <v>4846</v>
      </c>
      <c r="N6" s="639" t="s">
        <v>4846</v>
      </c>
    </row>
    <row r="7" spans="1:14">
      <c r="A7" s="642">
        <v>42</v>
      </c>
      <c r="B7" s="643" t="s">
        <v>3828</v>
      </c>
      <c r="C7" s="644"/>
      <c r="D7" s="645"/>
      <c r="E7" s="642" t="s">
        <v>4018</v>
      </c>
      <c r="F7" s="644">
        <v>1</v>
      </c>
      <c r="G7" s="646"/>
      <c r="H7" s="647">
        <f>$F7*$G7</f>
        <v>0</v>
      </c>
      <c r="I7" s="646"/>
      <c r="J7" s="647">
        <f>$F7*$I7</f>
        <v>0</v>
      </c>
      <c r="K7" s="646">
        <f>$G7+$I7</f>
        <v>0</v>
      </c>
      <c r="L7" s="647">
        <f>$H7+$J7</f>
        <v>0</v>
      </c>
      <c r="M7" s="644"/>
      <c r="N7" s="644"/>
    </row>
    <row r="8" spans="1:14" ht="63.75">
      <c r="A8" s="628"/>
      <c r="B8" s="648"/>
      <c r="C8" s="649"/>
      <c r="D8" s="650" t="s">
        <v>3866</v>
      </c>
      <c r="E8" s="628"/>
      <c r="F8" s="649"/>
      <c r="G8" s="631"/>
      <c r="H8" s="651"/>
      <c r="I8" s="631"/>
      <c r="J8" s="651"/>
      <c r="K8" s="631"/>
      <c r="L8" s="651"/>
      <c r="M8" s="649"/>
      <c r="N8" s="649"/>
    </row>
    <row r="9" spans="1:14">
      <c r="D9" s="650" t="s">
        <v>4849</v>
      </c>
    </row>
    <row r="10" spans="1:14">
      <c r="D10" s="650" t="s">
        <v>4850</v>
      </c>
    </row>
    <row r="11" spans="1:14">
      <c r="D11" s="650" t="s">
        <v>4851</v>
      </c>
    </row>
    <row r="12" spans="1:14">
      <c r="B12" s="653">
        <v>1</v>
      </c>
      <c r="C12" s="653" t="s">
        <v>5504</v>
      </c>
      <c r="D12" s="655" t="s">
        <v>7</v>
      </c>
    </row>
    <row r="13" spans="1:14">
      <c r="B13" s="653">
        <v>1</v>
      </c>
      <c r="C13" s="653" t="s">
        <v>5504</v>
      </c>
      <c r="D13" s="655" t="s">
        <v>77</v>
      </c>
    </row>
    <row r="14" spans="1:14">
      <c r="B14" s="653">
        <v>2</v>
      </c>
      <c r="C14" s="653" t="s">
        <v>5504</v>
      </c>
      <c r="D14" s="655" t="s">
        <v>78</v>
      </c>
    </row>
    <row r="15" spans="1:14">
      <c r="B15" s="653">
        <v>1</v>
      </c>
      <c r="C15" s="653" t="s">
        <v>5504</v>
      </c>
      <c r="D15" s="655" t="s">
        <v>79</v>
      </c>
    </row>
    <row r="16" spans="1:14">
      <c r="B16" s="653">
        <v>1</v>
      </c>
      <c r="C16" s="653" t="s">
        <v>5504</v>
      </c>
      <c r="D16" s="655" t="s">
        <v>80</v>
      </c>
    </row>
    <row r="17" spans="1:14">
      <c r="B17" s="653">
        <v>2</v>
      </c>
      <c r="C17" s="653" t="s">
        <v>5504</v>
      </c>
      <c r="D17" s="655" t="s">
        <v>81</v>
      </c>
    </row>
    <row r="18" spans="1:14">
      <c r="B18" s="653">
        <v>1</v>
      </c>
      <c r="C18" s="653" t="s">
        <v>5504</v>
      </c>
      <c r="D18" s="655" t="s">
        <v>82</v>
      </c>
    </row>
    <row r="19" spans="1:14">
      <c r="B19" s="653">
        <v>2</v>
      </c>
      <c r="C19" s="653" t="s">
        <v>5504</v>
      </c>
      <c r="D19" s="655" t="s">
        <v>13</v>
      </c>
    </row>
    <row r="20" spans="1:14">
      <c r="B20" s="653">
        <v>4</v>
      </c>
      <c r="C20" s="653" t="s">
        <v>5504</v>
      </c>
      <c r="D20" s="655" t="s">
        <v>3088</v>
      </c>
    </row>
    <row r="21" spans="1:14">
      <c r="B21" s="653">
        <v>6</v>
      </c>
      <c r="C21" s="653" t="s">
        <v>5504</v>
      </c>
      <c r="D21" s="655" t="s">
        <v>3090</v>
      </c>
    </row>
    <row r="22" spans="1:14">
      <c r="B22" s="653">
        <v>3</v>
      </c>
      <c r="C22" s="653" t="s">
        <v>5504</v>
      </c>
      <c r="D22" s="655" t="s">
        <v>3103</v>
      </c>
    </row>
    <row r="23" spans="1:14">
      <c r="B23" s="653">
        <v>1</v>
      </c>
      <c r="C23" s="653" t="s">
        <v>4018</v>
      </c>
      <c r="D23" s="655" t="s">
        <v>3105</v>
      </c>
    </row>
    <row r="24" spans="1:14">
      <c r="A24" s="642">
        <v>43</v>
      </c>
      <c r="B24" s="643" t="s">
        <v>83</v>
      </c>
      <c r="C24" s="644"/>
      <c r="D24" s="645"/>
      <c r="E24" s="642" t="s">
        <v>459</v>
      </c>
      <c r="F24" s="644">
        <v>20</v>
      </c>
      <c r="G24" s="646"/>
      <c r="H24" s="647">
        <f>$F24*$G24</f>
        <v>0</v>
      </c>
      <c r="I24" s="646"/>
      <c r="J24" s="647">
        <f>$F24*$I24</f>
        <v>0</v>
      </c>
      <c r="K24" s="646">
        <f>$G24+$I24</f>
        <v>0</v>
      </c>
      <c r="L24" s="647">
        <f>$H24+$J24</f>
        <v>0</v>
      </c>
      <c r="M24" s="644"/>
      <c r="N24" s="644"/>
    </row>
    <row r="25" spans="1:14">
      <c r="A25" s="656"/>
      <c r="B25" s="657"/>
      <c r="C25" s="658"/>
      <c r="D25" s="659" t="s">
        <v>3111</v>
      </c>
      <c r="E25" s="656"/>
      <c r="F25" s="658"/>
      <c r="G25" s="660"/>
      <c r="H25" s="661"/>
      <c r="I25" s="660"/>
      <c r="J25" s="661"/>
      <c r="K25" s="660"/>
      <c r="L25" s="661"/>
      <c r="M25" s="658"/>
      <c r="N25" s="658"/>
    </row>
    <row r="26" spans="1:14">
      <c r="A26" s="642">
        <v>44</v>
      </c>
      <c r="B26" s="643" t="s">
        <v>3110</v>
      </c>
      <c r="C26" s="644"/>
      <c r="D26" s="645"/>
      <c r="E26" s="642" t="s">
        <v>459</v>
      </c>
      <c r="F26" s="644">
        <v>50</v>
      </c>
      <c r="G26" s="646"/>
      <c r="H26" s="647">
        <f>$F26*$G26</f>
        <v>0</v>
      </c>
      <c r="I26" s="646"/>
      <c r="J26" s="647">
        <f>$F26*$I26</f>
        <v>0</v>
      </c>
      <c r="K26" s="646">
        <f>$G26+$I26</f>
        <v>0</v>
      </c>
      <c r="L26" s="647">
        <f>$H26+$J26</f>
        <v>0</v>
      </c>
      <c r="M26" s="644"/>
      <c r="N26" s="644"/>
    </row>
    <row r="27" spans="1:14">
      <c r="A27" s="656"/>
      <c r="B27" s="657"/>
      <c r="C27" s="658"/>
      <c r="D27" s="659" t="s">
        <v>3111</v>
      </c>
      <c r="E27" s="656"/>
      <c r="F27" s="658"/>
      <c r="G27" s="660"/>
      <c r="H27" s="661"/>
      <c r="I27" s="660"/>
      <c r="J27" s="661"/>
      <c r="K27" s="660"/>
      <c r="L27" s="661"/>
      <c r="M27" s="658"/>
      <c r="N27" s="658"/>
    </row>
    <row r="28" spans="1:14">
      <c r="A28" s="642">
        <v>45</v>
      </c>
      <c r="B28" s="643" t="s">
        <v>84</v>
      </c>
      <c r="C28" s="644"/>
      <c r="D28" s="645"/>
      <c r="E28" s="642" t="s">
        <v>459</v>
      </c>
      <c r="F28" s="644">
        <v>100</v>
      </c>
      <c r="G28" s="646"/>
      <c r="H28" s="647">
        <f>$F28*$G28</f>
        <v>0</v>
      </c>
      <c r="I28" s="646"/>
      <c r="J28" s="647">
        <f>$F28*$I28</f>
        <v>0</v>
      </c>
      <c r="K28" s="646">
        <f>$G28+$I28</f>
        <v>0</v>
      </c>
      <c r="L28" s="647">
        <f>$H28+$J28</f>
        <v>0</v>
      </c>
      <c r="M28" s="644"/>
      <c r="N28" s="644"/>
    </row>
    <row r="29" spans="1:14">
      <c r="A29" s="628"/>
      <c r="B29" s="648"/>
      <c r="C29" s="649"/>
      <c r="D29" s="650" t="s">
        <v>3111</v>
      </c>
      <c r="E29" s="628"/>
      <c r="F29" s="649"/>
      <c r="G29" s="631"/>
      <c r="H29" s="651"/>
      <c r="I29" s="631"/>
      <c r="J29" s="651"/>
      <c r="K29" s="631"/>
      <c r="L29" s="651"/>
      <c r="M29" s="649"/>
      <c r="N29" s="649"/>
    </row>
    <row r="30" spans="1:14">
      <c r="B30" s="653">
        <v>1</v>
      </c>
      <c r="C30" s="653" t="s">
        <v>5504</v>
      </c>
      <c r="D30" s="655" t="s">
        <v>93</v>
      </c>
    </row>
    <row r="31" spans="1:14">
      <c r="B31" s="653">
        <v>1</v>
      </c>
      <c r="C31" s="653" t="s">
        <v>5504</v>
      </c>
      <c r="D31" s="655" t="s">
        <v>3867</v>
      </c>
    </row>
    <row r="32" spans="1:14">
      <c r="B32" s="653">
        <v>1</v>
      </c>
      <c r="C32" s="653" t="s">
        <v>5504</v>
      </c>
      <c r="D32" s="655" t="s">
        <v>3868</v>
      </c>
    </row>
    <row r="33" spans="1:14">
      <c r="A33" s="642">
        <v>46</v>
      </c>
      <c r="B33" s="643" t="s">
        <v>96</v>
      </c>
      <c r="C33" s="644"/>
      <c r="D33" s="645"/>
      <c r="E33" s="642" t="s">
        <v>4018</v>
      </c>
      <c r="F33" s="644">
        <v>1</v>
      </c>
      <c r="G33" s="646"/>
      <c r="H33" s="647">
        <f>$F33*$G33</f>
        <v>0</v>
      </c>
      <c r="I33" s="646"/>
      <c r="J33" s="647">
        <f>$F33*$I33</f>
        <v>0</v>
      </c>
      <c r="K33" s="646">
        <f>$G33+$I33</f>
        <v>0</v>
      </c>
      <c r="L33" s="647">
        <f>$H33+$J33</f>
        <v>0</v>
      </c>
      <c r="M33" s="644"/>
      <c r="N33" s="644"/>
    </row>
    <row r="34" spans="1:14">
      <c r="B34" s="653">
        <v>1</v>
      </c>
      <c r="C34" s="653" t="s">
        <v>5504</v>
      </c>
      <c r="D34" s="655" t="s">
        <v>97</v>
      </c>
    </row>
    <row r="35" spans="1:14">
      <c r="B35" s="653">
        <v>1</v>
      </c>
      <c r="C35" s="653" t="s">
        <v>5504</v>
      </c>
      <c r="D35" s="655" t="s">
        <v>98</v>
      </c>
    </row>
    <row r="36" spans="1:14">
      <c r="B36" s="653">
        <v>1</v>
      </c>
      <c r="C36" s="653" t="s">
        <v>5504</v>
      </c>
      <c r="D36" s="655" t="s">
        <v>98</v>
      </c>
    </row>
    <row r="37" spans="1:14">
      <c r="B37" s="653">
        <v>1</v>
      </c>
      <c r="C37" s="653" t="s">
        <v>5504</v>
      </c>
      <c r="D37" s="655" t="s">
        <v>98</v>
      </c>
    </row>
    <row r="38" spans="1:14">
      <c r="B38" s="653">
        <v>1</v>
      </c>
      <c r="C38" s="653" t="s">
        <v>5504</v>
      </c>
      <c r="D38" s="655" t="s">
        <v>98</v>
      </c>
    </row>
    <row r="39" spans="1:14">
      <c r="B39" s="653">
        <v>1</v>
      </c>
      <c r="C39" s="653" t="s">
        <v>5504</v>
      </c>
      <c r="D39" s="655" t="s">
        <v>98</v>
      </c>
    </row>
    <row r="40" spans="1:14">
      <c r="B40" s="653">
        <v>1</v>
      </c>
      <c r="C40" s="653" t="s">
        <v>5504</v>
      </c>
      <c r="D40" s="655" t="s">
        <v>99</v>
      </c>
    </row>
    <row r="41" spans="1:14">
      <c r="A41" s="642">
        <v>47</v>
      </c>
      <c r="B41" s="643" t="s">
        <v>3869</v>
      </c>
      <c r="C41" s="644"/>
      <c r="D41" s="645"/>
      <c r="E41" s="642" t="s">
        <v>4018</v>
      </c>
      <c r="F41" s="644">
        <v>1</v>
      </c>
      <c r="G41" s="646"/>
      <c r="H41" s="647">
        <f>$F41*$G41</f>
        <v>0</v>
      </c>
      <c r="I41" s="646"/>
      <c r="J41" s="647">
        <f>$F41*$I41</f>
        <v>0</v>
      </c>
      <c r="K41" s="646">
        <f>$G41+$I41</f>
        <v>0</v>
      </c>
      <c r="L41" s="647">
        <f>$H41+$J41</f>
        <v>0</v>
      </c>
      <c r="M41" s="644"/>
      <c r="N41" s="644"/>
    </row>
    <row r="42" spans="1:14" ht="25.5">
      <c r="B42" s="653">
        <v>1</v>
      </c>
      <c r="C42" s="653" t="s">
        <v>5504</v>
      </c>
      <c r="D42" s="655" t="s">
        <v>101</v>
      </c>
    </row>
    <row r="43" spans="1:14">
      <c r="A43" s="642">
        <v>48</v>
      </c>
      <c r="B43" s="643" t="s">
        <v>102</v>
      </c>
      <c r="C43" s="644"/>
      <c r="D43" s="645"/>
      <c r="E43" s="642" t="s">
        <v>4018</v>
      </c>
      <c r="F43" s="644">
        <v>1</v>
      </c>
      <c r="G43" s="646"/>
      <c r="H43" s="647">
        <f>$F43*$G43</f>
        <v>0</v>
      </c>
      <c r="I43" s="646"/>
      <c r="J43" s="647">
        <f>$F43*$I43</f>
        <v>0</v>
      </c>
      <c r="K43" s="646">
        <f>$G43+$I43</f>
        <v>0</v>
      </c>
      <c r="L43" s="647">
        <f>$H43+$J43</f>
        <v>0</v>
      </c>
      <c r="M43" s="644"/>
      <c r="N43" s="644"/>
    </row>
    <row r="44" spans="1:14" ht="25.5">
      <c r="B44" s="653">
        <v>1</v>
      </c>
      <c r="C44" s="653" t="s">
        <v>5504</v>
      </c>
      <c r="D44" s="655" t="s">
        <v>103</v>
      </c>
    </row>
    <row r="45" spans="1:14" ht="25.5">
      <c r="B45" s="653">
        <v>1</v>
      </c>
      <c r="C45" s="653" t="s">
        <v>5504</v>
      </c>
      <c r="D45" s="655" t="s">
        <v>103</v>
      </c>
    </row>
    <row r="46" spans="1:14">
      <c r="B46" s="653">
        <v>1</v>
      </c>
      <c r="C46" s="653" t="s">
        <v>5504</v>
      </c>
      <c r="D46" s="655" t="s">
        <v>104</v>
      </c>
    </row>
    <row r="47" spans="1:14" ht="25.5">
      <c r="B47" s="653">
        <v>1</v>
      </c>
      <c r="C47" s="653" t="s">
        <v>5504</v>
      </c>
      <c r="D47" s="655" t="s">
        <v>105</v>
      </c>
    </row>
    <row r="48" spans="1:14" ht="25.5">
      <c r="B48" s="653">
        <v>1</v>
      </c>
      <c r="C48" s="653" t="s">
        <v>5504</v>
      </c>
      <c r="D48" s="655" t="s">
        <v>106</v>
      </c>
    </row>
    <row r="49" spans="1:14" ht="25.5">
      <c r="B49" s="653">
        <v>1</v>
      </c>
      <c r="C49" s="653" t="s">
        <v>5504</v>
      </c>
      <c r="D49" s="655" t="s">
        <v>107</v>
      </c>
    </row>
    <row r="50" spans="1:14" ht="25.5">
      <c r="B50" s="653">
        <v>1</v>
      </c>
      <c r="C50" s="653" t="s">
        <v>5504</v>
      </c>
      <c r="D50" s="655" t="s">
        <v>107</v>
      </c>
    </row>
    <row r="51" spans="1:14" ht="25.5">
      <c r="B51" s="653">
        <v>1</v>
      </c>
      <c r="C51" s="653" t="s">
        <v>5504</v>
      </c>
      <c r="D51" s="655" t="s">
        <v>107</v>
      </c>
    </row>
    <row r="52" spans="1:14">
      <c r="B52" s="653">
        <v>1</v>
      </c>
      <c r="C52" s="653" t="s">
        <v>5504</v>
      </c>
      <c r="D52" s="655" t="s">
        <v>108</v>
      </c>
    </row>
    <row r="53" spans="1:14">
      <c r="B53" s="653">
        <v>1</v>
      </c>
      <c r="C53" s="653" t="s">
        <v>5504</v>
      </c>
      <c r="D53" s="655" t="s">
        <v>108</v>
      </c>
    </row>
    <row r="54" spans="1:14">
      <c r="B54" s="653">
        <v>1</v>
      </c>
      <c r="C54" s="653" t="s">
        <v>5504</v>
      </c>
      <c r="D54" s="655" t="s">
        <v>109</v>
      </c>
    </row>
    <row r="55" spans="1:14">
      <c r="B55" s="653">
        <v>1</v>
      </c>
      <c r="C55" s="653" t="s">
        <v>5504</v>
      </c>
      <c r="D55" s="655" t="s">
        <v>110</v>
      </c>
    </row>
    <row r="56" spans="1:14">
      <c r="B56" s="653">
        <v>1</v>
      </c>
      <c r="C56" s="653" t="s">
        <v>5504</v>
      </c>
      <c r="D56" s="655" t="s">
        <v>111</v>
      </c>
    </row>
    <row r="57" spans="1:14">
      <c r="B57" s="653">
        <v>1</v>
      </c>
      <c r="C57" s="653" t="s">
        <v>5504</v>
      </c>
      <c r="D57" s="655" t="s">
        <v>112</v>
      </c>
    </row>
    <row r="58" spans="1:14">
      <c r="A58" s="642">
        <v>49</v>
      </c>
      <c r="B58" s="643" t="s">
        <v>3870</v>
      </c>
      <c r="C58" s="644"/>
      <c r="D58" s="645"/>
      <c r="E58" s="642" t="s">
        <v>4018</v>
      </c>
      <c r="F58" s="644">
        <v>1</v>
      </c>
      <c r="G58" s="646"/>
      <c r="H58" s="647">
        <f>$F58*$G58</f>
        <v>0</v>
      </c>
      <c r="I58" s="646"/>
      <c r="J58" s="647">
        <f>$F58*$I58</f>
        <v>0</v>
      </c>
      <c r="K58" s="646">
        <f>$G58+$I58</f>
        <v>0</v>
      </c>
      <c r="L58" s="647">
        <f>$H58+$J58</f>
        <v>0</v>
      </c>
      <c r="M58" s="644"/>
      <c r="N58" s="644"/>
    </row>
    <row r="59" spans="1:14" ht="25.5">
      <c r="B59" s="653">
        <v>1</v>
      </c>
      <c r="C59" s="653" t="s">
        <v>5504</v>
      </c>
      <c r="D59" s="655" t="s">
        <v>103</v>
      </c>
    </row>
    <row r="60" spans="1:14" ht="25.5">
      <c r="B60" s="653">
        <v>1</v>
      </c>
      <c r="C60" s="653" t="s">
        <v>5504</v>
      </c>
      <c r="D60" s="655" t="s">
        <v>103</v>
      </c>
    </row>
    <row r="61" spans="1:14">
      <c r="B61" s="653">
        <v>1</v>
      </c>
      <c r="C61" s="653" t="s">
        <v>5504</v>
      </c>
      <c r="D61" s="655" t="s">
        <v>104</v>
      </c>
    </row>
    <row r="62" spans="1:14" ht="25.5">
      <c r="B62" s="653">
        <v>1</v>
      </c>
      <c r="C62" s="653" t="s">
        <v>5504</v>
      </c>
      <c r="D62" s="655" t="s">
        <v>105</v>
      </c>
    </row>
    <row r="63" spans="1:14" ht="25.5">
      <c r="B63" s="653">
        <v>1</v>
      </c>
      <c r="C63" s="653" t="s">
        <v>5504</v>
      </c>
      <c r="D63" s="655" t="s">
        <v>106</v>
      </c>
    </row>
    <row r="64" spans="1:14" ht="25.5">
      <c r="B64" s="653">
        <v>1</v>
      </c>
      <c r="C64" s="653" t="s">
        <v>5504</v>
      </c>
      <c r="D64" s="655" t="s">
        <v>107</v>
      </c>
    </row>
    <row r="65" spans="1:14" ht="25.5">
      <c r="B65" s="653">
        <v>1</v>
      </c>
      <c r="C65" s="653" t="s">
        <v>5504</v>
      </c>
      <c r="D65" s="655" t="s">
        <v>107</v>
      </c>
    </row>
    <row r="66" spans="1:14" ht="25.5">
      <c r="B66" s="653">
        <v>1</v>
      </c>
      <c r="C66" s="653" t="s">
        <v>5504</v>
      </c>
      <c r="D66" s="655" t="s">
        <v>107</v>
      </c>
    </row>
    <row r="67" spans="1:14">
      <c r="B67" s="653">
        <v>1</v>
      </c>
      <c r="C67" s="653" t="s">
        <v>5504</v>
      </c>
      <c r="D67" s="655" t="s">
        <v>108</v>
      </c>
    </row>
    <row r="68" spans="1:14">
      <c r="B68" s="653">
        <v>1</v>
      </c>
      <c r="C68" s="653" t="s">
        <v>5504</v>
      </c>
      <c r="D68" s="655" t="s">
        <v>108</v>
      </c>
    </row>
    <row r="69" spans="1:14">
      <c r="B69" s="653">
        <v>1</v>
      </c>
      <c r="C69" s="653" t="s">
        <v>5504</v>
      </c>
      <c r="D69" s="655" t="s">
        <v>109</v>
      </c>
    </row>
    <row r="70" spans="1:14">
      <c r="B70" s="653">
        <v>1</v>
      </c>
      <c r="C70" s="653" t="s">
        <v>5504</v>
      </c>
      <c r="D70" s="655" t="s">
        <v>110</v>
      </c>
    </row>
    <row r="71" spans="1:14">
      <c r="B71" s="653">
        <v>1</v>
      </c>
      <c r="C71" s="653" t="s">
        <v>5504</v>
      </c>
      <c r="D71" s="655" t="s">
        <v>111</v>
      </c>
    </row>
    <row r="72" spans="1:14">
      <c r="B72" s="653">
        <v>1</v>
      </c>
      <c r="C72" s="653" t="s">
        <v>5504</v>
      </c>
      <c r="D72" s="655" t="s">
        <v>112</v>
      </c>
    </row>
    <row r="73" spans="1:14">
      <c r="A73" s="642">
        <v>50</v>
      </c>
      <c r="B73" s="643" t="s">
        <v>113</v>
      </c>
      <c r="C73" s="644"/>
      <c r="D73" s="645"/>
      <c r="E73" s="642" t="s">
        <v>4018</v>
      </c>
      <c r="F73" s="644">
        <v>1</v>
      </c>
      <c r="G73" s="646"/>
      <c r="H73" s="647">
        <f>$F73*$G73</f>
        <v>0</v>
      </c>
      <c r="I73" s="646"/>
      <c r="J73" s="647">
        <f>$F73*$I73</f>
        <v>0</v>
      </c>
      <c r="K73" s="646">
        <f>$G73+$I73</f>
        <v>0</v>
      </c>
      <c r="L73" s="647">
        <f>$H73+$J73</f>
        <v>0</v>
      </c>
      <c r="M73" s="644"/>
      <c r="N73" s="644"/>
    </row>
    <row r="74" spans="1:14">
      <c r="B74" s="653">
        <v>1</v>
      </c>
      <c r="C74" s="653" t="s">
        <v>5504</v>
      </c>
      <c r="D74" s="655" t="s">
        <v>114</v>
      </c>
    </row>
    <row r="75" spans="1:14">
      <c r="B75" s="653">
        <v>1</v>
      </c>
      <c r="C75" s="653" t="s">
        <v>5504</v>
      </c>
      <c r="D75" s="655" t="s">
        <v>115</v>
      </c>
    </row>
    <row r="76" spans="1:14">
      <c r="B76" s="653">
        <v>1</v>
      </c>
      <c r="C76" s="653" t="s">
        <v>5504</v>
      </c>
      <c r="D76" s="655" t="s">
        <v>116</v>
      </c>
    </row>
    <row r="77" spans="1:14">
      <c r="A77" s="642">
        <v>51</v>
      </c>
      <c r="B77" s="643" t="s">
        <v>117</v>
      </c>
      <c r="C77" s="644"/>
      <c r="D77" s="645"/>
      <c r="E77" s="642" t="s">
        <v>4018</v>
      </c>
      <c r="F77" s="644">
        <v>1</v>
      </c>
      <c r="G77" s="646"/>
      <c r="H77" s="647">
        <f>$F77*$G77</f>
        <v>0</v>
      </c>
      <c r="I77" s="646"/>
      <c r="J77" s="647">
        <f>$F77*$I77</f>
        <v>0</v>
      </c>
      <c r="K77" s="646">
        <f>$G77+$I77</f>
        <v>0</v>
      </c>
      <c r="L77" s="647">
        <f>$H77+$J77</f>
        <v>0</v>
      </c>
      <c r="M77" s="644"/>
      <c r="N77" s="644"/>
    </row>
    <row r="78" spans="1:14">
      <c r="B78" s="653">
        <v>1</v>
      </c>
      <c r="C78" s="653" t="s">
        <v>5504</v>
      </c>
      <c r="D78" s="655" t="s">
        <v>3871</v>
      </c>
    </row>
    <row r="79" spans="1:14" ht="25.5">
      <c r="B79" s="653">
        <v>1</v>
      </c>
      <c r="C79" s="653" t="s">
        <v>5504</v>
      </c>
      <c r="D79" s="655" t="s">
        <v>119</v>
      </c>
    </row>
    <row r="80" spans="1:14" ht="25.5">
      <c r="B80" s="653">
        <v>1</v>
      </c>
      <c r="C80" s="653" t="s">
        <v>5504</v>
      </c>
      <c r="D80" s="655" t="s">
        <v>119</v>
      </c>
    </row>
    <row r="81" spans="1:14">
      <c r="A81" s="642">
        <v>52</v>
      </c>
      <c r="B81" s="643" t="s">
        <v>123</v>
      </c>
      <c r="C81" s="644"/>
      <c r="D81" s="645"/>
      <c r="E81" s="642" t="s">
        <v>4018</v>
      </c>
      <c r="F81" s="644">
        <v>1</v>
      </c>
      <c r="G81" s="646"/>
      <c r="H81" s="647">
        <f>$F81*$G81</f>
        <v>0</v>
      </c>
      <c r="I81" s="646"/>
      <c r="J81" s="647">
        <f>$F81*$I81</f>
        <v>0</v>
      </c>
      <c r="K81" s="646">
        <f>$G81+$I81</f>
        <v>0</v>
      </c>
      <c r="L81" s="647">
        <f>$H81+$J81</f>
        <v>0</v>
      </c>
      <c r="M81" s="644"/>
      <c r="N81" s="644"/>
    </row>
    <row r="82" spans="1:14" ht="25.5">
      <c r="B82" s="653">
        <v>1</v>
      </c>
      <c r="C82" s="653" t="s">
        <v>5504</v>
      </c>
      <c r="D82" s="655" t="s">
        <v>124</v>
      </c>
    </row>
    <row r="83" spans="1:14">
      <c r="B83" s="653">
        <v>1</v>
      </c>
      <c r="C83" s="653" t="s">
        <v>5504</v>
      </c>
      <c r="D83" s="655" t="s">
        <v>125</v>
      </c>
    </row>
    <row r="84" spans="1:14">
      <c r="B84" s="653">
        <v>1</v>
      </c>
      <c r="C84" s="653" t="s">
        <v>5504</v>
      </c>
      <c r="D84" s="655" t="s">
        <v>125</v>
      </c>
    </row>
    <row r="85" spans="1:14">
      <c r="B85" s="653">
        <v>1</v>
      </c>
      <c r="C85" s="653" t="s">
        <v>5504</v>
      </c>
      <c r="D85" s="655" t="s">
        <v>125</v>
      </c>
    </row>
    <row r="86" spans="1:14">
      <c r="B86" s="653">
        <v>1</v>
      </c>
      <c r="C86" s="653" t="s">
        <v>5504</v>
      </c>
      <c r="D86" s="655" t="s">
        <v>125</v>
      </c>
    </row>
    <row r="87" spans="1:14">
      <c r="B87" s="653">
        <v>1</v>
      </c>
      <c r="C87" s="653" t="s">
        <v>5504</v>
      </c>
      <c r="D87" s="655" t="s">
        <v>126</v>
      </c>
    </row>
    <row r="88" spans="1:14">
      <c r="B88" s="653">
        <v>1</v>
      </c>
      <c r="C88" s="653" t="s">
        <v>5504</v>
      </c>
      <c r="D88" s="655" t="s">
        <v>126</v>
      </c>
    </row>
    <row r="89" spans="1:14">
      <c r="B89" s="653">
        <v>1</v>
      </c>
      <c r="C89" s="653" t="s">
        <v>5504</v>
      </c>
      <c r="D89" s="655" t="s">
        <v>127</v>
      </c>
    </row>
    <row r="90" spans="1:14">
      <c r="B90" s="653">
        <v>1</v>
      </c>
      <c r="C90" s="653" t="s">
        <v>5504</v>
      </c>
      <c r="D90" s="655" t="s">
        <v>127</v>
      </c>
    </row>
    <row r="91" spans="1:14">
      <c r="B91" s="653">
        <v>1</v>
      </c>
      <c r="C91" s="653" t="s">
        <v>5504</v>
      </c>
      <c r="D91" s="655" t="s">
        <v>128</v>
      </c>
    </row>
    <row r="92" spans="1:14">
      <c r="B92" s="653">
        <v>1</v>
      </c>
      <c r="C92" s="653" t="s">
        <v>5504</v>
      </c>
      <c r="D92" s="655" t="s">
        <v>128</v>
      </c>
    </row>
    <row r="93" spans="1:14">
      <c r="B93" s="653">
        <v>1</v>
      </c>
      <c r="C93" s="653" t="s">
        <v>5504</v>
      </c>
      <c r="D93" s="655" t="s">
        <v>128</v>
      </c>
    </row>
    <row r="94" spans="1:14">
      <c r="B94" s="653">
        <v>1</v>
      </c>
      <c r="C94" s="653" t="s">
        <v>5504</v>
      </c>
      <c r="D94" s="655" t="s">
        <v>128</v>
      </c>
    </row>
    <row r="95" spans="1:14" ht="25.5">
      <c r="B95" s="653">
        <v>1</v>
      </c>
      <c r="C95" s="653" t="s">
        <v>5504</v>
      </c>
      <c r="D95" s="655" t="s">
        <v>3767</v>
      </c>
    </row>
    <row r="96" spans="1:14">
      <c r="B96" s="653">
        <v>1</v>
      </c>
      <c r="C96" s="653" t="s">
        <v>5504</v>
      </c>
      <c r="D96" s="655" t="s">
        <v>129</v>
      </c>
    </row>
    <row r="97" spans="1:14">
      <c r="B97" s="653">
        <v>1</v>
      </c>
      <c r="C97" s="653" t="s">
        <v>5504</v>
      </c>
      <c r="D97" s="655" t="s">
        <v>130</v>
      </c>
    </row>
    <row r="98" spans="1:14">
      <c r="B98" s="653">
        <v>1</v>
      </c>
      <c r="C98" s="653" t="s">
        <v>5504</v>
      </c>
      <c r="D98" s="655" t="s">
        <v>130</v>
      </c>
    </row>
    <row r="99" spans="1:14">
      <c r="B99" s="653">
        <v>1</v>
      </c>
      <c r="C99" s="653" t="s">
        <v>5504</v>
      </c>
      <c r="D99" s="655" t="s">
        <v>131</v>
      </c>
    </row>
    <row r="100" spans="1:14">
      <c r="B100" s="653">
        <v>1</v>
      </c>
      <c r="C100" s="653" t="s">
        <v>5504</v>
      </c>
      <c r="D100" s="655" t="s">
        <v>131</v>
      </c>
    </row>
    <row r="101" spans="1:14">
      <c r="B101" s="653">
        <v>1</v>
      </c>
      <c r="C101" s="653" t="s">
        <v>5504</v>
      </c>
      <c r="D101" s="655" t="s">
        <v>132</v>
      </c>
    </row>
    <row r="102" spans="1:14">
      <c r="B102" s="653">
        <v>1</v>
      </c>
      <c r="C102" s="653" t="s">
        <v>5504</v>
      </c>
      <c r="D102" s="655" t="s">
        <v>132</v>
      </c>
    </row>
    <row r="103" spans="1:14">
      <c r="B103" s="653">
        <v>1</v>
      </c>
      <c r="C103" s="653" t="s">
        <v>5504</v>
      </c>
      <c r="D103" s="655" t="s">
        <v>133</v>
      </c>
    </row>
    <row r="104" spans="1:14">
      <c r="B104" s="653">
        <v>1</v>
      </c>
      <c r="C104" s="653" t="s">
        <v>5504</v>
      </c>
      <c r="D104" s="655" t="s">
        <v>133</v>
      </c>
    </row>
    <row r="105" spans="1:14">
      <c r="A105" s="642">
        <v>53</v>
      </c>
      <c r="B105" s="643" t="s">
        <v>134</v>
      </c>
      <c r="C105" s="644"/>
      <c r="D105" s="645"/>
      <c r="E105" s="642" t="s">
        <v>4018</v>
      </c>
      <c r="F105" s="644">
        <v>1</v>
      </c>
      <c r="G105" s="646"/>
      <c r="H105" s="647">
        <f>$F105*$G105</f>
        <v>0</v>
      </c>
      <c r="I105" s="646"/>
      <c r="J105" s="647">
        <f>$F105*$I105</f>
        <v>0</v>
      </c>
      <c r="K105" s="646">
        <f>$G105+$I105</f>
        <v>0</v>
      </c>
      <c r="L105" s="647">
        <f>$H105+$J105</f>
        <v>0</v>
      </c>
      <c r="M105" s="644"/>
      <c r="N105" s="644"/>
    </row>
    <row r="106" spans="1:14">
      <c r="B106" s="653">
        <v>1</v>
      </c>
      <c r="C106" s="653" t="s">
        <v>5504</v>
      </c>
      <c r="D106" s="655" t="s">
        <v>135</v>
      </c>
    </row>
    <row r="107" spans="1:14">
      <c r="B107" s="653">
        <v>1</v>
      </c>
      <c r="C107" s="653" t="s">
        <v>5504</v>
      </c>
      <c r="D107" s="655" t="s">
        <v>136</v>
      </c>
    </row>
    <row r="108" spans="1:14">
      <c r="B108" s="653">
        <v>1</v>
      </c>
      <c r="C108" s="653" t="s">
        <v>5504</v>
      </c>
      <c r="D108" s="655" t="s">
        <v>137</v>
      </c>
    </row>
    <row r="109" spans="1:14">
      <c r="A109" s="642">
        <v>54</v>
      </c>
      <c r="B109" s="643" t="s">
        <v>138</v>
      </c>
      <c r="C109" s="644"/>
      <c r="D109" s="645"/>
      <c r="E109" s="642" t="s">
        <v>4018</v>
      </c>
      <c r="F109" s="644">
        <v>1</v>
      </c>
      <c r="G109" s="646"/>
      <c r="H109" s="647">
        <f>$F109*$G109</f>
        <v>0</v>
      </c>
      <c r="I109" s="646"/>
      <c r="J109" s="647">
        <f>$F109*$I109</f>
        <v>0</v>
      </c>
      <c r="K109" s="646">
        <f>$G109+$I109</f>
        <v>0</v>
      </c>
      <c r="L109" s="647">
        <f>$H109+$J109</f>
        <v>0</v>
      </c>
      <c r="M109" s="644"/>
      <c r="N109" s="644"/>
    </row>
    <row r="110" spans="1:14" ht="25.5">
      <c r="D110" s="655" t="s">
        <v>139</v>
      </c>
    </row>
    <row r="111" spans="1:14">
      <c r="B111" s="653">
        <v>60</v>
      </c>
      <c r="C111" s="653" t="s">
        <v>391</v>
      </c>
      <c r="D111" s="655" t="s">
        <v>140</v>
      </c>
    </row>
    <row r="112" spans="1:14">
      <c r="A112" s="642">
        <v>55</v>
      </c>
      <c r="B112" s="643" t="s">
        <v>141</v>
      </c>
      <c r="C112" s="644"/>
      <c r="D112" s="645"/>
      <c r="E112" s="642" t="s">
        <v>4018</v>
      </c>
      <c r="F112" s="644">
        <v>1</v>
      </c>
      <c r="G112" s="646"/>
      <c r="H112" s="647">
        <f>$F112*$G112</f>
        <v>0</v>
      </c>
      <c r="I112" s="646"/>
      <c r="J112" s="647">
        <f>$F112*$I112</f>
        <v>0</v>
      </c>
      <c r="K112" s="646">
        <f>$G112+$I112</f>
        <v>0</v>
      </c>
      <c r="L112" s="647">
        <f>$H112+$J112</f>
        <v>0</v>
      </c>
      <c r="M112" s="644"/>
      <c r="N112" s="644"/>
    </row>
    <row r="113" spans="1:14">
      <c r="B113" s="653">
        <v>1</v>
      </c>
      <c r="C113" s="653" t="s">
        <v>5504</v>
      </c>
      <c r="D113" s="655" t="s">
        <v>142</v>
      </c>
    </row>
    <row r="114" spans="1:14">
      <c r="A114" s="642">
        <v>56</v>
      </c>
      <c r="B114" s="643" t="s">
        <v>143</v>
      </c>
      <c r="C114" s="644"/>
      <c r="D114" s="645"/>
      <c r="E114" s="642" t="s">
        <v>4018</v>
      </c>
      <c r="F114" s="644">
        <v>1</v>
      </c>
      <c r="G114" s="646"/>
      <c r="H114" s="647">
        <f>$F114*$G114</f>
        <v>0</v>
      </c>
      <c r="I114" s="646"/>
      <c r="J114" s="647">
        <f>$F114*$I114</f>
        <v>0</v>
      </c>
      <c r="K114" s="646">
        <f>$G114+$I114</f>
        <v>0</v>
      </c>
      <c r="L114" s="647">
        <f>$H114+$J114</f>
        <v>0</v>
      </c>
      <c r="M114" s="644"/>
      <c r="N114" s="644"/>
    </row>
    <row r="115" spans="1:14">
      <c r="B115" s="653">
        <v>1</v>
      </c>
      <c r="C115" s="653" t="s">
        <v>5504</v>
      </c>
      <c r="D115" s="655" t="s">
        <v>144</v>
      </c>
    </row>
    <row r="116" spans="1:14">
      <c r="A116" s="642">
        <v>57</v>
      </c>
      <c r="B116" s="643" t="s">
        <v>145</v>
      </c>
      <c r="C116" s="644"/>
      <c r="D116" s="645"/>
      <c r="E116" s="642" t="s">
        <v>4018</v>
      </c>
      <c r="F116" s="644">
        <v>1</v>
      </c>
      <c r="G116" s="646"/>
      <c r="H116" s="647">
        <f>$F116*$G116</f>
        <v>0</v>
      </c>
      <c r="I116" s="646"/>
      <c r="J116" s="647">
        <f>$F116*$I116</f>
        <v>0</v>
      </c>
      <c r="K116" s="646">
        <f>$G116+$I116</f>
        <v>0</v>
      </c>
      <c r="L116" s="647">
        <f>$H116+$J116</f>
        <v>0</v>
      </c>
      <c r="M116" s="644"/>
      <c r="N116" s="644"/>
    </row>
    <row r="117" spans="1:14" ht="25.5">
      <c r="A117" s="628"/>
      <c r="B117" s="648"/>
      <c r="C117" s="649"/>
      <c r="D117" s="650" t="s">
        <v>146</v>
      </c>
      <c r="E117" s="628"/>
      <c r="F117" s="649"/>
      <c r="G117" s="631"/>
      <c r="H117" s="651"/>
      <c r="I117" s="631"/>
      <c r="J117" s="651"/>
      <c r="K117" s="631"/>
      <c r="L117" s="651"/>
      <c r="M117" s="649"/>
      <c r="N117" s="649"/>
    </row>
    <row r="118" spans="1:14">
      <c r="B118" s="653">
        <v>1</v>
      </c>
      <c r="C118" s="653" t="s">
        <v>5504</v>
      </c>
      <c r="D118" s="655" t="s">
        <v>147</v>
      </c>
    </row>
    <row r="119" spans="1:14">
      <c r="A119" s="642">
        <v>58</v>
      </c>
      <c r="B119" s="643" t="s">
        <v>148</v>
      </c>
      <c r="C119" s="644"/>
      <c r="D119" s="645"/>
      <c r="E119" s="642" t="s">
        <v>4018</v>
      </c>
      <c r="F119" s="644">
        <v>1</v>
      </c>
      <c r="G119" s="646"/>
      <c r="H119" s="647">
        <f>$F119*$G119</f>
        <v>0</v>
      </c>
      <c r="I119" s="646"/>
      <c r="J119" s="647">
        <f>$F119*$I119</f>
        <v>0</v>
      </c>
      <c r="K119" s="646">
        <f>$G119+$I119</f>
        <v>0</v>
      </c>
      <c r="L119" s="647">
        <f>$H119+$J119</f>
        <v>0</v>
      </c>
      <c r="M119" s="644"/>
      <c r="N119" s="644"/>
    </row>
    <row r="120" spans="1:14">
      <c r="B120" s="653">
        <v>1</v>
      </c>
      <c r="C120" s="653" t="s">
        <v>5504</v>
      </c>
      <c r="D120" s="655" t="s">
        <v>149</v>
      </c>
    </row>
    <row r="121" spans="1:14">
      <c r="A121" s="642">
        <v>59</v>
      </c>
      <c r="B121" s="643" t="s">
        <v>150</v>
      </c>
      <c r="C121" s="644"/>
      <c r="D121" s="645"/>
      <c r="E121" s="642" t="s">
        <v>4018</v>
      </c>
      <c r="F121" s="644">
        <v>1</v>
      </c>
      <c r="G121" s="646"/>
      <c r="H121" s="647">
        <f>$F121*$G121</f>
        <v>0</v>
      </c>
      <c r="I121" s="646"/>
      <c r="J121" s="647">
        <f>$F121*$I121</f>
        <v>0</v>
      </c>
      <c r="K121" s="646">
        <f>$G121+$I121</f>
        <v>0</v>
      </c>
      <c r="L121" s="647">
        <f>$H121+$J121</f>
        <v>0</v>
      </c>
      <c r="M121" s="644"/>
      <c r="N121" s="644"/>
    </row>
    <row r="122" spans="1:14">
      <c r="B122" s="653">
        <v>1</v>
      </c>
      <c r="C122" s="653" t="s">
        <v>5504</v>
      </c>
      <c r="D122" s="655" t="s">
        <v>151</v>
      </c>
    </row>
    <row r="123" spans="1:14">
      <c r="A123" s="642">
        <v>60</v>
      </c>
      <c r="B123" s="643" t="s">
        <v>1279</v>
      </c>
      <c r="C123" s="644"/>
      <c r="D123" s="645"/>
      <c r="E123" s="642" t="s">
        <v>4018</v>
      </c>
      <c r="F123" s="644">
        <v>1</v>
      </c>
      <c r="G123" s="646"/>
      <c r="H123" s="647">
        <f>$F123*$G123</f>
        <v>0</v>
      </c>
      <c r="I123" s="646"/>
      <c r="J123" s="647">
        <f>$F123*$I123</f>
        <v>0</v>
      </c>
      <c r="K123" s="646">
        <f>$G123+$I123</f>
        <v>0</v>
      </c>
      <c r="L123" s="647">
        <f>$H123+$J123</f>
        <v>0</v>
      </c>
      <c r="M123" s="644"/>
      <c r="N123" s="644"/>
    </row>
    <row r="124" spans="1:14">
      <c r="D124" s="655" t="s">
        <v>1274</v>
      </c>
    </row>
    <row r="125" spans="1:14" ht="25.5">
      <c r="D125" s="655" t="s">
        <v>0</v>
      </c>
    </row>
    <row r="126" spans="1:14">
      <c r="D126" s="655" t="s">
        <v>1280</v>
      </c>
    </row>
    <row r="127" spans="1:14">
      <c r="D127" s="655" t="s">
        <v>1281</v>
      </c>
    </row>
    <row r="128" spans="1:14" ht="13.5" thickBot="1">
      <c r="D128" s="655" t="s">
        <v>1282</v>
      </c>
    </row>
    <row r="129" spans="1:14" ht="13.5" thickBot="1">
      <c r="A129" s="662" t="s">
        <v>1283</v>
      </c>
      <c r="B129" s="663" t="s">
        <v>1284</v>
      </c>
      <c r="C129" s="664"/>
      <c r="D129" s="665"/>
      <c r="E129" s="666"/>
      <c r="F129" s="664"/>
      <c r="G129" s="667"/>
      <c r="H129" s="668">
        <f>SUM(H7:H128)</f>
        <v>0</v>
      </c>
      <c r="I129" s="667"/>
      <c r="J129" s="667">
        <f>SUM(J7:J128)</f>
        <v>0</v>
      </c>
      <c r="K129" s="667"/>
      <c r="L129" s="667">
        <f>SUM(L7:L128)</f>
        <v>0</v>
      </c>
      <c r="M129" s="664"/>
      <c r="N129" s="669"/>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3.xml><?xml version="1.0" encoding="utf-8"?>
<worksheet xmlns="http://schemas.openxmlformats.org/spreadsheetml/2006/main" xmlns:r="http://schemas.openxmlformats.org/officeDocument/2006/relationships">
  <sheetPr>
    <tabColor rgb="FF00B0F0"/>
    <pageSetUpPr fitToPage="1"/>
  </sheetPr>
  <dimension ref="A3:E23"/>
  <sheetViews>
    <sheetView workbookViewId="0">
      <selection activeCell="A31" sqref="A31"/>
    </sheetView>
  </sheetViews>
  <sheetFormatPr defaultColWidth="10.6640625" defaultRowHeight="12.75"/>
  <cols>
    <col min="1" max="1" width="10.6640625" style="670"/>
    <col min="2" max="2" width="45" style="672" customWidth="1"/>
    <col min="3" max="3" width="15.1640625" style="672" customWidth="1"/>
    <col min="4" max="4" width="16.1640625" style="672" customWidth="1"/>
    <col min="5" max="5" width="17.6640625" style="672" customWidth="1"/>
    <col min="6" max="16384" width="10.6640625" style="672"/>
  </cols>
  <sheetData>
    <row r="3" spans="1:5">
      <c r="B3" s="671" t="s">
        <v>3872</v>
      </c>
    </row>
    <row r="5" spans="1:5">
      <c r="B5" s="673" t="s">
        <v>4826</v>
      </c>
      <c r="C5" s="674" t="s">
        <v>4827</v>
      </c>
      <c r="D5" s="674" t="s">
        <v>4828</v>
      </c>
      <c r="E5" s="674" t="s">
        <v>4829</v>
      </c>
    </row>
    <row r="6" spans="1:5">
      <c r="B6" s="675"/>
      <c r="C6" s="675"/>
      <c r="D6" s="675"/>
      <c r="E6" s="675"/>
    </row>
    <row r="7" spans="1:5">
      <c r="B7" s="675" t="s">
        <v>4830</v>
      </c>
      <c r="C7" s="676">
        <f ca="1">'Mot (7)'!$H$1</f>
        <v>0</v>
      </c>
      <c r="D7" s="676">
        <f ca="1">'Mot (7)'!$J$1</f>
        <v>0</v>
      </c>
      <c r="E7" s="676">
        <f ca="1">'Mot (7)'!$L$1</f>
        <v>0</v>
      </c>
    </row>
    <row r="8" spans="1:5">
      <c r="B8" s="675" t="s">
        <v>4831</v>
      </c>
      <c r="C8" s="676">
        <f ca="1">'St (2)'!$H$1</f>
        <v>0</v>
      </c>
      <c r="D8" s="676">
        <f ca="1">'St (2)'!$J$1</f>
        <v>0</v>
      </c>
      <c r="E8" s="676">
        <f ca="1">'St (2)'!$L$1</f>
        <v>0</v>
      </c>
    </row>
    <row r="9" spans="1:5">
      <c r="B9" s="675"/>
      <c r="C9" s="676"/>
      <c r="D9" s="676"/>
      <c r="E9" s="676"/>
    </row>
    <row r="10" spans="1:5">
      <c r="B10" s="677" t="s">
        <v>4832</v>
      </c>
      <c r="C10" s="678">
        <f>SUM(C6:C9)</f>
        <v>0</v>
      </c>
      <c r="D10" s="678">
        <f>SUM(D6:D9)</f>
        <v>0</v>
      </c>
      <c r="E10" s="678">
        <f>SUM(E6:E9)</f>
        <v>0</v>
      </c>
    </row>
    <row r="14" spans="1:5" s="680" customFormat="1" ht="9.75">
      <c r="A14" s="679"/>
    </row>
    <row r="15" spans="1:5" s="680" customFormat="1" ht="9.75">
      <c r="A15" s="679"/>
    </row>
    <row r="16" spans="1:5" s="680" customFormat="1" ht="9.75">
      <c r="A16" s="679"/>
    </row>
    <row r="17" spans="1:1" s="680" customFormat="1" ht="9.75">
      <c r="A17" s="679"/>
    </row>
    <row r="18" spans="1:1" s="680" customFormat="1" ht="9.75">
      <c r="A18" s="679"/>
    </row>
    <row r="19" spans="1:1" s="680" customFormat="1" ht="9.75">
      <c r="A19" s="679"/>
    </row>
    <row r="20" spans="1:1" s="680" customFormat="1" ht="9.75">
      <c r="A20" s="679"/>
    </row>
    <row r="21" spans="1:1" s="680" customFormat="1" ht="9.75">
      <c r="A21" s="679"/>
    </row>
    <row r="22" spans="1:1" s="680" customFormat="1" ht="9.75">
      <c r="A22" s="679"/>
    </row>
    <row r="23" spans="1:1" s="680" customFormat="1" ht="9.75">
      <c r="A23" s="679"/>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4.xml><?xml version="1.0" encoding="utf-8"?>
<worksheet xmlns="http://schemas.openxmlformats.org/spreadsheetml/2006/main" xmlns:r="http://schemas.openxmlformats.org/officeDocument/2006/relationships">
  <sheetPr>
    <tabColor rgb="FF00B0F0"/>
    <pageSetUpPr fitToPage="1"/>
  </sheetPr>
  <dimension ref="A1:N4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706" customWidth="1"/>
    <col min="2" max="2" width="6.83203125" style="707" customWidth="1"/>
    <col min="3" max="3" width="5.5" style="707" customWidth="1"/>
    <col min="4" max="4" width="68.1640625" style="710" customWidth="1"/>
    <col min="5" max="5" width="10.1640625" style="706" customWidth="1"/>
    <col min="6" max="6" width="10.6640625" style="707"/>
    <col min="7" max="12" width="12.5" style="709" customWidth="1"/>
    <col min="13" max="13" width="15" style="707" customWidth="1"/>
    <col min="14" max="14" width="17" style="707" customWidth="1"/>
    <col min="15" max="16384" width="10.6640625" style="672"/>
  </cols>
  <sheetData>
    <row r="1" spans="1:14" s="683" customFormat="1">
      <c r="A1" s="681"/>
      <c r="B1" s="1666" t="s">
        <v>3873</v>
      </c>
      <c r="C1" s="1666"/>
      <c r="D1" s="1666"/>
      <c r="E1" s="682"/>
      <c r="G1" s="684"/>
      <c r="H1" s="685">
        <f>H40</f>
        <v>0</v>
      </c>
      <c r="I1" s="686"/>
      <c r="J1" s="685">
        <f>J40</f>
        <v>0</v>
      </c>
      <c r="K1" s="686"/>
      <c r="L1" s="685">
        <f>L40</f>
        <v>0</v>
      </c>
    </row>
    <row r="2" spans="1:14" s="683" customFormat="1">
      <c r="A2" s="681"/>
      <c r="B2" s="1666" t="s">
        <v>4830</v>
      </c>
      <c r="C2" s="1666"/>
      <c r="D2" s="1666"/>
      <c r="E2" s="682"/>
      <c r="G2" s="687"/>
      <c r="H2" s="688"/>
      <c r="I2" s="682"/>
      <c r="J2" s="682"/>
      <c r="K2" s="682"/>
      <c r="L2" s="682"/>
    </row>
    <row r="3" spans="1:14" s="683" customFormat="1">
      <c r="A3" s="681"/>
      <c r="B3" s="1667"/>
      <c r="C3" s="1667"/>
      <c r="D3" s="1667"/>
      <c r="E3" s="682"/>
      <c r="G3" s="688"/>
      <c r="H3" s="688"/>
      <c r="I3" s="682"/>
      <c r="J3" s="682"/>
      <c r="K3" s="682"/>
      <c r="L3" s="682"/>
    </row>
    <row r="4" spans="1:14" ht="25.5">
      <c r="A4" s="689" t="s">
        <v>4834</v>
      </c>
      <c r="B4" s="1668" t="s">
        <v>4835</v>
      </c>
      <c r="C4" s="1668"/>
      <c r="D4" s="1668"/>
      <c r="E4" s="690" t="s">
        <v>4836</v>
      </c>
      <c r="F4" s="690" t="s">
        <v>4837</v>
      </c>
      <c r="G4" s="674" t="s">
        <v>4838</v>
      </c>
      <c r="H4" s="674" t="s">
        <v>4839</v>
      </c>
      <c r="I4" s="674" t="s">
        <v>4840</v>
      </c>
      <c r="J4" s="674" t="s">
        <v>4841</v>
      </c>
      <c r="K4" s="674" t="s">
        <v>4842</v>
      </c>
      <c r="L4" s="674" t="s">
        <v>4843</v>
      </c>
      <c r="M4" s="674" t="s">
        <v>5953</v>
      </c>
      <c r="N4" s="674" t="s">
        <v>4844</v>
      </c>
    </row>
    <row r="5" spans="1:14">
      <c r="A5" s="691">
        <v>1</v>
      </c>
      <c r="B5" s="691" t="s">
        <v>5936</v>
      </c>
      <c r="C5" s="691" t="s">
        <v>5936</v>
      </c>
      <c r="D5" s="691">
        <v>2</v>
      </c>
      <c r="E5" s="691">
        <v>3</v>
      </c>
      <c r="F5" s="691">
        <v>4</v>
      </c>
      <c r="G5" s="691">
        <v>5</v>
      </c>
      <c r="H5" s="691">
        <v>6</v>
      </c>
      <c r="I5" s="691">
        <v>7</v>
      </c>
      <c r="J5" s="691">
        <v>8</v>
      </c>
      <c r="K5" s="691">
        <v>9</v>
      </c>
      <c r="L5" s="691">
        <v>10</v>
      </c>
      <c r="M5" s="691">
        <v>11</v>
      </c>
      <c r="N5" s="691">
        <v>12</v>
      </c>
    </row>
    <row r="6" spans="1:14" s="695" customFormat="1">
      <c r="A6" s="692" t="s">
        <v>4845</v>
      </c>
      <c r="B6" s="693" t="s">
        <v>4845</v>
      </c>
      <c r="C6" s="693" t="s">
        <v>4845</v>
      </c>
      <c r="D6" s="694" t="s">
        <v>4845</v>
      </c>
      <c r="E6" s="692" t="s">
        <v>4845</v>
      </c>
      <c r="F6" s="693" t="s">
        <v>4845</v>
      </c>
      <c r="G6" s="692" t="s">
        <v>4846</v>
      </c>
      <c r="H6" s="692" t="s">
        <v>4846</v>
      </c>
      <c r="I6" s="692" t="s">
        <v>4846</v>
      </c>
      <c r="J6" s="692" t="s">
        <v>4846</v>
      </c>
      <c r="K6" s="693" t="s">
        <v>4846</v>
      </c>
      <c r="L6" s="693" t="s">
        <v>4846</v>
      </c>
      <c r="M6" s="693" t="s">
        <v>4846</v>
      </c>
      <c r="N6" s="693" t="s">
        <v>4846</v>
      </c>
    </row>
    <row r="7" spans="1:14">
      <c r="A7" s="696">
        <v>1</v>
      </c>
      <c r="B7" s="697" t="s">
        <v>3874</v>
      </c>
      <c r="C7" s="698"/>
      <c r="D7" s="699"/>
      <c r="E7" s="696" t="s">
        <v>4018</v>
      </c>
      <c r="F7" s="698">
        <v>1</v>
      </c>
      <c r="G7" s="700"/>
      <c r="H7" s="701">
        <f>$F7*$G7</f>
        <v>0</v>
      </c>
      <c r="I7" s="700"/>
      <c r="J7" s="701">
        <f>$F7*$I7</f>
        <v>0</v>
      </c>
      <c r="K7" s="700">
        <f>$G7+$I7</f>
        <v>0</v>
      </c>
      <c r="L7" s="701">
        <f>$H7+$J7</f>
        <v>0</v>
      </c>
      <c r="M7" s="698"/>
      <c r="N7" s="698"/>
    </row>
    <row r="8" spans="1:14" ht="63.75">
      <c r="A8" s="682"/>
      <c r="B8" s="702"/>
      <c r="C8" s="703"/>
      <c r="D8" s="704" t="s">
        <v>4848</v>
      </c>
      <c r="E8" s="682"/>
      <c r="F8" s="703"/>
      <c r="G8" s="685"/>
      <c r="H8" s="705"/>
      <c r="I8" s="685"/>
      <c r="J8" s="705"/>
      <c r="K8" s="685"/>
      <c r="L8" s="705"/>
      <c r="M8" s="703"/>
      <c r="N8" s="703"/>
    </row>
    <row r="9" spans="1:14">
      <c r="D9" s="708" t="s">
        <v>4849</v>
      </c>
    </row>
    <row r="10" spans="1:14">
      <c r="D10" s="708" t="s">
        <v>4850</v>
      </c>
    </row>
    <row r="11" spans="1:14">
      <c r="D11" s="708" t="s">
        <v>4851</v>
      </c>
    </row>
    <row r="12" spans="1:14">
      <c r="B12" s="707">
        <v>1</v>
      </c>
      <c r="C12" s="707" t="s">
        <v>5504</v>
      </c>
      <c r="D12" s="710" t="s">
        <v>3875</v>
      </c>
    </row>
    <row r="13" spans="1:14">
      <c r="B13" s="707">
        <v>1</v>
      </c>
      <c r="C13" s="707" t="s">
        <v>5504</v>
      </c>
      <c r="D13" s="710" t="s">
        <v>4862</v>
      </c>
    </row>
    <row r="14" spans="1:14">
      <c r="B14" s="707">
        <v>1</v>
      </c>
      <c r="C14" s="707" t="s">
        <v>5504</v>
      </c>
      <c r="D14" s="710" t="s">
        <v>8</v>
      </c>
    </row>
    <row r="15" spans="1:14">
      <c r="B15" s="707">
        <v>5</v>
      </c>
      <c r="C15" s="707" t="s">
        <v>5504</v>
      </c>
      <c r="D15" s="710" t="s">
        <v>3876</v>
      </c>
    </row>
    <row r="16" spans="1:14">
      <c r="B16" s="707">
        <v>1</v>
      </c>
      <c r="C16" s="707" t="s">
        <v>5504</v>
      </c>
      <c r="D16" s="710" t="s">
        <v>3098</v>
      </c>
    </row>
    <row r="17" spans="1:14">
      <c r="B17" s="707">
        <v>1</v>
      </c>
      <c r="C17" s="707" t="s">
        <v>5504</v>
      </c>
      <c r="D17" s="710" t="s">
        <v>3103</v>
      </c>
    </row>
    <row r="18" spans="1:14">
      <c r="B18" s="707">
        <v>1</v>
      </c>
      <c r="C18" s="707" t="s">
        <v>4018</v>
      </c>
      <c r="D18" s="710" t="s">
        <v>3105</v>
      </c>
    </row>
    <row r="19" spans="1:14">
      <c r="A19" s="696">
        <v>2</v>
      </c>
      <c r="B19" s="697" t="s">
        <v>3121</v>
      </c>
      <c r="C19" s="698"/>
      <c r="D19" s="699"/>
      <c r="E19" s="696" t="s">
        <v>459</v>
      </c>
      <c r="F19" s="698">
        <v>8</v>
      </c>
      <c r="G19" s="700"/>
      <c r="H19" s="701">
        <f>$F19*$G19</f>
        <v>0</v>
      </c>
      <c r="I19" s="700"/>
      <c r="J19" s="701">
        <f>$F19*$I19</f>
        <v>0</v>
      </c>
      <c r="K19" s="700">
        <f>$G19+$I19</f>
        <v>0</v>
      </c>
      <c r="L19" s="701">
        <f>$H19+$J19</f>
        <v>0</v>
      </c>
      <c r="M19" s="698"/>
      <c r="N19" s="698"/>
    </row>
    <row r="20" spans="1:14">
      <c r="A20" s="711"/>
      <c r="B20" s="712"/>
      <c r="C20" s="713"/>
      <c r="D20" s="714" t="s">
        <v>3111</v>
      </c>
      <c r="E20" s="711"/>
      <c r="F20" s="713"/>
      <c r="G20" s="715"/>
      <c r="H20" s="716"/>
      <c r="I20" s="715"/>
      <c r="J20" s="716"/>
      <c r="K20" s="715"/>
      <c r="L20" s="716"/>
      <c r="M20" s="713"/>
      <c r="N20" s="713"/>
    </row>
    <row r="21" spans="1:14">
      <c r="A21" s="696">
        <v>3</v>
      </c>
      <c r="B21" s="697" t="s">
        <v>3877</v>
      </c>
      <c r="C21" s="698"/>
      <c r="D21" s="699"/>
      <c r="E21" s="696" t="s">
        <v>459</v>
      </c>
      <c r="F21" s="698">
        <v>10</v>
      </c>
      <c r="G21" s="700"/>
      <c r="H21" s="701">
        <f>$F21*$G21</f>
        <v>0</v>
      </c>
      <c r="I21" s="700"/>
      <c r="J21" s="701">
        <f>$F21*$I21</f>
        <v>0</v>
      </c>
      <c r="K21" s="700">
        <f>$G21+$I21</f>
        <v>0</v>
      </c>
      <c r="L21" s="701">
        <f>$H21+$J21</f>
        <v>0</v>
      </c>
      <c r="M21" s="698"/>
      <c r="N21" s="698"/>
    </row>
    <row r="22" spans="1:14">
      <c r="A22" s="711"/>
      <c r="B22" s="712"/>
      <c r="C22" s="713"/>
      <c r="D22" s="714" t="s">
        <v>3111</v>
      </c>
      <c r="E22" s="711"/>
      <c r="F22" s="713"/>
      <c r="G22" s="715"/>
      <c r="H22" s="716"/>
      <c r="I22" s="715"/>
      <c r="J22" s="716"/>
      <c r="K22" s="715"/>
      <c r="L22" s="716"/>
      <c r="M22" s="713"/>
      <c r="N22" s="713"/>
    </row>
    <row r="23" spans="1:14">
      <c r="A23" s="696">
        <v>4</v>
      </c>
      <c r="B23" s="697" t="s">
        <v>3127</v>
      </c>
      <c r="C23" s="698"/>
      <c r="D23" s="699"/>
      <c r="E23" s="696" t="s">
        <v>4018</v>
      </c>
      <c r="F23" s="698">
        <v>1</v>
      </c>
      <c r="G23" s="700"/>
      <c r="H23" s="701">
        <f>$F23*$G23</f>
        <v>0</v>
      </c>
      <c r="I23" s="700"/>
      <c r="J23" s="701">
        <f>$F23*$I23</f>
        <v>0</v>
      </c>
      <c r="K23" s="700">
        <f>$G23+$I23</f>
        <v>0</v>
      </c>
      <c r="L23" s="701">
        <f>$H23+$J23</f>
        <v>0</v>
      </c>
      <c r="M23" s="698"/>
      <c r="N23" s="698"/>
    </row>
    <row r="24" spans="1:14" ht="25.5">
      <c r="A24" s="682"/>
      <c r="B24" s="702"/>
      <c r="C24" s="703"/>
      <c r="D24" s="708" t="s">
        <v>3128</v>
      </c>
      <c r="E24" s="682"/>
      <c r="F24" s="703"/>
      <c r="G24" s="685"/>
      <c r="H24" s="705"/>
      <c r="I24" s="685"/>
      <c r="J24" s="705"/>
      <c r="K24" s="685"/>
      <c r="L24" s="705"/>
      <c r="M24" s="703"/>
      <c r="N24" s="703"/>
    </row>
    <row r="25" spans="1:14">
      <c r="B25" s="707">
        <v>1</v>
      </c>
      <c r="C25" s="707" t="s">
        <v>4018</v>
      </c>
      <c r="D25" s="710" t="s">
        <v>3129</v>
      </c>
    </row>
    <row r="26" spans="1:14">
      <c r="B26" s="707">
        <v>1</v>
      </c>
      <c r="C26" s="707" t="s">
        <v>4018</v>
      </c>
      <c r="D26" s="710" t="s">
        <v>3130</v>
      </c>
    </row>
    <row r="27" spans="1:14">
      <c r="A27" s="696">
        <v>5</v>
      </c>
      <c r="B27" s="697" t="s">
        <v>1270</v>
      </c>
      <c r="C27" s="698"/>
      <c r="D27" s="699"/>
      <c r="E27" s="696" t="s">
        <v>4018</v>
      </c>
      <c r="F27" s="698">
        <v>1</v>
      </c>
      <c r="G27" s="700"/>
      <c r="H27" s="701">
        <f>$F27*$G27</f>
        <v>0</v>
      </c>
      <c r="I27" s="700"/>
      <c r="J27" s="701">
        <f>$F27*$I27</f>
        <v>0</v>
      </c>
      <c r="K27" s="700">
        <f>$G27+$I27</f>
        <v>0</v>
      </c>
      <c r="L27" s="701">
        <f>$H27+$J27</f>
        <v>0</v>
      </c>
      <c r="M27" s="698"/>
      <c r="N27" s="698"/>
    </row>
    <row r="28" spans="1:14" ht="25.5">
      <c r="B28" s="707">
        <v>1</v>
      </c>
      <c r="C28" s="707" t="s">
        <v>5504</v>
      </c>
      <c r="D28" s="710" t="s">
        <v>1271</v>
      </c>
    </row>
    <row r="29" spans="1:14">
      <c r="A29" s="696">
        <v>6</v>
      </c>
      <c r="B29" s="697" t="s">
        <v>1273</v>
      </c>
      <c r="C29" s="698"/>
      <c r="D29" s="699"/>
      <c r="E29" s="696" t="s">
        <v>4018</v>
      </c>
      <c r="F29" s="698">
        <v>1</v>
      </c>
      <c r="G29" s="700"/>
      <c r="H29" s="701">
        <f>$F29*$G29</f>
        <v>0</v>
      </c>
      <c r="I29" s="700"/>
      <c r="J29" s="701">
        <f>$F29*$I29</f>
        <v>0</v>
      </c>
      <c r="K29" s="700">
        <f>$G29+$I29</f>
        <v>0</v>
      </c>
      <c r="L29" s="701">
        <f>$H29+$J29</f>
        <v>0</v>
      </c>
      <c r="M29" s="698"/>
      <c r="N29" s="698"/>
    </row>
    <row r="30" spans="1:14">
      <c r="D30" s="710" t="s">
        <v>1274</v>
      </c>
    </row>
    <row r="31" spans="1:14">
      <c r="D31" s="710" t="s">
        <v>1275</v>
      </c>
    </row>
    <row r="32" spans="1:14">
      <c r="D32" s="710" t="s">
        <v>1276</v>
      </c>
    </row>
    <row r="33" spans="1:14">
      <c r="D33" s="710" t="s">
        <v>1277</v>
      </c>
    </row>
    <row r="34" spans="1:14">
      <c r="D34" s="710" t="s">
        <v>1278</v>
      </c>
    </row>
    <row r="35" spans="1:14">
      <c r="A35" s="696">
        <v>7</v>
      </c>
      <c r="B35" s="697" t="s">
        <v>1279</v>
      </c>
      <c r="C35" s="698"/>
      <c r="D35" s="699"/>
      <c r="E35" s="696" t="s">
        <v>4018</v>
      </c>
      <c r="F35" s="698">
        <v>1</v>
      </c>
      <c r="G35" s="700"/>
      <c r="H35" s="701">
        <f>$F35*$G35</f>
        <v>0</v>
      </c>
      <c r="I35" s="700"/>
      <c r="J35" s="701">
        <f>$F35*$I35</f>
        <v>0</v>
      </c>
      <c r="K35" s="700">
        <f>$G35+$I35</f>
        <v>0</v>
      </c>
      <c r="L35" s="701">
        <f>$H35+$J35</f>
        <v>0</v>
      </c>
      <c r="M35" s="698"/>
      <c r="N35" s="698"/>
    </row>
    <row r="36" spans="1:14">
      <c r="D36" s="710" t="s">
        <v>1274</v>
      </c>
    </row>
    <row r="37" spans="1:14">
      <c r="D37" s="710" t="s">
        <v>1280</v>
      </c>
    </row>
    <row r="38" spans="1:14">
      <c r="D38" s="710" t="s">
        <v>1281</v>
      </c>
    </row>
    <row r="39" spans="1:14" ht="13.5" thickBot="1">
      <c r="D39" s="710" t="s">
        <v>1282</v>
      </c>
    </row>
    <row r="40" spans="1:14" ht="13.5" thickBot="1">
      <c r="A40" s="717" t="s">
        <v>1283</v>
      </c>
      <c r="B40" s="718" t="s">
        <v>1284</v>
      </c>
      <c r="C40" s="719"/>
      <c r="D40" s="720"/>
      <c r="E40" s="721"/>
      <c r="F40" s="719"/>
      <c r="G40" s="722"/>
      <c r="H40" s="723">
        <f>SUM(H7:H39)</f>
        <v>0</v>
      </c>
      <c r="I40" s="722"/>
      <c r="J40" s="722">
        <f>SUM(J7:J39)</f>
        <v>0</v>
      </c>
      <c r="K40" s="722"/>
      <c r="L40" s="722">
        <f>SUM(L7:L39)</f>
        <v>0</v>
      </c>
      <c r="M40" s="719"/>
      <c r="N40" s="72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5.xml><?xml version="1.0" encoding="utf-8"?>
<worksheet xmlns="http://schemas.openxmlformats.org/spreadsheetml/2006/main" xmlns:r="http://schemas.openxmlformats.org/officeDocument/2006/relationships">
  <sheetPr>
    <tabColor rgb="FF00B0F0"/>
    <pageSetUpPr fitToPage="1"/>
  </sheetPr>
  <dimension ref="A1:N34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706" customWidth="1"/>
    <col min="2" max="2" width="6.83203125" style="707" customWidth="1"/>
    <col min="3" max="3" width="5.5" style="707" customWidth="1"/>
    <col min="4" max="4" width="68.1640625" style="710" customWidth="1"/>
    <col min="5" max="5" width="10.1640625" style="706" customWidth="1"/>
    <col min="6" max="6" width="10.6640625" style="707"/>
    <col min="7" max="12" width="12.5" style="709" customWidth="1"/>
    <col min="13" max="13" width="15" style="707" customWidth="1"/>
    <col min="14" max="14" width="17" style="707" customWidth="1"/>
    <col min="15" max="16384" width="10.6640625" style="672"/>
  </cols>
  <sheetData>
    <row r="1" spans="1:14" s="683" customFormat="1">
      <c r="A1" s="681"/>
      <c r="B1" s="1666" t="s">
        <v>3873</v>
      </c>
      <c r="C1" s="1666"/>
      <c r="D1" s="1666"/>
      <c r="E1" s="682"/>
      <c r="G1" s="684"/>
      <c r="H1" s="685">
        <f>H344</f>
        <v>0</v>
      </c>
      <c r="I1" s="686"/>
      <c r="J1" s="685">
        <f>J344</f>
        <v>0</v>
      </c>
      <c r="K1" s="686"/>
      <c r="L1" s="685">
        <f>L344</f>
        <v>0</v>
      </c>
    </row>
    <row r="2" spans="1:14" s="683" customFormat="1">
      <c r="A2" s="681"/>
      <c r="B2" s="1666" t="s">
        <v>4831</v>
      </c>
      <c r="C2" s="1666"/>
      <c r="D2" s="1666"/>
      <c r="E2" s="682"/>
      <c r="G2" s="687"/>
      <c r="H2" s="688"/>
      <c r="I2" s="682"/>
      <c r="J2" s="682"/>
      <c r="K2" s="682"/>
      <c r="L2" s="682"/>
    </row>
    <row r="3" spans="1:14" s="683" customFormat="1">
      <c r="A3" s="681"/>
      <c r="B3" s="1667"/>
      <c r="C3" s="1667"/>
      <c r="D3" s="1667"/>
      <c r="E3" s="682"/>
      <c r="G3" s="688"/>
      <c r="H3" s="688"/>
      <c r="I3" s="682"/>
      <c r="J3" s="682"/>
      <c r="K3" s="682"/>
      <c r="L3" s="682"/>
    </row>
    <row r="4" spans="1:14" ht="25.5">
      <c r="A4" s="689" t="s">
        <v>4834</v>
      </c>
      <c r="B4" s="1668" t="s">
        <v>4835</v>
      </c>
      <c r="C4" s="1668"/>
      <c r="D4" s="1668"/>
      <c r="E4" s="690" t="s">
        <v>4836</v>
      </c>
      <c r="F4" s="690" t="s">
        <v>4837</v>
      </c>
      <c r="G4" s="674" t="s">
        <v>4838</v>
      </c>
      <c r="H4" s="674" t="s">
        <v>4839</v>
      </c>
      <c r="I4" s="674" t="s">
        <v>4840</v>
      </c>
      <c r="J4" s="674" t="s">
        <v>4841</v>
      </c>
      <c r="K4" s="674" t="s">
        <v>4842</v>
      </c>
      <c r="L4" s="674" t="s">
        <v>4843</v>
      </c>
      <c r="M4" s="674" t="s">
        <v>5953</v>
      </c>
      <c r="N4" s="674" t="s">
        <v>4844</v>
      </c>
    </row>
    <row r="5" spans="1:14">
      <c r="A5" s="691">
        <v>1</v>
      </c>
      <c r="B5" s="691" t="s">
        <v>5936</v>
      </c>
      <c r="C5" s="691" t="s">
        <v>5936</v>
      </c>
      <c r="D5" s="691">
        <v>2</v>
      </c>
      <c r="E5" s="691">
        <v>3</v>
      </c>
      <c r="F5" s="691">
        <v>4</v>
      </c>
      <c r="G5" s="691">
        <v>5</v>
      </c>
      <c r="H5" s="691">
        <v>6</v>
      </c>
      <c r="I5" s="691">
        <v>7</v>
      </c>
      <c r="J5" s="691">
        <v>8</v>
      </c>
      <c r="K5" s="691">
        <v>9</v>
      </c>
      <c r="L5" s="691">
        <v>10</v>
      </c>
      <c r="M5" s="691">
        <v>11</v>
      </c>
      <c r="N5" s="691">
        <v>12</v>
      </c>
    </row>
    <row r="6" spans="1:14" s="695" customFormat="1">
      <c r="A6" s="692" t="s">
        <v>4845</v>
      </c>
      <c r="B6" s="693" t="s">
        <v>4845</v>
      </c>
      <c r="C6" s="693" t="s">
        <v>4845</v>
      </c>
      <c r="D6" s="694" t="s">
        <v>4845</v>
      </c>
      <c r="E6" s="692" t="s">
        <v>4845</v>
      </c>
      <c r="F6" s="693" t="s">
        <v>4845</v>
      </c>
      <c r="G6" s="692" t="s">
        <v>4846</v>
      </c>
      <c r="H6" s="692" t="s">
        <v>4846</v>
      </c>
      <c r="I6" s="692" t="s">
        <v>4846</v>
      </c>
      <c r="J6" s="692" t="s">
        <v>4846</v>
      </c>
      <c r="K6" s="693" t="s">
        <v>4846</v>
      </c>
      <c r="L6" s="693" t="s">
        <v>4846</v>
      </c>
      <c r="M6" s="693" t="s">
        <v>4846</v>
      </c>
      <c r="N6" s="693" t="s">
        <v>4846</v>
      </c>
    </row>
    <row r="7" spans="1:14">
      <c r="A7" s="696">
        <v>8</v>
      </c>
      <c r="B7" s="697" t="s">
        <v>3878</v>
      </c>
      <c r="C7" s="698"/>
      <c r="D7" s="699"/>
      <c r="E7" s="696" t="s">
        <v>4018</v>
      </c>
      <c r="F7" s="698">
        <v>1</v>
      </c>
      <c r="G7" s="700"/>
      <c r="H7" s="701">
        <f>$F7*$G7</f>
        <v>0</v>
      </c>
      <c r="I7" s="700"/>
      <c r="J7" s="701">
        <f>$F7*$I7</f>
        <v>0</v>
      </c>
      <c r="K7" s="700">
        <f>$G7+$I7</f>
        <v>0</v>
      </c>
      <c r="L7" s="701">
        <f>$H7+$J7</f>
        <v>0</v>
      </c>
      <c r="M7" s="698"/>
      <c r="N7" s="698"/>
    </row>
    <row r="8" spans="1:14" ht="89.25">
      <c r="A8" s="682"/>
      <c r="B8" s="702"/>
      <c r="C8" s="703"/>
      <c r="D8" s="704" t="s">
        <v>3879</v>
      </c>
      <c r="E8" s="682"/>
      <c r="F8" s="703"/>
      <c r="G8" s="685"/>
      <c r="H8" s="705"/>
      <c r="I8" s="685"/>
      <c r="J8" s="705"/>
      <c r="K8" s="685"/>
      <c r="L8" s="705"/>
      <c r="M8" s="703"/>
      <c r="N8" s="703"/>
    </row>
    <row r="9" spans="1:14">
      <c r="D9" s="708" t="s">
        <v>4849</v>
      </c>
    </row>
    <row r="10" spans="1:14">
      <c r="D10" s="708" t="s">
        <v>4850</v>
      </c>
    </row>
    <row r="11" spans="1:14">
      <c r="D11" s="708" t="s">
        <v>4851</v>
      </c>
    </row>
    <row r="12" spans="1:14">
      <c r="B12" s="707">
        <v>8</v>
      </c>
      <c r="C12" s="707" t="s">
        <v>5504</v>
      </c>
      <c r="D12" s="710" t="s">
        <v>1288</v>
      </c>
    </row>
    <row r="13" spans="1:14">
      <c r="B13" s="707">
        <v>1</v>
      </c>
      <c r="C13" s="707" t="s">
        <v>5504</v>
      </c>
      <c r="D13" s="710" t="s">
        <v>3880</v>
      </c>
    </row>
    <row r="14" spans="1:14">
      <c r="B14" s="707">
        <v>5</v>
      </c>
      <c r="C14" s="707" t="s">
        <v>5504</v>
      </c>
      <c r="D14" s="710" t="s">
        <v>1289</v>
      </c>
    </row>
    <row r="15" spans="1:14">
      <c r="B15" s="707">
        <v>1</v>
      </c>
      <c r="C15" s="707" t="s">
        <v>5504</v>
      </c>
      <c r="D15" s="710" t="s">
        <v>4867</v>
      </c>
    </row>
    <row r="16" spans="1:14">
      <c r="B16" s="707">
        <v>3</v>
      </c>
      <c r="C16" s="707" t="s">
        <v>5504</v>
      </c>
      <c r="D16" s="710" t="s">
        <v>4869</v>
      </c>
    </row>
    <row r="17" spans="1:14">
      <c r="B17" s="707">
        <v>14</v>
      </c>
      <c r="C17" s="707" t="s">
        <v>5504</v>
      </c>
      <c r="D17" s="710" t="s">
        <v>3090</v>
      </c>
    </row>
    <row r="18" spans="1:14">
      <c r="B18" s="707">
        <v>12</v>
      </c>
      <c r="C18" s="707" t="s">
        <v>5504</v>
      </c>
      <c r="D18" s="710" t="s">
        <v>1296</v>
      </c>
    </row>
    <row r="19" spans="1:14">
      <c r="B19" s="707">
        <v>7</v>
      </c>
      <c r="C19" s="707" t="s">
        <v>5504</v>
      </c>
      <c r="D19" s="710" t="s">
        <v>3096</v>
      </c>
    </row>
    <row r="20" spans="1:14">
      <c r="B20" s="707">
        <v>3</v>
      </c>
      <c r="C20" s="707" t="s">
        <v>5504</v>
      </c>
      <c r="D20" s="710" t="s">
        <v>3097</v>
      </c>
    </row>
    <row r="21" spans="1:14">
      <c r="B21" s="707">
        <v>3</v>
      </c>
      <c r="C21" s="707" t="s">
        <v>5504</v>
      </c>
      <c r="D21" s="710" t="s">
        <v>3099</v>
      </c>
    </row>
    <row r="22" spans="1:14">
      <c r="B22" s="707">
        <v>1</v>
      </c>
      <c r="C22" s="707" t="s">
        <v>4018</v>
      </c>
      <c r="D22" s="710" t="s">
        <v>3105</v>
      </c>
    </row>
    <row r="23" spans="1:14">
      <c r="A23" s="696">
        <v>9</v>
      </c>
      <c r="B23" s="697" t="s">
        <v>1297</v>
      </c>
      <c r="C23" s="698"/>
      <c r="D23" s="699"/>
      <c r="E23" s="696" t="s">
        <v>459</v>
      </c>
      <c r="F23" s="698">
        <v>75</v>
      </c>
      <c r="G23" s="700"/>
      <c r="H23" s="701">
        <f>$F23*$G23</f>
        <v>0</v>
      </c>
      <c r="I23" s="700"/>
      <c r="J23" s="701">
        <f>$F23*$I23</f>
        <v>0</v>
      </c>
      <c r="K23" s="700">
        <f>$G23+$I23</f>
        <v>0</v>
      </c>
      <c r="L23" s="701">
        <f>$H23+$J23</f>
        <v>0</v>
      </c>
      <c r="M23" s="698"/>
      <c r="N23" s="698"/>
    </row>
    <row r="24" spans="1:14">
      <c r="A24" s="711"/>
      <c r="B24" s="712"/>
      <c r="C24" s="713"/>
      <c r="D24" s="714" t="s">
        <v>3111</v>
      </c>
      <c r="E24" s="711"/>
      <c r="F24" s="713"/>
      <c r="G24" s="715"/>
      <c r="H24" s="716"/>
      <c r="I24" s="715"/>
      <c r="J24" s="716"/>
      <c r="K24" s="715"/>
      <c r="L24" s="716"/>
      <c r="M24" s="713"/>
      <c r="N24" s="713"/>
    </row>
    <row r="25" spans="1:14">
      <c r="A25" s="696">
        <v>10</v>
      </c>
      <c r="B25" s="697" t="s">
        <v>3124</v>
      </c>
      <c r="C25" s="698"/>
      <c r="D25" s="699"/>
      <c r="E25" s="696" t="s">
        <v>459</v>
      </c>
      <c r="F25" s="698">
        <v>760</v>
      </c>
      <c r="G25" s="700"/>
      <c r="H25" s="701">
        <f>$F25*$G25</f>
        <v>0</v>
      </c>
      <c r="I25" s="700"/>
      <c r="J25" s="701">
        <f>$F25*$I25</f>
        <v>0</v>
      </c>
      <c r="K25" s="700">
        <f>$G25+$I25</f>
        <v>0</v>
      </c>
      <c r="L25" s="701">
        <f>$H25+$J25</f>
        <v>0</v>
      </c>
      <c r="M25" s="698"/>
      <c r="N25" s="698"/>
    </row>
    <row r="26" spans="1:14">
      <c r="A26" s="711"/>
      <c r="B26" s="712"/>
      <c r="C26" s="713"/>
      <c r="D26" s="714" t="s">
        <v>3111</v>
      </c>
      <c r="E26" s="711"/>
      <c r="F26" s="713"/>
      <c r="G26" s="715"/>
      <c r="H26" s="716"/>
      <c r="I26" s="715"/>
      <c r="J26" s="716"/>
      <c r="K26" s="715"/>
      <c r="L26" s="716"/>
      <c r="M26" s="713"/>
      <c r="N26" s="713"/>
    </row>
    <row r="27" spans="1:14">
      <c r="A27" s="696">
        <v>11</v>
      </c>
      <c r="B27" s="697" t="s">
        <v>1298</v>
      </c>
      <c r="C27" s="698"/>
      <c r="D27" s="699"/>
      <c r="E27" s="696" t="s">
        <v>459</v>
      </c>
      <c r="F27" s="698">
        <v>150</v>
      </c>
      <c r="G27" s="700"/>
      <c r="H27" s="701">
        <f>$F27*$G27</f>
        <v>0</v>
      </c>
      <c r="I27" s="700"/>
      <c r="J27" s="701">
        <f>$F27*$I27</f>
        <v>0</v>
      </c>
      <c r="K27" s="700">
        <f>$G27+$I27</f>
        <v>0</v>
      </c>
      <c r="L27" s="701">
        <f>$H27+$J27</f>
        <v>0</v>
      </c>
      <c r="M27" s="698"/>
      <c r="N27" s="698"/>
    </row>
    <row r="28" spans="1:14">
      <c r="A28" s="711"/>
      <c r="B28" s="712"/>
      <c r="C28" s="713"/>
      <c r="D28" s="714" t="s">
        <v>3111</v>
      </c>
      <c r="E28" s="711"/>
      <c r="F28" s="713"/>
      <c r="G28" s="715"/>
      <c r="H28" s="716"/>
      <c r="I28" s="715"/>
      <c r="J28" s="716"/>
      <c r="K28" s="715"/>
      <c r="L28" s="716"/>
      <c r="M28" s="713"/>
      <c r="N28" s="713"/>
    </row>
    <row r="29" spans="1:14">
      <c r="A29" s="696">
        <v>12</v>
      </c>
      <c r="B29" s="697" t="s">
        <v>3127</v>
      </c>
      <c r="C29" s="698"/>
      <c r="D29" s="699"/>
      <c r="E29" s="696" t="s">
        <v>4018</v>
      </c>
      <c r="F29" s="698">
        <v>1</v>
      </c>
      <c r="G29" s="700"/>
      <c r="H29" s="701">
        <f>$F29*$G29</f>
        <v>0</v>
      </c>
      <c r="I29" s="700"/>
      <c r="J29" s="701">
        <f>$F29*$I29</f>
        <v>0</v>
      </c>
      <c r="K29" s="700">
        <f>$G29+$I29</f>
        <v>0</v>
      </c>
      <c r="L29" s="701">
        <f>$H29+$J29</f>
        <v>0</v>
      </c>
      <c r="M29" s="698"/>
      <c r="N29" s="698"/>
    </row>
    <row r="30" spans="1:14" ht="25.5">
      <c r="A30" s="682"/>
      <c r="B30" s="702"/>
      <c r="C30" s="703"/>
      <c r="D30" s="708" t="s">
        <v>3128</v>
      </c>
      <c r="E30" s="682"/>
      <c r="F30" s="703"/>
      <c r="G30" s="685"/>
      <c r="H30" s="705"/>
      <c r="I30" s="685"/>
      <c r="J30" s="705"/>
      <c r="K30" s="685"/>
      <c r="L30" s="705"/>
      <c r="M30" s="703"/>
      <c r="N30" s="703"/>
    </row>
    <row r="31" spans="1:14">
      <c r="B31" s="707">
        <v>1</v>
      </c>
      <c r="C31" s="707" t="s">
        <v>4018</v>
      </c>
      <c r="D31" s="710" t="s">
        <v>3129</v>
      </c>
    </row>
    <row r="32" spans="1:14">
      <c r="B32" s="707">
        <v>1</v>
      </c>
      <c r="C32" s="707" t="s">
        <v>4018</v>
      </c>
      <c r="D32" s="710" t="s">
        <v>3130</v>
      </c>
    </row>
    <row r="33" spans="1:14">
      <c r="A33" s="696">
        <v>13</v>
      </c>
      <c r="B33" s="697" t="s">
        <v>3881</v>
      </c>
      <c r="C33" s="698"/>
      <c r="D33" s="699"/>
      <c r="E33" s="696" t="s">
        <v>4018</v>
      </c>
      <c r="F33" s="698">
        <v>1</v>
      </c>
      <c r="G33" s="700"/>
      <c r="H33" s="701">
        <f>$F33*$G33</f>
        <v>0</v>
      </c>
      <c r="I33" s="700"/>
      <c r="J33" s="701">
        <f>$F33*$I33</f>
        <v>0</v>
      </c>
      <c r="K33" s="700">
        <f>$G33+$I33</f>
        <v>0</v>
      </c>
      <c r="L33" s="701">
        <f>$H33+$J33</f>
        <v>0</v>
      </c>
      <c r="M33" s="698"/>
      <c r="N33" s="698"/>
    </row>
    <row r="34" spans="1:14">
      <c r="A34" s="711"/>
      <c r="B34" s="712"/>
      <c r="C34" s="713"/>
      <c r="D34" s="714" t="s">
        <v>3132</v>
      </c>
      <c r="E34" s="711"/>
      <c r="F34" s="713"/>
      <c r="G34" s="715"/>
      <c r="H34" s="716"/>
      <c r="I34" s="715"/>
      <c r="J34" s="716"/>
      <c r="K34" s="715"/>
      <c r="L34" s="716"/>
      <c r="M34" s="713"/>
      <c r="N34" s="713"/>
    </row>
    <row r="35" spans="1:14">
      <c r="A35" s="696">
        <v>14</v>
      </c>
      <c r="B35" s="697" t="s">
        <v>3882</v>
      </c>
      <c r="C35" s="698"/>
      <c r="D35" s="699"/>
      <c r="E35" s="696" t="s">
        <v>4018</v>
      </c>
      <c r="F35" s="698">
        <v>1</v>
      </c>
      <c r="G35" s="700"/>
      <c r="H35" s="701">
        <f>$F35*$G35</f>
        <v>0</v>
      </c>
      <c r="I35" s="700"/>
      <c r="J35" s="701">
        <f>$F35*$I35</f>
        <v>0</v>
      </c>
      <c r="K35" s="700">
        <f>$G35+$I35</f>
        <v>0</v>
      </c>
      <c r="L35" s="701">
        <f>$H35+$J35</f>
        <v>0</v>
      </c>
      <c r="M35" s="698"/>
      <c r="N35" s="698"/>
    </row>
    <row r="36" spans="1:14">
      <c r="B36" s="707">
        <v>1</v>
      </c>
      <c r="C36" s="707" t="s">
        <v>5504</v>
      </c>
      <c r="D36" s="710" t="s">
        <v>3883</v>
      </c>
    </row>
    <row r="37" spans="1:14">
      <c r="B37" s="707">
        <v>1</v>
      </c>
      <c r="C37" s="707" t="s">
        <v>5504</v>
      </c>
      <c r="D37" s="710" t="s">
        <v>3883</v>
      </c>
    </row>
    <row r="38" spans="1:14">
      <c r="B38" s="707">
        <v>1</v>
      </c>
      <c r="C38" s="707" t="s">
        <v>5504</v>
      </c>
      <c r="D38" s="710" t="s">
        <v>3883</v>
      </c>
    </row>
    <row r="39" spans="1:14">
      <c r="B39" s="707">
        <v>1</v>
      </c>
      <c r="C39" s="707" t="s">
        <v>5504</v>
      </c>
      <c r="D39" s="710" t="s">
        <v>3884</v>
      </c>
    </row>
    <row r="40" spans="1:14">
      <c r="B40" s="707">
        <v>1</v>
      </c>
      <c r="C40" s="707" t="s">
        <v>5504</v>
      </c>
      <c r="D40" s="710" t="s">
        <v>3884</v>
      </c>
    </row>
    <row r="41" spans="1:14">
      <c r="B41" s="707">
        <v>1</v>
      </c>
      <c r="C41" s="707" t="s">
        <v>5504</v>
      </c>
      <c r="D41" s="710" t="s">
        <v>3884</v>
      </c>
    </row>
    <row r="42" spans="1:14">
      <c r="B42" s="707">
        <v>1</v>
      </c>
      <c r="C42" s="707" t="s">
        <v>5504</v>
      </c>
      <c r="D42" s="710" t="s">
        <v>3884</v>
      </c>
    </row>
    <row r="43" spans="1:14">
      <c r="B43" s="707">
        <v>1</v>
      </c>
      <c r="C43" s="707" t="s">
        <v>5504</v>
      </c>
      <c r="D43" s="710" t="s">
        <v>3884</v>
      </c>
    </row>
    <row r="44" spans="1:14">
      <c r="B44" s="707">
        <v>1</v>
      </c>
      <c r="C44" s="707" t="s">
        <v>5504</v>
      </c>
      <c r="D44" s="710" t="s">
        <v>3884</v>
      </c>
    </row>
    <row r="45" spans="1:14" ht="25.5">
      <c r="B45" s="707">
        <v>1</v>
      </c>
      <c r="C45" s="707" t="s">
        <v>5504</v>
      </c>
      <c r="D45" s="710" t="s">
        <v>3885</v>
      </c>
    </row>
    <row r="46" spans="1:14">
      <c r="B46" s="707">
        <v>1</v>
      </c>
      <c r="C46" s="707" t="s">
        <v>5504</v>
      </c>
      <c r="D46" s="710" t="s">
        <v>3886</v>
      </c>
    </row>
    <row r="47" spans="1:14">
      <c r="B47" s="707">
        <v>1</v>
      </c>
      <c r="C47" s="707" t="s">
        <v>5504</v>
      </c>
      <c r="D47" s="710" t="s">
        <v>3886</v>
      </c>
    </row>
    <row r="48" spans="1:14">
      <c r="B48" s="707">
        <v>1</v>
      </c>
      <c r="C48" s="707" t="s">
        <v>5504</v>
      </c>
      <c r="D48" s="710" t="s">
        <v>3886</v>
      </c>
    </row>
    <row r="49" spans="2:4">
      <c r="B49" s="707">
        <v>1</v>
      </c>
      <c r="C49" s="707" t="s">
        <v>5504</v>
      </c>
      <c r="D49" s="710" t="s">
        <v>3886</v>
      </c>
    </row>
    <row r="50" spans="2:4">
      <c r="B50" s="707">
        <v>1</v>
      </c>
      <c r="C50" s="707" t="s">
        <v>5504</v>
      </c>
      <c r="D50" s="710" t="s">
        <v>3886</v>
      </c>
    </row>
    <row r="51" spans="2:4">
      <c r="B51" s="707">
        <v>1</v>
      </c>
      <c r="C51" s="707" t="s">
        <v>5504</v>
      </c>
      <c r="D51" s="710" t="s">
        <v>3886</v>
      </c>
    </row>
    <row r="52" spans="2:4">
      <c r="B52" s="707">
        <v>1</v>
      </c>
      <c r="C52" s="707" t="s">
        <v>5504</v>
      </c>
      <c r="D52" s="710" t="s">
        <v>3887</v>
      </c>
    </row>
    <row r="53" spans="2:4">
      <c r="B53" s="707">
        <v>1</v>
      </c>
      <c r="C53" s="707" t="s">
        <v>5504</v>
      </c>
      <c r="D53" s="710" t="s">
        <v>3887</v>
      </c>
    </row>
    <row r="54" spans="2:4">
      <c r="B54" s="707">
        <v>1</v>
      </c>
      <c r="C54" s="707" t="s">
        <v>5504</v>
      </c>
      <c r="D54" s="710" t="s">
        <v>3887</v>
      </c>
    </row>
    <row r="55" spans="2:4">
      <c r="B55" s="707">
        <v>1</v>
      </c>
      <c r="C55" s="707" t="s">
        <v>5504</v>
      </c>
      <c r="D55" s="710" t="s">
        <v>3887</v>
      </c>
    </row>
    <row r="56" spans="2:4">
      <c r="B56" s="707">
        <v>1</v>
      </c>
      <c r="C56" s="707" t="s">
        <v>5504</v>
      </c>
      <c r="D56" s="710" t="s">
        <v>3887</v>
      </c>
    </row>
    <row r="57" spans="2:4">
      <c r="B57" s="707">
        <v>1</v>
      </c>
      <c r="C57" s="707" t="s">
        <v>5504</v>
      </c>
      <c r="D57" s="710" t="s">
        <v>3887</v>
      </c>
    </row>
    <row r="58" spans="2:4">
      <c r="B58" s="707">
        <v>1</v>
      </c>
      <c r="C58" s="707" t="s">
        <v>5504</v>
      </c>
      <c r="D58" s="710" t="s">
        <v>3887</v>
      </c>
    </row>
    <row r="59" spans="2:4">
      <c r="B59" s="707">
        <v>1</v>
      </c>
      <c r="C59" s="707" t="s">
        <v>5504</v>
      </c>
      <c r="D59" s="710" t="s">
        <v>3888</v>
      </c>
    </row>
    <row r="60" spans="2:4">
      <c r="B60" s="707">
        <v>1</v>
      </c>
      <c r="C60" s="707" t="s">
        <v>5504</v>
      </c>
      <c r="D60" s="710" t="s">
        <v>3888</v>
      </c>
    </row>
    <row r="61" spans="2:4">
      <c r="B61" s="707">
        <v>1</v>
      </c>
      <c r="C61" s="707" t="s">
        <v>5504</v>
      </c>
      <c r="D61" s="710" t="s">
        <v>3888</v>
      </c>
    </row>
    <row r="62" spans="2:4">
      <c r="B62" s="707">
        <v>1</v>
      </c>
      <c r="C62" s="707" t="s">
        <v>5504</v>
      </c>
      <c r="D62" s="710" t="s">
        <v>3888</v>
      </c>
    </row>
    <row r="63" spans="2:4">
      <c r="B63" s="707">
        <v>1</v>
      </c>
      <c r="C63" s="707" t="s">
        <v>5504</v>
      </c>
      <c r="D63" s="710" t="s">
        <v>3888</v>
      </c>
    </row>
    <row r="64" spans="2:4">
      <c r="B64" s="707">
        <v>1</v>
      </c>
      <c r="C64" s="707" t="s">
        <v>5504</v>
      </c>
      <c r="D64" s="710" t="s">
        <v>3888</v>
      </c>
    </row>
    <row r="65" spans="2:4">
      <c r="B65" s="707">
        <v>1</v>
      </c>
      <c r="C65" s="707" t="s">
        <v>5504</v>
      </c>
      <c r="D65" s="710" t="s">
        <v>3888</v>
      </c>
    </row>
    <row r="66" spans="2:4">
      <c r="B66" s="707">
        <v>1</v>
      </c>
      <c r="C66" s="707" t="s">
        <v>5504</v>
      </c>
      <c r="D66" s="710" t="s">
        <v>3888</v>
      </c>
    </row>
    <row r="67" spans="2:4">
      <c r="B67" s="707">
        <v>1</v>
      </c>
      <c r="C67" s="707" t="s">
        <v>5504</v>
      </c>
      <c r="D67" s="710" t="s">
        <v>3888</v>
      </c>
    </row>
    <row r="68" spans="2:4">
      <c r="B68" s="707">
        <v>1</v>
      </c>
      <c r="C68" s="707" t="s">
        <v>5504</v>
      </c>
      <c r="D68" s="710" t="s">
        <v>3888</v>
      </c>
    </row>
    <row r="69" spans="2:4">
      <c r="B69" s="707">
        <v>1</v>
      </c>
      <c r="C69" s="707" t="s">
        <v>5504</v>
      </c>
      <c r="D69" s="710" t="s">
        <v>3888</v>
      </c>
    </row>
    <row r="70" spans="2:4">
      <c r="B70" s="707">
        <v>1</v>
      </c>
      <c r="C70" s="707" t="s">
        <v>5504</v>
      </c>
      <c r="D70" s="710" t="s">
        <v>3888</v>
      </c>
    </row>
    <row r="71" spans="2:4">
      <c r="B71" s="707">
        <v>1</v>
      </c>
      <c r="C71" s="707" t="s">
        <v>5504</v>
      </c>
      <c r="D71" s="710" t="s">
        <v>3888</v>
      </c>
    </row>
    <row r="72" spans="2:4">
      <c r="B72" s="707">
        <v>1</v>
      </c>
      <c r="C72" s="707" t="s">
        <v>5504</v>
      </c>
      <c r="D72" s="710" t="s">
        <v>3888</v>
      </c>
    </row>
    <row r="73" spans="2:4" ht="25.5">
      <c r="B73" s="707">
        <v>1</v>
      </c>
      <c r="C73" s="707" t="s">
        <v>5504</v>
      </c>
      <c r="D73" s="710" t="s">
        <v>3889</v>
      </c>
    </row>
    <row r="74" spans="2:4" ht="25.5">
      <c r="B74" s="707">
        <v>1</v>
      </c>
      <c r="C74" s="707" t="s">
        <v>5504</v>
      </c>
      <c r="D74" s="710" t="s">
        <v>3889</v>
      </c>
    </row>
    <row r="75" spans="2:4">
      <c r="B75" s="707">
        <v>1</v>
      </c>
      <c r="C75" s="707" t="s">
        <v>5504</v>
      </c>
      <c r="D75" s="710" t="s">
        <v>3890</v>
      </c>
    </row>
    <row r="76" spans="2:4">
      <c r="B76" s="707">
        <v>1</v>
      </c>
      <c r="C76" s="707" t="s">
        <v>5504</v>
      </c>
      <c r="D76" s="710" t="s">
        <v>3891</v>
      </c>
    </row>
    <row r="77" spans="2:4">
      <c r="B77" s="707">
        <v>1</v>
      </c>
      <c r="C77" s="707" t="s">
        <v>5504</v>
      </c>
      <c r="D77" s="710" t="s">
        <v>3891</v>
      </c>
    </row>
    <row r="78" spans="2:4">
      <c r="B78" s="707">
        <v>1</v>
      </c>
      <c r="C78" s="707" t="s">
        <v>5504</v>
      </c>
      <c r="D78" s="710" t="s">
        <v>3891</v>
      </c>
    </row>
    <row r="79" spans="2:4">
      <c r="B79" s="707">
        <v>1</v>
      </c>
      <c r="C79" s="707" t="s">
        <v>5504</v>
      </c>
      <c r="D79" s="710" t="s">
        <v>3891</v>
      </c>
    </row>
    <row r="80" spans="2:4">
      <c r="B80" s="707">
        <v>1</v>
      </c>
      <c r="C80" s="707" t="s">
        <v>5504</v>
      </c>
      <c r="D80" s="710" t="s">
        <v>3891</v>
      </c>
    </row>
    <row r="81" spans="1:14">
      <c r="B81" s="707">
        <v>1</v>
      </c>
      <c r="C81" s="707" t="s">
        <v>5504</v>
      </c>
      <c r="D81" s="710" t="s">
        <v>3891</v>
      </c>
    </row>
    <row r="82" spans="1:14">
      <c r="B82" s="707">
        <v>1</v>
      </c>
      <c r="C82" s="707" t="s">
        <v>5504</v>
      </c>
      <c r="D82" s="710" t="s">
        <v>3891</v>
      </c>
    </row>
    <row r="83" spans="1:14">
      <c r="B83" s="707">
        <v>1</v>
      </c>
      <c r="C83" s="707" t="s">
        <v>5504</v>
      </c>
      <c r="D83" s="710" t="s">
        <v>3891</v>
      </c>
    </row>
    <row r="84" spans="1:14">
      <c r="B84" s="707">
        <v>1</v>
      </c>
      <c r="C84" s="707" t="s">
        <v>5504</v>
      </c>
      <c r="D84" s="710" t="s">
        <v>3891</v>
      </c>
    </row>
    <row r="85" spans="1:14">
      <c r="B85" s="707">
        <v>1</v>
      </c>
      <c r="C85" s="707" t="s">
        <v>5504</v>
      </c>
      <c r="D85" s="710" t="s">
        <v>3891</v>
      </c>
    </row>
    <row r="86" spans="1:14">
      <c r="B86" s="707">
        <v>1</v>
      </c>
      <c r="C86" s="707" t="s">
        <v>5504</v>
      </c>
      <c r="D86" s="710" t="s">
        <v>3891</v>
      </c>
    </row>
    <row r="87" spans="1:14">
      <c r="B87" s="707">
        <v>1</v>
      </c>
      <c r="C87" s="707" t="s">
        <v>5504</v>
      </c>
      <c r="D87" s="710" t="s">
        <v>3891</v>
      </c>
    </row>
    <row r="88" spans="1:14">
      <c r="B88" s="707">
        <v>1</v>
      </c>
      <c r="C88" s="707" t="s">
        <v>5504</v>
      </c>
      <c r="D88" s="710" t="s">
        <v>3891</v>
      </c>
    </row>
    <row r="89" spans="1:14">
      <c r="B89" s="707">
        <v>1</v>
      </c>
      <c r="C89" s="707" t="s">
        <v>5504</v>
      </c>
      <c r="D89" s="710" t="s">
        <v>3891</v>
      </c>
    </row>
    <row r="90" spans="1:14">
      <c r="A90" s="696">
        <v>15</v>
      </c>
      <c r="B90" s="697" t="s">
        <v>3892</v>
      </c>
      <c r="C90" s="698"/>
      <c r="D90" s="699"/>
      <c r="E90" s="696" t="s">
        <v>4018</v>
      </c>
      <c r="F90" s="698">
        <v>1</v>
      </c>
      <c r="G90" s="700"/>
      <c r="H90" s="701">
        <f>$F90*$G90</f>
        <v>0</v>
      </c>
      <c r="I90" s="700"/>
      <c r="J90" s="701">
        <f>$F90*$I90</f>
        <v>0</v>
      </c>
      <c r="K90" s="700">
        <f>$G90+$I90</f>
        <v>0</v>
      </c>
      <c r="L90" s="701">
        <f>$H90+$J90</f>
        <v>0</v>
      </c>
      <c r="M90" s="698"/>
      <c r="N90" s="698"/>
    </row>
    <row r="91" spans="1:14">
      <c r="B91" s="707">
        <v>1</v>
      </c>
      <c r="C91" s="707" t="s">
        <v>5504</v>
      </c>
      <c r="D91" s="710" t="s">
        <v>3893</v>
      </c>
    </row>
    <row r="92" spans="1:14">
      <c r="B92" s="707">
        <v>1</v>
      </c>
      <c r="C92" s="707" t="s">
        <v>5504</v>
      </c>
      <c r="D92" s="710" t="s">
        <v>3893</v>
      </c>
    </row>
    <row r="93" spans="1:14">
      <c r="B93" s="707">
        <v>1</v>
      </c>
      <c r="C93" s="707" t="s">
        <v>5504</v>
      </c>
      <c r="D93" s="710" t="s">
        <v>3893</v>
      </c>
    </row>
    <row r="94" spans="1:14">
      <c r="B94" s="707">
        <v>1</v>
      </c>
      <c r="C94" s="707" t="s">
        <v>5504</v>
      </c>
      <c r="D94" s="710" t="s">
        <v>3893</v>
      </c>
    </row>
    <row r="95" spans="1:14">
      <c r="B95" s="707">
        <v>1</v>
      </c>
      <c r="C95" s="707" t="s">
        <v>5504</v>
      </c>
      <c r="D95" s="710" t="s">
        <v>3894</v>
      </c>
    </row>
    <row r="96" spans="1:14">
      <c r="B96" s="707">
        <v>1</v>
      </c>
      <c r="C96" s="707" t="s">
        <v>5504</v>
      </c>
      <c r="D96" s="710" t="s">
        <v>3894</v>
      </c>
    </row>
    <row r="97" spans="2:4">
      <c r="B97" s="707">
        <v>1</v>
      </c>
      <c r="C97" s="707" t="s">
        <v>5504</v>
      </c>
      <c r="D97" s="710" t="s">
        <v>3894</v>
      </c>
    </row>
    <row r="98" spans="2:4">
      <c r="B98" s="707">
        <v>1</v>
      </c>
      <c r="C98" s="707" t="s">
        <v>5504</v>
      </c>
      <c r="D98" s="710" t="s">
        <v>3894</v>
      </c>
    </row>
    <row r="99" spans="2:4">
      <c r="B99" s="707">
        <v>1</v>
      </c>
      <c r="C99" s="707" t="s">
        <v>5504</v>
      </c>
      <c r="D99" s="710" t="s">
        <v>3894</v>
      </c>
    </row>
    <row r="100" spans="2:4">
      <c r="B100" s="707">
        <v>1</v>
      </c>
      <c r="C100" s="707" t="s">
        <v>5504</v>
      </c>
      <c r="D100" s="710" t="s">
        <v>3894</v>
      </c>
    </row>
    <row r="101" spans="2:4">
      <c r="B101" s="707">
        <v>1</v>
      </c>
      <c r="C101" s="707" t="s">
        <v>5504</v>
      </c>
      <c r="D101" s="710" t="s">
        <v>3894</v>
      </c>
    </row>
    <row r="102" spans="2:4">
      <c r="B102" s="707">
        <v>1</v>
      </c>
      <c r="C102" s="707" t="s">
        <v>5504</v>
      </c>
      <c r="D102" s="710" t="s">
        <v>3894</v>
      </c>
    </row>
    <row r="103" spans="2:4" ht="25.5">
      <c r="B103" s="707">
        <v>1</v>
      </c>
      <c r="C103" s="707" t="s">
        <v>5504</v>
      </c>
      <c r="D103" s="710" t="s">
        <v>3895</v>
      </c>
    </row>
    <row r="104" spans="2:4" ht="25.5">
      <c r="B104" s="707">
        <v>1</v>
      </c>
      <c r="C104" s="707" t="s">
        <v>5504</v>
      </c>
      <c r="D104" s="710" t="s">
        <v>3895</v>
      </c>
    </row>
    <row r="105" spans="2:4">
      <c r="B105" s="707">
        <v>1</v>
      </c>
      <c r="C105" s="707" t="s">
        <v>5504</v>
      </c>
      <c r="D105" s="710" t="s">
        <v>3896</v>
      </c>
    </row>
    <row r="106" spans="2:4">
      <c r="B106" s="707">
        <v>1</v>
      </c>
      <c r="C106" s="707" t="s">
        <v>5504</v>
      </c>
      <c r="D106" s="710" t="s">
        <v>3897</v>
      </c>
    </row>
    <row r="107" spans="2:4">
      <c r="B107" s="707">
        <v>1</v>
      </c>
      <c r="C107" s="707" t="s">
        <v>5504</v>
      </c>
      <c r="D107" s="710" t="s">
        <v>3897</v>
      </c>
    </row>
    <row r="108" spans="2:4">
      <c r="B108" s="707">
        <v>1</v>
      </c>
      <c r="C108" s="707" t="s">
        <v>5504</v>
      </c>
      <c r="D108" s="710" t="s">
        <v>3897</v>
      </c>
    </row>
    <row r="109" spans="2:4">
      <c r="B109" s="707">
        <v>1</v>
      </c>
      <c r="C109" s="707" t="s">
        <v>5504</v>
      </c>
      <c r="D109" s="710" t="s">
        <v>3897</v>
      </c>
    </row>
    <row r="110" spans="2:4">
      <c r="B110" s="707">
        <v>1</v>
      </c>
      <c r="C110" s="707" t="s">
        <v>5504</v>
      </c>
      <c r="D110" s="710" t="s">
        <v>3897</v>
      </c>
    </row>
    <row r="111" spans="2:4">
      <c r="B111" s="707">
        <v>1</v>
      </c>
      <c r="C111" s="707" t="s">
        <v>5504</v>
      </c>
      <c r="D111" s="710" t="s">
        <v>3897</v>
      </c>
    </row>
    <row r="112" spans="2:4">
      <c r="B112" s="707">
        <v>1</v>
      </c>
      <c r="C112" s="707" t="s">
        <v>5504</v>
      </c>
      <c r="D112" s="710" t="s">
        <v>3897</v>
      </c>
    </row>
    <row r="113" spans="2:4">
      <c r="B113" s="707">
        <v>1</v>
      </c>
      <c r="C113" s="707" t="s">
        <v>5504</v>
      </c>
      <c r="D113" s="710" t="s">
        <v>3897</v>
      </c>
    </row>
    <row r="114" spans="2:4">
      <c r="B114" s="707">
        <v>1</v>
      </c>
      <c r="C114" s="707" t="s">
        <v>5504</v>
      </c>
      <c r="D114" s="710" t="s">
        <v>3893</v>
      </c>
    </row>
    <row r="115" spans="2:4">
      <c r="B115" s="707">
        <v>1</v>
      </c>
      <c r="C115" s="707" t="s">
        <v>5504</v>
      </c>
      <c r="D115" s="710" t="s">
        <v>3893</v>
      </c>
    </row>
    <row r="116" spans="2:4">
      <c r="B116" s="707">
        <v>1</v>
      </c>
      <c r="C116" s="707" t="s">
        <v>5504</v>
      </c>
      <c r="D116" s="710" t="s">
        <v>3893</v>
      </c>
    </row>
    <row r="117" spans="2:4">
      <c r="B117" s="707">
        <v>1</v>
      </c>
      <c r="C117" s="707" t="s">
        <v>5504</v>
      </c>
      <c r="D117" s="710" t="s">
        <v>3893</v>
      </c>
    </row>
    <row r="118" spans="2:4">
      <c r="B118" s="707">
        <v>1</v>
      </c>
      <c r="C118" s="707" t="s">
        <v>5504</v>
      </c>
      <c r="D118" s="710" t="s">
        <v>3894</v>
      </c>
    </row>
    <row r="119" spans="2:4">
      <c r="B119" s="707">
        <v>1</v>
      </c>
      <c r="C119" s="707" t="s">
        <v>5504</v>
      </c>
      <c r="D119" s="710" t="s">
        <v>3894</v>
      </c>
    </row>
    <row r="120" spans="2:4">
      <c r="B120" s="707">
        <v>1</v>
      </c>
      <c r="C120" s="707" t="s">
        <v>5504</v>
      </c>
      <c r="D120" s="710" t="s">
        <v>3894</v>
      </c>
    </row>
    <row r="121" spans="2:4">
      <c r="B121" s="707">
        <v>1</v>
      </c>
      <c r="C121" s="707" t="s">
        <v>5504</v>
      </c>
      <c r="D121" s="710" t="s">
        <v>3894</v>
      </c>
    </row>
    <row r="122" spans="2:4">
      <c r="B122" s="707">
        <v>1</v>
      </c>
      <c r="C122" s="707" t="s">
        <v>5504</v>
      </c>
      <c r="D122" s="710" t="s">
        <v>3894</v>
      </c>
    </row>
    <row r="123" spans="2:4">
      <c r="B123" s="707">
        <v>1</v>
      </c>
      <c r="C123" s="707" t="s">
        <v>5504</v>
      </c>
      <c r="D123" s="710" t="s">
        <v>3894</v>
      </c>
    </row>
    <row r="124" spans="2:4">
      <c r="B124" s="707">
        <v>1</v>
      </c>
      <c r="C124" s="707" t="s">
        <v>5504</v>
      </c>
      <c r="D124" s="710" t="s">
        <v>3894</v>
      </c>
    </row>
    <row r="125" spans="2:4">
      <c r="B125" s="707">
        <v>1</v>
      </c>
      <c r="C125" s="707" t="s">
        <v>5504</v>
      </c>
      <c r="D125" s="710" t="s">
        <v>3894</v>
      </c>
    </row>
    <row r="126" spans="2:4">
      <c r="B126" s="707">
        <v>1</v>
      </c>
      <c r="C126" s="707" t="s">
        <v>5504</v>
      </c>
      <c r="D126" s="710" t="s">
        <v>3896</v>
      </c>
    </row>
    <row r="127" spans="2:4">
      <c r="B127" s="707">
        <v>1</v>
      </c>
      <c r="C127" s="707" t="s">
        <v>5504</v>
      </c>
      <c r="D127" s="710" t="s">
        <v>3896</v>
      </c>
    </row>
    <row r="128" spans="2:4">
      <c r="B128" s="707">
        <v>1</v>
      </c>
      <c r="C128" s="707" t="s">
        <v>5504</v>
      </c>
      <c r="D128" s="710" t="s">
        <v>3896</v>
      </c>
    </row>
    <row r="129" spans="1:14">
      <c r="B129" s="707">
        <v>1</v>
      </c>
      <c r="C129" s="707" t="s">
        <v>5504</v>
      </c>
      <c r="D129" s="710" t="s">
        <v>3897</v>
      </c>
    </row>
    <row r="130" spans="1:14">
      <c r="B130" s="707">
        <v>1</v>
      </c>
      <c r="C130" s="707" t="s">
        <v>5504</v>
      </c>
      <c r="D130" s="710" t="s">
        <v>3897</v>
      </c>
    </row>
    <row r="131" spans="1:14">
      <c r="B131" s="707">
        <v>1</v>
      </c>
      <c r="C131" s="707" t="s">
        <v>5504</v>
      </c>
      <c r="D131" s="710" t="s">
        <v>3897</v>
      </c>
    </row>
    <row r="132" spans="1:14">
      <c r="B132" s="707">
        <v>1</v>
      </c>
      <c r="C132" s="707" t="s">
        <v>5504</v>
      </c>
      <c r="D132" s="710" t="s">
        <v>3897</v>
      </c>
    </row>
    <row r="133" spans="1:14">
      <c r="B133" s="707">
        <v>1</v>
      </c>
      <c r="C133" s="707" t="s">
        <v>5504</v>
      </c>
      <c r="D133" s="710" t="s">
        <v>3897</v>
      </c>
    </row>
    <row r="134" spans="1:14">
      <c r="B134" s="707">
        <v>1</v>
      </c>
      <c r="C134" s="707" t="s">
        <v>5504</v>
      </c>
      <c r="D134" s="710" t="s">
        <v>3897</v>
      </c>
    </row>
    <row r="135" spans="1:14">
      <c r="B135" s="707">
        <v>1</v>
      </c>
      <c r="C135" s="707" t="s">
        <v>5504</v>
      </c>
      <c r="D135" s="710" t="s">
        <v>3897</v>
      </c>
    </row>
    <row r="136" spans="1:14">
      <c r="B136" s="707">
        <v>1</v>
      </c>
      <c r="C136" s="707" t="s">
        <v>5504</v>
      </c>
      <c r="D136" s="710" t="s">
        <v>3897</v>
      </c>
    </row>
    <row r="137" spans="1:14">
      <c r="A137" s="696">
        <v>16</v>
      </c>
      <c r="B137" s="697" t="s">
        <v>3898</v>
      </c>
      <c r="C137" s="698"/>
      <c r="D137" s="699"/>
      <c r="E137" s="696" t="s">
        <v>4018</v>
      </c>
      <c r="F137" s="698">
        <v>1</v>
      </c>
      <c r="G137" s="700"/>
      <c r="H137" s="701">
        <f>$F137*$G137</f>
        <v>0</v>
      </c>
      <c r="I137" s="700"/>
      <c r="J137" s="701">
        <f>$F137*$I137</f>
        <v>0</v>
      </c>
      <c r="K137" s="700">
        <f>$G137+$I137</f>
        <v>0</v>
      </c>
      <c r="L137" s="701">
        <f>$H137+$J137</f>
        <v>0</v>
      </c>
      <c r="M137" s="698"/>
      <c r="N137" s="698"/>
    </row>
    <row r="138" spans="1:14">
      <c r="B138" s="707">
        <v>1</v>
      </c>
      <c r="C138" s="707" t="s">
        <v>5504</v>
      </c>
      <c r="D138" s="710" t="s">
        <v>3899</v>
      </c>
    </row>
    <row r="139" spans="1:14">
      <c r="B139" s="707">
        <v>1</v>
      </c>
      <c r="C139" s="707" t="s">
        <v>5504</v>
      </c>
      <c r="D139" s="710" t="s">
        <v>3899</v>
      </c>
    </row>
    <row r="140" spans="1:14">
      <c r="B140" s="707">
        <v>1</v>
      </c>
      <c r="C140" s="707" t="s">
        <v>5504</v>
      </c>
      <c r="D140" s="710" t="s">
        <v>3899</v>
      </c>
    </row>
    <row r="141" spans="1:14">
      <c r="B141" s="707">
        <v>1</v>
      </c>
      <c r="C141" s="707" t="s">
        <v>5504</v>
      </c>
      <c r="D141" s="710" t="s">
        <v>3900</v>
      </c>
    </row>
    <row r="142" spans="1:14">
      <c r="B142" s="707">
        <v>1</v>
      </c>
      <c r="C142" s="707" t="s">
        <v>5504</v>
      </c>
      <c r="D142" s="710" t="s">
        <v>3900</v>
      </c>
    </row>
    <row r="143" spans="1:14">
      <c r="B143" s="707">
        <v>1</v>
      </c>
      <c r="C143" s="707" t="s">
        <v>5504</v>
      </c>
      <c r="D143" s="710" t="s">
        <v>3900</v>
      </c>
    </row>
    <row r="144" spans="1:14">
      <c r="B144" s="707">
        <v>1</v>
      </c>
      <c r="C144" s="707" t="s">
        <v>5504</v>
      </c>
      <c r="D144" s="710" t="s">
        <v>3900</v>
      </c>
    </row>
    <row r="145" spans="2:4">
      <c r="B145" s="707">
        <v>1</v>
      </c>
      <c r="C145" s="707" t="s">
        <v>5504</v>
      </c>
      <c r="D145" s="710" t="s">
        <v>3900</v>
      </c>
    </row>
    <row r="146" spans="2:4">
      <c r="B146" s="707">
        <v>1</v>
      </c>
      <c r="C146" s="707" t="s">
        <v>5504</v>
      </c>
      <c r="D146" s="710" t="s">
        <v>3900</v>
      </c>
    </row>
    <row r="147" spans="2:4" ht="25.5">
      <c r="B147" s="707">
        <v>1</v>
      </c>
      <c r="C147" s="707" t="s">
        <v>5504</v>
      </c>
      <c r="D147" s="710" t="s">
        <v>3901</v>
      </c>
    </row>
    <row r="148" spans="2:4" ht="25.5">
      <c r="B148" s="707">
        <v>1</v>
      </c>
      <c r="C148" s="707" t="s">
        <v>5504</v>
      </c>
      <c r="D148" s="710" t="s">
        <v>3901</v>
      </c>
    </row>
    <row r="149" spans="2:4">
      <c r="B149" s="707">
        <v>1</v>
      </c>
      <c r="C149" s="707" t="s">
        <v>5504</v>
      </c>
      <c r="D149" s="710" t="s">
        <v>3902</v>
      </c>
    </row>
    <row r="150" spans="2:4">
      <c r="B150" s="707">
        <v>1</v>
      </c>
      <c r="C150" s="707" t="s">
        <v>5504</v>
      </c>
      <c r="D150" s="710" t="s">
        <v>3902</v>
      </c>
    </row>
    <row r="151" spans="2:4">
      <c r="B151" s="707">
        <v>1</v>
      </c>
      <c r="C151" s="707" t="s">
        <v>5504</v>
      </c>
      <c r="D151" s="710" t="s">
        <v>3902</v>
      </c>
    </row>
    <row r="152" spans="2:4">
      <c r="B152" s="707">
        <v>1</v>
      </c>
      <c r="C152" s="707" t="s">
        <v>5504</v>
      </c>
      <c r="D152" s="710" t="s">
        <v>3902</v>
      </c>
    </row>
    <row r="153" spans="2:4">
      <c r="B153" s="707">
        <v>1</v>
      </c>
      <c r="C153" s="707" t="s">
        <v>5504</v>
      </c>
      <c r="D153" s="710" t="s">
        <v>3902</v>
      </c>
    </row>
    <row r="154" spans="2:4">
      <c r="B154" s="707">
        <v>1</v>
      </c>
      <c r="C154" s="707" t="s">
        <v>5504</v>
      </c>
      <c r="D154" s="710" t="s">
        <v>3902</v>
      </c>
    </row>
    <row r="155" spans="2:4">
      <c r="B155" s="707">
        <v>1</v>
      </c>
      <c r="C155" s="707" t="s">
        <v>5504</v>
      </c>
      <c r="D155" s="710" t="s">
        <v>3903</v>
      </c>
    </row>
    <row r="156" spans="2:4">
      <c r="B156" s="707">
        <v>1</v>
      </c>
      <c r="C156" s="707" t="s">
        <v>5504</v>
      </c>
      <c r="D156" s="710" t="s">
        <v>3903</v>
      </c>
    </row>
    <row r="157" spans="2:4">
      <c r="B157" s="707">
        <v>1</v>
      </c>
      <c r="C157" s="707" t="s">
        <v>5504</v>
      </c>
      <c r="D157" s="710" t="s">
        <v>3903</v>
      </c>
    </row>
    <row r="158" spans="2:4">
      <c r="B158" s="707">
        <v>1</v>
      </c>
      <c r="C158" s="707" t="s">
        <v>5504</v>
      </c>
      <c r="D158" s="710" t="s">
        <v>3904</v>
      </c>
    </row>
    <row r="159" spans="2:4">
      <c r="B159" s="707">
        <v>1</v>
      </c>
      <c r="C159" s="707" t="s">
        <v>5504</v>
      </c>
      <c r="D159" s="710" t="s">
        <v>3904</v>
      </c>
    </row>
    <row r="160" spans="2:4">
      <c r="B160" s="707">
        <v>1</v>
      </c>
      <c r="C160" s="707" t="s">
        <v>5504</v>
      </c>
      <c r="D160" s="710" t="s">
        <v>3904</v>
      </c>
    </row>
    <row r="161" spans="2:4">
      <c r="B161" s="707">
        <v>1</v>
      </c>
      <c r="C161" s="707" t="s">
        <v>5504</v>
      </c>
      <c r="D161" s="710" t="s">
        <v>3904</v>
      </c>
    </row>
    <row r="162" spans="2:4">
      <c r="B162" s="707">
        <v>1</v>
      </c>
      <c r="C162" s="707" t="s">
        <v>5504</v>
      </c>
      <c r="D162" s="710" t="s">
        <v>3904</v>
      </c>
    </row>
    <row r="163" spans="2:4">
      <c r="B163" s="707">
        <v>1</v>
      </c>
      <c r="C163" s="707" t="s">
        <v>5504</v>
      </c>
      <c r="D163" s="710" t="s">
        <v>3904</v>
      </c>
    </row>
    <row r="164" spans="2:4" ht="25.5">
      <c r="B164" s="707">
        <v>1</v>
      </c>
      <c r="C164" s="707" t="s">
        <v>5504</v>
      </c>
      <c r="D164" s="710" t="s">
        <v>3905</v>
      </c>
    </row>
    <row r="165" spans="2:4" ht="25.5">
      <c r="B165" s="707">
        <v>1</v>
      </c>
      <c r="C165" s="707" t="s">
        <v>5504</v>
      </c>
      <c r="D165" s="710" t="s">
        <v>3905</v>
      </c>
    </row>
    <row r="166" spans="2:4">
      <c r="B166" s="707">
        <v>1</v>
      </c>
      <c r="C166" s="707" t="s">
        <v>5504</v>
      </c>
      <c r="D166" s="710" t="s">
        <v>3906</v>
      </c>
    </row>
    <row r="167" spans="2:4">
      <c r="B167" s="707">
        <v>1</v>
      </c>
      <c r="C167" s="707" t="s">
        <v>5504</v>
      </c>
      <c r="D167" s="710" t="s">
        <v>3907</v>
      </c>
    </row>
    <row r="168" spans="2:4">
      <c r="B168" s="707">
        <v>1</v>
      </c>
      <c r="C168" s="707" t="s">
        <v>5504</v>
      </c>
      <c r="D168" s="710" t="s">
        <v>3907</v>
      </c>
    </row>
    <row r="169" spans="2:4">
      <c r="B169" s="707">
        <v>1</v>
      </c>
      <c r="C169" s="707" t="s">
        <v>5504</v>
      </c>
      <c r="D169" s="710" t="s">
        <v>3907</v>
      </c>
    </row>
    <row r="170" spans="2:4">
      <c r="B170" s="707">
        <v>1</v>
      </c>
      <c r="C170" s="707" t="s">
        <v>5504</v>
      </c>
      <c r="D170" s="710" t="s">
        <v>3907</v>
      </c>
    </row>
    <row r="171" spans="2:4">
      <c r="B171" s="707">
        <v>1</v>
      </c>
      <c r="C171" s="707" t="s">
        <v>5504</v>
      </c>
      <c r="D171" s="710" t="s">
        <v>3907</v>
      </c>
    </row>
    <row r="172" spans="2:4">
      <c r="B172" s="707">
        <v>1</v>
      </c>
      <c r="C172" s="707" t="s">
        <v>5504</v>
      </c>
      <c r="D172" s="710" t="s">
        <v>3907</v>
      </c>
    </row>
    <row r="173" spans="2:4">
      <c r="B173" s="707">
        <v>1</v>
      </c>
      <c r="C173" s="707" t="s">
        <v>5504</v>
      </c>
      <c r="D173" s="710" t="s">
        <v>3908</v>
      </c>
    </row>
    <row r="174" spans="2:4">
      <c r="B174" s="707">
        <v>1</v>
      </c>
      <c r="C174" s="707" t="s">
        <v>5504</v>
      </c>
      <c r="D174" s="710" t="s">
        <v>3908</v>
      </c>
    </row>
    <row r="175" spans="2:4">
      <c r="B175" s="707">
        <v>1</v>
      </c>
      <c r="C175" s="707" t="s">
        <v>5504</v>
      </c>
      <c r="D175" s="710" t="s">
        <v>3908</v>
      </c>
    </row>
    <row r="176" spans="2:4">
      <c r="B176" s="707">
        <v>1</v>
      </c>
      <c r="C176" s="707" t="s">
        <v>5504</v>
      </c>
      <c r="D176" s="710" t="s">
        <v>3908</v>
      </c>
    </row>
    <row r="177" spans="2:4">
      <c r="B177" s="707">
        <v>1</v>
      </c>
      <c r="C177" s="707" t="s">
        <v>5504</v>
      </c>
      <c r="D177" s="710" t="s">
        <v>3909</v>
      </c>
    </row>
    <row r="178" spans="2:4">
      <c r="B178" s="707">
        <v>1</v>
      </c>
      <c r="C178" s="707" t="s">
        <v>5504</v>
      </c>
      <c r="D178" s="710" t="s">
        <v>3909</v>
      </c>
    </row>
    <row r="179" spans="2:4">
      <c r="B179" s="707">
        <v>1</v>
      </c>
      <c r="C179" s="707" t="s">
        <v>5504</v>
      </c>
      <c r="D179" s="710" t="s">
        <v>3909</v>
      </c>
    </row>
    <row r="180" spans="2:4">
      <c r="B180" s="707">
        <v>1</v>
      </c>
      <c r="C180" s="707" t="s">
        <v>5504</v>
      </c>
      <c r="D180" s="710" t="s">
        <v>3909</v>
      </c>
    </row>
    <row r="181" spans="2:4">
      <c r="B181" s="707">
        <v>1</v>
      </c>
      <c r="C181" s="707" t="s">
        <v>5504</v>
      </c>
      <c r="D181" s="710" t="s">
        <v>3909</v>
      </c>
    </row>
    <row r="182" spans="2:4">
      <c r="B182" s="707">
        <v>1</v>
      </c>
      <c r="C182" s="707" t="s">
        <v>5504</v>
      </c>
      <c r="D182" s="710" t="s">
        <v>3909</v>
      </c>
    </row>
    <row r="183" spans="2:4">
      <c r="B183" s="707">
        <v>1</v>
      </c>
      <c r="C183" s="707" t="s">
        <v>5504</v>
      </c>
      <c r="D183" s="710" t="s">
        <v>3909</v>
      </c>
    </row>
    <row r="184" spans="2:4">
      <c r="B184" s="707">
        <v>1</v>
      </c>
      <c r="C184" s="707" t="s">
        <v>5504</v>
      </c>
      <c r="D184" s="710" t="s">
        <v>3909</v>
      </c>
    </row>
    <row r="185" spans="2:4" ht="25.5">
      <c r="B185" s="707">
        <v>1</v>
      </c>
      <c r="C185" s="707" t="s">
        <v>5504</v>
      </c>
      <c r="D185" s="710" t="s">
        <v>3910</v>
      </c>
    </row>
    <row r="186" spans="2:4" ht="25.5">
      <c r="B186" s="707">
        <v>1</v>
      </c>
      <c r="C186" s="707" t="s">
        <v>5504</v>
      </c>
      <c r="D186" s="710" t="s">
        <v>3910</v>
      </c>
    </row>
    <row r="187" spans="2:4">
      <c r="B187" s="707">
        <v>1</v>
      </c>
      <c r="C187" s="707" t="s">
        <v>5504</v>
      </c>
      <c r="D187" s="710" t="s">
        <v>3911</v>
      </c>
    </row>
    <row r="188" spans="2:4">
      <c r="B188" s="707">
        <v>1</v>
      </c>
      <c r="C188" s="707" t="s">
        <v>5504</v>
      </c>
      <c r="D188" s="710" t="s">
        <v>3911</v>
      </c>
    </row>
    <row r="189" spans="2:4">
      <c r="B189" s="707">
        <v>1</v>
      </c>
      <c r="C189" s="707" t="s">
        <v>5504</v>
      </c>
      <c r="D189" s="710" t="s">
        <v>3911</v>
      </c>
    </row>
    <row r="190" spans="2:4">
      <c r="B190" s="707">
        <v>1</v>
      </c>
      <c r="C190" s="707" t="s">
        <v>5504</v>
      </c>
      <c r="D190" s="710" t="s">
        <v>3911</v>
      </c>
    </row>
    <row r="191" spans="2:4">
      <c r="B191" s="707">
        <v>1</v>
      </c>
      <c r="C191" s="707" t="s">
        <v>5504</v>
      </c>
      <c r="D191" s="710" t="s">
        <v>3911</v>
      </c>
    </row>
    <row r="192" spans="2:4">
      <c r="B192" s="707">
        <v>1</v>
      </c>
      <c r="C192" s="707" t="s">
        <v>5504</v>
      </c>
      <c r="D192" s="710" t="s">
        <v>3911</v>
      </c>
    </row>
    <row r="193" spans="1:14">
      <c r="B193" s="707">
        <v>1</v>
      </c>
      <c r="C193" s="707" t="s">
        <v>5504</v>
      </c>
      <c r="D193" s="710" t="s">
        <v>3911</v>
      </c>
    </row>
    <row r="194" spans="1:14">
      <c r="B194" s="707">
        <v>1</v>
      </c>
      <c r="C194" s="707" t="s">
        <v>5504</v>
      </c>
      <c r="D194" s="710" t="s">
        <v>3911</v>
      </c>
    </row>
    <row r="195" spans="1:14">
      <c r="A195" s="696">
        <v>17</v>
      </c>
      <c r="B195" s="697" t="s">
        <v>3912</v>
      </c>
      <c r="C195" s="698"/>
      <c r="D195" s="699"/>
      <c r="E195" s="696" t="s">
        <v>4018</v>
      </c>
      <c r="F195" s="698">
        <v>1</v>
      </c>
      <c r="G195" s="700"/>
      <c r="H195" s="701">
        <f>$F195*$G195</f>
        <v>0</v>
      </c>
      <c r="I195" s="700"/>
      <c r="J195" s="701">
        <f>$F195*$I195</f>
        <v>0</v>
      </c>
      <c r="K195" s="700">
        <f>$G195+$I195</f>
        <v>0</v>
      </c>
      <c r="L195" s="701">
        <f>$H195+$J195</f>
        <v>0</v>
      </c>
      <c r="M195" s="698"/>
      <c r="N195" s="698"/>
    </row>
    <row r="196" spans="1:14">
      <c r="B196" s="707">
        <v>1</v>
      </c>
      <c r="C196" s="707" t="s">
        <v>5504</v>
      </c>
      <c r="D196" s="710" t="s">
        <v>3913</v>
      </c>
    </row>
    <row r="197" spans="1:14">
      <c r="B197" s="707">
        <v>1</v>
      </c>
      <c r="C197" s="707" t="s">
        <v>5504</v>
      </c>
      <c r="D197" s="710" t="s">
        <v>3913</v>
      </c>
    </row>
    <row r="198" spans="1:14">
      <c r="B198" s="707">
        <v>1</v>
      </c>
      <c r="C198" s="707" t="s">
        <v>5504</v>
      </c>
      <c r="D198" s="710" t="s">
        <v>3913</v>
      </c>
    </row>
    <row r="199" spans="1:14">
      <c r="B199" s="707">
        <v>1</v>
      </c>
      <c r="C199" s="707" t="s">
        <v>5504</v>
      </c>
      <c r="D199" s="710" t="s">
        <v>3913</v>
      </c>
    </row>
    <row r="200" spans="1:14">
      <c r="B200" s="707">
        <v>1</v>
      </c>
      <c r="C200" s="707" t="s">
        <v>5504</v>
      </c>
      <c r="D200" s="710" t="s">
        <v>3914</v>
      </c>
    </row>
    <row r="201" spans="1:14">
      <c r="B201" s="707">
        <v>1</v>
      </c>
      <c r="C201" s="707" t="s">
        <v>5504</v>
      </c>
      <c r="D201" s="710" t="s">
        <v>3914</v>
      </c>
    </row>
    <row r="202" spans="1:14">
      <c r="B202" s="707">
        <v>1</v>
      </c>
      <c r="C202" s="707" t="s">
        <v>5504</v>
      </c>
      <c r="D202" s="710" t="s">
        <v>3914</v>
      </c>
    </row>
    <row r="203" spans="1:14">
      <c r="B203" s="707">
        <v>1</v>
      </c>
      <c r="C203" s="707" t="s">
        <v>5504</v>
      </c>
      <c r="D203" s="710" t="s">
        <v>3914</v>
      </c>
    </row>
    <row r="204" spans="1:14">
      <c r="B204" s="707">
        <v>1</v>
      </c>
      <c r="C204" s="707" t="s">
        <v>5504</v>
      </c>
      <c r="D204" s="710" t="s">
        <v>3914</v>
      </c>
    </row>
    <row r="205" spans="1:14">
      <c r="B205" s="707">
        <v>1</v>
      </c>
      <c r="C205" s="707" t="s">
        <v>5504</v>
      </c>
      <c r="D205" s="710" t="s">
        <v>3914</v>
      </c>
    </row>
    <row r="206" spans="1:14">
      <c r="B206" s="707">
        <v>1</v>
      </c>
      <c r="C206" s="707" t="s">
        <v>5504</v>
      </c>
      <c r="D206" s="710" t="s">
        <v>3914</v>
      </c>
    </row>
    <row r="207" spans="1:14">
      <c r="B207" s="707">
        <v>1</v>
      </c>
      <c r="C207" s="707" t="s">
        <v>5504</v>
      </c>
      <c r="D207" s="710" t="s">
        <v>3914</v>
      </c>
    </row>
    <row r="208" spans="1:14" ht="25.5">
      <c r="B208" s="707">
        <v>1</v>
      </c>
      <c r="C208" s="707" t="s">
        <v>5504</v>
      </c>
      <c r="D208" s="710" t="s">
        <v>3915</v>
      </c>
    </row>
    <row r="209" spans="2:4">
      <c r="B209" s="707">
        <v>1</v>
      </c>
      <c r="C209" s="707" t="s">
        <v>5504</v>
      </c>
      <c r="D209" s="710" t="s">
        <v>3916</v>
      </c>
    </row>
    <row r="210" spans="2:4">
      <c r="B210" s="707">
        <v>1</v>
      </c>
      <c r="C210" s="707" t="s">
        <v>5504</v>
      </c>
      <c r="D210" s="710" t="s">
        <v>3916</v>
      </c>
    </row>
    <row r="211" spans="2:4">
      <c r="B211" s="707">
        <v>1</v>
      </c>
      <c r="C211" s="707" t="s">
        <v>5504</v>
      </c>
      <c r="D211" s="710" t="s">
        <v>3916</v>
      </c>
    </row>
    <row r="212" spans="2:4">
      <c r="B212" s="707">
        <v>1</v>
      </c>
      <c r="C212" s="707" t="s">
        <v>5504</v>
      </c>
      <c r="D212" s="710" t="s">
        <v>3916</v>
      </c>
    </row>
    <row r="213" spans="2:4">
      <c r="B213" s="707">
        <v>1</v>
      </c>
      <c r="C213" s="707" t="s">
        <v>5504</v>
      </c>
      <c r="D213" s="710" t="s">
        <v>3916</v>
      </c>
    </row>
    <row r="214" spans="2:4">
      <c r="B214" s="707">
        <v>1</v>
      </c>
      <c r="C214" s="707" t="s">
        <v>5504</v>
      </c>
      <c r="D214" s="710" t="s">
        <v>3916</v>
      </c>
    </row>
    <row r="215" spans="2:4">
      <c r="B215" s="707">
        <v>1</v>
      </c>
      <c r="C215" s="707" t="s">
        <v>5504</v>
      </c>
      <c r="D215" s="710" t="s">
        <v>3916</v>
      </c>
    </row>
    <row r="216" spans="2:4">
      <c r="B216" s="707">
        <v>1</v>
      </c>
      <c r="C216" s="707" t="s">
        <v>5504</v>
      </c>
      <c r="D216" s="710" t="s">
        <v>3916</v>
      </c>
    </row>
    <row r="217" spans="2:4">
      <c r="B217" s="707">
        <v>1</v>
      </c>
      <c r="C217" s="707" t="s">
        <v>5504</v>
      </c>
      <c r="D217" s="710" t="s">
        <v>3917</v>
      </c>
    </row>
    <row r="218" spans="2:4">
      <c r="B218" s="707">
        <v>1</v>
      </c>
      <c r="C218" s="707" t="s">
        <v>5504</v>
      </c>
      <c r="D218" s="710" t="s">
        <v>3918</v>
      </c>
    </row>
    <row r="219" spans="2:4">
      <c r="B219" s="707">
        <v>1</v>
      </c>
      <c r="C219" s="707" t="s">
        <v>5504</v>
      </c>
      <c r="D219" s="710" t="s">
        <v>3918</v>
      </c>
    </row>
    <row r="220" spans="2:4" ht="25.5">
      <c r="B220" s="707">
        <v>1</v>
      </c>
      <c r="C220" s="707" t="s">
        <v>5504</v>
      </c>
      <c r="D220" s="710" t="s">
        <v>3919</v>
      </c>
    </row>
    <row r="221" spans="2:4" ht="25.5">
      <c r="B221" s="707">
        <v>1</v>
      </c>
      <c r="C221" s="707" t="s">
        <v>5504</v>
      </c>
      <c r="D221" s="710" t="s">
        <v>3919</v>
      </c>
    </row>
    <row r="222" spans="2:4">
      <c r="B222" s="707">
        <v>1</v>
      </c>
      <c r="C222" s="707" t="s">
        <v>5504</v>
      </c>
      <c r="D222" s="710" t="s">
        <v>3920</v>
      </c>
    </row>
    <row r="223" spans="2:4">
      <c r="B223" s="707">
        <v>1</v>
      </c>
      <c r="C223" s="707" t="s">
        <v>5504</v>
      </c>
      <c r="D223" s="710" t="s">
        <v>3920</v>
      </c>
    </row>
    <row r="224" spans="2:4">
      <c r="B224" s="707">
        <v>1</v>
      </c>
      <c r="C224" s="707" t="s">
        <v>5504</v>
      </c>
      <c r="D224" s="710" t="s">
        <v>3921</v>
      </c>
    </row>
    <row r="225" spans="2:4">
      <c r="B225" s="707">
        <v>1</v>
      </c>
      <c r="C225" s="707" t="s">
        <v>5504</v>
      </c>
      <c r="D225" s="710" t="s">
        <v>3922</v>
      </c>
    </row>
    <row r="226" spans="2:4">
      <c r="B226" s="707">
        <v>1</v>
      </c>
      <c r="C226" s="707" t="s">
        <v>5504</v>
      </c>
      <c r="D226" s="710" t="s">
        <v>3922</v>
      </c>
    </row>
    <row r="227" spans="2:4" ht="25.5">
      <c r="B227" s="707">
        <v>1</v>
      </c>
      <c r="C227" s="707" t="s">
        <v>5504</v>
      </c>
      <c r="D227" s="710" t="s">
        <v>3923</v>
      </c>
    </row>
    <row r="228" spans="2:4" ht="25.5">
      <c r="B228" s="707">
        <v>1</v>
      </c>
      <c r="C228" s="707" t="s">
        <v>5504</v>
      </c>
      <c r="D228" s="710" t="s">
        <v>3923</v>
      </c>
    </row>
    <row r="229" spans="2:4">
      <c r="B229" s="707">
        <v>1</v>
      </c>
      <c r="C229" s="707" t="s">
        <v>5504</v>
      </c>
      <c r="D229" s="710" t="s">
        <v>3924</v>
      </c>
    </row>
    <row r="230" spans="2:4">
      <c r="B230" s="707">
        <v>1</v>
      </c>
      <c r="C230" s="707" t="s">
        <v>5504</v>
      </c>
      <c r="D230" s="710" t="s">
        <v>3924</v>
      </c>
    </row>
    <row r="231" spans="2:4">
      <c r="B231" s="707">
        <v>1</v>
      </c>
      <c r="C231" s="707" t="s">
        <v>5504</v>
      </c>
      <c r="D231" s="710" t="s">
        <v>3925</v>
      </c>
    </row>
    <row r="232" spans="2:4" ht="25.5">
      <c r="B232" s="707">
        <v>1</v>
      </c>
      <c r="C232" s="707" t="s">
        <v>5504</v>
      </c>
      <c r="D232" s="710" t="s">
        <v>3926</v>
      </c>
    </row>
    <row r="233" spans="2:4">
      <c r="B233" s="707">
        <v>1</v>
      </c>
      <c r="C233" s="707" t="s">
        <v>5504</v>
      </c>
      <c r="D233" s="710" t="s">
        <v>3927</v>
      </c>
    </row>
    <row r="234" spans="2:4">
      <c r="B234" s="707">
        <v>1</v>
      </c>
      <c r="C234" s="707" t="s">
        <v>5504</v>
      </c>
      <c r="D234" s="710" t="s">
        <v>3928</v>
      </c>
    </row>
    <row r="235" spans="2:4">
      <c r="B235" s="707">
        <v>1</v>
      </c>
      <c r="C235" s="707" t="s">
        <v>5504</v>
      </c>
      <c r="D235" s="710" t="s">
        <v>3928</v>
      </c>
    </row>
    <row r="236" spans="2:4">
      <c r="B236" s="707">
        <v>1</v>
      </c>
      <c r="C236" s="707" t="s">
        <v>5504</v>
      </c>
      <c r="D236" s="710" t="s">
        <v>3928</v>
      </c>
    </row>
    <row r="237" spans="2:4">
      <c r="B237" s="707">
        <v>1</v>
      </c>
      <c r="C237" s="707" t="s">
        <v>5504</v>
      </c>
      <c r="D237" s="710" t="s">
        <v>3928</v>
      </c>
    </row>
    <row r="238" spans="2:4">
      <c r="B238" s="707">
        <v>1</v>
      </c>
      <c r="C238" s="707" t="s">
        <v>5504</v>
      </c>
      <c r="D238" s="710" t="s">
        <v>3929</v>
      </c>
    </row>
    <row r="239" spans="2:4">
      <c r="B239" s="707">
        <v>1</v>
      </c>
      <c r="C239" s="707" t="s">
        <v>5504</v>
      </c>
      <c r="D239" s="710" t="s">
        <v>3929</v>
      </c>
    </row>
    <row r="240" spans="2:4">
      <c r="B240" s="707">
        <v>1</v>
      </c>
      <c r="C240" s="707" t="s">
        <v>5504</v>
      </c>
      <c r="D240" s="710" t="s">
        <v>3929</v>
      </c>
    </row>
    <row r="241" spans="1:14">
      <c r="B241" s="707">
        <v>1</v>
      </c>
      <c r="C241" s="707" t="s">
        <v>5504</v>
      </c>
      <c r="D241" s="710" t="s">
        <v>3929</v>
      </c>
    </row>
    <row r="242" spans="1:14">
      <c r="B242" s="707">
        <v>1</v>
      </c>
      <c r="C242" s="707" t="s">
        <v>5504</v>
      </c>
      <c r="D242" s="710" t="s">
        <v>3929</v>
      </c>
    </row>
    <row r="243" spans="1:14">
      <c r="B243" s="707">
        <v>1</v>
      </c>
      <c r="C243" s="707" t="s">
        <v>5504</v>
      </c>
      <c r="D243" s="710" t="s">
        <v>3929</v>
      </c>
    </row>
    <row r="244" spans="1:14">
      <c r="B244" s="707">
        <v>1</v>
      </c>
      <c r="C244" s="707" t="s">
        <v>5504</v>
      </c>
      <c r="D244" s="710" t="s">
        <v>3929</v>
      </c>
    </row>
    <row r="245" spans="1:14">
      <c r="B245" s="707">
        <v>1</v>
      </c>
      <c r="C245" s="707" t="s">
        <v>5504</v>
      </c>
      <c r="D245" s="710" t="s">
        <v>3929</v>
      </c>
    </row>
    <row r="246" spans="1:14">
      <c r="B246" s="707">
        <v>1</v>
      </c>
      <c r="C246" s="707" t="s">
        <v>5504</v>
      </c>
      <c r="D246" s="710" t="s">
        <v>3930</v>
      </c>
    </row>
    <row r="247" spans="1:14">
      <c r="B247" s="707">
        <v>1</v>
      </c>
      <c r="C247" s="707" t="s">
        <v>5504</v>
      </c>
      <c r="D247" s="710" t="s">
        <v>3930</v>
      </c>
    </row>
    <row r="248" spans="1:14">
      <c r="B248" s="707">
        <v>1</v>
      </c>
      <c r="C248" s="707" t="s">
        <v>5504</v>
      </c>
      <c r="D248" s="710" t="s">
        <v>3930</v>
      </c>
    </row>
    <row r="249" spans="1:14">
      <c r="B249" s="707">
        <v>1</v>
      </c>
      <c r="C249" s="707" t="s">
        <v>5504</v>
      </c>
      <c r="D249" s="710" t="s">
        <v>3930</v>
      </c>
    </row>
    <row r="250" spans="1:14">
      <c r="B250" s="707">
        <v>1</v>
      </c>
      <c r="C250" s="707" t="s">
        <v>5504</v>
      </c>
      <c r="D250" s="710" t="s">
        <v>3930</v>
      </c>
    </row>
    <row r="251" spans="1:14">
      <c r="B251" s="707">
        <v>1</v>
      </c>
      <c r="C251" s="707" t="s">
        <v>5504</v>
      </c>
      <c r="D251" s="710" t="s">
        <v>3930</v>
      </c>
    </row>
    <row r="252" spans="1:14">
      <c r="B252" s="707">
        <v>1</v>
      </c>
      <c r="C252" s="707" t="s">
        <v>5504</v>
      </c>
      <c r="D252" s="710" t="s">
        <v>3930</v>
      </c>
    </row>
    <row r="253" spans="1:14">
      <c r="B253" s="707">
        <v>1</v>
      </c>
      <c r="C253" s="707" t="s">
        <v>5504</v>
      </c>
      <c r="D253" s="710" t="s">
        <v>3930</v>
      </c>
    </row>
    <row r="254" spans="1:14" ht="25.5">
      <c r="B254" s="707">
        <v>1</v>
      </c>
      <c r="C254" s="707" t="s">
        <v>5504</v>
      </c>
      <c r="D254" s="710" t="s">
        <v>3931</v>
      </c>
    </row>
    <row r="255" spans="1:14">
      <c r="A255" s="696">
        <v>18</v>
      </c>
      <c r="B255" s="697" t="s">
        <v>3932</v>
      </c>
      <c r="C255" s="698"/>
      <c r="D255" s="699"/>
      <c r="E255" s="696" t="s">
        <v>4018</v>
      </c>
      <c r="F255" s="698">
        <v>1</v>
      </c>
      <c r="G255" s="700"/>
      <c r="H255" s="701">
        <f>$F255*$G255</f>
        <v>0</v>
      </c>
      <c r="I255" s="700"/>
      <c r="J255" s="701">
        <f>$F255*$I255</f>
        <v>0</v>
      </c>
      <c r="K255" s="700">
        <f>$G255+$I255</f>
        <v>0</v>
      </c>
      <c r="L255" s="701">
        <f>$H255+$J255</f>
        <v>0</v>
      </c>
      <c r="M255" s="698"/>
      <c r="N255" s="698"/>
    </row>
    <row r="256" spans="1:14">
      <c r="B256" s="707">
        <v>1</v>
      </c>
      <c r="C256" s="707" t="s">
        <v>5504</v>
      </c>
      <c r="D256" s="710" t="s">
        <v>3933</v>
      </c>
    </row>
    <row r="257" spans="2:4">
      <c r="B257" s="707">
        <v>1</v>
      </c>
      <c r="C257" s="707" t="s">
        <v>5504</v>
      </c>
      <c r="D257" s="710" t="s">
        <v>3933</v>
      </c>
    </row>
    <row r="258" spans="2:4">
      <c r="B258" s="707">
        <v>1</v>
      </c>
      <c r="C258" s="707" t="s">
        <v>5504</v>
      </c>
      <c r="D258" s="710" t="s">
        <v>3933</v>
      </c>
    </row>
    <row r="259" spans="2:4">
      <c r="B259" s="707">
        <v>1</v>
      </c>
      <c r="C259" s="707" t="s">
        <v>5504</v>
      </c>
      <c r="D259" s="710" t="s">
        <v>3934</v>
      </c>
    </row>
    <row r="260" spans="2:4">
      <c r="B260" s="707">
        <v>1</v>
      </c>
      <c r="C260" s="707" t="s">
        <v>5504</v>
      </c>
      <c r="D260" s="710" t="s">
        <v>3934</v>
      </c>
    </row>
    <row r="261" spans="2:4">
      <c r="B261" s="707">
        <v>1</v>
      </c>
      <c r="C261" s="707" t="s">
        <v>5504</v>
      </c>
      <c r="D261" s="710" t="s">
        <v>3934</v>
      </c>
    </row>
    <row r="262" spans="2:4">
      <c r="B262" s="707">
        <v>1</v>
      </c>
      <c r="C262" s="707" t="s">
        <v>5504</v>
      </c>
      <c r="D262" s="710" t="s">
        <v>3934</v>
      </c>
    </row>
    <row r="263" spans="2:4">
      <c r="B263" s="707">
        <v>1</v>
      </c>
      <c r="C263" s="707" t="s">
        <v>5504</v>
      </c>
      <c r="D263" s="710" t="s">
        <v>3934</v>
      </c>
    </row>
    <row r="264" spans="2:4">
      <c r="B264" s="707">
        <v>1</v>
      </c>
      <c r="C264" s="707" t="s">
        <v>5504</v>
      </c>
      <c r="D264" s="710" t="s">
        <v>3934</v>
      </c>
    </row>
    <row r="265" spans="2:4" ht="25.5">
      <c r="B265" s="707">
        <v>1</v>
      </c>
      <c r="C265" s="707" t="s">
        <v>5504</v>
      </c>
      <c r="D265" s="710" t="s">
        <v>3935</v>
      </c>
    </row>
    <row r="266" spans="2:4">
      <c r="B266" s="707">
        <v>1</v>
      </c>
      <c r="C266" s="707" t="s">
        <v>5504</v>
      </c>
      <c r="D266" s="710" t="s">
        <v>3936</v>
      </c>
    </row>
    <row r="267" spans="2:4">
      <c r="B267" s="707">
        <v>1</v>
      </c>
      <c r="C267" s="707" t="s">
        <v>5504</v>
      </c>
      <c r="D267" s="710" t="s">
        <v>3936</v>
      </c>
    </row>
    <row r="268" spans="2:4">
      <c r="B268" s="707">
        <v>1</v>
      </c>
      <c r="C268" s="707" t="s">
        <v>5504</v>
      </c>
      <c r="D268" s="710" t="s">
        <v>3936</v>
      </c>
    </row>
    <row r="269" spans="2:4">
      <c r="B269" s="707">
        <v>1</v>
      </c>
      <c r="C269" s="707" t="s">
        <v>5504</v>
      </c>
      <c r="D269" s="710" t="s">
        <v>3936</v>
      </c>
    </row>
    <row r="270" spans="2:4">
      <c r="B270" s="707">
        <v>1</v>
      </c>
      <c r="C270" s="707" t="s">
        <v>5504</v>
      </c>
      <c r="D270" s="710" t="s">
        <v>3936</v>
      </c>
    </row>
    <row r="271" spans="2:4">
      <c r="B271" s="707">
        <v>1</v>
      </c>
      <c r="C271" s="707" t="s">
        <v>5504</v>
      </c>
      <c r="D271" s="710" t="s">
        <v>3936</v>
      </c>
    </row>
    <row r="272" spans="2:4">
      <c r="B272" s="707">
        <v>1</v>
      </c>
      <c r="C272" s="707" t="s">
        <v>5504</v>
      </c>
      <c r="D272" s="710" t="s">
        <v>3937</v>
      </c>
    </row>
    <row r="273" spans="2:4">
      <c r="B273" s="707">
        <v>1</v>
      </c>
      <c r="C273" s="707" t="s">
        <v>5504</v>
      </c>
      <c r="D273" s="710" t="s">
        <v>3938</v>
      </c>
    </row>
    <row r="274" spans="2:4">
      <c r="B274" s="707">
        <v>1</v>
      </c>
      <c r="C274" s="707" t="s">
        <v>5504</v>
      </c>
      <c r="D274" s="710" t="s">
        <v>3938</v>
      </c>
    </row>
    <row r="275" spans="2:4" ht="25.5">
      <c r="B275" s="707">
        <v>1</v>
      </c>
      <c r="C275" s="707" t="s">
        <v>5504</v>
      </c>
      <c r="D275" s="710" t="s">
        <v>3939</v>
      </c>
    </row>
    <row r="276" spans="2:4" ht="25.5">
      <c r="B276" s="707">
        <v>1</v>
      </c>
      <c r="C276" s="707" t="s">
        <v>5504</v>
      </c>
      <c r="D276" s="710" t="s">
        <v>3939</v>
      </c>
    </row>
    <row r="277" spans="2:4">
      <c r="B277" s="707">
        <v>1</v>
      </c>
      <c r="C277" s="707" t="s">
        <v>5504</v>
      </c>
      <c r="D277" s="710" t="s">
        <v>3940</v>
      </c>
    </row>
    <row r="278" spans="2:4">
      <c r="B278" s="707">
        <v>1</v>
      </c>
      <c r="C278" s="707" t="s">
        <v>5504</v>
      </c>
      <c r="D278" s="710" t="s">
        <v>3940</v>
      </c>
    </row>
    <row r="279" spans="2:4">
      <c r="B279" s="707">
        <v>1</v>
      </c>
      <c r="C279" s="707" t="s">
        <v>5504</v>
      </c>
      <c r="D279" s="710" t="s">
        <v>3941</v>
      </c>
    </row>
    <row r="280" spans="2:4">
      <c r="B280" s="707">
        <v>1</v>
      </c>
      <c r="C280" s="707" t="s">
        <v>5504</v>
      </c>
      <c r="D280" s="710" t="s">
        <v>3942</v>
      </c>
    </row>
    <row r="281" spans="2:4">
      <c r="B281" s="707">
        <v>1</v>
      </c>
      <c r="C281" s="707" t="s">
        <v>5504</v>
      </c>
      <c r="D281" s="710" t="s">
        <v>3942</v>
      </c>
    </row>
    <row r="282" spans="2:4" ht="25.5">
      <c r="B282" s="707">
        <v>1</v>
      </c>
      <c r="C282" s="707" t="s">
        <v>5504</v>
      </c>
      <c r="D282" s="710" t="s">
        <v>3943</v>
      </c>
    </row>
    <row r="283" spans="2:4" ht="25.5">
      <c r="B283" s="707">
        <v>1</v>
      </c>
      <c r="C283" s="707" t="s">
        <v>5504</v>
      </c>
      <c r="D283" s="710" t="s">
        <v>3943</v>
      </c>
    </row>
    <row r="284" spans="2:4">
      <c r="B284" s="707">
        <v>1</v>
      </c>
      <c r="C284" s="707" t="s">
        <v>5504</v>
      </c>
      <c r="D284" s="710" t="s">
        <v>3944</v>
      </c>
    </row>
    <row r="285" spans="2:4">
      <c r="B285" s="707">
        <v>1</v>
      </c>
      <c r="C285" s="707" t="s">
        <v>5504</v>
      </c>
      <c r="D285" s="710" t="s">
        <v>3944</v>
      </c>
    </row>
    <row r="286" spans="2:4" ht="25.5">
      <c r="B286" s="707">
        <v>1</v>
      </c>
      <c r="C286" s="707" t="s">
        <v>5504</v>
      </c>
      <c r="D286" s="710" t="s">
        <v>3945</v>
      </c>
    </row>
    <row r="287" spans="2:4">
      <c r="B287" s="707">
        <v>1</v>
      </c>
      <c r="C287" s="707" t="s">
        <v>5504</v>
      </c>
      <c r="D287" s="710" t="s">
        <v>3946</v>
      </c>
    </row>
    <row r="288" spans="2:4">
      <c r="B288" s="707">
        <v>1</v>
      </c>
      <c r="C288" s="707" t="s">
        <v>5504</v>
      </c>
      <c r="D288" s="710" t="s">
        <v>3947</v>
      </c>
    </row>
    <row r="289" spans="2:4">
      <c r="B289" s="707">
        <v>1</v>
      </c>
      <c r="C289" s="707" t="s">
        <v>5504</v>
      </c>
      <c r="D289" s="710" t="s">
        <v>3948</v>
      </c>
    </row>
    <row r="290" spans="2:4">
      <c r="B290" s="707">
        <v>1</v>
      </c>
      <c r="C290" s="707" t="s">
        <v>5504</v>
      </c>
      <c r="D290" s="710" t="s">
        <v>3949</v>
      </c>
    </row>
    <row r="291" spans="2:4">
      <c r="B291" s="707">
        <v>1</v>
      </c>
      <c r="C291" s="707" t="s">
        <v>5504</v>
      </c>
      <c r="D291" s="710" t="s">
        <v>3949</v>
      </c>
    </row>
    <row r="292" spans="2:4" ht="25.5">
      <c r="B292" s="707">
        <v>1</v>
      </c>
      <c r="C292" s="707" t="s">
        <v>5504</v>
      </c>
      <c r="D292" s="710" t="s">
        <v>2258</v>
      </c>
    </row>
    <row r="293" spans="2:4" ht="25.5">
      <c r="B293" s="707">
        <v>1</v>
      </c>
      <c r="C293" s="707" t="s">
        <v>5504</v>
      </c>
      <c r="D293" s="710" t="s">
        <v>2258</v>
      </c>
    </row>
    <row r="294" spans="2:4">
      <c r="B294" s="707">
        <v>1</v>
      </c>
      <c r="C294" s="707" t="s">
        <v>5504</v>
      </c>
      <c r="D294" s="710" t="s">
        <v>2259</v>
      </c>
    </row>
    <row r="295" spans="2:4">
      <c r="B295" s="707">
        <v>1</v>
      </c>
      <c r="C295" s="707" t="s">
        <v>5504</v>
      </c>
      <c r="D295" s="710" t="s">
        <v>2259</v>
      </c>
    </row>
    <row r="296" spans="2:4">
      <c r="B296" s="707">
        <v>1</v>
      </c>
      <c r="C296" s="707" t="s">
        <v>5504</v>
      </c>
      <c r="D296" s="710" t="s">
        <v>2260</v>
      </c>
    </row>
    <row r="297" spans="2:4">
      <c r="B297" s="707">
        <v>1</v>
      </c>
      <c r="C297" s="707" t="s">
        <v>5504</v>
      </c>
      <c r="D297" s="710" t="s">
        <v>2261</v>
      </c>
    </row>
    <row r="298" spans="2:4">
      <c r="B298" s="707">
        <v>1</v>
      </c>
      <c r="C298" s="707" t="s">
        <v>5504</v>
      </c>
      <c r="D298" s="710" t="s">
        <v>2262</v>
      </c>
    </row>
    <row r="299" spans="2:4">
      <c r="B299" s="707">
        <v>1</v>
      </c>
      <c r="C299" s="707" t="s">
        <v>5504</v>
      </c>
      <c r="D299" s="710" t="s">
        <v>2262</v>
      </c>
    </row>
    <row r="300" spans="2:4" ht="25.5">
      <c r="B300" s="707">
        <v>1</v>
      </c>
      <c r="C300" s="707" t="s">
        <v>5504</v>
      </c>
      <c r="D300" s="710" t="s">
        <v>2263</v>
      </c>
    </row>
    <row r="301" spans="2:4">
      <c r="B301" s="707">
        <v>1</v>
      </c>
      <c r="C301" s="707" t="s">
        <v>5504</v>
      </c>
      <c r="D301" s="710" t="s">
        <v>2264</v>
      </c>
    </row>
    <row r="302" spans="2:4">
      <c r="B302" s="707">
        <v>1</v>
      </c>
      <c r="C302" s="707" t="s">
        <v>5504</v>
      </c>
      <c r="D302" s="710" t="s">
        <v>2264</v>
      </c>
    </row>
    <row r="303" spans="2:4">
      <c r="B303" s="707">
        <v>1</v>
      </c>
      <c r="C303" s="707" t="s">
        <v>5504</v>
      </c>
      <c r="D303" s="710" t="s">
        <v>2265</v>
      </c>
    </row>
    <row r="304" spans="2:4">
      <c r="B304" s="707">
        <v>1</v>
      </c>
      <c r="C304" s="707" t="s">
        <v>5504</v>
      </c>
      <c r="D304" s="710" t="s">
        <v>2266</v>
      </c>
    </row>
    <row r="305" spans="1:14">
      <c r="B305" s="707">
        <v>1</v>
      </c>
      <c r="C305" s="707" t="s">
        <v>5504</v>
      </c>
      <c r="D305" s="710" t="s">
        <v>2266</v>
      </c>
    </row>
    <row r="306" spans="1:14" ht="25.5">
      <c r="B306" s="707">
        <v>1</v>
      </c>
      <c r="C306" s="707" t="s">
        <v>5504</v>
      </c>
      <c r="D306" s="710" t="s">
        <v>2267</v>
      </c>
    </row>
    <row r="307" spans="1:14">
      <c r="B307" s="707">
        <v>1</v>
      </c>
      <c r="C307" s="707" t="s">
        <v>5504</v>
      </c>
      <c r="D307" s="710" t="s">
        <v>2268</v>
      </c>
    </row>
    <row r="308" spans="1:14">
      <c r="B308" s="707">
        <v>1</v>
      </c>
      <c r="C308" s="707" t="s">
        <v>5504</v>
      </c>
      <c r="D308" s="710" t="s">
        <v>2268</v>
      </c>
    </row>
    <row r="309" spans="1:14">
      <c r="A309" s="696">
        <v>19</v>
      </c>
      <c r="B309" s="697" t="s">
        <v>2269</v>
      </c>
      <c r="C309" s="698"/>
      <c r="D309" s="699"/>
      <c r="E309" s="696" t="s">
        <v>4018</v>
      </c>
      <c r="F309" s="698">
        <v>1</v>
      </c>
      <c r="G309" s="700"/>
      <c r="H309" s="701">
        <f>$F309*$G309</f>
        <v>0</v>
      </c>
      <c r="I309" s="700"/>
      <c r="J309" s="701">
        <f>$F309*$I309</f>
        <v>0</v>
      </c>
      <c r="K309" s="700">
        <f>$G309+$I309</f>
        <v>0</v>
      </c>
      <c r="L309" s="701">
        <f>$H309+$J309</f>
        <v>0</v>
      </c>
      <c r="M309" s="698"/>
      <c r="N309" s="698"/>
    </row>
    <row r="310" spans="1:14">
      <c r="B310" s="707">
        <v>1</v>
      </c>
      <c r="C310" s="707" t="s">
        <v>5504</v>
      </c>
      <c r="D310" s="710" t="s">
        <v>2270</v>
      </c>
    </row>
    <row r="311" spans="1:14">
      <c r="B311" s="707">
        <v>1</v>
      </c>
      <c r="C311" s="707" t="s">
        <v>5504</v>
      </c>
      <c r="D311" s="710" t="s">
        <v>2271</v>
      </c>
    </row>
    <row r="312" spans="1:14">
      <c r="B312" s="707">
        <v>1</v>
      </c>
      <c r="C312" s="707" t="s">
        <v>5504</v>
      </c>
      <c r="D312" s="710" t="s">
        <v>2272</v>
      </c>
    </row>
    <row r="313" spans="1:14">
      <c r="B313" s="707">
        <v>1</v>
      </c>
      <c r="C313" s="707" t="s">
        <v>5504</v>
      </c>
      <c r="D313" s="710" t="s">
        <v>2273</v>
      </c>
    </row>
    <row r="314" spans="1:14">
      <c r="B314" s="707">
        <v>1</v>
      </c>
      <c r="C314" s="707" t="s">
        <v>5504</v>
      </c>
      <c r="D314" s="710" t="s">
        <v>2274</v>
      </c>
    </row>
    <row r="315" spans="1:14">
      <c r="B315" s="707">
        <v>1</v>
      </c>
      <c r="C315" s="707" t="s">
        <v>5504</v>
      </c>
      <c r="D315" s="710" t="s">
        <v>2275</v>
      </c>
    </row>
    <row r="316" spans="1:14">
      <c r="B316" s="707">
        <v>1</v>
      </c>
      <c r="C316" s="707" t="s">
        <v>5504</v>
      </c>
      <c r="D316" s="710" t="s">
        <v>2276</v>
      </c>
    </row>
    <row r="317" spans="1:14">
      <c r="B317" s="707">
        <v>1</v>
      </c>
      <c r="C317" s="707" t="s">
        <v>5504</v>
      </c>
      <c r="D317" s="710" t="s">
        <v>2276</v>
      </c>
    </row>
    <row r="318" spans="1:14" ht="25.5">
      <c r="B318" s="707">
        <v>1</v>
      </c>
      <c r="C318" s="707" t="s">
        <v>5504</v>
      </c>
      <c r="D318" s="710" t="s">
        <v>2277</v>
      </c>
    </row>
    <row r="319" spans="1:14">
      <c r="A319" s="696">
        <v>20</v>
      </c>
      <c r="B319" s="697" t="s">
        <v>2278</v>
      </c>
      <c r="C319" s="698"/>
      <c r="D319" s="699"/>
      <c r="E319" s="696" t="s">
        <v>4018</v>
      </c>
      <c r="F319" s="698">
        <v>1</v>
      </c>
      <c r="G319" s="700"/>
      <c r="H319" s="701">
        <f>$F319*$G319</f>
        <v>0</v>
      </c>
      <c r="I319" s="700"/>
      <c r="J319" s="701">
        <f>$F319*$I319</f>
        <v>0</v>
      </c>
      <c r="K319" s="700">
        <f>$G319+$I319</f>
        <v>0</v>
      </c>
      <c r="L319" s="701">
        <f>$H319+$J319</f>
        <v>0</v>
      </c>
      <c r="M319" s="698"/>
      <c r="N319" s="698"/>
    </row>
    <row r="320" spans="1:14">
      <c r="B320" s="707">
        <v>1</v>
      </c>
      <c r="C320" s="707" t="s">
        <v>5504</v>
      </c>
      <c r="D320" s="710" t="s">
        <v>2279</v>
      </c>
    </row>
    <row r="321" spans="1:14">
      <c r="A321" s="696">
        <v>21</v>
      </c>
      <c r="B321" s="697" t="s">
        <v>2280</v>
      </c>
      <c r="C321" s="698"/>
      <c r="D321" s="699"/>
      <c r="E321" s="696" t="s">
        <v>4018</v>
      </c>
      <c r="F321" s="698">
        <v>1</v>
      </c>
      <c r="G321" s="700"/>
      <c r="H321" s="701">
        <f>$F321*$G321</f>
        <v>0</v>
      </c>
      <c r="I321" s="700"/>
      <c r="J321" s="701">
        <f>$F321*$I321</f>
        <v>0</v>
      </c>
      <c r="K321" s="700">
        <f>$G321+$I321</f>
        <v>0</v>
      </c>
      <c r="L321" s="701">
        <f>$H321+$J321</f>
        <v>0</v>
      </c>
      <c r="M321" s="698"/>
      <c r="N321" s="698"/>
    </row>
    <row r="322" spans="1:14">
      <c r="B322" s="707">
        <v>1</v>
      </c>
      <c r="C322" s="707" t="s">
        <v>5504</v>
      </c>
      <c r="D322" s="710" t="s">
        <v>2281</v>
      </c>
    </row>
    <row r="323" spans="1:14">
      <c r="A323" s="696">
        <v>22</v>
      </c>
      <c r="B323" s="697" t="s">
        <v>2282</v>
      </c>
      <c r="C323" s="698"/>
      <c r="D323" s="699"/>
      <c r="E323" s="696" t="s">
        <v>4018</v>
      </c>
      <c r="F323" s="698">
        <v>1</v>
      </c>
      <c r="G323" s="700"/>
      <c r="H323" s="701">
        <f>$F323*$G323</f>
        <v>0</v>
      </c>
      <c r="I323" s="700"/>
      <c r="J323" s="701">
        <f>$F323*$I323</f>
        <v>0</v>
      </c>
      <c r="K323" s="700">
        <f>$G323+$I323</f>
        <v>0</v>
      </c>
      <c r="L323" s="701">
        <f>$H323+$J323</f>
        <v>0</v>
      </c>
      <c r="M323" s="698"/>
      <c r="N323" s="698"/>
    </row>
    <row r="324" spans="1:14">
      <c r="B324" s="707">
        <v>1</v>
      </c>
      <c r="C324" s="707" t="s">
        <v>5504</v>
      </c>
      <c r="D324" s="710" t="s">
        <v>2283</v>
      </c>
    </row>
    <row r="325" spans="1:14">
      <c r="B325" s="707">
        <v>1</v>
      </c>
      <c r="C325" s="707" t="s">
        <v>5504</v>
      </c>
      <c r="D325" s="710" t="s">
        <v>2284</v>
      </c>
    </row>
    <row r="326" spans="1:14">
      <c r="A326" s="696">
        <v>23</v>
      </c>
      <c r="B326" s="697" t="s">
        <v>2285</v>
      </c>
      <c r="C326" s="698"/>
      <c r="D326" s="699"/>
      <c r="E326" s="696" t="s">
        <v>4018</v>
      </c>
      <c r="F326" s="698">
        <v>1</v>
      </c>
      <c r="G326" s="700"/>
      <c r="H326" s="701">
        <f>$F326*$G326</f>
        <v>0</v>
      </c>
      <c r="I326" s="700"/>
      <c r="J326" s="701">
        <f>$F326*$I326</f>
        <v>0</v>
      </c>
      <c r="K326" s="700">
        <f>$G326+$I326</f>
        <v>0</v>
      </c>
      <c r="L326" s="701">
        <f>$H326+$J326</f>
        <v>0</v>
      </c>
      <c r="M326" s="698"/>
      <c r="N326" s="698"/>
    </row>
    <row r="327" spans="1:14">
      <c r="B327" s="707">
        <v>3</v>
      </c>
      <c r="C327" s="707" t="s">
        <v>5504</v>
      </c>
      <c r="D327" s="710" t="s">
        <v>2286</v>
      </c>
    </row>
    <row r="328" spans="1:14">
      <c r="A328" s="696">
        <v>24</v>
      </c>
      <c r="B328" s="697" t="s">
        <v>2287</v>
      </c>
      <c r="C328" s="698"/>
      <c r="D328" s="699"/>
      <c r="E328" s="696" t="s">
        <v>4018</v>
      </c>
      <c r="F328" s="698">
        <v>1</v>
      </c>
      <c r="G328" s="700"/>
      <c r="H328" s="701">
        <f>$F328*$G328</f>
        <v>0</v>
      </c>
      <c r="I328" s="700"/>
      <c r="J328" s="701">
        <f>$F328*$I328</f>
        <v>0</v>
      </c>
      <c r="K328" s="700">
        <f>$G328+$I328</f>
        <v>0</v>
      </c>
      <c r="L328" s="701">
        <f>$H328+$J328</f>
        <v>0</v>
      </c>
      <c r="M328" s="698"/>
      <c r="N328" s="698"/>
    </row>
    <row r="329" spans="1:14">
      <c r="B329" s="707">
        <v>3</v>
      </c>
      <c r="C329" s="707" t="s">
        <v>5504</v>
      </c>
      <c r="D329" s="710" t="s">
        <v>2288</v>
      </c>
    </row>
    <row r="330" spans="1:14">
      <c r="A330" s="696">
        <v>25</v>
      </c>
      <c r="B330" s="697" t="s">
        <v>2289</v>
      </c>
      <c r="C330" s="698"/>
      <c r="D330" s="699"/>
      <c r="E330" s="696" t="s">
        <v>4018</v>
      </c>
      <c r="F330" s="698">
        <v>1</v>
      </c>
      <c r="G330" s="700"/>
      <c r="H330" s="701">
        <f>$F330*$G330</f>
        <v>0</v>
      </c>
      <c r="I330" s="700"/>
      <c r="J330" s="701">
        <f>$F330*$I330</f>
        <v>0</v>
      </c>
      <c r="K330" s="700">
        <f>$G330+$I330</f>
        <v>0</v>
      </c>
      <c r="L330" s="701">
        <f>$H330+$J330</f>
        <v>0</v>
      </c>
      <c r="M330" s="698"/>
      <c r="N330" s="698"/>
    </row>
    <row r="331" spans="1:14">
      <c r="B331" s="707">
        <v>3</v>
      </c>
      <c r="C331" s="707" t="s">
        <v>5504</v>
      </c>
      <c r="D331" s="710" t="s">
        <v>2290</v>
      </c>
    </row>
    <row r="332" spans="1:14">
      <c r="A332" s="696">
        <v>26</v>
      </c>
      <c r="B332" s="697" t="s">
        <v>1273</v>
      </c>
      <c r="C332" s="698"/>
      <c r="D332" s="699"/>
      <c r="E332" s="696" t="s">
        <v>4018</v>
      </c>
      <c r="F332" s="698">
        <v>1</v>
      </c>
      <c r="G332" s="700"/>
      <c r="H332" s="701">
        <f>$F332*$G332</f>
        <v>0</v>
      </c>
      <c r="I332" s="700"/>
      <c r="J332" s="701">
        <f>$F332*$I332</f>
        <v>0</v>
      </c>
      <c r="K332" s="700">
        <f>$G332+$I332</f>
        <v>0</v>
      </c>
      <c r="L332" s="701">
        <f>$H332+$J332</f>
        <v>0</v>
      </c>
      <c r="M332" s="698"/>
      <c r="N332" s="698"/>
    </row>
    <row r="333" spans="1:14">
      <c r="D333" s="710" t="s">
        <v>1274</v>
      </c>
    </row>
    <row r="334" spans="1:14">
      <c r="D334" s="710" t="s">
        <v>1275</v>
      </c>
    </row>
    <row r="335" spans="1:14">
      <c r="D335" s="710" t="s">
        <v>1276</v>
      </c>
    </row>
    <row r="336" spans="1:14">
      <c r="D336" s="710" t="s">
        <v>1277</v>
      </c>
    </row>
    <row r="337" spans="1:14">
      <c r="D337" s="710" t="s">
        <v>1278</v>
      </c>
    </row>
    <row r="338" spans="1:14">
      <c r="A338" s="696">
        <v>27</v>
      </c>
      <c r="B338" s="697" t="s">
        <v>1279</v>
      </c>
      <c r="C338" s="698"/>
      <c r="D338" s="699"/>
      <c r="E338" s="696" t="s">
        <v>4018</v>
      </c>
      <c r="F338" s="698">
        <v>1</v>
      </c>
      <c r="G338" s="700"/>
      <c r="H338" s="701">
        <f>$F338*$G338</f>
        <v>0</v>
      </c>
      <c r="I338" s="700"/>
      <c r="J338" s="701">
        <f>$F338*$I338</f>
        <v>0</v>
      </c>
      <c r="K338" s="700">
        <f>$G338+$I338</f>
        <v>0</v>
      </c>
      <c r="L338" s="701">
        <f>$H338+$J338</f>
        <v>0</v>
      </c>
      <c r="M338" s="698"/>
      <c r="N338" s="698"/>
    </row>
    <row r="339" spans="1:14">
      <c r="D339" s="710" t="s">
        <v>1274</v>
      </c>
    </row>
    <row r="340" spans="1:14" ht="25.5">
      <c r="D340" s="710" t="s">
        <v>0</v>
      </c>
    </row>
    <row r="341" spans="1:14">
      <c r="D341" s="710" t="s">
        <v>1280</v>
      </c>
    </row>
    <row r="342" spans="1:14">
      <c r="D342" s="710" t="s">
        <v>1281</v>
      </c>
    </row>
    <row r="343" spans="1:14" ht="13.5" thickBot="1">
      <c r="D343" s="710" t="s">
        <v>1282</v>
      </c>
    </row>
    <row r="344" spans="1:14" ht="13.5" thickBot="1">
      <c r="A344" s="717" t="s">
        <v>1283</v>
      </c>
      <c r="B344" s="718" t="s">
        <v>1284</v>
      </c>
      <c r="C344" s="719"/>
      <c r="D344" s="720"/>
      <c r="E344" s="721"/>
      <c r="F344" s="719"/>
      <c r="G344" s="722"/>
      <c r="H344" s="723">
        <f>SUM(H7:H343)</f>
        <v>0</v>
      </c>
      <c r="I344" s="722"/>
      <c r="J344" s="722">
        <f>SUM(J7:J343)</f>
        <v>0</v>
      </c>
      <c r="K344" s="722"/>
      <c r="L344" s="722">
        <f>SUM(L7:L343)</f>
        <v>0</v>
      </c>
      <c r="M344" s="719"/>
      <c r="N344" s="72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6.xml><?xml version="1.0" encoding="utf-8"?>
<worksheet xmlns="http://schemas.openxmlformats.org/spreadsheetml/2006/main" xmlns:r="http://schemas.openxmlformats.org/officeDocument/2006/relationships">
  <sheetPr>
    <tabColor rgb="FF00B0F0"/>
    <pageSetUpPr fitToPage="1"/>
  </sheetPr>
  <dimension ref="A3:E23"/>
  <sheetViews>
    <sheetView workbookViewId="0">
      <selection activeCell="A31" sqref="A31"/>
    </sheetView>
  </sheetViews>
  <sheetFormatPr defaultColWidth="10.6640625" defaultRowHeight="12.75"/>
  <cols>
    <col min="1" max="1" width="10.6640625" style="725"/>
    <col min="2" max="2" width="45" style="727" customWidth="1"/>
    <col min="3" max="3" width="15.1640625" style="727" customWidth="1"/>
    <col min="4" max="4" width="16.1640625" style="727" customWidth="1"/>
    <col min="5" max="5" width="17.6640625" style="727" customWidth="1"/>
    <col min="6" max="16384" width="10.6640625" style="727"/>
  </cols>
  <sheetData>
    <row r="3" spans="1:5">
      <c r="B3" s="726" t="s">
        <v>2291</v>
      </c>
    </row>
    <row r="5" spans="1:5">
      <c r="B5" s="728" t="s">
        <v>4826</v>
      </c>
      <c r="C5" s="729" t="s">
        <v>4827</v>
      </c>
      <c r="D5" s="729" t="s">
        <v>4828</v>
      </c>
      <c r="E5" s="729" t="s">
        <v>4829</v>
      </c>
    </row>
    <row r="6" spans="1:5">
      <c r="B6" s="730"/>
      <c r="C6" s="730"/>
      <c r="D6" s="730"/>
      <c r="E6" s="730"/>
    </row>
    <row r="7" spans="1:5">
      <c r="B7" s="730" t="s">
        <v>4830</v>
      </c>
      <c r="C7" s="731">
        <f ca="1">'Mot (8)'!$H$1</f>
        <v>0</v>
      </c>
      <c r="D7" s="731">
        <f ca="1">'Mot (8)'!$J$1</f>
        <v>0</v>
      </c>
      <c r="E7" s="731">
        <f ca="1">'Mot (8)'!$L$1</f>
        <v>0</v>
      </c>
    </row>
    <row r="8" spans="1:5">
      <c r="B8" s="730" t="s">
        <v>4831</v>
      </c>
      <c r="C8" s="731">
        <f ca="1">'St (3)'!$H$1</f>
        <v>0</v>
      </c>
      <c r="D8" s="731">
        <f ca="1">'St (3)'!$J$1</f>
        <v>0</v>
      </c>
      <c r="E8" s="731">
        <f ca="1">'St (3)'!$L$1</f>
        <v>0</v>
      </c>
    </row>
    <row r="9" spans="1:5">
      <c r="B9" s="730"/>
      <c r="C9" s="731"/>
      <c r="D9" s="731"/>
      <c r="E9" s="731"/>
    </row>
    <row r="10" spans="1:5">
      <c r="B10" s="732" t="s">
        <v>4832</v>
      </c>
      <c r="C10" s="733">
        <f>SUM(C6:C9)</f>
        <v>0</v>
      </c>
      <c r="D10" s="733">
        <f>SUM(D6:D9)</f>
        <v>0</v>
      </c>
      <c r="E10" s="733">
        <f>SUM(E6:E9)</f>
        <v>0</v>
      </c>
    </row>
    <row r="14" spans="1:5" s="735" customFormat="1" ht="9.75">
      <c r="A14" s="734"/>
    </row>
    <row r="15" spans="1:5" s="735" customFormat="1" ht="9.75">
      <c r="A15" s="734"/>
    </row>
    <row r="16" spans="1:5" s="735" customFormat="1" ht="9.75">
      <c r="A16" s="734"/>
    </row>
    <row r="17" spans="1:1" s="735" customFormat="1" ht="9.75">
      <c r="A17" s="734"/>
    </row>
    <row r="18" spans="1:1" s="735" customFormat="1" ht="9.75">
      <c r="A18" s="734"/>
    </row>
    <row r="19" spans="1:1" s="735" customFormat="1" ht="9.75">
      <c r="A19" s="734"/>
    </row>
    <row r="20" spans="1:1" s="735" customFormat="1" ht="9.75">
      <c r="A20" s="734"/>
    </row>
    <row r="21" spans="1:1" s="735" customFormat="1" ht="9.75">
      <c r="A21" s="734"/>
    </row>
    <row r="22" spans="1:1" s="735" customFormat="1" ht="9.75">
      <c r="A22" s="734"/>
    </row>
    <row r="23" spans="1:1" s="735" customFormat="1" ht="9.75">
      <c r="A23" s="734"/>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7.xml><?xml version="1.0" encoding="utf-8"?>
<worksheet xmlns="http://schemas.openxmlformats.org/spreadsheetml/2006/main" xmlns:r="http://schemas.openxmlformats.org/officeDocument/2006/relationships">
  <sheetPr>
    <tabColor rgb="FF00B0F0"/>
    <pageSetUpPr fitToPage="1"/>
  </sheetPr>
  <dimension ref="A1:N4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761" customWidth="1"/>
    <col min="2" max="2" width="6.83203125" style="762" customWidth="1"/>
    <col min="3" max="3" width="5.5" style="762" customWidth="1"/>
    <col min="4" max="4" width="68.1640625" style="765" customWidth="1"/>
    <col min="5" max="5" width="10.1640625" style="761" customWidth="1"/>
    <col min="6" max="6" width="10.6640625" style="762"/>
    <col min="7" max="12" width="12.5" style="764" customWidth="1"/>
    <col min="13" max="13" width="15" style="762" customWidth="1"/>
    <col min="14" max="14" width="17" style="762" customWidth="1"/>
    <col min="15" max="16384" width="10.6640625" style="727"/>
  </cols>
  <sheetData>
    <row r="1" spans="1:14" s="738" customFormat="1">
      <c r="A1" s="736"/>
      <c r="B1" s="1669" t="s">
        <v>2292</v>
      </c>
      <c r="C1" s="1669"/>
      <c r="D1" s="1669"/>
      <c r="E1" s="737"/>
      <c r="G1" s="739"/>
      <c r="H1" s="740">
        <f>H40</f>
        <v>0</v>
      </c>
      <c r="I1" s="741"/>
      <c r="J1" s="740">
        <f>J40</f>
        <v>0</v>
      </c>
      <c r="K1" s="741"/>
      <c r="L1" s="740">
        <f>L40</f>
        <v>0</v>
      </c>
    </row>
    <row r="2" spans="1:14" s="738" customFormat="1">
      <c r="A2" s="736"/>
      <c r="B2" s="1669" t="s">
        <v>4830</v>
      </c>
      <c r="C2" s="1669"/>
      <c r="D2" s="1669"/>
      <c r="E2" s="737"/>
      <c r="G2" s="742"/>
      <c r="H2" s="743"/>
      <c r="I2" s="737"/>
      <c r="J2" s="737"/>
      <c r="K2" s="737"/>
      <c r="L2" s="737"/>
    </row>
    <row r="3" spans="1:14" s="738" customFormat="1">
      <c r="A3" s="736"/>
      <c r="B3" s="1670"/>
      <c r="C3" s="1670"/>
      <c r="D3" s="1670"/>
      <c r="E3" s="737"/>
      <c r="G3" s="743"/>
      <c r="H3" s="743"/>
      <c r="I3" s="737"/>
      <c r="J3" s="737"/>
      <c r="K3" s="737"/>
      <c r="L3" s="737"/>
    </row>
    <row r="4" spans="1:14" ht="25.5">
      <c r="A4" s="744" t="s">
        <v>4834</v>
      </c>
      <c r="B4" s="1671" t="s">
        <v>4835</v>
      </c>
      <c r="C4" s="1671"/>
      <c r="D4" s="1671"/>
      <c r="E4" s="745" t="s">
        <v>4836</v>
      </c>
      <c r="F4" s="745" t="s">
        <v>4837</v>
      </c>
      <c r="G4" s="729" t="s">
        <v>4838</v>
      </c>
      <c r="H4" s="729" t="s">
        <v>4839</v>
      </c>
      <c r="I4" s="729" t="s">
        <v>4840</v>
      </c>
      <c r="J4" s="729" t="s">
        <v>4841</v>
      </c>
      <c r="K4" s="729" t="s">
        <v>4842</v>
      </c>
      <c r="L4" s="729" t="s">
        <v>4843</v>
      </c>
      <c r="M4" s="729" t="s">
        <v>5953</v>
      </c>
      <c r="N4" s="729" t="s">
        <v>4844</v>
      </c>
    </row>
    <row r="5" spans="1:14">
      <c r="A5" s="746">
        <v>1</v>
      </c>
      <c r="B5" s="746" t="s">
        <v>5936</v>
      </c>
      <c r="C5" s="746" t="s">
        <v>5936</v>
      </c>
      <c r="D5" s="746">
        <v>2</v>
      </c>
      <c r="E5" s="746">
        <v>3</v>
      </c>
      <c r="F5" s="746">
        <v>4</v>
      </c>
      <c r="G5" s="746">
        <v>5</v>
      </c>
      <c r="H5" s="746">
        <v>6</v>
      </c>
      <c r="I5" s="746">
        <v>7</v>
      </c>
      <c r="J5" s="746">
        <v>8</v>
      </c>
      <c r="K5" s="746">
        <v>9</v>
      </c>
      <c r="L5" s="746">
        <v>10</v>
      </c>
      <c r="M5" s="746">
        <v>11</v>
      </c>
      <c r="N5" s="746">
        <v>12</v>
      </c>
    </row>
    <row r="6" spans="1:14" s="750" customFormat="1">
      <c r="A6" s="747" t="s">
        <v>4845</v>
      </c>
      <c r="B6" s="748" t="s">
        <v>4845</v>
      </c>
      <c r="C6" s="748" t="s">
        <v>4845</v>
      </c>
      <c r="D6" s="749" t="s">
        <v>4845</v>
      </c>
      <c r="E6" s="747" t="s">
        <v>4845</v>
      </c>
      <c r="F6" s="748" t="s">
        <v>4845</v>
      </c>
      <c r="G6" s="747" t="s">
        <v>4846</v>
      </c>
      <c r="H6" s="747" t="s">
        <v>4846</v>
      </c>
      <c r="I6" s="747" t="s">
        <v>4846</v>
      </c>
      <c r="J6" s="747" t="s">
        <v>4846</v>
      </c>
      <c r="K6" s="748" t="s">
        <v>4846</v>
      </c>
      <c r="L6" s="748" t="s">
        <v>4846</v>
      </c>
      <c r="M6" s="748" t="s">
        <v>4846</v>
      </c>
      <c r="N6" s="748" t="s">
        <v>4846</v>
      </c>
    </row>
    <row r="7" spans="1:14">
      <c r="A7" s="751">
        <v>1</v>
      </c>
      <c r="B7" s="752" t="s">
        <v>2293</v>
      </c>
      <c r="C7" s="753"/>
      <c r="D7" s="754"/>
      <c r="E7" s="751" t="s">
        <v>4018</v>
      </c>
      <c r="F7" s="753">
        <v>1</v>
      </c>
      <c r="G7" s="755"/>
      <c r="H7" s="756">
        <f>$F7*$G7</f>
        <v>0</v>
      </c>
      <c r="I7" s="755"/>
      <c r="J7" s="756">
        <f>$F7*$I7</f>
        <v>0</v>
      </c>
      <c r="K7" s="755">
        <f>$G7+$I7</f>
        <v>0</v>
      </c>
      <c r="L7" s="756">
        <f>$H7+$J7</f>
        <v>0</v>
      </c>
      <c r="M7" s="753"/>
      <c r="N7" s="753"/>
    </row>
    <row r="8" spans="1:14" ht="63.75">
      <c r="A8" s="737"/>
      <c r="B8" s="757"/>
      <c r="C8" s="758"/>
      <c r="D8" s="759" t="s">
        <v>4848</v>
      </c>
      <c r="E8" s="737"/>
      <c r="F8" s="758"/>
      <c r="G8" s="740"/>
      <c r="H8" s="760"/>
      <c r="I8" s="740"/>
      <c r="J8" s="760"/>
      <c r="K8" s="740"/>
      <c r="L8" s="760"/>
      <c r="M8" s="758"/>
      <c r="N8" s="758"/>
    </row>
    <row r="9" spans="1:14">
      <c r="D9" s="763" t="s">
        <v>4849</v>
      </c>
    </row>
    <row r="10" spans="1:14">
      <c r="D10" s="763" t="s">
        <v>4850</v>
      </c>
    </row>
    <row r="11" spans="1:14">
      <c r="D11" s="763" t="s">
        <v>4851</v>
      </c>
    </row>
    <row r="12" spans="1:14">
      <c r="B12" s="762">
        <v>1</v>
      </c>
      <c r="C12" s="762" t="s">
        <v>5504</v>
      </c>
      <c r="D12" s="765" t="s">
        <v>3875</v>
      </c>
    </row>
    <row r="13" spans="1:14">
      <c r="B13" s="762">
        <v>1</v>
      </c>
      <c r="C13" s="762" t="s">
        <v>5504</v>
      </c>
      <c r="D13" s="765" t="s">
        <v>4862</v>
      </c>
    </row>
    <row r="14" spans="1:14">
      <c r="B14" s="762">
        <v>1</v>
      </c>
      <c r="C14" s="762" t="s">
        <v>5504</v>
      </c>
      <c r="D14" s="765" t="s">
        <v>8</v>
      </c>
    </row>
    <row r="15" spans="1:14">
      <c r="B15" s="762">
        <v>5</v>
      </c>
      <c r="C15" s="762" t="s">
        <v>5504</v>
      </c>
      <c r="D15" s="765" t="s">
        <v>3876</v>
      </c>
    </row>
    <row r="16" spans="1:14">
      <c r="B16" s="762">
        <v>1</v>
      </c>
      <c r="C16" s="762" t="s">
        <v>5504</v>
      </c>
      <c r="D16" s="765" t="s">
        <v>3098</v>
      </c>
    </row>
    <row r="17" spans="1:14">
      <c r="B17" s="762">
        <v>1</v>
      </c>
      <c r="C17" s="762" t="s">
        <v>5504</v>
      </c>
      <c r="D17" s="765" t="s">
        <v>3103</v>
      </c>
    </row>
    <row r="18" spans="1:14">
      <c r="B18" s="762">
        <v>1</v>
      </c>
      <c r="C18" s="762" t="s">
        <v>4018</v>
      </c>
      <c r="D18" s="765" t="s">
        <v>3105</v>
      </c>
    </row>
    <row r="19" spans="1:14">
      <c r="A19" s="751">
        <v>2</v>
      </c>
      <c r="B19" s="752" t="s">
        <v>3121</v>
      </c>
      <c r="C19" s="753"/>
      <c r="D19" s="754"/>
      <c r="E19" s="751" t="s">
        <v>459</v>
      </c>
      <c r="F19" s="753">
        <v>8</v>
      </c>
      <c r="G19" s="755"/>
      <c r="H19" s="756">
        <f>$F19*$G19</f>
        <v>0</v>
      </c>
      <c r="I19" s="755"/>
      <c r="J19" s="756">
        <f>$F19*$I19</f>
        <v>0</v>
      </c>
      <c r="K19" s="755">
        <f>$G19+$I19</f>
        <v>0</v>
      </c>
      <c r="L19" s="756">
        <f>$H19+$J19</f>
        <v>0</v>
      </c>
      <c r="M19" s="753"/>
      <c r="N19" s="753"/>
    </row>
    <row r="20" spans="1:14">
      <c r="A20" s="766"/>
      <c r="B20" s="767"/>
      <c r="C20" s="768"/>
      <c r="D20" s="769" t="s">
        <v>3111</v>
      </c>
      <c r="E20" s="766"/>
      <c r="F20" s="768"/>
      <c r="G20" s="770"/>
      <c r="H20" s="771"/>
      <c r="I20" s="770"/>
      <c r="J20" s="771"/>
      <c r="K20" s="770"/>
      <c r="L20" s="771"/>
      <c r="M20" s="768"/>
      <c r="N20" s="768"/>
    </row>
    <row r="21" spans="1:14">
      <c r="A21" s="751">
        <v>3</v>
      </c>
      <c r="B21" s="752" t="s">
        <v>3877</v>
      </c>
      <c r="C21" s="753"/>
      <c r="D21" s="754"/>
      <c r="E21" s="751" t="s">
        <v>459</v>
      </c>
      <c r="F21" s="753">
        <v>10</v>
      </c>
      <c r="G21" s="755"/>
      <c r="H21" s="756">
        <f>$F21*$G21</f>
        <v>0</v>
      </c>
      <c r="I21" s="755"/>
      <c r="J21" s="756">
        <f>$F21*$I21</f>
        <v>0</v>
      </c>
      <c r="K21" s="755">
        <f>$G21+$I21</f>
        <v>0</v>
      </c>
      <c r="L21" s="756">
        <f>$H21+$J21</f>
        <v>0</v>
      </c>
      <c r="M21" s="753"/>
      <c r="N21" s="753"/>
    </row>
    <row r="22" spans="1:14">
      <c r="A22" s="766"/>
      <c r="B22" s="767"/>
      <c r="C22" s="768"/>
      <c r="D22" s="769" t="s">
        <v>3111</v>
      </c>
      <c r="E22" s="766"/>
      <c r="F22" s="768"/>
      <c r="G22" s="770"/>
      <c r="H22" s="771"/>
      <c r="I22" s="770"/>
      <c r="J22" s="771"/>
      <c r="K22" s="770"/>
      <c r="L22" s="771"/>
      <c r="M22" s="768"/>
      <c r="N22" s="768"/>
    </row>
    <row r="23" spans="1:14">
      <c r="A23" s="751">
        <v>4</v>
      </c>
      <c r="B23" s="752" t="s">
        <v>3127</v>
      </c>
      <c r="C23" s="753"/>
      <c r="D23" s="754"/>
      <c r="E23" s="751" t="s">
        <v>4018</v>
      </c>
      <c r="F23" s="753">
        <v>1</v>
      </c>
      <c r="G23" s="755"/>
      <c r="H23" s="756">
        <f>$F23*$G23</f>
        <v>0</v>
      </c>
      <c r="I23" s="755"/>
      <c r="J23" s="756">
        <f>$F23*$I23</f>
        <v>0</v>
      </c>
      <c r="K23" s="755">
        <f>$G23+$I23</f>
        <v>0</v>
      </c>
      <c r="L23" s="756">
        <f>$H23+$J23</f>
        <v>0</v>
      </c>
      <c r="M23" s="753"/>
      <c r="N23" s="753"/>
    </row>
    <row r="24" spans="1:14" ht="25.5">
      <c r="A24" s="737"/>
      <c r="B24" s="757"/>
      <c r="C24" s="758"/>
      <c r="D24" s="763" t="s">
        <v>3128</v>
      </c>
      <c r="E24" s="737"/>
      <c r="F24" s="758"/>
      <c r="G24" s="740"/>
      <c r="H24" s="760"/>
      <c r="I24" s="740"/>
      <c r="J24" s="760"/>
      <c r="K24" s="740"/>
      <c r="L24" s="760"/>
      <c r="M24" s="758"/>
      <c r="N24" s="758"/>
    </row>
    <row r="25" spans="1:14">
      <c r="B25" s="762">
        <v>1</v>
      </c>
      <c r="C25" s="762" t="s">
        <v>4018</v>
      </c>
      <c r="D25" s="765" t="s">
        <v>3129</v>
      </c>
    </row>
    <row r="26" spans="1:14">
      <c r="B26" s="762">
        <v>1</v>
      </c>
      <c r="C26" s="762" t="s">
        <v>4018</v>
      </c>
      <c r="D26" s="765" t="s">
        <v>3130</v>
      </c>
    </row>
    <row r="27" spans="1:14">
      <c r="A27" s="751">
        <v>5</v>
      </c>
      <c r="B27" s="752" t="s">
        <v>1270</v>
      </c>
      <c r="C27" s="753"/>
      <c r="D27" s="754"/>
      <c r="E27" s="751" t="s">
        <v>4018</v>
      </c>
      <c r="F27" s="753">
        <v>1</v>
      </c>
      <c r="G27" s="755"/>
      <c r="H27" s="756">
        <f>$F27*$G27</f>
        <v>0</v>
      </c>
      <c r="I27" s="755"/>
      <c r="J27" s="756">
        <f>$F27*$I27</f>
        <v>0</v>
      </c>
      <c r="K27" s="755">
        <f>$G27+$I27</f>
        <v>0</v>
      </c>
      <c r="L27" s="756">
        <f>$H27+$J27</f>
        <v>0</v>
      </c>
      <c r="M27" s="753"/>
      <c r="N27" s="753"/>
    </row>
    <row r="28" spans="1:14" ht="25.5">
      <c r="B28" s="762">
        <v>1</v>
      </c>
      <c r="C28" s="762" t="s">
        <v>5504</v>
      </c>
      <c r="D28" s="765" t="s">
        <v>1271</v>
      </c>
    </row>
    <row r="29" spans="1:14">
      <c r="A29" s="751">
        <v>6</v>
      </c>
      <c r="B29" s="752" t="s">
        <v>1273</v>
      </c>
      <c r="C29" s="753"/>
      <c r="D29" s="754"/>
      <c r="E29" s="751" t="s">
        <v>4018</v>
      </c>
      <c r="F29" s="753">
        <v>1</v>
      </c>
      <c r="G29" s="755"/>
      <c r="H29" s="756">
        <f>$F29*$G29</f>
        <v>0</v>
      </c>
      <c r="I29" s="755"/>
      <c r="J29" s="756">
        <f>$F29*$I29</f>
        <v>0</v>
      </c>
      <c r="K29" s="755">
        <f>$G29+$I29</f>
        <v>0</v>
      </c>
      <c r="L29" s="756">
        <f>$H29+$J29</f>
        <v>0</v>
      </c>
      <c r="M29" s="753"/>
      <c r="N29" s="753"/>
    </row>
    <row r="30" spans="1:14">
      <c r="D30" s="765" t="s">
        <v>1274</v>
      </c>
    </row>
    <row r="31" spans="1:14">
      <c r="D31" s="765" t="s">
        <v>1275</v>
      </c>
    </row>
    <row r="32" spans="1:14">
      <c r="D32" s="765" t="s">
        <v>1276</v>
      </c>
    </row>
    <row r="33" spans="1:14">
      <c r="D33" s="765" t="s">
        <v>1277</v>
      </c>
    </row>
    <row r="34" spans="1:14">
      <c r="D34" s="765" t="s">
        <v>1278</v>
      </c>
    </row>
    <row r="35" spans="1:14">
      <c r="A35" s="751">
        <v>7</v>
      </c>
      <c r="B35" s="752" t="s">
        <v>1279</v>
      </c>
      <c r="C35" s="753"/>
      <c r="D35" s="754"/>
      <c r="E35" s="751" t="s">
        <v>4018</v>
      </c>
      <c r="F35" s="753">
        <v>1</v>
      </c>
      <c r="G35" s="755"/>
      <c r="H35" s="756">
        <f>$F35*$G35</f>
        <v>0</v>
      </c>
      <c r="I35" s="755"/>
      <c r="J35" s="756">
        <f>$F35*$I35</f>
        <v>0</v>
      </c>
      <c r="K35" s="755">
        <f>$G35+$I35</f>
        <v>0</v>
      </c>
      <c r="L35" s="756">
        <f>$H35+$J35</f>
        <v>0</v>
      </c>
      <c r="M35" s="753"/>
      <c r="N35" s="753"/>
    </row>
    <row r="36" spans="1:14">
      <c r="D36" s="765" t="s">
        <v>1274</v>
      </c>
    </row>
    <row r="37" spans="1:14">
      <c r="D37" s="765" t="s">
        <v>1280</v>
      </c>
    </row>
    <row r="38" spans="1:14">
      <c r="D38" s="765" t="s">
        <v>1281</v>
      </c>
    </row>
    <row r="39" spans="1:14" ht="13.5" thickBot="1">
      <c r="D39" s="765" t="s">
        <v>1282</v>
      </c>
    </row>
    <row r="40" spans="1:14" ht="13.5" thickBot="1">
      <c r="A40" s="772" t="s">
        <v>1283</v>
      </c>
      <c r="B40" s="773" t="s">
        <v>1284</v>
      </c>
      <c r="C40" s="774"/>
      <c r="D40" s="775"/>
      <c r="E40" s="776"/>
      <c r="F40" s="774"/>
      <c r="G40" s="777"/>
      <c r="H40" s="778">
        <f>SUM(H7:H39)</f>
        <v>0</v>
      </c>
      <c r="I40" s="777"/>
      <c r="J40" s="777">
        <f>SUM(J7:J39)</f>
        <v>0</v>
      </c>
      <c r="K40" s="777"/>
      <c r="L40" s="777">
        <f>SUM(L7:L39)</f>
        <v>0</v>
      </c>
      <c r="M40" s="774"/>
      <c r="N40" s="779"/>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8.xml><?xml version="1.0" encoding="utf-8"?>
<worksheet xmlns="http://schemas.openxmlformats.org/spreadsheetml/2006/main" xmlns:r="http://schemas.openxmlformats.org/officeDocument/2006/relationships">
  <sheetPr>
    <tabColor rgb="FF00B0F0"/>
    <pageSetUpPr fitToPage="1"/>
  </sheetPr>
  <dimension ref="A1:N25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761" customWidth="1"/>
    <col min="2" max="2" width="6.83203125" style="762" customWidth="1"/>
    <col min="3" max="3" width="5.5" style="762" customWidth="1"/>
    <col min="4" max="4" width="68.1640625" style="765" customWidth="1"/>
    <col min="5" max="5" width="10.1640625" style="761" customWidth="1"/>
    <col min="6" max="6" width="10.6640625" style="762"/>
    <col min="7" max="12" width="12.5" style="764" customWidth="1"/>
    <col min="13" max="13" width="15" style="762" customWidth="1"/>
    <col min="14" max="14" width="17" style="762" customWidth="1"/>
    <col min="15" max="16384" width="10.6640625" style="727"/>
  </cols>
  <sheetData>
    <row r="1" spans="1:14" s="738" customFormat="1">
      <c r="A1" s="736"/>
      <c r="B1" s="1669" t="s">
        <v>2292</v>
      </c>
      <c r="C1" s="1669"/>
      <c r="D1" s="1669"/>
      <c r="E1" s="737"/>
      <c r="G1" s="739"/>
      <c r="H1" s="740">
        <f>H251</f>
        <v>0</v>
      </c>
      <c r="I1" s="741"/>
      <c r="J1" s="740">
        <f>J251</f>
        <v>0</v>
      </c>
      <c r="K1" s="741"/>
      <c r="L1" s="740">
        <f>L251</f>
        <v>0</v>
      </c>
    </row>
    <row r="2" spans="1:14" s="738" customFormat="1">
      <c r="A2" s="736"/>
      <c r="B2" s="1669" t="s">
        <v>4831</v>
      </c>
      <c r="C2" s="1669"/>
      <c r="D2" s="1669"/>
      <c r="E2" s="737"/>
      <c r="G2" s="742"/>
      <c r="H2" s="743"/>
      <c r="I2" s="737"/>
      <c r="J2" s="737"/>
      <c r="K2" s="737"/>
      <c r="L2" s="737"/>
    </row>
    <row r="3" spans="1:14" s="738" customFormat="1">
      <c r="A3" s="736"/>
      <c r="B3" s="1670"/>
      <c r="C3" s="1670"/>
      <c r="D3" s="1670"/>
      <c r="E3" s="737"/>
      <c r="G3" s="743"/>
      <c r="H3" s="743"/>
      <c r="I3" s="737"/>
      <c r="J3" s="737"/>
      <c r="K3" s="737"/>
      <c r="L3" s="737"/>
    </row>
    <row r="4" spans="1:14" ht="25.5">
      <c r="A4" s="744" t="s">
        <v>4834</v>
      </c>
      <c r="B4" s="1671" t="s">
        <v>4835</v>
      </c>
      <c r="C4" s="1671"/>
      <c r="D4" s="1671"/>
      <c r="E4" s="745" t="s">
        <v>4836</v>
      </c>
      <c r="F4" s="745" t="s">
        <v>4837</v>
      </c>
      <c r="G4" s="729" t="s">
        <v>4838</v>
      </c>
      <c r="H4" s="729" t="s">
        <v>4839</v>
      </c>
      <c r="I4" s="729" t="s">
        <v>4840</v>
      </c>
      <c r="J4" s="729" t="s">
        <v>4841</v>
      </c>
      <c r="K4" s="729" t="s">
        <v>4842</v>
      </c>
      <c r="L4" s="729" t="s">
        <v>4843</v>
      </c>
      <c r="M4" s="729" t="s">
        <v>5953</v>
      </c>
      <c r="N4" s="729" t="s">
        <v>4844</v>
      </c>
    </row>
    <row r="5" spans="1:14">
      <c r="A5" s="746">
        <v>1</v>
      </c>
      <c r="B5" s="746" t="s">
        <v>5936</v>
      </c>
      <c r="C5" s="746" t="s">
        <v>5936</v>
      </c>
      <c r="D5" s="746">
        <v>2</v>
      </c>
      <c r="E5" s="746">
        <v>3</v>
      </c>
      <c r="F5" s="746">
        <v>4</v>
      </c>
      <c r="G5" s="746">
        <v>5</v>
      </c>
      <c r="H5" s="746">
        <v>6</v>
      </c>
      <c r="I5" s="746">
        <v>7</v>
      </c>
      <c r="J5" s="746">
        <v>8</v>
      </c>
      <c r="K5" s="746">
        <v>9</v>
      </c>
      <c r="L5" s="746">
        <v>10</v>
      </c>
      <c r="M5" s="746">
        <v>11</v>
      </c>
      <c r="N5" s="746">
        <v>12</v>
      </c>
    </row>
    <row r="6" spans="1:14" s="750" customFormat="1">
      <c r="A6" s="747" t="s">
        <v>4845</v>
      </c>
      <c r="B6" s="748" t="s">
        <v>4845</v>
      </c>
      <c r="C6" s="748" t="s">
        <v>4845</v>
      </c>
      <c r="D6" s="749" t="s">
        <v>4845</v>
      </c>
      <c r="E6" s="747" t="s">
        <v>4845</v>
      </c>
      <c r="F6" s="748" t="s">
        <v>4845</v>
      </c>
      <c r="G6" s="747" t="s">
        <v>4846</v>
      </c>
      <c r="H6" s="747" t="s">
        <v>4846</v>
      </c>
      <c r="I6" s="747" t="s">
        <v>4846</v>
      </c>
      <c r="J6" s="747" t="s">
        <v>4846</v>
      </c>
      <c r="K6" s="748" t="s">
        <v>4846</v>
      </c>
      <c r="L6" s="748" t="s">
        <v>4846</v>
      </c>
      <c r="M6" s="748" t="s">
        <v>4846</v>
      </c>
      <c r="N6" s="748" t="s">
        <v>4846</v>
      </c>
    </row>
    <row r="7" spans="1:14">
      <c r="A7" s="751">
        <v>8</v>
      </c>
      <c r="B7" s="752" t="s">
        <v>2294</v>
      </c>
      <c r="C7" s="753"/>
      <c r="D7" s="754"/>
      <c r="E7" s="751" t="s">
        <v>4018</v>
      </c>
      <c r="F7" s="753">
        <v>1</v>
      </c>
      <c r="G7" s="755"/>
      <c r="H7" s="756">
        <f>$F7*$G7</f>
        <v>0</v>
      </c>
      <c r="I7" s="755"/>
      <c r="J7" s="756">
        <f>$F7*$I7</f>
        <v>0</v>
      </c>
      <c r="K7" s="755">
        <f>$G7+$I7</f>
        <v>0</v>
      </c>
      <c r="L7" s="756">
        <f>$H7+$J7</f>
        <v>0</v>
      </c>
      <c r="M7" s="753"/>
      <c r="N7" s="753"/>
    </row>
    <row r="8" spans="1:14" ht="89.25">
      <c r="A8" s="737"/>
      <c r="B8" s="757"/>
      <c r="C8" s="758"/>
      <c r="D8" s="759" t="s">
        <v>3879</v>
      </c>
      <c r="E8" s="737"/>
      <c r="F8" s="758"/>
      <c r="G8" s="740"/>
      <c r="H8" s="760"/>
      <c r="I8" s="740"/>
      <c r="J8" s="760"/>
      <c r="K8" s="740"/>
      <c r="L8" s="760"/>
      <c r="M8" s="758"/>
      <c r="N8" s="758"/>
    </row>
    <row r="9" spans="1:14">
      <c r="D9" s="763" t="s">
        <v>4849</v>
      </c>
    </row>
    <row r="10" spans="1:14">
      <c r="D10" s="763" t="s">
        <v>4850</v>
      </c>
    </row>
    <row r="11" spans="1:14">
      <c r="D11" s="763" t="s">
        <v>4851</v>
      </c>
    </row>
    <row r="12" spans="1:14">
      <c r="B12" s="762">
        <v>10</v>
      </c>
      <c r="C12" s="762" t="s">
        <v>5504</v>
      </c>
      <c r="D12" s="765" t="s">
        <v>1288</v>
      </c>
    </row>
    <row r="13" spans="1:14">
      <c r="B13" s="762">
        <v>2</v>
      </c>
      <c r="C13" s="762" t="s">
        <v>5504</v>
      </c>
      <c r="D13" s="765" t="s">
        <v>3880</v>
      </c>
    </row>
    <row r="14" spans="1:14">
      <c r="B14" s="762">
        <v>5</v>
      </c>
      <c r="C14" s="762" t="s">
        <v>5504</v>
      </c>
      <c r="D14" s="765" t="s">
        <v>1289</v>
      </c>
    </row>
    <row r="15" spans="1:14">
      <c r="B15" s="762">
        <v>2</v>
      </c>
      <c r="C15" s="762" t="s">
        <v>5504</v>
      </c>
      <c r="D15" s="765" t="s">
        <v>4867</v>
      </c>
    </row>
    <row r="16" spans="1:14">
      <c r="B16" s="762">
        <v>1</v>
      </c>
      <c r="C16" s="762" t="s">
        <v>5504</v>
      </c>
      <c r="D16" s="765" t="s">
        <v>4869</v>
      </c>
    </row>
    <row r="17" spans="1:14">
      <c r="B17" s="762">
        <v>17</v>
      </c>
      <c r="C17" s="762" t="s">
        <v>5504</v>
      </c>
      <c r="D17" s="765" t="s">
        <v>3090</v>
      </c>
    </row>
    <row r="18" spans="1:14">
      <c r="B18" s="762">
        <v>9</v>
      </c>
      <c r="C18" s="762" t="s">
        <v>5504</v>
      </c>
      <c r="D18" s="765" t="s">
        <v>1296</v>
      </c>
    </row>
    <row r="19" spans="1:14">
      <c r="B19" s="762">
        <v>6</v>
      </c>
      <c r="C19" s="762" t="s">
        <v>5504</v>
      </c>
      <c r="D19" s="765" t="s">
        <v>3096</v>
      </c>
    </row>
    <row r="20" spans="1:14">
      <c r="B20" s="762">
        <v>7</v>
      </c>
      <c r="C20" s="762" t="s">
        <v>5504</v>
      </c>
      <c r="D20" s="765" t="s">
        <v>3097</v>
      </c>
    </row>
    <row r="21" spans="1:14">
      <c r="B21" s="762">
        <v>2</v>
      </c>
      <c r="C21" s="762" t="s">
        <v>5504</v>
      </c>
      <c r="D21" s="765" t="s">
        <v>3099</v>
      </c>
    </row>
    <row r="22" spans="1:14">
      <c r="B22" s="762">
        <v>1</v>
      </c>
      <c r="C22" s="762" t="s">
        <v>4018</v>
      </c>
      <c r="D22" s="765" t="s">
        <v>3105</v>
      </c>
    </row>
    <row r="23" spans="1:14">
      <c r="A23" s="751">
        <v>9</v>
      </c>
      <c r="B23" s="752" t="s">
        <v>3122</v>
      </c>
      <c r="C23" s="753"/>
      <c r="D23" s="754"/>
      <c r="E23" s="751" t="s">
        <v>459</v>
      </c>
      <c r="F23" s="753">
        <v>25</v>
      </c>
      <c r="G23" s="755"/>
      <c r="H23" s="756">
        <f>$F23*$G23</f>
        <v>0</v>
      </c>
      <c r="I23" s="755"/>
      <c r="J23" s="756">
        <f>$F23*$I23</f>
        <v>0</v>
      </c>
      <c r="K23" s="755">
        <f>$G23+$I23</f>
        <v>0</v>
      </c>
      <c r="L23" s="756">
        <f>$H23+$J23</f>
        <v>0</v>
      </c>
      <c r="M23" s="753"/>
      <c r="N23" s="753"/>
    </row>
    <row r="24" spans="1:14">
      <c r="A24" s="766"/>
      <c r="B24" s="767"/>
      <c r="C24" s="768"/>
      <c r="D24" s="769" t="s">
        <v>3111</v>
      </c>
      <c r="E24" s="766"/>
      <c r="F24" s="768"/>
      <c r="G24" s="770"/>
      <c r="H24" s="771"/>
      <c r="I24" s="770"/>
      <c r="J24" s="771"/>
      <c r="K24" s="770"/>
      <c r="L24" s="771"/>
      <c r="M24" s="768"/>
      <c r="N24" s="768"/>
    </row>
    <row r="25" spans="1:14">
      <c r="A25" s="751">
        <v>10</v>
      </c>
      <c r="B25" s="752" t="s">
        <v>1297</v>
      </c>
      <c r="C25" s="753"/>
      <c r="D25" s="754"/>
      <c r="E25" s="751" t="s">
        <v>459</v>
      </c>
      <c r="F25" s="753">
        <v>25</v>
      </c>
      <c r="G25" s="755"/>
      <c r="H25" s="756">
        <f>$F25*$G25</f>
        <v>0</v>
      </c>
      <c r="I25" s="755"/>
      <c r="J25" s="756">
        <f>$F25*$I25</f>
        <v>0</v>
      </c>
      <c r="K25" s="755">
        <f>$G25+$I25</f>
        <v>0</v>
      </c>
      <c r="L25" s="756">
        <f>$H25+$J25</f>
        <v>0</v>
      </c>
      <c r="M25" s="753"/>
      <c r="N25" s="753"/>
    </row>
    <row r="26" spans="1:14">
      <c r="A26" s="766"/>
      <c r="B26" s="767"/>
      <c r="C26" s="768"/>
      <c r="D26" s="769" t="s">
        <v>3111</v>
      </c>
      <c r="E26" s="766"/>
      <c r="F26" s="768"/>
      <c r="G26" s="770"/>
      <c r="H26" s="771"/>
      <c r="I26" s="770"/>
      <c r="J26" s="771"/>
      <c r="K26" s="770"/>
      <c r="L26" s="771"/>
      <c r="M26" s="768"/>
      <c r="N26" s="768"/>
    </row>
    <row r="27" spans="1:14">
      <c r="A27" s="751">
        <v>11</v>
      </c>
      <c r="B27" s="752" t="s">
        <v>3124</v>
      </c>
      <c r="C27" s="753"/>
      <c r="D27" s="754"/>
      <c r="E27" s="751" t="s">
        <v>459</v>
      </c>
      <c r="F27" s="753">
        <v>510</v>
      </c>
      <c r="G27" s="755"/>
      <c r="H27" s="756">
        <f>$F27*$G27</f>
        <v>0</v>
      </c>
      <c r="I27" s="755"/>
      <c r="J27" s="756">
        <f>$F27*$I27</f>
        <v>0</v>
      </c>
      <c r="K27" s="755">
        <f>$G27+$I27</f>
        <v>0</v>
      </c>
      <c r="L27" s="756">
        <f>$H27+$J27</f>
        <v>0</v>
      </c>
      <c r="M27" s="753"/>
      <c r="N27" s="753"/>
    </row>
    <row r="28" spans="1:14">
      <c r="A28" s="766"/>
      <c r="B28" s="767"/>
      <c r="C28" s="768"/>
      <c r="D28" s="769" t="s">
        <v>3111</v>
      </c>
      <c r="E28" s="766"/>
      <c r="F28" s="768"/>
      <c r="G28" s="770"/>
      <c r="H28" s="771"/>
      <c r="I28" s="770"/>
      <c r="J28" s="771"/>
      <c r="K28" s="770"/>
      <c r="L28" s="771"/>
      <c r="M28" s="768"/>
      <c r="N28" s="768"/>
    </row>
    <row r="29" spans="1:14">
      <c r="A29" s="751">
        <v>12</v>
      </c>
      <c r="B29" s="752" t="s">
        <v>1298</v>
      </c>
      <c r="C29" s="753"/>
      <c r="D29" s="754"/>
      <c r="E29" s="751" t="s">
        <v>459</v>
      </c>
      <c r="F29" s="753">
        <v>380</v>
      </c>
      <c r="G29" s="755"/>
      <c r="H29" s="756">
        <f>$F29*$G29</f>
        <v>0</v>
      </c>
      <c r="I29" s="755"/>
      <c r="J29" s="756">
        <f>$F29*$I29</f>
        <v>0</v>
      </c>
      <c r="K29" s="755">
        <f>$G29+$I29</f>
        <v>0</v>
      </c>
      <c r="L29" s="756">
        <f>$H29+$J29</f>
        <v>0</v>
      </c>
      <c r="M29" s="753"/>
      <c r="N29" s="753"/>
    </row>
    <row r="30" spans="1:14">
      <c r="A30" s="766"/>
      <c r="B30" s="767"/>
      <c r="C30" s="768"/>
      <c r="D30" s="769" t="s">
        <v>3111</v>
      </c>
      <c r="E30" s="766"/>
      <c r="F30" s="768"/>
      <c r="G30" s="770"/>
      <c r="H30" s="771"/>
      <c r="I30" s="770"/>
      <c r="J30" s="771"/>
      <c r="K30" s="770"/>
      <c r="L30" s="771"/>
      <c r="M30" s="768"/>
      <c r="N30" s="768"/>
    </row>
    <row r="31" spans="1:14">
      <c r="A31" s="751">
        <v>13</v>
      </c>
      <c r="B31" s="752" t="s">
        <v>3127</v>
      </c>
      <c r="C31" s="753"/>
      <c r="D31" s="754"/>
      <c r="E31" s="751" t="s">
        <v>4018</v>
      </c>
      <c r="F31" s="753">
        <v>1</v>
      </c>
      <c r="G31" s="755"/>
      <c r="H31" s="756">
        <f>$F31*$G31</f>
        <v>0</v>
      </c>
      <c r="I31" s="755"/>
      <c r="J31" s="756">
        <f>$F31*$I31</f>
        <v>0</v>
      </c>
      <c r="K31" s="755">
        <f>$G31+$I31</f>
        <v>0</v>
      </c>
      <c r="L31" s="756">
        <f>$H31+$J31</f>
        <v>0</v>
      </c>
      <c r="M31" s="753"/>
      <c r="N31" s="753"/>
    </row>
    <row r="32" spans="1:14" ht="25.5">
      <c r="A32" s="737"/>
      <c r="B32" s="757"/>
      <c r="C32" s="758"/>
      <c r="D32" s="763" t="s">
        <v>3128</v>
      </c>
      <c r="E32" s="737"/>
      <c r="F32" s="758"/>
      <c r="G32" s="740"/>
      <c r="H32" s="760"/>
      <c r="I32" s="740"/>
      <c r="J32" s="760"/>
      <c r="K32" s="740"/>
      <c r="L32" s="760"/>
      <c r="M32" s="758"/>
      <c r="N32" s="758"/>
    </row>
    <row r="33" spans="1:14">
      <c r="B33" s="762">
        <v>1</v>
      </c>
      <c r="C33" s="762" t="s">
        <v>4018</v>
      </c>
      <c r="D33" s="765" t="s">
        <v>3129</v>
      </c>
    </row>
    <row r="34" spans="1:14">
      <c r="B34" s="762">
        <v>1</v>
      </c>
      <c r="C34" s="762" t="s">
        <v>4018</v>
      </c>
      <c r="D34" s="765" t="s">
        <v>3130</v>
      </c>
    </row>
    <row r="35" spans="1:14">
      <c r="A35" s="751">
        <v>14</v>
      </c>
      <c r="B35" s="752" t="s">
        <v>2295</v>
      </c>
      <c r="C35" s="753"/>
      <c r="D35" s="754"/>
      <c r="E35" s="751" t="s">
        <v>4018</v>
      </c>
      <c r="F35" s="753">
        <v>1</v>
      </c>
      <c r="G35" s="755"/>
      <c r="H35" s="756">
        <f>$F35*$G35</f>
        <v>0</v>
      </c>
      <c r="I35" s="755"/>
      <c r="J35" s="756">
        <f>$F35*$I35</f>
        <v>0</v>
      </c>
      <c r="K35" s="755">
        <f>$G35+$I35</f>
        <v>0</v>
      </c>
      <c r="L35" s="756">
        <f>$H35+$J35</f>
        <v>0</v>
      </c>
      <c r="M35" s="753"/>
      <c r="N35" s="753"/>
    </row>
    <row r="36" spans="1:14">
      <c r="A36" s="766"/>
      <c r="B36" s="767"/>
      <c r="C36" s="768"/>
      <c r="D36" s="769" t="s">
        <v>3132</v>
      </c>
      <c r="E36" s="766"/>
      <c r="F36" s="768"/>
      <c r="G36" s="770"/>
      <c r="H36" s="771"/>
      <c r="I36" s="770"/>
      <c r="J36" s="771"/>
      <c r="K36" s="770"/>
      <c r="L36" s="771"/>
      <c r="M36" s="768"/>
      <c r="N36" s="768"/>
    </row>
    <row r="37" spans="1:14">
      <c r="A37" s="751">
        <v>15</v>
      </c>
      <c r="B37" s="752" t="s">
        <v>2296</v>
      </c>
      <c r="C37" s="753"/>
      <c r="D37" s="754"/>
      <c r="E37" s="751" t="s">
        <v>4018</v>
      </c>
      <c r="F37" s="753">
        <v>1</v>
      </c>
      <c r="G37" s="755"/>
      <c r="H37" s="756">
        <f>$F37*$G37</f>
        <v>0</v>
      </c>
      <c r="I37" s="755"/>
      <c r="J37" s="756">
        <f>$F37*$I37</f>
        <v>0</v>
      </c>
      <c r="K37" s="755">
        <f>$G37+$I37</f>
        <v>0</v>
      </c>
      <c r="L37" s="756">
        <f>$H37+$J37</f>
        <v>0</v>
      </c>
      <c r="M37" s="753"/>
      <c r="N37" s="753"/>
    </row>
    <row r="38" spans="1:14">
      <c r="A38" s="766"/>
      <c r="B38" s="767"/>
      <c r="C38" s="768"/>
      <c r="D38" s="769" t="s">
        <v>3132</v>
      </c>
      <c r="E38" s="766"/>
      <c r="F38" s="768"/>
      <c r="G38" s="770"/>
      <c r="H38" s="771"/>
      <c r="I38" s="770"/>
      <c r="J38" s="771"/>
      <c r="K38" s="770"/>
      <c r="L38" s="771"/>
      <c r="M38" s="768"/>
      <c r="N38" s="768"/>
    </row>
    <row r="39" spans="1:14">
      <c r="A39" s="751">
        <v>16</v>
      </c>
      <c r="B39" s="752" t="s">
        <v>2297</v>
      </c>
      <c r="C39" s="753"/>
      <c r="D39" s="754"/>
      <c r="E39" s="751" t="s">
        <v>4018</v>
      </c>
      <c r="F39" s="753">
        <v>1</v>
      </c>
      <c r="G39" s="755"/>
      <c r="H39" s="756">
        <f>$F39*$G39</f>
        <v>0</v>
      </c>
      <c r="I39" s="755"/>
      <c r="J39" s="756">
        <f>$F39*$I39</f>
        <v>0</v>
      </c>
      <c r="K39" s="755">
        <f>$G39+$I39</f>
        <v>0</v>
      </c>
      <c r="L39" s="756">
        <f>$H39+$J39</f>
        <v>0</v>
      </c>
      <c r="M39" s="753"/>
      <c r="N39" s="753"/>
    </row>
    <row r="40" spans="1:14">
      <c r="A40" s="766"/>
      <c r="B40" s="767"/>
      <c r="C40" s="768"/>
      <c r="D40" s="769" t="s">
        <v>3132</v>
      </c>
      <c r="E40" s="766"/>
      <c r="F40" s="768"/>
      <c r="G40" s="770"/>
      <c r="H40" s="771"/>
      <c r="I40" s="770"/>
      <c r="J40" s="771"/>
      <c r="K40" s="770"/>
      <c r="L40" s="771"/>
      <c r="M40" s="768"/>
      <c r="N40" s="768"/>
    </row>
    <row r="41" spans="1:14">
      <c r="A41" s="751">
        <v>17</v>
      </c>
      <c r="B41" s="752" t="s">
        <v>2298</v>
      </c>
      <c r="C41" s="753"/>
      <c r="D41" s="754"/>
      <c r="E41" s="751" t="s">
        <v>4018</v>
      </c>
      <c r="F41" s="753">
        <v>1</v>
      </c>
      <c r="G41" s="755"/>
      <c r="H41" s="756">
        <f>$F41*$G41</f>
        <v>0</v>
      </c>
      <c r="I41" s="755"/>
      <c r="J41" s="756">
        <f>$F41*$I41</f>
        <v>0</v>
      </c>
      <c r="K41" s="755">
        <f>$G41+$I41</f>
        <v>0</v>
      </c>
      <c r="L41" s="756">
        <f>$H41+$J41</f>
        <v>0</v>
      </c>
      <c r="M41" s="753"/>
      <c r="N41" s="753"/>
    </row>
    <row r="42" spans="1:14">
      <c r="A42" s="766"/>
      <c r="B42" s="767"/>
      <c r="C42" s="768"/>
      <c r="D42" s="769" t="s">
        <v>3132</v>
      </c>
      <c r="E42" s="766"/>
      <c r="F42" s="768"/>
      <c r="G42" s="770"/>
      <c r="H42" s="771"/>
      <c r="I42" s="770"/>
      <c r="J42" s="771"/>
      <c r="K42" s="770"/>
      <c r="L42" s="771"/>
      <c r="M42" s="768"/>
      <c r="N42" s="768"/>
    </row>
    <row r="43" spans="1:14">
      <c r="A43" s="751">
        <v>18</v>
      </c>
      <c r="B43" s="752" t="s">
        <v>2299</v>
      </c>
      <c r="C43" s="753"/>
      <c r="D43" s="754"/>
      <c r="E43" s="751" t="s">
        <v>4018</v>
      </c>
      <c r="F43" s="753">
        <v>1</v>
      </c>
      <c r="G43" s="755"/>
      <c r="H43" s="756">
        <f>$F43*$G43</f>
        <v>0</v>
      </c>
      <c r="I43" s="755"/>
      <c r="J43" s="756">
        <f>$F43*$I43</f>
        <v>0</v>
      </c>
      <c r="K43" s="755">
        <f>$G43+$I43</f>
        <v>0</v>
      </c>
      <c r="L43" s="756">
        <f>$H43+$J43</f>
        <v>0</v>
      </c>
      <c r="M43" s="753"/>
      <c r="N43" s="753"/>
    </row>
    <row r="44" spans="1:14">
      <c r="A44" s="766"/>
      <c r="B44" s="767"/>
      <c r="C44" s="768"/>
      <c r="D44" s="769" t="s">
        <v>3132</v>
      </c>
      <c r="E44" s="766"/>
      <c r="F44" s="768"/>
      <c r="G44" s="770"/>
      <c r="H44" s="771"/>
      <c r="I44" s="770"/>
      <c r="J44" s="771"/>
      <c r="K44" s="770"/>
      <c r="L44" s="771"/>
      <c r="M44" s="768"/>
      <c r="N44" s="768"/>
    </row>
    <row r="45" spans="1:14">
      <c r="A45" s="751">
        <v>19</v>
      </c>
      <c r="B45" s="752" t="s">
        <v>2300</v>
      </c>
      <c r="C45" s="753"/>
      <c r="D45" s="754"/>
      <c r="E45" s="751" t="s">
        <v>4018</v>
      </c>
      <c r="F45" s="753">
        <v>1</v>
      </c>
      <c r="G45" s="755"/>
      <c r="H45" s="756">
        <f>$F45*$G45</f>
        <v>0</v>
      </c>
      <c r="I45" s="755"/>
      <c r="J45" s="756">
        <f>$F45*$I45</f>
        <v>0</v>
      </c>
      <c r="K45" s="755">
        <f>$G45+$I45</f>
        <v>0</v>
      </c>
      <c r="L45" s="756">
        <f>$H45+$J45</f>
        <v>0</v>
      </c>
      <c r="M45" s="753"/>
      <c r="N45" s="753"/>
    </row>
    <row r="46" spans="1:14">
      <c r="A46" s="766"/>
      <c r="B46" s="767"/>
      <c r="C46" s="768"/>
      <c r="D46" s="769" t="s">
        <v>3132</v>
      </c>
      <c r="E46" s="766"/>
      <c r="F46" s="768"/>
      <c r="G46" s="770"/>
      <c r="H46" s="771"/>
      <c r="I46" s="770"/>
      <c r="J46" s="771"/>
      <c r="K46" s="770"/>
      <c r="L46" s="771"/>
      <c r="M46" s="768"/>
      <c r="N46" s="768"/>
    </row>
    <row r="47" spans="1:14">
      <c r="A47" s="751">
        <v>20</v>
      </c>
      <c r="B47" s="752" t="s">
        <v>2301</v>
      </c>
      <c r="C47" s="753"/>
      <c r="D47" s="754"/>
      <c r="E47" s="751" t="s">
        <v>4018</v>
      </c>
      <c r="F47" s="753">
        <v>1</v>
      </c>
      <c r="G47" s="755"/>
      <c r="H47" s="756">
        <f>$F47*$G47</f>
        <v>0</v>
      </c>
      <c r="I47" s="755"/>
      <c r="J47" s="756">
        <f>$F47*$I47</f>
        <v>0</v>
      </c>
      <c r="K47" s="755">
        <f>$G47+$I47</f>
        <v>0</v>
      </c>
      <c r="L47" s="756">
        <f>$H47+$J47</f>
        <v>0</v>
      </c>
      <c r="M47" s="753"/>
      <c r="N47" s="753"/>
    </row>
    <row r="48" spans="1:14">
      <c r="A48" s="766"/>
      <c r="B48" s="767"/>
      <c r="C48" s="768"/>
      <c r="D48" s="769" t="s">
        <v>3132</v>
      </c>
      <c r="E48" s="766"/>
      <c r="F48" s="768"/>
      <c r="G48" s="770"/>
      <c r="H48" s="771"/>
      <c r="I48" s="770"/>
      <c r="J48" s="771"/>
      <c r="K48" s="770"/>
      <c r="L48" s="771"/>
      <c r="M48" s="768"/>
      <c r="N48" s="768"/>
    </row>
    <row r="49" spans="1:14">
      <c r="A49" s="751">
        <v>21</v>
      </c>
      <c r="B49" s="752" t="s">
        <v>2302</v>
      </c>
      <c r="C49" s="753"/>
      <c r="D49" s="754"/>
      <c r="E49" s="751" t="s">
        <v>4018</v>
      </c>
      <c r="F49" s="753">
        <v>1</v>
      </c>
      <c r="G49" s="755"/>
      <c r="H49" s="756">
        <f>$F49*$G49</f>
        <v>0</v>
      </c>
      <c r="I49" s="755"/>
      <c r="J49" s="756">
        <f>$F49*$I49</f>
        <v>0</v>
      </c>
      <c r="K49" s="755">
        <f>$G49+$I49</f>
        <v>0</v>
      </c>
      <c r="L49" s="756">
        <f>$H49+$J49</f>
        <v>0</v>
      </c>
      <c r="M49" s="753"/>
      <c r="N49" s="753"/>
    </row>
    <row r="50" spans="1:14">
      <c r="B50" s="762">
        <v>1</v>
      </c>
      <c r="C50" s="762" t="s">
        <v>5504</v>
      </c>
      <c r="D50" s="765" t="s">
        <v>2303</v>
      </c>
    </row>
    <row r="51" spans="1:14">
      <c r="B51" s="762">
        <v>1</v>
      </c>
      <c r="C51" s="762" t="s">
        <v>5504</v>
      </c>
      <c r="D51" s="765" t="s">
        <v>2304</v>
      </c>
    </row>
    <row r="52" spans="1:14">
      <c r="B52" s="762">
        <v>1</v>
      </c>
      <c r="C52" s="762" t="s">
        <v>5504</v>
      </c>
      <c r="D52" s="765" t="s">
        <v>2304</v>
      </c>
    </row>
    <row r="53" spans="1:14" ht="25.5">
      <c r="B53" s="762">
        <v>1</v>
      </c>
      <c r="C53" s="762" t="s">
        <v>5504</v>
      </c>
      <c r="D53" s="765" t="s">
        <v>2305</v>
      </c>
    </row>
    <row r="54" spans="1:14">
      <c r="B54" s="762">
        <v>1</v>
      </c>
      <c r="C54" s="762" t="s">
        <v>5504</v>
      </c>
      <c r="D54" s="765" t="s">
        <v>2306</v>
      </c>
    </row>
    <row r="55" spans="1:14">
      <c r="B55" s="762">
        <v>1</v>
      </c>
      <c r="C55" s="762" t="s">
        <v>5504</v>
      </c>
      <c r="D55" s="765" t="s">
        <v>2306</v>
      </c>
    </row>
    <row r="56" spans="1:14">
      <c r="B56" s="762">
        <v>1</v>
      </c>
      <c r="C56" s="762" t="s">
        <v>5504</v>
      </c>
      <c r="D56" s="765" t="s">
        <v>2307</v>
      </c>
    </row>
    <row r="57" spans="1:14">
      <c r="B57" s="762">
        <v>1</v>
      </c>
      <c r="C57" s="762" t="s">
        <v>5504</v>
      </c>
      <c r="D57" s="765" t="s">
        <v>2307</v>
      </c>
    </row>
    <row r="58" spans="1:14">
      <c r="B58" s="762">
        <v>1</v>
      </c>
      <c r="C58" s="762" t="s">
        <v>5504</v>
      </c>
      <c r="D58" s="765" t="s">
        <v>2308</v>
      </c>
    </row>
    <row r="59" spans="1:14">
      <c r="B59" s="762">
        <v>1</v>
      </c>
      <c r="C59" s="762" t="s">
        <v>5504</v>
      </c>
      <c r="D59" s="765" t="s">
        <v>2308</v>
      </c>
    </row>
    <row r="60" spans="1:14">
      <c r="B60" s="762">
        <v>1</v>
      </c>
      <c r="C60" s="762" t="s">
        <v>5504</v>
      </c>
      <c r="D60" s="765" t="s">
        <v>2308</v>
      </c>
    </row>
    <row r="61" spans="1:14">
      <c r="B61" s="762">
        <v>1</v>
      </c>
      <c r="C61" s="762" t="s">
        <v>5504</v>
      </c>
      <c r="D61" s="765" t="s">
        <v>2308</v>
      </c>
    </row>
    <row r="62" spans="1:14" ht="25.5">
      <c r="B62" s="762">
        <v>1</v>
      </c>
      <c r="C62" s="762" t="s">
        <v>5504</v>
      </c>
      <c r="D62" s="765" t="s">
        <v>2309</v>
      </c>
    </row>
    <row r="63" spans="1:14">
      <c r="B63" s="762">
        <v>1</v>
      </c>
      <c r="C63" s="762" t="s">
        <v>5504</v>
      </c>
      <c r="D63" s="765" t="s">
        <v>2310</v>
      </c>
    </row>
    <row r="64" spans="1:14">
      <c r="B64" s="762">
        <v>1</v>
      </c>
      <c r="C64" s="762" t="s">
        <v>5504</v>
      </c>
      <c r="D64" s="765" t="s">
        <v>2310</v>
      </c>
    </row>
    <row r="65" spans="2:4">
      <c r="B65" s="762">
        <v>1</v>
      </c>
      <c r="C65" s="762" t="s">
        <v>5504</v>
      </c>
      <c r="D65" s="765" t="s">
        <v>2310</v>
      </c>
    </row>
    <row r="66" spans="2:4">
      <c r="B66" s="762">
        <v>1</v>
      </c>
      <c r="C66" s="762" t="s">
        <v>5504</v>
      </c>
      <c r="D66" s="765" t="s">
        <v>2310</v>
      </c>
    </row>
    <row r="67" spans="2:4">
      <c r="B67" s="762">
        <v>1</v>
      </c>
      <c r="C67" s="762" t="s">
        <v>5504</v>
      </c>
      <c r="D67" s="765" t="s">
        <v>2311</v>
      </c>
    </row>
    <row r="68" spans="2:4">
      <c r="B68" s="762">
        <v>1</v>
      </c>
      <c r="C68" s="762" t="s">
        <v>5504</v>
      </c>
      <c r="D68" s="765" t="s">
        <v>2311</v>
      </c>
    </row>
    <row r="69" spans="2:4">
      <c r="B69" s="762">
        <v>1</v>
      </c>
      <c r="C69" s="762" t="s">
        <v>5504</v>
      </c>
      <c r="D69" s="765" t="s">
        <v>2312</v>
      </c>
    </row>
    <row r="70" spans="2:4">
      <c r="B70" s="762">
        <v>1</v>
      </c>
      <c r="C70" s="762" t="s">
        <v>5504</v>
      </c>
      <c r="D70" s="765" t="s">
        <v>2312</v>
      </c>
    </row>
    <row r="71" spans="2:4">
      <c r="B71" s="762">
        <v>1</v>
      </c>
      <c r="C71" s="762" t="s">
        <v>5504</v>
      </c>
      <c r="D71" s="765" t="s">
        <v>2312</v>
      </c>
    </row>
    <row r="72" spans="2:4">
      <c r="B72" s="762">
        <v>1</v>
      </c>
      <c r="C72" s="762" t="s">
        <v>5504</v>
      </c>
      <c r="D72" s="765" t="s">
        <v>2312</v>
      </c>
    </row>
    <row r="73" spans="2:4" ht="25.5">
      <c r="B73" s="762">
        <v>1</v>
      </c>
      <c r="C73" s="762" t="s">
        <v>5504</v>
      </c>
      <c r="D73" s="765" t="s">
        <v>2313</v>
      </c>
    </row>
    <row r="74" spans="2:4">
      <c r="B74" s="762">
        <v>1</v>
      </c>
      <c r="C74" s="762" t="s">
        <v>5504</v>
      </c>
      <c r="D74" s="765" t="s">
        <v>2314</v>
      </c>
    </row>
    <row r="75" spans="2:4">
      <c r="B75" s="762">
        <v>1</v>
      </c>
      <c r="C75" s="762" t="s">
        <v>5504</v>
      </c>
      <c r="D75" s="765" t="s">
        <v>2314</v>
      </c>
    </row>
    <row r="76" spans="2:4">
      <c r="B76" s="762">
        <v>1</v>
      </c>
      <c r="C76" s="762" t="s">
        <v>5504</v>
      </c>
      <c r="D76" s="765" t="s">
        <v>2314</v>
      </c>
    </row>
    <row r="77" spans="2:4">
      <c r="B77" s="762">
        <v>1</v>
      </c>
      <c r="C77" s="762" t="s">
        <v>5504</v>
      </c>
      <c r="D77" s="765" t="s">
        <v>2314</v>
      </c>
    </row>
    <row r="78" spans="2:4">
      <c r="B78" s="762">
        <v>1</v>
      </c>
      <c r="C78" s="762" t="s">
        <v>5504</v>
      </c>
      <c r="D78" s="765" t="s">
        <v>2315</v>
      </c>
    </row>
    <row r="79" spans="2:4" ht="25.5">
      <c r="B79" s="762">
        <v>1</v>
      </c>
      <c r="C79" s="762" t="s">
        <v>5504</v>
      </c>
      <c r="D79" s="765" t="s">
        <v>2316</v>
      </c>
    </row>
    <row r="80" spans="2:4">
      <c r="B80" s="762">
        <v>1</v>
      </c>
      <c r="C80" s="762" t="s">
        <v>5504</v>
      </c>
      <c r="D80" s="765" t="s">
        <v>2317</v>
      </c>
    </row>
    <row r="81" spans="2:4">
      <c r="B81" s="762">
        <v>1</v>
      </c>
      <c r="C81" s="762" t="s">
        <v>5504</v>
      </c>
      <c r="D81" s="765" t="s">
        <v>2318</v>
      </c>
    </row>
    <row r="82" spans="2:4" ht="25.5">
      <c r="B82" s="762">
        <v>1</v>
      </c>
      <c r="C82" s="762" t="s">
        <v>5504</v>
      </c>
      <c r="D82" s="765" t="s">
        <v>2319</v>
      </c>
    </row>
    <row r="83" spans="2:4">
      <c r="B83" s="762">
        <v>1</v>
      </c>
      <c r="C83" s="762" t="s">
        <v>5504</v>
      </c>
      <c r="D83" s="765" t="s">
        <v>2320</v>
      </c>
    </row>
    <row r="84" spans="2:4">
      <c r="B84" s="762">
        <v>1</v>
      </c>
      <c r="C84" s="762" t="s">
        <v>5504</v>
      </c>
      <c r="D84" s="765" t="s">
        <v>2321</v>
      </c>
    </row>
    <row r="85" spans="2:4">
      <c r="B85" s="762">
        <v>1</v>
      </c>
      <c r="C85" s="762" t="s">
        <v>5504</v>
      </c>
      <c r="D85" s="765" t="s">
        <v>2322</v>
      </c>
    </row>
    <row r="86" spans="2:4">
      <c r="B86" s="762">
        <v>1</v>
      </c>
      <c r="C86" s="762" t="s">
        <v>5504</v>
      </c>
      <c r="D86" s="765" t="s">
        <v>2322</v>
      </c>
    </row>
    <row r="87" spans="2:4" ht="25.5">
      <c r="B87" s="762">
        <v>1</v>
      </c>
      <c r="C87" s="762" t="s">
        <v>5504</v>
      </c>
      <c r="D87" s="765" t="s">
        <v>929</v>
      </c>
    </row>
    <row r="88" spans="2:4">
      <c r="B88" s="762">
        <v>1</v>
      </c>
      <c r="C88" s="762" t="s">
        <v>5504</v>
      </c>
      <c r="D88" s="765" t="s">
        <v>930</v>
      </c>
    </row>
    <row r="89" spans="2:4">
      <c r="B89" s="762">
        <v>1</v>
      </c>
      <c r="C89" s="762" t="s">
        <v>5504</v>
      </c>
      <c r="D89" s="765" t="s">
        <v>930</v>
      </c>
    </row>
    <row r="90" spans="2:4">
      <c r="B90" s="762">
        <v>1</v>
      </c>
      <c r="C90" s="762" t="s">
        <v>5504</v>
      </c>
      <c r="D90" s="765" t="s">
        <v>931</v>
      </c>
    </row>
    <row r="91" spans="2:4">
      <c r="B91" s="762">
        <v>1</v>
      </c>
      <c r="C91" s="762" t="s">
        <v>5504</v>
      </c>
      <c r="D91" s="765" t="s">
        <v>931</v>
      </c>
    </row>
    <row r="92" spans="2:4">
      <c r="B92" s="762">
        <v>1</v>
      </c>
      <c r="C92" s="762" t="s">
        <v>5504</v>
      </c>
      <c r="D92" s="765" t="s">
        <v>932</v>
      </c>
    </row>
    <row r="93" spans="2:4">
      <c r="B93" s="762">
        <v>1</v>
      </c>
      <c r="C93" s="762" t="s">
        <v>5504</v>
      </c>
      <c r="D93" s="765" t="s">
        <v>932</v>
      </c>
    </row>
    <row r="94" spans="2:4">
      <c r="B94" s="762">
        <v>1</v>
      </c>
      <c r="C94" s="762" t="s">
        <v>5504</v>
      </c>
      <c r="D94" s="765" t="s">
        <v>932</v>
      </c>
    </row>
    <row r="95" spans="2:4">
      <c r="B95" s="762">
        <v>1</v>
      </c>
      <c r="C95" s="762" t="s">
        <v>5504</v>
      </c>
      <c r="D95" s="765" t="s">
        <v>932</v>
      </c>
    </row>
    <row r="96" spans="2:4" ht="25.5">
      <c r="B96" s="762">
        <v>1</v>
      </c>
      <c r="C96" s="762" t="s">
        <v>5504</v>
      </c>
      <c r="D96" s="765" t="s">
        <v>933</v>
      </c>
    </row>
    <row r="97" spans="1:14" ht="25.5">
      <c r="B97" s="762">
        <v>1</v>
      </c>
      <c r="C97" s="762" t="s">
        <v>5504</v>
      </c>
      <c r="D97" s="765" t="s">
        <v>933</v>
      </c>
    </row>
    <row r="98" spans="1:14">
      <c r="B98" s="762">
        <v>1</v>
      </c>
      <c r="C98" s="762" t="s">
        <v>5504</v>
      </c>
      <c r="D98" s="765" t="s">
        <v>934</v>
      </c>
    </row>
    <row r="99" spans="1:14">
      <c r="B99" s="762">
        <v>1</v>
      </c>
      <c r="C99" s="762" t="s">
        <v>5504</v>
      </c>
      <c r="D99" s="765" t="s">
        <v>934</v>
      </c>
    </row>
    <row r="100" spans="1:14">
      <c r="B100" s="762">
        <v>1</v>
      </c>
      <c r="C100" s="762" t="s">
        <v>5504</v>
      </c>
      <c r="D100" s="765" t="s">
        <v>934</v>
      </c>
    </row>
    <row r="101" spans="1:14">
      <c r="B101" s="762">
        <v>1</v>
      </c>
      <c r="C101" s="762" t="s">
        <v>5504</v>
      </c>
      <c r="D101" s="765" t="s">
        <v>934</v>
      </c>
    </row>
    <row r="102" spans="1:14">
      <c r="A102" s="751">
        <v>22</v>
      </c>
      <c r="B102" s="752" t="s">
        <v>935</v>
      </c>
      <c r="C102" s="753"/>
      <c r="D102" s="754"/>
      <c r="E102" s="751" t="s">
        <v>4018</v>
      </c>
      <c r="F102" s="753">
        <v>1</v>
      </c>
      <c r="G102" s="755"/>
      <c r="H102" s="756">
        <f>$F102*$G102</f>
        <v>0</v>
      </c>
      <c r="I102" s="755"/>
      <c r="J102" s="756">
        <f>$F102*$I102</f>
        <v>0</v>
      </c>
      <c r="K102" s="755">
        <f>$G102+$I102</f>
        <v>0</v>
      </c>
      <c r="L102" s="756">
        <f>$H102+$J102</f>
        <v>0</v>
      </c>
      <c r="M102" s="753"/>
      <c r="N102" s="753"/>
    </row>
    <row r="103" spans="1:14">
      <c r="B103" s="762">
        <v>1</v>
      </c>
      <c r="C103" s="762" t="s">
        <v>5504</v>
      </c>
      <c r="D103" s="765" t="s">
        <v>936</v>
      </c>
    </row>
    <row r="104" spans="1:14">
      <c r="B104" s="762">
        <v>1</v>
      </c>
      <c r="C104" s="762" t="s">
        <v>5504</v>
      </c>
      <c r="D104" s="765" t="s">
        <v>936</v>
      </c>
    </row>
    <row r="105" spans="1:14">
      <c r="B105" s="762">
        <v>1</v>
      </c>
      <c r="C105" s="762" t="s">
        <v>5504</v>
      </c>
      <c r="D105" s="765" t="s">
        <v>937</v>
      </c>
    </row>
    <row r="106" spans="1:14">
      <c r="B106" s="762">
        <v>1</v>
      </c>
      <c r="C106" s="762" t="s">
        <v>5504</v>
      </c>
      <c r="D106" s="765" t="s">
        <v>937</v>
      </c>
    </row>
    <row r="107" spans="1:14">
      <c r="B107" s="762">
        <v>1</v>
      </c>
      <c r="C107" s="762" t="s">
        <v>5504</v>
      </c>
      <c r="D107" s="765" t="s">
        <v>937</v>
      </c>
    </row>
    <row r="108" spans="1:14">
      <c r="B108" s="762">
        <v>1</v>
      </c>
      <c r="C108" s="762" t="s">
        <v>5504</v>
      </c>
      <c r="D108" s="765" t="s">
        <v>937</v>
      </c>
    </row>
    <row r="109" spans="1:14" ht="25.5">
      <c r="B109" s="762">
        <v>1</v>
      </c>
      <c r="C109" s="762" t="s">
        <v>5504</v>
      </c>
      <c r="D109" s="765" t="s">
        <v>938</v>
      </c>
    </row>
    <row r="110" spans="1:14">
      <c r="B110" s="762">
        <v>1</v>
      </c>
      <c r="C110" s="762" t="s">
        <v>5504</v>
      </c>
      <c r="D110" s="765" t="s">
        <v>939</v>
      </c>
    </row>
    <row r="111" spans="1:14">
      <c r="B111" s="762">
        <v>1</v>
      </c>
      <c r="C111" s="762" t="s">
        <v>5504</v>
      </c>
      <c r="D111" s="765" t="s">
        <v>939</v>
      </c>
    </row>
    <row r="112" spans="1:14">
      <c r="B112" s="762">
        <v>1</v>
      </c>
      <c r="C112" s="762" t="s">
        <v>5504</v>
      </c>
      <c r="D112" s="765" t="s">
        <v>939</v>
      </c>
    </row>
    <row r="113" spans="2:4">
      <c r="B113" s="762">
        <v>1</v>
      </c>
      <c r="C113" s="762" t="s">
        <v>5504</v>
      </c>
      <c r="D113" s="765" t="s">
        <v>939</v>
      </c>
    </row>
    <row r="114" spans="2:4">
      <c r="B114" s="762">
        <v>1</v>
      </c>
      <c r="C114" s="762" t="s">
        <v>5504</v>
      </c>
      <c r="D114" s="765" t="s">
        <v>940</v>
      </c>
    </row>
    <row r="115" spans="2:4">
      <c r="B115" s="762">
        <v>1</v>
      </c>
      <c r="C115" s="762" t="s">
        <v>5504</v>
      </c>
      <c r="D115" s="765" t="s">
        <v>940</v>
      </c>
    </row>
    <row r="116" spans="2:4">
      <c r="B116" s="762">
        <v>1</v>
      </c>
      <c r="C116" s="762" t="s">
        <v>5504</v>
      </c>
      <c r="D116" s="765" t="s">
        <v>941</v>
      </c>
    </row>
    <row r="117" spans="2:4">
      <c r="B117" s="762">
        <v>1</v>
      </c>
      <c r="C117" s="762" t="s">
        <v>5504</v>
      </c>
      <c r="D117" s="765" t="s">
        <v>941</v>
      </c>
    </row>
    <row r="118" spans="2:4">
      <c r="B118" s="762">
        <v>1</v>
      </c>
      <c r="C118" s="762" t="s">
        <v>5504</v>
      </c>
      <c r="D118" s="765" t="s">
        <v>941</v>
      </c>
    </row>
    <row r="119" spans="2:4">
      <c r="B119" s="762">
        <v>1</v>
      </c>
      <c r="C119" s="762" t="s">
        <v>5504</v>
      </c>
      <c r="D119" s="765" t="s">
        <v>941</v>
      </c>
    </row>
    <row r="120" spans="2:4" ht="25.5">
      <c r="B120" s="762">
        <v>1</v>
      </c>
      <c r="C120" s="762" t="s">
        <v>5504</v>
      </c>
      <c r="D120" s="765" t="s">
        <v>942</v>
      </c>
    </row>
    <row r="121" spans="2:4" ht="25.5">
      <c r="B121" s="762">
        <v>1</v>
      </c>
      <c r="C121" s="762" t="s">
        <v>5504</v>
      </c>
      <c r="D121" s="765" t="s">
        <v>942</v>
      </c>
    </row>
    <row r="122" spans="2:4">
      <c r="B122" s="762">
        <v>1</v>
      </c>
      <c r="C122" s="762" t="s">
        <v>5504</v>
      </c>
      <c r="D122" s="765" t="s">
        <v>943</v>
      </c>
    </row>
    <row r="123" spans="2:4">
      <c r="B123" s="762">
        <v>1</v>
      </c>
      <c r="C123" s="762" t="s">
        <v>5504</v>
      </c>
      <c r="D123" s="765" t="s">
        <v>943</v>
      </c>
    </row>
    <row r="124" spans="2:4">
      <c r="B124" s="762">
        <v>1</v>
      </c>
      <c r="C124" s="762" t="s">
        <v>5504</v>
      </c>
      <c r="D124" s="765" t="s">
        <v>943</v>
      </c>
    </row>
    <row r="125" spans="2:4">
      <c r="B125" s="762">
        <v>1</v>
      </c>
      <c r="C125" s="762" t="s">
        <v>5504</v>
      </c>
      <c r="D125" s="765" t="s">
        <v>943</v>
      </c>
    </row>
    <row r="126" spans="2:4">
      <c r="B126" s="762">
        <v>1</v>
      </c>
      <c r="C126" s="762" t="s">
        <v>5504</v>
      </c>
      <c r="D126" s="765" t="s">
        <v>944</v>
      </c>
    </row>
    <row r="127" spans="2:4">
      <c r="B127" s="762">
        <v>1</v>
      </c>
      <c r="C127" s="762" t="s">
        <v>5504</v>
      </c>
      <c r="D127" s="765" t="s">
        <v>944</v>
      </c>
    </row>
    <row r="128" spans="2:4">
      <c r="B128" s="762">
        <v>1</v>
      </c>
      <c r="C128" s="762" t="s">
        <v>5504</v>
      </c>
      <c r="D128" s="765" t="s">
        <v>944</v>
      </c>
    </row>
    <row r="129" spans="2:4">
      <c r="B129" s="762">
        <v>1</v>
      </c>
      <c r="C129" s="762" t="s">
        <v>5504</v>
      </c>
      <c r="D129" s="765" t="s">
        <v>945</v>
      </c>
    </row>
    <row r="130" spans="2:4">
      <c r="B130" s="762">
        <v>1</v>
      </c>
      <c r="C130" s="762" t="s">
        <v>5504</v>
      </c>
      <c r="D130" s="765" t="s">
        <v>945</v>
      </c>
    </row>
    <row r="131" spans="2:4">
      <c r="B131" s="762">
        <v>1</v>
      </c>
      <c r="C131" s="762" t="s">
        <v>5504</v>
      </c>
      <c r="D131" s="765" t="s">
        <v>945</v>
      </c>
    </row>
    <row r="132" spans="2:4">
      <c r="B132" s="762">
        <v>1</v>
      </c>
      <c r="C132" s="762" t="s">
        <v>5504</v>
      </c>
      <c r="D132" s="765" t="s">
        <v>945</v>
      </c>
    </row>
    <row r="133" spans="2:4">
      <c r="B133" s="762">
        <v>1</v>
      </c>
      <c r="C133" s="762" t="s">
        <v>5504</v>
      </c>
      <c r="D133" s="765" t="s">
        <v>945</v>
      </c>
    </row>
    <row r="134" spans="2:4">
      <c r="B134" s="762">
        <v>1</v>
      </c>
      <c r="C134" s="762" t="s">
        <v>5504</v>
      </c>
      <c r="D134" s="765" t="s">
        <v>945</v>
      </c>
    </row>
    <row r="135" spans="2:4" ht="25.5">
      <c r="B135" s="762">
        <v>1</v>
      </c>
      <c r="C135" s="762" t="s">
        <v>5504</v>
      </c>
      <c r="D135" s="765" t="s">
        <v>946</v>
      </c>
    </row>
    <row r="136" spans="2:4" ht="25.5">
      <c r="B136" s="762">
        <v>1</v>
      </c>
      <c r="C136" s="762" t="s">
        <v>5504</v>
      </c>
      <c r="D136" s="765" t="s">
        <v>946</v>
      </c>
    </row>
    <row r="137" spans="2:4">
      <c r="B137" s="762">
        <v>1</v>
      </c>
      <c r="C137" s="762" t="s">
        <v>5504</v>
      </c>
      <c r="D137" s="765" t="s">
        <v>947</v>
      </c>
    </row>
    <row r="138" spans="2:4">
      <c r="B138" s="762">
        <v>1</v>
      </c>
      <c r="C138" s="762" t="s">
        <v>5504</v>
      </c>
      <c r="D138" s="765" t="s">
        <v>947</v>
      </c>
    </row>
    <row r="139" spans="2:4">
      <c r="B139" s="762">
        <v>1</v>
      </c>
      <c r="C139" s="762" t="s">
        <v>5504</v>
      </c>
      <c r="D139" s="765" t="s">
        <v>947</v>
      </c>
    </row>
    <row r="140" spans="2:4">
      <c r="B140" s="762">
        <v>1</v>
      </c>
      <c r="C140" s="762" t="s">
        <v>5504</v>
      </c>
      <c r="D140" s="765" t="s">
        <v>947</v>
      </c>
    </row>
    <row r="141" spans="2:4">
      <c r="B141" s="762">
        <v>1</v>
      </c>
      <c r="C141" s="762" t="s">
        <v>5504</v>
      </c>
      <c r="D141" s="765" t="s">
        <v>947</v>
      </c>
    </row>
    <row r="142" spans="2:4">
      <c r="B142" s="762">
        <v>1</v>
      </c>
      <c r="C142" s="762" t="s">
        <v>5504</v>
      </c>
      <c r="D142" s="765" t="s">
        <v>947</v>
      </c>
    </row>
    <row r="143" spans="2:4">
      <c r="B143" s="762">
        <v>1</v>
      </c>
      <c r="C143" s="762" t="s">
        <v>5504</v>
      </c>
      <c r="D143" s="765" t="s">
        <v>948</v>
      </c>
    </row>
    <row r="144" spans="2:4">
      <c r="B144" s="762">
        <v>1</v>
      </c>
      <c r="C144" s="762" t="s">
        <v>5504</v>
      </c>
      <c r="D144" s="765" t="s">
        <v>948</v>
      </c>
    </row>
    <row r="145" spans="2:4">
      <c r="B145" s="762">
        <v>1</v>
      </c>
      <c r="C145" s="762" t="s">
        <v>5504</v>
      </c>
      <c r="D145" s="765" t="s">
        <v>948</v>
      </c>
    </row>
    <row r="146" spans="2:4">
      <c r="B146" s="762">
        <v>1</v>
      </c>
      <c r="C146" s="762" t="s">
        <v>5504</v>
      </c>
      <c r="D146" s="765" t="s">
        <v>949</v>
      </c>
    </row>
    <row r="147" spans="2:4">
      <c r="B147" s="762">
        <v>1</v>
      </c>
      <c r="C147" s="762" t="s">
        <v>5504</v>
      </c>
      <c r="D147" s="765" t="s">
        <v>949</v>
      </c>
    </row>
    <row r="148" spans="2:4">
      <c r="B148" s="762">
        <v>1</v>
      </c>
      <c r="C148" s="762" t="s">
        <v>5504</v>
      </c>
      <c r="D148" s="765" t="s">
        <v>949</v>
      </c>
    </row>
    <row r="149" spans="2:4">
      <c r="B149" s="762">
        <v>1</v>
      </c>
      <c r="C149" s="762" t="s">
        <v>5504</v>
      </c>
      <c r="D149" s="765" t="s">
        <v>949</v>
      </c>
    </row>
    <row r="150" spans="2:4">
      <c r="B150" s="762">
        <v>1</v>
      </c>
      <c r="C150" s="762" t="s">
        <v>5504</v>
      </c>
      <c r="D150" s="765" t="s">
        <v>949</v>
      </c>
    </row>
    <row r="151" spans="2:4">
      <c r="B151" s="762">
        <v>1</v>
      </c>
      <c r="C151" s="762" t="s">
        <v>5504</v>
      </c>
      <c r="D151" s="765" t="s">
        <v>949</v>
      </c>
    </row>
    <row r="152" spans="2:4" ht="25.5">
      <c r="B152" s="762">
        <v>1</v>
      </c>
      <c r="C152" s="762" t="s">
        <v>5504</v>
      </c>
      <c r="D152" s="765" t="s">
        <v>950</v>
      </c>
    </row>
    <row r="153" spans="2:4" ht="25.5">
      <c r="B153" s="762">
        <v>1</v>
      </c>
      <c r="C153" s="762" t="s">
        <v>5504</v>
      </c>
      <c r="D153" s="765" t="s">
        <v>950</v>
      </c>
    </row>
    <row r="154" spans="2:4">
      <c r="B154" s="762">
        <v>1</v>
      </c>
      <c r="C154" s="762" t="s">
        <v>5504</v>
      </c>
      <c r="D154" s="765" t="s">
        <v>951</v>
      </c>
    </row>
    <row r="155" spans="2:4">
      <c r="B155" s="762">
        <v>1</v>
      </c>
      <c r="C155" s="762" t="s">
        <v>5504</v>
      </c>
      <c r="D155" s="765" t="s">
        <v>951</v>
      </c>
    </row>
    <row r="156" spans="2:4">
      <c r="B156" s="762">
        <v>1</v>
      </c>
      <c r="C156" s="762" t="s">
        <v>5504</v>
      </c>
      <c r="D156" s="765" t="s">
        <v>951</v>
      </c>
    </row>
    <row r="157" spans="2:4">
      <c r="B157" s="762">
        <v>1</v>
      </c>
      <c r="C157" s="762" t="s">
        <v>5504</v>
      </c>
      <c r="D157" s="765" t="s">
        <v>951</v>
      </c>
    </row>
    <row r="158" spans="2:4">
      <c r="B158" s="762">
        <v>1</v>
      </c>
      <c r="C158" s="762" t="s">
        <v>5504</v>
      </c>
      <c r="D158" s="765" t="s">
        <v>951</v>
      </c>
    </row>
    <row r="159" spans="2:4">
      <c r="B159" s="762">
        <v>1</v>
      </c>
      <c r="C159" s="762" t="s">
        <v>5504</v>
      </c>
      <c r="D159" s="765" t="s">
        <v>951</v>
      </c>
    </row>
    <row r="160" spans="2:4">
      <c r="B160" s="762">
        <v>1</v>
      </c>
      <c r="C160" s="762" t="s">
        <v>5504</v>
      </c>
      <c r="D160" s="765" t="s">
        <v>952</v>
      </c>
    </row>
    <row r="161" spans="1:14" ht="25.5">
      <c r="B161" s="762">
        <v>1</v>
      </c>
      <c r="C161" s="762" t="s">
        <v>5504</v>
      </c>
      <c r="D161" s="765" t="s">
        <v>953</v>
      </c>
    </row>
    <row r="162" spans="1:14">
      <c r="B162" s="762">
        <v>1</v>
      </c>
      <c r="C162" s="762" t="s">
        <v>5504</v>
      </c>
      <c r="D162" s="765" t="s">
        <v>954</v>
      </c>
    </row>
    <row r="163" spans="1:14">
      <c r="A163" s="751">
        <v>23</v>
      </c>
      <c r="B163" s="752" t="s">
        <v>955</v>
      </c>
      <c r="C163" s="753"/>
      <c r="D163" s="754"/>
      <c r="E163" s="751" t="s">
        <v>4018</v>
      </c>
      <c r="F163" s="753">
        <v>1</v>
      </c>
      <c r="G163" s="755"/>
      <c r="H163" s="756">
        <f>$F163*$G163</f>
        <v>0</v>
      </c>
      <c r="I163" s="755"/>
      <c r="J163" s="756">
        <f>$F163*$I163</f>
        <v>0</v>
      </c>
      <c r="K163" s="755">
        <f>$G163+$I163</f>
        <v>0</v>
      </c>
      <c r="L163" s="756">
        <f>$H163+$J163</f>
        <v>0</v>
      </c>
      <c r="M163" s="753"/>
      <c r="N163" s="753"/>
    </row>
    <row r="164" spans="1:14">
      <c r="B164" s="762">
        <v>1</v>
      </c>
      <c r="C164" s="762" t="s">
        <v>5504</v>
      </c>
      <c r="D164" s="765" t="s">
        <v>956</v>
      </c>
    </row>
    <row r="165" spans="1:14">
      <c r="B165" s="762">
        <v>1</v>
      </c>
      <c r="C165" s="762" t="s">
        <v>5504</v>
      </c>
      <c r="D165" s="765" t="s">
        <v>956</v>
      </c>
    </row>
    <row r="166" spans="1:14">
      <c r="B166" s="762">
        <v>1</v>
      </c>
      <c r="C166" s="762" t="s">
        <v>5504</v>
      </c>
      <c r="D166" s="765" t="s">
        <v>956</v>
      </c>
    </row>
    <row r="167" spans="1:14">
      <c r="B167" s="762">
        <v>1</v>
      </c>
      <c r="C167" s="762" t="s">
        <v>5504</v>
      </c>
      <c r="D167" s="765" t="s">
        <v>956</v>
      </c>
    </row>
    <row r="168" spans="1:14">
      <c r="B168" s="762">
        <v>1</v>
      </c>
      <c r="C168" s="762" t="s">
        <v>5504</v>
      </c>
      <c r="D168" s="765" t="s">
        <v>956</v>
      </c>
    </row>
    <row r="169" spans="1:14">
      <c r="B169" s="762">
        <v>1</v>
      </c>
      <c r="C169" s="762" t="s">
        <v>5504</v>
      </c>
      <c r="D169" s="765" t="s">
        <v>956</v>
      </c>
    </row>
    <row r="170" spans="1:14">
      <c r="B170" s="762">
        <v>1</v>
      </c>
      <c r="C170" s="762" t="s">
        <v>5504</v>
      </c>
      <c r="D170" s="765" t="s">
        <v>956</v>
      </c>
    </row>
    <row r="171" spans="1:14">
      <c r="B171" s="762">
        <v>1</v>
      </c>
      <c r="C171" s="762" t="s">
        <v>5504</v>
      </c>
      <c r="D171" s="765" t="s">
        <v>956</v>
      </c>
    </row>
    <row r="172" spans="1:14">
      <c r="B172" s="762">
        <v>1</v>
      </c>
      <c r="C172" s="762" t="s">
        <v>5504</v>
      </c>
      <c r="D172" s="765" t="s">
        <v>956</v>
      </c>
    </row>
    <row r="173" spans="1:14">
      <c r="B173" s="762">
        <v>1</v>
      </c>
      <c r="C173" s="762" t="s">
        <v>5504</v>
      </c>
      <c r="D173" s="765" t="s">
        <v>956</v>
      </c>
    </row>
    <row r="174" spans="1:14">
      <c r="B174" s="762">
        <v>1</v>
      </c>
      <c r="C174" s="762" t="s">
        <v>5504</v>
      </c>
      <c r="D174" s="765" t="s">
        <v>957</v>
      </c>
    </row>
    <row r="175" spans="1:14">
      <c r="B175" s="762">
        <v>1</v>
      </c>
      <c r="C175" s="762" t="s">
        <v>5504</v>
      </c>
      <c r="D175" s="765" t="s">
        <v>957</v>
      </c>
    </row>
    <row r="176" spans="1:14">
      <c r="B176" s="762">
        <v>1</v>
      </c>
      <c r="C176" s="762" t="s">
        <v>5504</v>
      </c>
      <c r="D176" s="765" t="s">
        <v>957</v>
      </c>
    </row>
    <row r="177" spans="2:4">
      <c r="B177" s="762">
        <v>1</v>
      </c>
      <c r="C177" s="762" t="s">
        <v>5504</v>
      </c>
      <c r="D177" s="765" t="s">
        <v>957</v>
      </c>
    </row>
    <row r="178" spans="2:4">
      <c r="B178" s="762">
        <v>1</v>
      </c>
      <c r="C178" s="762" t="s">
        <v>5504</v>
      </c>
      <c r="D178" s="765" t="s">
        <v>957</v>
      </c>
    </row>
    <row r="179" spans="2:4">
      <c r="B179" s="762">
        <v>1</v>
      </c>
      <c r="C179" s="762" t="s">
        <v>5504</v>
      </c>
      <c r="D179" s="765" t="s">
        <v>957</v>
      </c>
    </row>
    <row r="180" spans="2:4">
      <c r="B180" s="762">
        <v>1</v>
      </c>
      <c r="C180" s="762" t="s">
        <v>5504</v>
      </c>
      <c r="D180" s="765" t="s">
        <v>957</v>
      </c>
    </row>
    <row r="181" spans="2:4">
      <c r="B181" s="762">
        <v>1</v>
      </c>
      <c r="C181" s="762" t="s">
        <v>5504</v>
      </c>
      <c r="D181" s="765" t="s">
        <v>957</v>
      </c>
    </row>
    <row r="182" spans="2:4">
      <c r="B182" s="762">
        <v>1</v>
      </c>
      <c r="C182" s="762" t="s">
        <v>5504</v>
      </c>
      <c r="D182" s="765" t="s">
        <v>957</v>
      </c>
    </row>
    <row r="183" spans="2:4">
      <c r="B183" s="762">
        <v>1</v>
      </c>
      <c r="C183" s="762" t="s">
        <v>5504</v>
      </c>
      <c r="D183" s="765" t="s">
        <v>957</v>
      </c>
    </row>
    <row r="184" spans="2:4">
      <c r="B184" s="762">
        <v>1</v>
      </c>
      <c r="C184" s="762" t="s">
        <v>5504</v>
      </c>
      <c r="D184" s="765" t="s">
        <v>957</v>
      </c>
    </row>
    <row r="185" spans="2:4">
      <c r="B185" s="762">
        <v>1</v>
      </c>
      <c r="C185" s="762" t="s">
        <v>5504</v>
      </c>
      <c r="D185" s="765" t="s">
        <v>957</v>
      </c>
    </row>
    <row r="186" spans="2:4">
      <c r="B186" s="762">
        <v>1</v>
      </c>
      <c r="C186" s="762" t="s">
        <v>5504</v>
      </c>
      <c r="D186" s="765" t="s">
        <v>957</v>
      </c>
    </row>
    <row r="187" spans="2:4">
      <c r="B187" s="762">
        <v>1</v>
      </c>
      <c r="C187" s="762" t="s">
        <v>5504</v>
      </c>
      <c r="D187" s="765" t="s">
        <v>957</v>
      </c>
    </row>
    <row r="188" spans="2:4">
      <c r="B188" s="762">
        <v>1</v>
      </c>
      <c r="C188" s="762" t="s">
        <v>5504</v>
      </c>
      <c r="D188" s="765" t="s">
        <v>957</v>
      </c>
    </row>
    <row r="189" spans="2:4">
      <c r="B189" s="762">
        <v>1</v>
      </c>
      <c r="C189" s="762" t="s">
        <v>5504</v>
      </c>
      <c r="D189" s="765" t="s">
        <v>957</v>
      </c>
    </row>
    <row r="190" spans="2:4">
      <c r="B190" s="762">
        <v>1</v>
      </c>
      <c r="C190" s="762" t="s">
        <v>5504</v>
      </c>
      <c r="D190" s="765" t="s">
        <v>957</v>
      </c>
    </row>
    <row r="191" spans="2:4">
      <c r="B191" s="762">
        <v>1</v>
      </c>
      <c r="C191" s="762" t="s">
        <v>5504</v>
      </c>
      <c r="D191" s="765" t="s">
        <v>957</v>
      </c>
    </row>
    <row r="192" spans="2:4">
      <c r="B192" s="762">
        <v>1</v>
      </c>
      <c r="C192" s="762" t="s">
        <v>5504</v>
      </c>
      <c r="D192" s="765" t="s">
        <v>957</v>
      </c>
    </row>
    <row r="193" spans="2:4">
      <c r="B193" s="762">
        <v>1</v>
      </c>
      <c r="C193" s="762" t="s">
        <v>5504</v>
      </c>
      <c r="D193" s="765" t="s">
        <v>957</v>
      </c>
    </row>
    <row r="194" spans="2:4" ht="25.5">
      <c r="B194" s="762">
        <v>1</v>
      </c>
      <c r="C194" s="762" t="s">
        <v>5504</v>
      </c>
      <c r="D194" s="765" t="s">
        <v>958</v>
      </c>
    </row>
    <row r="195" spans="2:4" ht="25.5">
      <c r="B195" s="762">
        <v>1</v>
      </c>
      <c r="C195" s="762" t="s">
        <v>5504</v>
      </c>
      <c r="D195" s="765" t="s">
        <v>958</v>
      </c>
    </row>
    <row r="196" spans="2:4">
      <c r="B196" s="762">
        <v>1</v>
      </c>
      <c r="C196" s="762" t="s">
        <v>5504</v>
      </c>
      <c r="D196" s="765" t="s">
        <v>959</v>
      </c>
    </row>
    <row r="197" spans="2:4">
      <c r="B197" s="762">
        <v>1</v>
      </c>
      <c r="C197" s="762" t="s">
        <v>5504</v>
      </c>
      <c r="D197" s="765" t="s">
        <v>959</v>
      </c>
    </row>
    <row r="198" spans="2:4">
      <c r="B198" s="762">
        <v>1</v>
      </c>
      <c r="C198" s="762" t="s">
        <v>5504</v>
      </c>
      <c r="D198" s="765" t="s">
        <v>959</v>
      </c>
    </row>
    <row r="199" spans="2:4">
      <c r="B199" s="762">
        <v>1</v>
      </c>
      <c r="C199" s="762" t="s">
        <v>5504</v>
      </c>
      <c r="D199" s="765" t="s">
        <v>959</v>
      </c>
    </row>
    <row r="200" spans="2:4">
      <c r="B200" s="762">
        <v>1</v>
      </c>
      <c r="C200" s="762" t="s">
        <v>5504</v>
      </c>
      <c r="D200" s="765" t="s">
        <v>959</v>
      </c>
    </row>
    <row r="201" spans="2:4">
      <c r="B201" s="762">
        <v>1</v>
      </c>
      <c r="C201" s="762" t="s">
        <v>5504</v>
      </c>
      <c r="D201" s="765" t="s">
        <v>959</v>
      </c>
    </row>
    <row r="202" spans="2:4">
      <c r="B202" s="762">
        <v>1</v>
      </c>
      <c r="C202" s="762" t="s">
        <v>5504</v>
      </c>
      <c r="D202" s="765" t="s">
        <v>959</v>
      </c>
    </row>
    <row r="203" spans="2:4">
      <c r="B203" s="762">
        <v>1</v>
      </c>
      <c r="C203" s="762" t="s">
        <v>5504</v>
      </c>
      <c r="D203" s="765" t="s">
        <v>959</v>
      </c>
    </row>
    <row r="204" spans="2:4">
      <c r="B204" s="762">
        <v>1</v>
      </c>
      <c r="C204" s="762" t="s">
        <v>5504</v>
      </c>
      <c r="D204" s="765" t="s">
        <v>959</v>
      </c>
    </row>
    <row r="205" spans="2:4">
      <c r="B205" s="762">
        <v>1</v>
      </c>
      <c r="C205" s="762" t="s">
        <v>5504</v>
      </c>
      <c r="D205" s="765" t="s">
        <v>959</v>
      </c>
    </row>
    <row r="206" spans="2:4">
      <c r="B206" s="762">
        <v>1</v>
      </c>
      <c r="C206" s="762" t="s">
        <v>5504</v>
      </c>
      <c r="D206" s="765" t="s">
        <v>959</v>
      </c>
    </row>
    <row r="207" spans="2:4">
      <c r="B207" s="762">
        <v>1</v>
      </c>
      <c r="C207" s="762" t="s">
        <v>5504</v>
      </c>
      <c r="D207" s="765" t="s">
        <v>959</v>
      </c>
    </row>
    <row r="208" spans="2:4">
      <c r="B208" s="762">
        <v>1</v>
      </c>
      <c r="C208" s="762" t="s">
        <v>5504</v>
      </c>
      <c r="D208" s="765" t="s">
        <v>959</v>
      </c>
    </row>
    <row r="209" spans="1:14">
      <c r="B209" s="762">
        <v>1</v>
      </c>
      <c r="C209" s="762" t="s">
        <v>5504</v>
      </c>
      <c r="D209" s="765" t="s">
        <v>959</v>
      </c>
    </row>
    <row r="210" spans="1:14">
      <c r="B210" s="762">
        <v>1</v>
      </c>
      <c r="C210" s="762" t="s">
        <v>5504</v>
      </c>
      <c r="D210" s="765" t="s">
        <v>959</v>
      </c>
    </row>
    <row r="211" spans="1:14">
      <c r="B211" s="762">
        <v>1</v>
      </c>
      <c r="C211" s="762" t="s">
        <v>5504</v>
      </c>
      <c r="D211" s="765" t="s">
        <v>959</v>
      </c>
    </row>
    <row r="212" spans="1:14">
      <c r="B212" s="762">
        <v>1</v>
      </c>
      <c r="C212" s="762" t="s">
        <v>5504</v>
      </c>
      <c r="D212" s="765" t="s">
        <v>959</v>
      </c>
    </row>
    <row r="213" spans="1:14">
      <c r="B213" s="762">
        <v>1</v>
      </c>
      <c r="C213" s="762" t="s">
        <v>5504</v>
      </c>
      <c r="D213" s="765" t="s">
        <v>959</v>
      </c>
    </row>
    <row r="214" spans="1:14">
      <c r="B214" s="762">
        <v>1</v>
      </c>
      <c r="C214" s="762" t="s">
        <v>5504</v>
      </c>
      <c r="D214" s="765" t="s">
        <v>959</v>
      </c>
    </row>
    <row r="215" spans="1:14">
      <c r="B215" s="762">
        <v>1</v>
      </c>
      <c r="C215" s="762" t="s">
        <v>5504</v>
      </c>
      <c r="D215" s="765" t="s">
        <v>959</v>
      </c>
    </row>
    <row r="216" spans="1:14">
      <c r="A216" s="751">
        <v>24</v>
      </c>
      <c r="B216" s="752" t="s">
        <v>960</v>
      </c>
      <c r="C216" s="753"/>
      <c r="D216" s="754"/>
      <c r="E216" s="751" t="s">
        <v>4018</v>
      </c>
      <c r="F216" s="753">
        <v>1</v>
      </c>
      <c r="G216" s="755"/>
      <c r="H216" s="756">
        <f>$F216*$G216</f>
        <v>0</v>
      </c>
      <c r="I216" s="755"/>
      <c r="J216" s="756">
        <f>$F216*$I216</f>
        <v>0</v>
      </c>
      <c r="K216" s="755">
        <f>$G216+$I216</f>
        <v>0</v>
      </c>
      <c r="L216" s="756">
        <f>$H216+$J216</f>
        <v>0</v>
      </c>
      <c r="M216" s="753"/>
      <c r="N216" s="753"/>
    </row>
    <row r="217" spans="1:14">
      <c r="B217" s="762">
        <v>1</v>
      </c>
      <c r="C217" s="762" t="s">
        <v>5504</v>
      </c>
      <c r="D217" s="765" t="s">
        <v>961</v>
      </c>
    </row>
    <row r="218" spans="1:14">
      <c r="A218" s="751">
        <v>25</v>
      </c>
      <c r="B218" s="752" t="s">
        <v>962</v>
      </c>
      <c r="C218" s="753"/>
      <c r="D218" s="754"/>
      <c r="E218" s="751" t="s">
        <v>4018</v>
      </c>
      <c r="F218" s="753">
        <v>1</v>
      </c>
      <c r="G218" s="755"/>
      <c r="H218" s="756">
        <f>$F218*$G218</f>
        <v>0</v>
      </c>
      <c r="I218" s="755"/>
      <c r="J218" s="756">
        <f>$F218*$I218</f>
        <v>0</v>
      </c>
      <c r="K218" s="755">
        <f>$G218+$I218</f>
        <v>0</v>
      </c>
      <c r="L218" s="756">
        <f>$H218+$J218</f>
        <v>0</v>
      </c>
      <c r="M218" s="753"/>
      <c r="N218" s="753"/>
    </row>
    <row r="219" spans="1:14">
      <c r="B219" s="762">
        <v>1</v>
      </c>
      <c r="C219" s="762" t="s">
        <v>5504</v>
      </c>
      <c r="D219" s="765" t="s">
        <v>2290</v>
      </c>
    </row>
    <row r="220" spans="1:14">
      <c r="A220" s="751">
        <v>26</v>
      </c>
      <c r="B220" s="752" t="s">
        <v>963</v>
      </c>
      <c r="C220" s="753"/>
      <c r="D220" s="754"/>
      <c r="E220" s="751" t="s">
        <v>4018</v>
      </c>
      <c r="F220" s="753">
        <v>1</v>
      </c>
      <c r="G220" s="755"/>
      <c r="H220" s="756">
        <f>$F220*$G220</f>
        <v>0</v>
      </c>
      <c r="I220" s="755"/>
      <c r="J220" s="756">
        <f>$F220*$I220</f>
        <v>0</v>
      </c>
      <c r="K220" s="755">
        <f>$G220+$I220</f>
        <v>0</v>
      </c>
      <c r="L220" s="756">
        <f>$H220+$J220</f>
        <v>0</v>
      </c>
      <c r="M220" s="753"/>
      <c r="N220" s="753"/>
    </row>
    <row r="221" spans="1:14">
      <c r="B221" s="762">
        <v>1</v>
      </c>
      <c r="C221" s="762" t="s">
        <v>5504</v>
      </c>
      <c r="D221" s="765" t="s">
        <v>964</v>
      </c>
    </row>
    <row r="222" spans="1:14">
      <c r="B222" s="762">
        <v>1</v>
      </c>
      <c r="C222" s="762" t="s">
        <v>5504</v>
      </c>
      <c r="D222" s="765" t="s">
        <v>965</v>
      </c>
    </row>
    <row r="223" spans="1:14">
      <c r="B223" s="762">
        <v>1</v>
      </c>
      <c r="C223" s="762" t="s">
        <v>5504</v>
      </c>
      <c r="D223" s="765" t="s">
        <v>966</v>
      </c>
    </row>
    <row r="224" spans="1:14" ht="25.5">
      <c r="B224" s="762">
        <v>3</v>
      </c>
      <c r="C224" s="762" t="s">
        <v>5504</v>
      </c>
      <c r="D224" s="765" t="s">
        <v>967</v>
      </c>
    </row>
    <row r="225" spans="1:14">
      <c r="A225" s="751">
        <v>27</v>
      </c>
      <c r="B225" s="752" t="s">
        <v>968</v>
      </c>
      <c r="C225" s="753"/>
      <c r="D225" s="754"/>
      <c r="E225" s="751" t="s">
        <v>4018</v>
      </c>
      <c r="F225" s="753">
        <v>1</v>
      </c>
      <c r="G225" s="755"/>
      <c r="H225" s="756">
        <f>$F225*$G225</f>
        <v>0</v>
      </c>
      <c r="I225" s="755"/>
      <c r="J225" s="756">
        <f>$F225*$I225</f>
        <v>0</v>
      </c>
      <c r="K225" s="755">
        <f>$G225+$I225</f>
        <v>0</v>
      </c>
      <c r="L225" s="756">
        <f>$H225+$J225</f>
        <v>0</v>
      </c>
      <c r="M225" s="753"/>
      <c r="N225" s="753"/>
    </row>
    <row r="226" spans="1:14">
      <c r="B226" s="762">
        <v>1</v>
      </c>
      <c r="C226" s="762" t="s">
        <v>5504</v>
      </c>
      <c r="D226" s="765" t="s">
        <v>969</v>
      </c>
    </row>
    <row r="227" spans="1:14">
      <c r="B227" s="762">
        <v>1</v>
      </c>
      <c r="C227" s="762" t="s">
        <v>5504</v>
      </c>
      <c r="D227" s="765" t="s">
        <v>970</v>
      </c>
    </row>
    <row r="228" spans="1:14">
      <c r="B228" s="762">
        <v>1</v>
      </c>
      <c r="C228" s="762" t="s">
        <v>5504</v>
      </c>
      <c r="D228" s="765" t="s">
        <v>971</v>
      </c>
    </row>
    <row r="229" spans="1:14">
      <c r="B229" s="762">
        <v>1</v>
      </c>
      <c r="C229" s="762" t="s">
        <v>5504</v>
      </c>
      <c r="D229" s="765" t="s">
        <v>972</v>
      </c>
    </row>
    <row r="230" spans="1:14" ht="25.5">
      <c r="B230" s="762">
        <v>4</v>
      </c>
      <c r="C230" s="762" t="s">
        <v>5504</v>
      </c>
      <c r="D230" s="765" t="s">
        <v>973</v>
      </c>
    </row>
    <row r="231" spans="1:14">
      <c r="A231" s="751">
        <v>28</v>
      </c>
      <c r="B231" s="752" t="s">
        <v>974</v>
      </c>
      <c r="C231" s="753"/>
      <c r="D231" s="754"/>
      <c r="E231" s="751" t="s">
        <v>4018</v>
      </c>
      <c r="F231" s="753">
        <v>1</v>
      </c>
      <c r="G231" s="755"/>
      <c r="H231" s="756">
        <f>$F231*$G231</f>
        <v>0</v>
      </c>
      <c r="I231" s="755"/>
      <c r="J231" s="756">
        <f>$F231*$I231</f>
        <v>0</v>
      </c>
      <c r="K231" s="755">
        <f>$G231+$I231</f>
        <v>0</v>
      </c>
      <c r="L231" s="756">
        <f>$H231+$J231</f>
        <v>0</v>
      </c>
      <c r="M231" s="753"/>
      <c r="N231" s="753"/>
    </row>
    <row r="232" spans="1:14">
      <c r="B232" s="762">
        <v>1</v>
      </c>
      <c r="C232" s="762" t="s">
        <v>5504</v>
      </c>
      <c r="D232" s="765" t="s">
        <v>975</v>
      </c>
    </row>
    <row r="233" spans="1:14">
      <c r="B233" s="762">
        <v>1</v>
      </c>
      <c r="C233" s="762" t="s">
        <v>5504</v>
      </c>
      <c r="D233" s="765" t="s">
        <v>976</v>
      </c>
    </row>
    <row r="234" spans="1:14">
      <c r="B234" s="762">
        <v>1</v>
      </c>
      <c r="C234" s="762" t="s">
        <v>5504</v>
      </c>
      <c r="D234" s="765" t="s">
        <v>977</v>
      </c>
    </row>
    <row r="235" spans="1:14" ht="25.5">
      <c r="B235" s="762">
        <v>1</v>
      </c>
      <c r="C235" s="762" t="s">
        <v>5504</v>
      </c>
      <c r="D235" s="765" t="s">
        <v>978</v>
      </c>
    </row>
    <row r="236" spans="1:14">
      <c r="A236" s="751">
        <v>29</v>
      </c>
      <c r="B236" s="752" t="s">
        <v>979</v>
      </c>
      <c r="C236" s="753"/>
      <c r="D236" s="754"/>
      <c r="E236" s="751" t="s">
        <v>4018</v>
      </c>
      <c r="F236" s="753">
        <v>1</v>
      </c>
      <c r="G236" s="755"/>
      <c r="H236" s="756">
        <f>$F236*$G236</f>
        <v>0</v>
      </c>
      <c r="I236" s="755"/>
      <c r="J236" s="756">
        <f>$F236*$I236</f>
        <v>0</v>
      </c>
      <c r="K236" s="755">
        <f>$G236+$I236</f>
        <v>0</v>
      </c>
      <c r="L236" s="756">
        <f>$H236+$J236</f>
        <v>0</v>
      </c>
      <c r="M236" s="753"/>
      <c r="N236" s="753"/>
    </row>
    <row r="237" spans="1:14">
      <c r="B237" s="762">
        <v>5</v>
      </c>
      <c r="C237" s="762" t="s">
        <v>5504</v>
      </c>
      <c r="D237" s="765" t="s">
        <v>980</v>
      </c>
    </row>
    <row r="238" spans="1:14">
      <c r="B238" s="762">
        <v>5</v>
      </c>
      <c r="C238" s="762" t="s">
        <v>5504</v>
      </c>
      <c r="D238" s="765" t="s">
        <v>981</v>
      </c>
    </row>
    <row r="239" spans="1:14">
      <c r="A239" s="751">
        <v>30</v>
      </c>
      <c r="B239" s="752" t="s">
        <v>1273</v>
      </c>
      <c r="C239" s="753"/>
      <c r="D239" s="754"/>
      <c r="E239" s="751" t="s">
        <v>4018</v>
      </c>
      <c r="F239" s="753">
        <v>1</v>
      </c>
      <c r="G239" s="755"/>
      <c r="H239" s="756">
        <f>$F239*$G239</f>
        <v>0</v>
      </c>
      <c r="I239" s="755"/>
      <c r="J239" s="756">
        <f>$F239*$I239</f>
        <v>0</v>
      </c>
      <c r="K239" s="755">
        <f>$G239+$I239</f>
        <v>0</v>
      </c>
      <c r="L239" s="756">
        <f>$H239+$J239</f>
        <v>0</v>
      </c>
      <c r="M239" s="753"/>
      <c r="N239" s="753"/>
    </row>
    <row r="240" spans="1:14">
      <c r="D240" s="765" t="s">
        <v>1274</v>
      </c>
    </row>
    <row r="241" spans="1:14">
      <c r="D241" s="765" t="s">
        <v>1275</v>
      </c>
    </row>
    <row r="242" spans="1:14">
      <c r="D242" s="765" t="s">
        <v>1276</v>
      </c>
    </row>
    <row r="243" spans="1:14">
      <c r="D243" s="765" t="s">
        <v>1277</v>
      </c>
    </row>
    <row r="244" spans="1:14">
      <c r="D244" s="765" t="s">
        <v>1278</v>
      </c>
    </row>
    <row r="245" spans="1:14">
      <c r="A245" s="751">
        <v>31</v>
      </c>
      <c r="B245" s="752" t="s">
        <v>1279</v>
      </c>
      <c r="C245" s="753"/>
      <c r="D245" s="754"/>
      <c r="E245" s="751" t="s">
        <v>4018</v>
      </c>
      <c r="F245" s="753">
        <v>1</v>
      </c>
      <c r="G245" s="755"/>
      <c r="H245" s="756">
        <f>$F245*$G245</f>
        <v>0</v>
      </c>
      <c r="I245" s="755"/>
      <c r="J245" s="756">
        <f>$F245*$I245</f>
        <v>0</v>
      </c>
      <c r="K245" s="755">
        <f>$G245+$I245</f>
        <v>0</v>
      </c>
      <c r="L245" s="756">
        <f>$H245+$J245</f>
        <v>0</v>
      </c>
      <c r="M245" s="753"/>
      <c r="N245" s="753"/>
    </row>
    <row r="246" spans="1:14">
      <c r="D246" s="765" t="s">
        <v>1274</v>
      </c>
    </row>
    <row r="247" spans="1:14" ht="25.5">
      <c r="D247" s="765" t="s">
        <v>0</v>
      </c>
    </row>
    <row r="248" spans="1:14">
      <c r="D248" s="765" t="s">
        <v>1280</v>
      </c>
    </row>
    <row r="249" spans="1:14">
      <c r="D249" s="765" t="s">
        <v>1281</v>
      </c>
    </row>
    <row r="250" spans="1:14" ht="13.5" thickBot="1">
      <c r="D250" s="765" t="s">
        <v>1282</v>
      </c>
    </row>
    <row r="251" spans="1:14" ht="13.5" thickBot="1">
      <c r="A251" s="772" t="s">
        <v>1283</v>
      </c>
      <c r="B251" s="773" t="s">
        <v>1284</v>
      </c>
      <c r="C251" s="774"/>
      <c r="D251" s="775"/>
      <c r="E251" s="776"/>
      <c r="F251" s="774"/>
      <c r="G251" s="777"/>
      <c r="H251" s="778">
        <f>SUM(H7:H250)</f>
        <v>0</v>
      </c>
      <c r="I251" s="777"/>
      <c r="J251" s="777">
        <f>SUM(J7:J250)</f>
        <v>0</v>
      </c>
      <c r="K251" s="777"/>
      <c r="L251" s="777">
        <f>SUM(L7:L250)</f>
        <v>0</v>
      </c>
      <c r="M251" s="774"/>
      <c r="N251" s="779"/>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69.xml><?xml version="1.0" encoding="utf-8"?>
<worksheet xmlns="http://schemas.openxmlformats.org/spreadsheetml/2006/main" xmlns:r="http://schemas.openxmlformats.org/officeDocument/2006/relationships">
  <sheetPr>
    <tabColor rgb="FF00B0F0"/>
    <pageSetUpPr fitToPage="1"/>
  </sheetPr>
  <dimension ref="A3:E25"/>
  <sheetViews>
    <sheetView workbookViewId="0">
      <selection activeCell="A31" sqref="A31"/>
    </sheetView>
  </sheetViews>
  <sheetFormatPr defaultColWidth="10.6640625" defaultRowHeight="12.75"/>
  <cols>
    <col min="1" max="1" width="10.6640625" style="780"/>
    <col min="2" max="2" width="45" style="782" customWidth="1"/>
    <col min="3" max="3" width="15.1640625" style="782" customWidth="1"/>
    <col min="4" max="4" width="16.1640625" style="782" customWidth="1"/>
    <col min="5" max="5" width="17.6640625" style="782" customWidth="1"/>
    <col min="6" max="16384" width="10.6640625" style="782"/>
  </cols>
  <sheetData>
    <row r="3" spans="1:5">
      <c r="B3" s="781" t="s">
        <v>982</v>
      </c>
    </row>
    <row r="5" spans="1:5">
      <c r="B5" s="783" t="s">
        <v>4826</v>
      </c>
      <c r="C5" s="784" t="s">
        <v>4827</v>
      </c>
      <c r="D5" s="784" t="s">
        <v>4828</v>
      </c>
      <c r="E5" s="784" t="s">
        <v>4829</v>
      </c>
    </row>
    <row r="6" spans="1:5">
      <c r="B6" s="785"/>
      <c r="C6" s="785"/>
      <c r="D6" s="785"/>
      <c r="E6" s="785"/>
    </row>
    <row r="7" spans="1:5">
      <c r="B7" s="785" t="s">
        <v>4830</v>
      </c>
      <c r="C7" s="786">
        <f ca="1">'Mot (9)'!$H$1</f>
        <v>0</v>
      </c>
      <c r="D7" s="786">
        <f ca="1">'Mot (9)'!$J$1</f>
        <v>0</v>
      </c>
      <c r="E7" s="786">
        <f ca="1">'Mot (9)'!$L$1</f>
        <v>0</v>
      </c>
    </row>
    <row r="8" spans="1:5">
      <c r="B8" s="785" t="s">
        <v>4831</v>
      </c>
      <c r="C8" s="786">
        <f ca="1">'St (4)'!$H$1</f>
        <v>0</v>
      </c>
      <c r="D8" s="786">
        <f ca="1">'St (4)'!$J$1</f>
        <v>0</v>
      </c>
      <c r="E8" s="786">
        <f ca="1">'St (4)'!$L$1</f>
        <v>0</v>
      </c>
    </row>
    <row r="9" spans="1:5">
      <c r="B9" s="785" t="s">
        <v>2</v>
      </c>
      <c r="C9" s="786">
        <f ca="1">'MaR (4)'!$H$1</f>
        <v>0</v>
      </c>
      <c r="D9" s="786">
        <f ca="1">'MaR (4)'!$J$1</f>
        <v>0</v>
      </c>
      <c r="E9" s="786">
        <f ca="1">'MaR (4)'!$L$1</f>
        <v>0</v>
      </c>
    </row>
    <row r="10" spans="1:5">
      <c r="B10" s="785" t="s">
        <v>3</v>
      </c>
      <c r="C10" s="786">
        <f ca="1">'ASŘTP (4)'!$H$1</f>
        <v>0</v>
      </c>
      <c r="D10" s="786">
        <f ca="1">'ASŘTP (4)'!$J$1</f>
        <v>0</v>
      </c>
      <c r="E10" s="786">
        <f ca="1">'ASŘTP (4)'!$L$1</f>
        <v>0</v>
      </c>
    </row>
    <row r="11" spans="1:5">
      <c r="B11" s="785"/>
      <c r="C11" s="786"/>
      <c r="D11" s="786"/>
      <c r="E11" s="786"/>
    </row>
    <row r="12" spans="1:5">
      <c r="B12" s="787" t="s">
        <v>4832</v>
      </c>
      <c r="C12" s="788">
        <f>SUM(C6:C11)</f>
        <v>0</v>
      </c>
      <c r="D12" s="788">
        <f>SUM(D6:D11)</f>
        <v>0</v>
      </c>
      <c r="E12" s="788">
        <f>SUM(E6:E11)</f>
        <v>0</v>
      </c>
    </row>
    <row r="16" spans="1:5" s="790" customFormat="1" ht="9.75">
      <c r="A16" s="789"/>
    </row>
    <row r="17" spans="1:1" s="790" customFormat="1" ht="9.75">
      <c r="A17" s="789"/>
    </row>
    <row r="18" spans="1:1" s="790" customFormat="1" ht="9.75">
      <c r="A18" s="789"/>
    </row>
    <row r="19" spans="1:1" s="790" customFormat="1" ht="9.75">
      <c r="A19" s="789"/>
    </row>
    <row r="20" spans="1:1" s="790" customFormat="1" ht="9.75">
      <c r="A20" s="789"/>
    </row>
    <row r="21" spans="1:1" s="790" customFormat="1" ht="9.75">
      <c r="A21" s="789"/>
    </row>
    <row r="22" spans="1:1" s="790" customFormat="1" ht="9.75">
      <c r="A22" s="789"/>
    </row>
    <row r="23" spans="1:1" s="790" customFormat="1" ht="9.75">
      <c r="A23" s="789"/>
    </row>
    <row r="24" spans="1:1" s="790" customFormat="1" ht="9.75">
      <c r="A24" s="789"/>
    </row>
    <row r="25" spans="1:1" s="790" customFormat="1" ht="9.75">
      <c r="A25" s="789"/>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0.xml><?xml version="1.0" encoding="utf-8"?>
<worksheet xmlns="http://schemas.openxmlformats.org/spreadsheetml/2006/main" xmlns:r="http://schemas.openxmlformats.org/officeDocument/2006/relationships">
  <sheetPr>
    <tabColor rgb="FF00B0F0"/>
    <pageSetUpPr fitToPage="1"/>
  </sheetPr>
  <dimension ref="A1:N9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816" customWidth="1"/>
    <col min="2" max="2" width="6.83203125" style="817" customWidth="1"/>
    <col min="3" max="3" width="5.5" style="817" customWidth="1"/>
    <col min="4" max="4" width="68.1640625" style="820" customWidth="1"/>
    <col min="5" max="5" width="10.1640625" style="816" customWidth="1"/>
    <col min="6" max="6" width="10.6640625" style="817"/>
    <col min="7" max="12" width="12.5" style="819" customWidth="1"/>
    <col min="13" max="13" width="15" style="817" customWidth="1"/>
    <col min="14" max="14" width="17" style="817" customWidth="1"/>
    <col min="15" max="16384" width="10.6640625" style="782"/>
  </cols>
  <sheetData>
    <row r="1" spans="1:14" s="793" customFormat="1">
      <c r="A1" s="791"/>
      <c r="B1" s="1672" t="s">
        <v>983</v>
      </c>
      <c r="C1" s="1672"/>
      <c r="D1" s="1672"/>
      <c r="E1" s="792"/>
      <c r="G1" s="794"/>
      <c r="H1" s="795">
        <f>H95</f>
        <v>0</v>
      </c>
      <c r="I1" s="796"/>
      <c r="J1" s="795">
        <f>J95</f>
        <v>0</v>
      </c>
      <c r="K1" s="796"/>
      <c r="L1" s="795">
        <f>L95</f>
        <v>0</v>
      </c>
    </row>
    <row r="2" spans="1:14" s="793" customFormat="1">
      <c r="A2" s="791"/>
      <c r="B2" s="1672" t="s">
        <v>4830</v>
      </c>
      <c r="C2" s="1672"/>
      <c r="D2" s="1672"/>
      <c r="E2" s="792"/>
      <c r="G2" s="797"/>
      <c r="H2" s="798"/>
      <c r="I2" s="792"/>
      <c r="J2" s="792"/>
      <c r="K2" s="792"/>
      <c r="L2" s="792"/>
    </row>
    <row r="3" spans="1:14" s="793" customFormat="1">
      <c r="A3" s="791"/>
      <c r="B3" s="1673"/>
      <c r="C3" s="1673"/>
      <c r="D3" s="1673"/>
      <c r="E3" s="792"/>
      <c r="G3" s="798"/>
      <c r="H3" s="798"/>
      <c r="I3" s="792"/>
      <c r="J3" s="792"/>
      <c r="K3" s="792"/>
      <c r="L3" s="792"/>
    </row>
    <row r="4" spans="1:14" ht="25.5">
      <c r="A4" s="799" t="s">
        <v>4834</v>
      </c>
      <c r="B4" s="1674" t="s">
        <v>4835</v>
      </c>
      <c r="C4" s="1674"/>
      <c r="D4" s="1674"/>
      <c r="E4" s="800" t="s">
        <v>4836</v>
      </c>
      <c r="F4" s="800" t="s">
        <v>4837</v>
      </c>
      <c r="G4" s="784" t="s">
        <v>4838</v>
      </c>
      <c r="H4" s="784" t="s">
        <v>4839</v>
      </c>
      <c r="I4" s="784" t="s">
        <v>4840</v>
      </c>
      <c r="J4" s="784" t="s">
        <v>4841</v>
      </c>
      <c r="K4" s="784" t="s">
        <v>4842</v>
      </c>
      <c r="L4" s="784" t="s">
        <v>4843</v>
      </c>
      <c r="M4" s="784" t="s">
        <v>5953</v>
      </c>
      <c r="N4" s="784" t="s">
        <v>4844</v>
      </c>
    </row>
    <row r="5" spans="1:14">
      <c r="A5" s="801">
        <v>1</v>
      </c>
      <c r="B5" s="801" t="s">
        <v>5936</v>
      </c>
      <c r="C5" s="801" t="s">
        <v>5936</v>
      </c>
      <c r="D5" s="801">
        <v>2</v>
      </c>
      <c r="E5" s="801">
        <v>3</v>
      </c>
      <c r="F5" s="801">
        <v>4</v>
      </c>
      <c r="G5" s="801">
        <v>5</v>
      </c>
      <c r="H5" s="801">
        <v>6</v>
      </c>
      <c r="I5" s="801">
        <v>7</v>
      </c>
      <c r="J5" s="801">
        <v>8</v>
      </c>
      <c r="K5" s="801">
        <v>9</v>
      </c>
      <c r="L5" s="801">
        <v>10</v>
      </c>
      <c r="M5" s="801">
        <v>11</v>
      </c>
      <c r="N5" s="801">
        <v>12</v>
      </c>
    </row>
    <row r="6" spans="1:14" s="805" customFormat="1">
      <c r="A6" s="802" t="s">
        <v>4845</v>
      </c>
      <c r="B6" s="803" t="s">
        <v>4845</v>
      </c>
      <c r="C6" s="803" t="s">
        <v>4845</v>
      </c>
      <c r="D6" s="804" t="s">
        <v>4845</v>
      </c>
      <c r="E6" s="802" t="s">
        <v>4845</v>
      </c>
      <c r="F6" s="803" t="s">
        <v>4845</v>
      </c>
      <c r="G6" s="802" t="s">
        <v>4846</v>
      </c>
      <c r="H6" s="802" t="s">
        <v>4846</v>
      </c>
      <c r="I6" s="802" t="s">
        <v>4846</v>
      </c>
      <c r="J6" s="802" t="s">
        <v>4846</v>
      </c>
      <c r="K6" s="803" t="s">
        <v>4846</v>
      </c>
      <c r="L6" s="803" t="s">
        <v>4846</v>
      </c>
      <c r="M6" s="803" t="s">
        <v>4846</v>
      </c>
      <c r="N6" s="803" t="s">
        <v>4846</v>
      </c>
    </row>
    <row r="7" spans="1:14">
      <c r="A7" s="806">
        <v>1</v>
      </c>
      <c r="B7" s="807" t="s">
        <v>154</v>
      </c>
      <c r="C7" s="808"/>
      <c r="D7" s="809"/>
      <c r="E7" s="806" t="s">
        <v>4018</v>
      </c>
      <c r="F7" s="808">
        <v>1</v>
      </c>
      <c r="G7" s="810"/>
      <c r="H7" s="811">
        <f>$F7*$G7</f>
        <v>0</v>
      </c>
      <c r="I7" s="810"/>
      <c r="J7" s="811">
        <f>$F7*$I7</f>
        <v>0</v>
      </c>
      <c r="K7" s="810">
        <f>$G7+$I7</f>
        <v>0</v>
      </c>
      <c r="L7" s="811">
        <f>$H7+$J7</f>
        <v>0</v>
      </c>
      <c r="M7" s="808"/>
      <c r="N7" s="808"/>
    </row>
    <row r="8" spans="1:14" ht="63.75">
      <c r="A8" s="792"/>
      <c r="B8" s="812"/>
      <c r="C8" s="813"/>
      <c r="D8" s="814" t="s">
        <v>4848</v>
      </c>
      <c r="E8" s="792"/>
      <c r="F8" s="813"/>
      <c r="G8" s="795"/>
      <c r="H8" s="815"/>
      <c r="I8" s="795"/>
      <c r="J8" s="815"/>
      <c r="K8" s="795"/>
      <c r="L8" s="815"/>
      <c r="M8" s="813"/>
      <c r="N8" s="813"/>
    </row>
    <row r="9" spans="1:14">
      <c r="D9" s="818" t="s">
        <v>4849</v>
      </c>
    </row>
    <row r="10" spans="1:14">
      <c r="D10" s="818" t="s">
        <v>4850</v>
      </c>
    </row>
    <row r="11" spans="1:14">
      <c r="D11" s="818" t="s">
        <v>4851</v>
      </c>
    </row>
    <row r="12" spans="1:14">
      <c r="B12" s="817">
        <v>1</v>
      </c>
      <c r="C12" s="817" t="s">
        <v>5504</v>
      </c>
      <c r="D12" s="820" t="s">
        <v>155</v>
      </c>
    </row>
    <row r="13" spans="1:14">
      <c r="B13" s="817">
        <v>1</v>
      </c>
      <c r="C13" s="817" t="s">
        <v>5504</v>
      </c>
      <c r="D13" s="820" t="s">
        <v>156</v>
      </c>
    </row>
    <row r="14" spans="1:14">
      <c r="B14" s="817">
        <v>1</v>
      </c>
      <c r="C14" s="817" t="s">
        <v>5504</v>
      </c>
      <c r="D14" s="820" t="s">
        <v>4854</v>
      </c>
    </row>
    <row r="15" spans="1:14">
      <c r="B15" s="817">
        <v>4</v>
      </c>
      <c r="C15" s="817" t="s">
        <v>4855</v>
      </c>
      <c r="D15" s="820" t="s">
        <v>157</v>
      </c>
    </row>
    <row r="16" spans="1:14">
      <c r="B16" s="817">
        <v>1</v>
      </c>
      <c r="C16" s="817" t="s">
        <v>5504</v>
      </c>
      <c r="D16" s="820" t="s">
        <v>158</v>
      </c>
    </row>
    <row r="17" spans="2:4">
      <c r="B17" s="817">
        <v>1</v>
      </c>
      <c r="C17" s="817" t="s">
        <v>4855</v>
      </c>
      <c r="D17" s="820" t="s">
        <v>4859</v>
      </c>
    </row>
    <row r="18" spans="2:4">
      <c r="B18" s="817">
        <v>1</v>
      </c>
      <c r="C18" s="817" t="s">
        <v>5504</v>
      </c>
      <c r="D18" s="820" t="s">
        <v>4862</v>
      </c>
    </row>
    <row r="19" spans="2:4">
      <c r="B19" s="817">
        <v>1</v>
      </c>
      <c r="C19" s="817" t="s">
        <v>5504</v>
      </c>
      <c r="D19" s="820" t="s">
        <v>4863</v>
      </c>
    </row>
    <row r="20" spans="2:4">
      <c r="B20" s="817">
        <v>2</v>
      </c>
      <c r="C20" s="817" t="s">
        <v>5504</v>
      </c>
      <c r="D20" s="820" t="s">
        <v>4864</v>
      </c>
    </row>
    <row r="21" spans="2:4">
      <c r="B21" s="817">
        <v>1</v>
      </c>
      <c r="C21" s="817" t="s">
        <v>5504</v>
      </c>
      <c r="D21" s="820" t="s">
        <v>4865</v>
      </c>
    </row>
    <row r="22" spans="2:4">
      <c r="B22" s="817">
        <v>2</v>
      </c>
      <c r="C22" s="817" t="s">
        <v>5504</v>
      </c>
      <c r="D22" s="820" t="s">
        <v>984</v>
      </c>
    </row>
    <row r="23" spans="2:4">
      <c r="B23" s="817">
        <v>1</v>
      </c>
      <c r="C23" s="817" t="s">
        <v>5504</v>
      </c>
      <c r="D23" s="820" t="s">
        <v>4870</v>
      </c>
    </row>
    <row r="24" spans="2:4">
      <c r="B24" s="817">
        <v>1</v>
      </c>
      <c r="C24" s="817" t="s">
        <v>5504</v>
      </c>
      <c r="D24" s="820" t="s">
        <v>985</v>
      </c>
    </row>
    <row r="25" spans="2:4">
      <c r="B25" s="817">
        <v>1</v>
      </c>
      <c r="C25" s="817" t="s">
        <v>5504</v>
      </c>
      <c r="D25" s="820" t="s">
        <v>4872</v>
      </c>
    </row>
    <row r="26" spans="2:4">
      <c r="B26" s="817">
        <v>1</v>
      </c>
      <c r="C26" s="817" t="s">
        <v>5504</v>
      </c>
      <c r="D26" s="820" t="s">
        <v>986</v>
      </c>
    </row>
    <row r="27" spans="2:4">
      <c r="B27" s="817">
        <v>1</v>
      </c>
      <c r="C27" s="817" t="s">
        <v>5504</v>
      </c>
      <c r="D27" s="820" t="s">
        <v>165</v>
      </c>
    </row>
    <row r="28" spans="2:4">
      <c r="B28" s="817">
        <v>1</v>
      </c>
      <c r="C28" s="817" t="s">
        <v>5504</v>
      </c>
      <c r="D28" s="820" t="s">
        <v>987</v>
      </c>
    </row>
    <row r="29" spans="2:4">
      <c r="B29" s="817">
        <v>1</v>
      </c>
      <c r="C29" s="817" t="s">
        <v>5504</v>
      </c>
      <c r="D29" s="820" t="s">
        <v>988</v>
      </c>
    </row>
    <row r="30" spans="2:4">
      <c r="B30" s="817">
        <v>2</v>
      </c>
      <c r="C30" s="817" t="s">
        <v>5504</v>
      </c>
      <c r="D30" s="820" t="s">
        <v>989</v>
      </c>
    </row>
    <row r="31" spans="2:4">
      <c r="B31" s="817">
        <v>1</v>
      </c>
      <c r="C31" s="817" t="s">
        <v>5504</v>
      </c>
      <c r="D31" s="820" t="s">
        <v>1291</v>
      </c>
    </row>
    <row r="32" spans="2:4">
      <c r="B32" s="817">
        <v>1</v>
      </c>
      <c r="C32" s="817" t="s">
        <v>5504</v>
      </c>
      <c r="D32" s="820" t="s">
        <v>4881</v>
      </c>
    </row>
    <row r="33" spans="2:4">
      <c r="B33" s="817">
        <v>3</v>
      </c>
      <c r="C33" s="817" t="s">
        <v>5504</v>
      </c>
      <c r="D33" s="820" t="s">
        <v>4882</v>
      </c>
    </row>
    <row r="34" spans="2:4">
      <c r="B34" s="817">
        <v>2</v>
      </c>
      <c r="C34" s="817" t="s">
        <v>5504</v>
      </c>
      <c r="D34" s="820" t="s">
        <v>990</v>
      </c>
    </row>
    <row r="35" spans="2:4">
      <c r="B35" s="817">
        <v>1</v>
      </c>
      <c r="C35" s="817" t="s">
        <v>5504</v>
      </c>
      <c r="D35" s="820" t="s">
        <v>4885</v>
      </c>
    </row>
    <row r="36" spans="2:4">
      <c r="B36" s="817">
        <v>1</v>
      </c>
      <c r="C36" s="817" t="s">
        <v>5504</v>
      </c>
      <c r="D36" s="820" t="s">
        <v>4887</v>
      </c>
    </row>
    <row r="37" spans="2:4">
      <c r="B37" s="817">
        <v>3</v>
      </c>
      <c r="C37" s="817" t="s">
        <v>5504</v>
      </c>
      <c r="D37" s="820" t="s">
        <v>4889</v>
      </c>
    </row>
    <row r="38" spans="2:4">
      <c r="B38" s="817">
        <v>1</v>
      </c>
      <c r="C38" s="817" t="s">
        <v>5504</v>
      </c>
      <c r="D38" s="820" t="s">
        <v>9</v>
      </c>
    </row>
    <row r="39" spans="2:4">
      <c r="B39" s="817">
        <v>1</v>
      </c>
      <c r="C39" s="817" t="s">
        <v>5504</v>
      </c>
      <c r="D39" s="820" t="s">
        <v>10</v>
      </c>
    </row>
    <row r="40" spans="2:4">
      <c r="B40" s="817">
        <v>1</v>
      </c>
      <c r="C40" s="817" t="s">
        <v>5504</v>
      </c>
      <c r="D40" s="820" t="s">
        <v>3078</v>
      </c>
    </row>
    <row r="41" spans="2:4">
      <c r="B41" s="817">
        <v>1</v>
      </c>
      <c r="C41" s="817" t="s">
        <v>5504</v>
      </c>
      <c r="D41" s="820" t="s">
        <v>991</v>
      </c>
    </row>
    <row r="42" spans="2:4">
      <c r="B42" s="817">
        <v>1</v>
      </c>
      <c r="C42" s="817" t="s">
        <v>5504</v>
      </c>
      <c r="D42" s="820" t="s">
        <v>992</v>
      </c>
    </row>
    <row r="43" spans="2:4">
      <c r="B43" s="817">
        <v>1</v>
      </c>
      <c r="C43" s="817" t="s">
        <v>5504</v>
      </c>
      <c r="D43" s="820" t="s">
        <v>3084</v>
      </c>
    </row>
    <row r="44" spans="2:4">
      <c r="B44" s="817">
        <v>1</v>
      </c>
      <c r="C44" s="817" t="s">
        <v>5504</v>
      </c>
      <c r="D44" s="820" t="s">
        <v>11</v>
      </c>
    </row>
    <row r="45" spans="2:4">
      <c r="B45" s="817">
        <v>3</v>
      </c>
      <c r="C45" s="817" t="s">
        <v>5504</v>
      </c>
      <c r="D45" s="820" t="s">
        <v>3085</v>
      </c>
    </row>
    <row r="46" spans="2:4">
      <c r="B46" s="817">
        <v>3</v>
      </c>
      <c r="C46" s="817" t="s">
        <v>5504</v>
      </c>
      <c r="D46" s="820" t="s">
        <v>3086</v>
      </c>
    </row>
    <row r="47" spans="2:4">
      <c r="B47" s="817">
        <v>3</v>
      </c>
      <c r="C47" s="817" t="s">
        <v>5504</v>
      </c>
      <c r="D47" s="820" t="s">
        <v>3087</v>
      </c>
    </row>
    <row r="48" spans="2:4">
      <c r="B48" s="817">
        <v>5</v>
      </c>
      <c r="C48" s="817" t="s">
        <v>5504</v>
      </c>
      <c r="D48" s="820" t="s">
        <v>3090</v>
      </c>
    </row>
    <row r="49" spans="1:14">
      <c r="B49" s="817">
        <v>1</v>
      </c>
      <c r="C49" s="817" t="s">
        <v>5504</v>
      </c>
      <c r="D49" s="820" t="s">
        <v>3095</v>
      </c>
    </row>
    <row r="50" spans="1:14">
      <c r="B50" s="817">
        <v>1</v>
      </c>
      <c r="C50" s="817" t="s">
        <v>5504</v>
      </c>
      <c r="D50" s="820" t="s">
        <v>3096</v>
      </c>
    </row>
    <row r="51" spans="1:14">
      <c r="B51" s="817">
        <v>1</v>
      </c>
      <c r="C51" s="817" t="s">
        <v>5504</v>
      </c>
      <c r="D51" s="820" t="s">
        <v>3097</v>
      </c>
    </row>
    <row r="52" spans="1:14">
      <c r="B52" s="817">
        <v>1</v>
      </c>
      <c r="C52" s="817" t="s">
        <v>5504</v>
      </c>
      <c r="D52" s="820" t="s">
        <v>3100</v>
      </c>
    </row>
    <row r="53" spans="1:14">
      <c r="B53" s="817">
        <v>1</v>
      </c>
      <c r="C53" s="817" t="s">
        <v>4018</v>
      </c>
      <c r="D53" s="820" t="s">
        <v>3105</v>
      </c>
    </row>
    <row r="54" spans="1:14">
      <c r="A54" s="806">
        <v>2</v>
      </c>
      <c r="B54" s="807" t="s">
        <v>993</v>
      </c>
      <c r="C54" s="808"/>
      <c r="D54" s="809"/>
      <c r="E54" s="806" t="s">
        <v>5504</v>
      </c>
      <c r="F54" s="808">
        <v>1</v>
      </c>
      <c r="G54" s="810"/>
      <c r="H54" s="811">
        <f>$F54*$G54</f>
        <v>0</v>
      </c>
      <c r="I54" s="810"/>
      <c r="J54" s="811">
        <f>$F54*$I54</f>
        <v>0</v>
      </c>
      <c r="K54" s="810">
        <f>$G54+$I54</f>
        <v>0</v>
      </c>
      <c r="L54" s="811">
        <f>$H54+$J54</f>
        <v>0</v>
      </c>
      <c r="M54" s="808"/>
      <c r="N54" s="808"/>
    </row>
    <row r="55" spans="1:14">
      <c r="D55" s="820" t="s">
        <v>994</v>
      </c>
    </row>
    <row r="56" spans="1:14">
      <c r="A56" s="806">
        <v>3</v>
      </c>
      <c r="B56" s="807" t="s">
        <v>995</v>
      </c>
      <c r="C56" s="808"/>
      <c r="D56" s="809"/>
      <c r="E56" s="806" t="s">
        <v>459</v>
      </c>
      <c r="F56" s="808">
        <v>15</v>
      </c>
      <c r="G56" s="810"/>
      <c r="H56" s="811">
        <f>$F56*$G56</f>
        <v>0</v>
      </c>
      <c r="I56" s="810"/>
      <c r="J56" s="811">
        <f>$F56*$I56</f>
        <v>0</v>
      </c>
      <c r="K56" s="810">
        <f>$G56+$I56</f>
        <v>0</v>
      </c>
      <c r="L56" s="811">
        <f>$H56+$J56</f>
        <v>0</v>
      </c>
      <c r="M56" s="808"/>
      <c r="N56" s="808"/>
    </row>
    <row r="57" spans="1:14">
      <c r="A57" s="821"/>
      <c r="B57" s="822"/>
      <c r="C57" s="823"/>
      <c r="D57" s="824" t="s">
        <v>3111</v>
      </c>
      <c r="E57" s="821"/>
      <c r="F57" s="823"/>
      <c r="G57" s="825"/>
      <c r="H57" s="826"/>
      <c r="I57" s="825"/>
      <c r="J57" s="826"/>
      <c r="K57" s="825"/>
      <c r="L57" s="826"/>
      <c r="M57" s="823"/>
      <c r="N57" s="823"/>
    </row>
    <row r="58" spans="1:14">
      <c r="A58" s="806">
        <v>4</v>
      </c>
      <c r="B58" s="807" t="s">
        <v>996</v>
      </c>
      <c r="C58" s="808"/>
      <c r="D58" s="809"/>
      <c r="E58" s="806" t="s">
        <v>459</v>
      </c>
      <c r="F58" s="808">
        <v>15</v>
      </c>
      <c r="G58" s="810"/>
      <c r="H58" s="811">
        <f>$F58*$G58</f>
        <v>0</v>
      </c>
      <c r="I58" s="810"/>
      <c r="J58" s="811">
        <f>$F58*$I58</f>
        <v>0</v>
      </c>
      <c r="K58" s="810">
        <f>$G58+$I58</f>
        <v>0</v>
      </c>
      <c r="L58" s="811">
        <f>$H58+$J58</f>
        <v>0</v>
      </c>
      <c r="M58" s="808"/>
      <c r="N58" s="808"/>
    </row>
    <row r="59" spans="1:14">
      <c r="A59" s="821"/>
      <c r="B59" s="822"/>
      <c r="C59" s="823"/>
      <c r="D59" s="824" t="s">
        <v>3111</v>
      </c>
      <c r="E59" s="821"/>
      <c r="F59" s="823"/>
      <c r="G59" s="825"/>
      <c r="H59" s="826"/>
      <c r="I59" s="825"/>
      <c r="J59" s="826"/>
      <c r="K59" s="825"/>
      <c r="L59" s="826"/>
      <c r="M59" s="823"/>
      <c r="N59" s="823"/>
    </row>
    <row r="60" spans="1:14">
      <c r="A60" s="806">
        <v>5</v>
      </c>
      <c r="B60" s="807" t="s">
        <v>3119</v>
      </c>
      <c r="C60" s="808"/>
      <c r="D60" s="809"/>
      <c r="E60" s="806" t="s">
        <v>459</v>
      </c>
      <c r="F60" s="808">
        <v>15</v>
      </c>
      <c r="G60" s="810"/>
      <c r="H60" s="811">
        <f>$F60*$G60</f>
        <v>0</v>
      </c>
      <c r="I60" s="810"/>
      <c r="J60" s="811">
        <f>$F60*$I60</f>
        <v>0</v>
      </c>
      <c r="K60" s="810">
        <f>$G60+$I60</f>
        <v>0</v>
      </c>
      <c r="L60" s="811">
        <f>$H60+$J60</f>
        <v>0</v>
      </c>
      <c r="M60" s="808"/>
      <c r="N60" s="808"/>
    </row>
    <row r="61" spans="1:14">
      <c r="A61" s="821"/>
      <c r="B61" s="822"/>
      <c r="C61" s="823"/>
      <c r="D61" s="824" t="s">
        <v>3111</v>
      </c>
      <c r="E61" s="821"/>
      <c r="F61" s="823"/>
      <c r="G61" s="825"/>
      <c r="H61" s="826"/>
      <c r="I61" s="825"/>
      <c r="J61" s="826"/>
      <c r="K61" s="825"/>
      <c r="L61" s="826"/>
      <c r="M61" s="823"/>
      <c r="N61" s="823"/>
    </row>
    <row r="62" spans="1:14">
      <c r="A62" s="806">
        <v>6</v>
      </c>
      <c r="B62" s="807" t="s">
        <v>14</v>
      </c>
      <c r="C62" s="808"/>
      <c r="D62" s="809"/>
      <c r="E62" s="806" t="s">
        <v>459</v>
      </c>
      <c r="F62" s="808">
        <v>15</v>
      </c>
      <c r="G62" s="810"/>
      <c r="H62" s="811">
        <f>$F62*$G62</f>
        <v>0</v>
      </c>
      <c r="I62" s="810"/>
      <c r="J62" s="811">
        <f>$F62*$I62</f>
        <v>0</v>
      </c>
      <c r="K62" s="810">
        <f>$G62+$I62</f>
        <v>0</v>
      </c>
      <c r="L62" s="811">
        <f>$H62+$J62</f>
        <v>0</v>
      </c>
      <c r="M62" s="808"/>
      <c r="N62" s="808"/>
    </row>
    <row r="63" spans="1:14">
      <c r="A63" s="821"/>
      <c r="B63" s="822"/>
      <c r="C63" s="823"/>
      <c r="D63" s="824" t="s">
        <v>3111</v>
      </c>
      <c r="E63" s="821"/>
      <c r="F63" s="823"/>
      <c r="G63" s="825"/>
      <c r="H63" s="826"/>
      <c r="I63" s="825"/>
      <c r="J63" s="826"/>
      <c r="K63" s="825"/>
      <c r="L63" s="826"/>
      <c r="M63" s="823"/>
      <c r="N63" s="823"/>
    </row>
    <row r="64" spans="1:14">
      <c r="A64" s="806">
        <v>7</v>
      </c>
      <c r="B64" s="807" t="s">
        <v>3127</v>
      </c>
      <c r="C64" s="808"/>
      <c r="D64" s="809"/>
      <c r="E64" s="806" t="s">
        <v>4018</v>
      </c>
      <c r="F64" s="808">
        <v>1</v>
      </c>
      <c r="G64" s="810"/>
      <c r="H64" s="811">
        <f>$F64*$G64</f>
        <v>0</v>
      </c>
      <c r="I64" s="810"/>
      <c r="J64" s="811">
        <f>$F64*$I64</f>
        <v>0</v>
      </c>
      <c r="K64" s="810">
        <f>$G64+$I64</f>
        <v>0</v>
      </c>
      <c r="L64" s="811">
        <f>$H64+$J64</f>
        <v>0</v>
      </c>
      <c r="M64" s="808"/>
      <c r="N64" s="808"/>
    </row>
    <row r="65" spans="1:14" ht="25.5">
      <c r="A65" s="792"/>
      <c r="B65" s="812"/>
      <c r="C65" s="813"/>
      <c r="D65" s="818" t="s">
        <v>3128</v>
      </c>
      <c r="E65" s="792"/>
      <c r="F65" s="813"/>
      <c r="G65" s="795"/>
      <c r="H65" s="815"/>
      <c r="I65" s="795"/>
      <c r="J65" s="815"/>
      <c r="K65" s="795"/>
      <c r="L65" s="815"/>
      <c r="M65" s="813"/>
      <c r="N65" s="813"/>
    </row>
    <row r="66" spans="1:14">
      <c r="B66" s="817">
        <v>1</v>
      </c>
      <c r="C66" s="817" t="s">
        <v>4018</v>
      </c>
      <c r="D66" s="820" t="s">
        <v>3129</v>
      </c>
    </row>
    <row r="67" spans="1:14">
      <c r="B67" s="817">
        <v>1</v>
      </c>
      <c r="C67" s="817" t="s">
        <v>4018</v>
      </c>
      <c r="D67" s="820" t="s">
        <v>3130</v>
      </c>
    </row>
    <row r="68" spans="1:14">
      <c r="A68" s="806">
        <v>8</v>
      </c>
      <c r="B68" s="807" t="s">
        <v>997</v>
      </c>
      <c r="C68" s="808"/>
      <c r="D68" s="809"/>
      <c r="E68" s="806" t="s">
        <v>4018</v>
      </c>
      <c r="F68" s="808">
        <v>1</v>
      </c>
      <c r="G68" s="810"/>
      <c r="H68" s="811">
        <f>$F68*$G68</f>
        <v>0</v>
      </c>
      <c r="I68" s="810"/>
      <c r="J68" s="811">
        <f>$F68*$I68</f>
        <v>0</v>
      </c>
      <c r="K68" s="810">
        <f>$G68+$I68</f>
        <v>0</v>
      </c>
      <c r="L68" s="811">
        <f>$H68+$J68</f>
        <v>0</v>
      </c>
      <c r="M68" s="808"/>
      <c r="N68" s="808"/>
    </row>
    <row r="69" spans="1:14">
      <c r="A69" s="821"/>
      <c r="B69" s="822"/>
      <c r="C69" s="823"/>
      <c r="D69" s="824" t="s">
        <v>3132</v>
      </c>
      <c r="E69" s="821"/>
      <c r="F69" s="823"/>
      <c r="G69" s="825"/>
      <c r="H69" s="826"/>
      <c r="I69" s="825"/>
      <c r="J69" s="826"/>
      <c r="K69" s="825"/>
      <c r="L69" s="826"/>
      <c r="M69" s="823"/>
      <c r="N69" s="823"/>
    </row>
    <row r="70" spans="1:14">
      <c r="A70" s="806">
        <v>9</v>
      </c>
      <c r="B70" s="807" t="s">
        <v>998</v>
      </c>
      <c r="C70" s="808"/>
      <c r="D70" s="809"/>
      <c r="E70" s="806" t="s">
        <v>4018</v>
      </c>
      <c r="F70" s="808">
        <v>1</v>
      </c>
      <c r="G70" s="810"/>
      <c r="H70" s="811">
        <f>$F70*$G70</f>
        <v>0</v>
      </c>
      <c r="I70" s="810"/>
      <c r="J70" s="811">
        <f>$F70*$I70</f>
        <v>0</v>
      </c>
      <c r="K70" s="810">
        <f>$G70+$I70</f>
        <v>0</v>
      </c>
      <c r="L70" s="811">
        <f>$H70+$J70</f>
        <v>0</v>
      </c>
      <c r="M70" s="808"/>
      <c r="N70" s="808"/>
    </row>
    <row r="71" spans="1:14">
      <c r="B71" s="817">
        <v>1</v>
      </c>
      <c r="C71" s="817" t="s">
        <v>5504</v>
      </c>
      <c r="D71" s="820" t="s">
        <v>999</v>
      </c>
    </row>
    <row r="72" spans="1:14">
      <c r="B72" s="817">
        <v>1</v>
      </c>
      <c r="C72" s="817" t="s">
        <v>5504</v>
      </c>
      <c r="D72" s="820" t="s">
        <v>1000</v>
      </c>
    </row>
    <row r="73" spans="1:14">
      <c r="B73" s="817">
        <v>1</v>
      </c>
      <c r="C73" s="817" t="s">
        <v>5504</v>
      </c>
      <c r="D73" s="820" t="s">
        <v>1001</v>
      </c>
    </row>
    <row r="74" spans="1:14">
      <c r="B74" s="817">
        <v>1</v>
      </c>
      <c r="C74" s="817" t="s">
        <v>5504</v>
      </c>
      <c r="D74" s="820" t="s">
        <v>4878</v>
      </c>
    </row>
    <row r="75" spans="1:14">
      <c r="B75" s="817">
        <v>3</v>
      </c>
      <c r="C75" s="817" t="s">
        <v>5504</v>
      </c>
      <c r="D75" s="820" t="s">
        <v>1002</v>
      </c>
    </row>
    <row r="76" spans="1:14">
      <c r="A76" s="806">
        <v>10</v>
      </c>
      <c r="B76" s="807" t="s">
        <v>1268</v>
      </c>
      <c r="C76" s="808"/>
      <c r="D76" s="809"/>
      <c r="E76" s="806" t="s">
        <v>4018</v>
      </c>
      <c r="F76" s="808">
        <v>1</v>
      </c>
      <c r="G76" s="810"/>
      <c r="H76" s="811">
        <f>$F76*$G76</f>
        <v>0</v>
      </c>
      <c r="I76" s="810"/>
      <c r="J76" s="811">
        <f>$F76*$I76</f>
        <v>0</v>
      </c>
      <c r="K76" s="810">
        <f>$G76+$I76</f>
        <v>0</v>
      </c>
      <c r="L76" s="811">
        <f>$H76+$J76</f>
        <v>0</v>
      </c>
      <c r="M76" s="808"/>
      <c r="N76" s="808"/>
    </row>
    <row r="77" spans="1:14">
      <c r="B77" s="817">
        <v>1</v>
      </c>
      <c r="C77" s="817" t="s">
        <v>5504</v>
      </c>
      <c r="D77" s="820" t="s">
        <v>1003</v>
      </c>
    </row>
    <row r="78" spans="1:14">
      <c r="A78" s="806">
        <v>11</v>
      </c>
      <c r="B78" s="807" t="s">
        <v>1270</v>
      </c>
      <c r="C78" s="808"/>
      <c r="D78" s="809"/>
      <c r="E78" s="806" t="s">
        <v>4018</v>
      </c>
      <c r="F78" s="808">
        <v>1</v>
      </c>
      <c r="G78" s="810"/>
      <c r="H78" s="811">
        <f>$F78*$G78</f>
        <v>0</v>
      </c>
      <c r="I78" s="810"/>
      <c r="J78" s="811">
        <f>$F78*$I78</f>
        <v>0</v>
      </c>
      <c r="K78" s="810">
        <f>$G78+$I78</f>
        <v>0</v>
      </c>
      <c r="L78" s="811">
        <f>$H78+$J78</f>
        <v>0</v>
      </c>
      <c r="M78" s="808"/>
      <c r="N78" s="808"/>
    </row>
    <row r="79" spans="1:14" ht="25.5">
      <c r="B79" s="817">
        <v>1</v>
      </c>
      <c r="C79" s="817" t="s">
        <v>5504</v>
      </c>
      <c r="D79" s="820" t="s">
        <v>1271</v>
      </c>
    </row>
    <row r="80" spans="1:14">
      <c r="A80" s="806">
        <v>12</v>
      </c>
      <c r="B80" s="807" t="s">
        <v>3810</v>
      </c>
      <c r="C80" s="808"/>
      <c r="D80" s="809"/>
      <c r="E80" s="806" t="s">
        <v>4018</v>
      </c>
      <c r="F80" s="808">
        <v>1</v>
      </c>
      <c r="G80" s="810"/>
      <c r="H80" s="811">
        <f>$F80*$G80</f>
        <v>0</v>
      </c>
      <c r="I80" s="810"/>
      <c r="J80" s="811">
        <f>$F80*$I80</f>
        <v>0</v>
      </c>
      <c r="K80" s="810">
        <f>$G80+$I80</f>
        <v>0</v>
      </c>
      <c r="L80" s="811">
        <f>$H80+$J80</f>
        <v>0</v>
      </c>
      <c r="M80" s="808"/>
      <c r="N80" s="808"/>
    </row>
    <row r="81" spans="1:14">
      <c r="B81" s="817">
        <v>1</v>
      </c>
      <c r="C81" s="817" t="s">
        <v>4018</v>
      </c>
      <c r="D81" s="820" t="s">
        <v>1004</v>
      </c>
    </row>
    <row r="82" spans="1:14">
      <c r="B82" s="817">
        <v>1</v>
      </c>
      <c r="C82" s="817" t="s">
        <v>4018</v>
      </c>
      <c r="D82" s="820" t="s">
        <v>1005</v>
      </c>
    </row>
    <row r="83" spans="1:14" ht="25.5">
      <c r="D83" s="820" t="s">
        <v>3813</v>
      </c>
    </row>
    <row r="84" spans="1:14">
      <c r="A84" s="806">
        <v>13</v>
      </c>
      <c r="B84" s="807" t="s">
        <v>1273</v>
      </c>
      <c r="C84" s="808"/>
      <c r="D84" s="809"/>
      <c r="E84" s="806" t="s">
        <v>4018</v>
      </c>
      <c r="F84" s="808">
        <v>1</v>
      </c>
      <c r="G84" s="810"/>
      <c r="H84" s="811">
        <f>$F84*$G84</f>
        <v>0</v>
      </c>
      <c r="I84" s="810"/>
      <c r="J84" s="811">
        <f>$F84*$I84</f>
        <v>0</v>
      </c>
      <c r="K84" s="810">
        <f>$G84+$I84</f>
        <v>0</v>
      </c>
      <c r="L84" s="811">
        <f>$H84+$J84</f>
        <v>0</v>
      </c>
      <c r="M84" s="808"/>
      <c r="N84" s="808"/>
    </row>
    <row r="85" spans="1:14">
      <c r="D85" s="820" t="s">
        <v>1274</v>
      </c>
    </row>
    <row r="86" spans="1:14">
      <c r="D86" s="820" t="s">
        <v>1275</v>
      </c>
    </row>
    <row r="87" spans="1:14">
      <c r="D87" s="820" t="s">
        <v>1276</v>
      </c>
    </row>
    <row r="88" spans="1:14">
      <c r="D88" s="820" t="s">
        <v>1277</v>
      </c>
    </row>
    <row r="89" spans="1:14">
      <c r="D89" s="820" t="s">
        <v>1278</v>
      </c>
    </row>
    <row r="90" spans="1:14">
      <c r="A90" s="806">
        <v>14</v>
      </c>
      <c r="B90" s="807" t="s">
        <v>1279</v>
      </c>
      <c r="C90" s="808"/>
      <c r="D90" s="809"/>
      <c r="E90" s="806" t="s">
        <v>4018</v>
      </c>
      <c r="F90" s="808">
        <v>1</v>
      </c>
      <c r="G90" s="810"/>
      <c r="H90" s="811">
        <f>$F90*$G90</f>
        <v>0</v>
      </c>
      <c r="I90" s="810"/>
      <c r="J90" s="811">
        <f>$F90*$I90</f>
        <v>0</v>
      </c>
      <c r="K90" s="810">
        <f>$G90+$I90</f>
        <v>0</v>
      </c>
      <c r="L90" s="811">
        <f>$H90+$J90</f>
        <v>0</v>
      </c>
      <c r="M90" s="808"/>
      <c r="N90" s="808"/>
    </row>
    <row r="91" spans="1:14">
      <c r="D91" s="820" t="s">
        <v>1274</v>
      </c>
    </row>
    <row r="92" spans="1:14">
      <c r="D92" s="820" t="s">
        <v>1280</v>
      </c>
    </row>
    <row r="93" spans="1:14">
      <c r="D93" s="820" t="s">
        <v>1281</v>
      </c>
    </row>
    <row r="94" spans="1:14" ht="13.5" thickBot="1">
      <c r="D94" s="820" t="s">
        <v>1282</v>
      </c>
    </row>
    <row r="95" spans="1:14" ht="13.5" thickBot="1">
      <c r="A95" s="827" t="s">
        <v>1283</v>
      </c>
      <c r="B95" s="828" t="s">
        <v>1284</v>
      </c>
      <c r="C95" s="829"/>
      <c r="D95" s="830"/>
      <c r="E95" s="831"/>
      <c r="F95" s="829"/>
      <c r="G95" s="832"/>
      <c r="H95" s="833">
        <f>SUM(H7:H94)</f>
        <v>0</v>
      </c>
      <c r="I95" s="832"/>
      <c r="J95" s="832">
        <f>SUM(J7:J94)</f>
        <v>0</v>
      </c>
      <c r="K95" s="832"/>
      <c r="L95" s="832">
        <f>SUM(L7:L94)</f>
        <v>0</v>
      </c>
      <c r="M95" s="829"/>
      <c r="N95" s="83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1.xml><?xml version="1.0" encoding="utf-8"?>
<worksheet xmlns="http://schemas.openxmlformats.org/spreadsheetml/2006/main" xmlns:r="http://schemas.openxmlformats.org/officeDocument/2006/relationships">
  <sheetPr>
    <tabColor rgb="FF00B0F0"/>
    <pageSetUpPr fitToPage="1"/>
  </sheetPr>
  <dimension ref="A1:N5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816" customWidth="1"/>
    <col min="2" max="2" width="6.83203125" style="817" customWidth="1"/>
    <col min="3" max="3" width="5.5" style="817" customWidth="1"/>
    <col min="4" max="4" width="68.1640625" style="820" customWidth="1"/>
    <col min="5" max="5" width="10.1640625" style="816" customWidth="1"/>
    <col min="6" max="6" width="10.6640625" style="817"/>
    <col min="7" max="12" width="12.5" style="819" customWidth="1"/>
    <col min="13" max="13" width="15" style="817" customWidth="1"/>
    <col min="14" max="14" width="17" style="817" customWidth="1"/>
    <col min="15" max="16384" width="10.6640625" style="782"/>
  </cols>
  <sheetData>
    <row r="1" spans="1:14" s="793" customFormat="1">
      <c r="A1" s="791"/>
      <c r="B1" s="1672" t="s">
        <v>983</v>
      </c>
      <c r="C1" s="1672"/>
      <c r="D1" s="1672"/>
      <c r="E1" s="792"/>
      <c r="G1" s="794"/>
      <c r="H1" s="795">
        <f>H51</f>
        <v>0</v>
      </c>
      <c r="I1" s="796"/>
      <c r="J1" s="795">
        <f>J51</f>
        <v>0</v>
      </c>
      <c r="K1" s="796"/>
      <c r="L1" s="795">
        <f>L51</f>
        <v>0</v>
      </c>
    </row>
    <row r="2" spans="1:14" s="793" customFormat="1">
      <c r="A2" s="791"/>
      <c r="B2" s="1672" t="s">
        <v>4831</v>
      </c>
      <c r="C2" s="1672"/>
      <c r="D2" s="1672"/>
      <c r="E2" s="792"/>
      <c r="G2" s="797"/>
      <c r="H2" s="798"/>
      <c r="I2" s="792"/>
      <c r="J2" s="792"/>
      <c r="K2" s="792"/>
      <c r="L2" s="792"/>
    </row>
    <row r="3" spans="1:14" s="793" customFormat="1">
      <c r="A3" s="791"/>
      <c r="B3" s="1673"/>
      <c r="C3" s="1673"/>
      <c r="D3" s="1673"/>
      <c r="E3" s="792"/>
      <c r="G3" s="798"/>
      <c r="H3" s="798"/>
      <c r="I3" s="792"/>
      <c r="J3" s="792"/>
      <c r="K3" s="792"/>
      <c r="L3" s="792"/>
    </row>
    <row r="4" spans="1:14" ht="25.5">
      <c r="A4" s="799" t="s">
        <v>4834</v>
      </c>
      <c r="B4" s="1674" t="s">
        <v>4835</v>
      </c>
      <c r="C4" s="1674"/>
      <c r="D4" s="1674"/>
      <c r="E4" s="800" t="s">
        <v>4836</v>
      </c>
      <c r="F4" s="800" t="s">
        <v>4837</v>
      </c>
      <c r="G4" s="784" t="s">
        <v>4838</v>
      </c>
      <c r="H4" s="784" t="s">
        <v>4839</v>
      </c>
      <c r="I4" s="784" t="s">
        <v>4840</v>
      </c>
      <c r="J4" s="784" t="s">
        <v>4841</v>
      </c>
      <c r="K4" s="784" t="s">
        <v>4842</v>
      </c>
      <c r="L4" s="784" t="s">
        <v>4843</v>
      </c>
      <c r="M4" s="784" t="s">
        <v>5953</v>
      </c>
      <c r="N4" s="784" t="s">
        <v>4844</v>
      </c>
    </row>
    <row r="5" spans="1:14">
      <c r="A5" s="801">
        <v>1</v>
      </c>
      <c r="B5" s="801" t="s">
        <v>5936</v>
      </c>
      <c r="C5" s="801" t="s">
        <v>5936</v>
      </c>
      <c r="D5" s="801">
        <v>2</v>
      </c>
      <c r="E5" s="801">
        <v>3</v>
      </c>
      <c r="F5" s="801">
        <v>4</v>
      </c>
      <c r="G5" s="801">
        <v>5</v>
      </c>
      <c r="H5" s="801">
        <v>6</v>
      </c>
      <c r="I5" s="801">
        <v>7</v>
      </c>
      <c r="J5" s="801">
        <v>8</v>
      </c>
      <c r="K5" s="801">
        <v>9</v>
      </c>
      <c r="L5" s="801">
        <v>10</v>
      </c>
      <c r="M5" s="801">
        <v>11</v>
      </c>
      <c r="N5" s="801">
        <v>12</v>
      </c>
    </row>
    <row r="6" spans="1:14" s="805" customFormat="1">
      <c r="A6" s="802" t="s">
        <v>4845</v>
      </c>
      <c r="B6" s="803" t="s">
        <v>4845</v>
      </c>
      <c r="C6" s="803" t="s">
        <v>4845</v>
      </c>
      <c r="D6" s="804" t="s">
        <v>4845</v>
      </c>
      <c r="E6" s="802" t="s">
        <v>4845</v>
      </c>
      <c r="F6" s="803" t="s">
        <v>4845</v>
      </c>
      <c r="G6" s="802" t="s">
        <v>4846</v>
      </c>
      <c r="H6" s="802" t="s">
        <v>4846</v>
      </c>
      <c r="I6" s="802" t="s">
        <v>4846</v>
      </c>
      <c r="J6" s="802" t="s">
        <v>4846</v>
      </c>
      <c r="K6" s="803" t="s">
        <v>4846</v>
      </c>
      <c r="L6" s="803" t="s">
        <v>4846</v>
      </c>
      <c r="M6" s="803" t="s">
        <v>4846</v>
      </c>
      <c r="N6" s="803" t="s">
        <v>4846</v>
      </c>
    </row>
    <row r="7" spans="1:14">
      <c r="A7" s="806">
        <v>15</v>
      </c>
      <c r="B7" s="807" t="s">
        <v>1006</v>
      </c>
      <c r="C7" s="808"/>
      <c r="D7" s="809"/>
      <c r="E7" s="806" t="s">
        <v>4018</v>
      </c>
      <c r="F7" s="808">
        <v>1</v>
      </c>
      <c r="G7" s="810"/>
      <c r="H7" s="811">
        <f>$F7*$G7</f>
        <v>0</v>
      </c>
      <c r="I7" s="810"/>
      <c r="J7" s="811">
        <f>$F7*$I7</f>
        <v>0</v>
      </c>
      <c r="K7" s="810">
        <f>$G7+$I7</f>
        <v>0</v>
      </c>
      <c r="L7" s="811">
        <f>$H7+$J7</f>
        <v>0</v>
      </c>
      <c r="M7" s="808"/>
      <c r="N7" s="808"/>
    </row>
    <row r="8" spans="1:14" ht="89.25">
      <c r="A8" s="792"/>
      <c r="B8" s="812"/>
      <c r="C8" s="813"/>
      <c r="D8" s="814" t="s">
        <v>3879</v>
      </c>
      <c r="E8" s="792"/>
      <c r="F8" s="813"/>
      <c r="G8" s="795"/>
      <c r="H8" s="815"/>
      <c r="I8" s="795"/>
      <c r="J8" s="815"/>
      <c r="K8" s="795"/>
      <c r="L8" s="815"/>
      <c r="M8" s="813"/>
      <c r="N8" s="813"/>
    </row>
    <row r="9" spans="1:14">
      <c r="D9" s="818" t="s">
        <v>4849</v>
      </c>
    </row>
    <row r="10" spans="1:14">
      <c r="D10" s="818" t="s">
        <v>4850</v>
      </c>
    </row>
    <row r="11" spans="1:14">
      <c r="D11" s="818" t="s">
        <v>4851</v>
      </c>
    </row>
    <row r="12" spans="1:14">
      <c r="B12" s="817">
        <v>2</v>
      </c>
      <c r="C12" s="817" t="s">
        <v>5504</v>
      </c>
      <c r="D12" s="820" t="s">
        <v>1288</v>
      </c>
    </row>
    <row r="13" spans="1:14">
      <c r="B13" s="817">
        <v>1</v>
      </c>
      <c r="C13" s="817" t="s">
        <v>5504</v>
      </c>
      <c r="D13" s="820" t="s">
        <v>1289</v>
      </c>
    </row>
    <row r="14" spans="1:14">
      <c r="B14" s="817">
        <v>1</v>
      </c>
      <c r="C14" s="817" t="s">
        <v>5504</v>
      </c>
      <c r="D14" s="820" t="s">
        <v>4867</v>
      </c>
    </row>
    <row r="15" spans="1:14">
      <c r="B15" s="817">
        <v>1</v>
      </c>
      <c r="C15" s="817" t="s">
        <v>5504</v>
      </c>
      <c r="D15" s="820" t="s">
        <v>4869</v>
      </c>
    </row>
    <row r="16" spans="1:14">
      <c r="B16" s="817">
        <v>6</v>
      </c>
      <c r="C16" s="817" t="s">
        <v>5504</v>
      </c>
      <c r="D16" s="820" t="s">
        <v>3090</v>
      </c>
    </row>
    <row r="17" spans="1:14">
      <c r="B17" s="817">
        <v>3</v>
      </c>
      <c r="C17" s="817" t="s">
        <v>5504</v>
      </c>
      <c r="D17" s="820" t="s">
        <v>1296</v>
      </c>
    </row>
    <row r="18" spans="1:14">
      <c r="B18" s="817">
        <v>1</v>
      </c>
      <c r="C18" s="817" t="s">
        <v>5504</v>
      </c>
      <c r="D18" s="820" t="s">
        <v>3096</v>
      </c>
    </row>
    <row r="19" spans="1:14">
      <c r="B19" s="817">
        <v>1</v>
      </c>
      <c r="C19" s="817" t="s">
        <v>5504</v>
      </c>
      <c r="D19" s="820" t="s">
        <v>3099</v>
      </c>
    </row>
    <row r="20" spans="1:14">
      <c r="B20" s="817">
        <v>1</v>
      </c>
      <c r="C20" s="817" t="s">
        <v>4018</v>
      </c>
      <c r="D20" s="820" t="s">
        <v>3105</v>
      </c>
    </row>
    <row r="21" spans="1:14">
      <c r="A21" s="806">
        <v>16</v>
      </c>
      <c r="B21" s="807" t="s">
        <v>1297</v>
      </c>
      <c r="C21" s="808"/>
      <c r="D21" s="809"/>
      <c r="E21" s="806" t="s">
        <v>459</v>
      </c>
      <c r="F21" s="808">
        <v>10</v>
      </c>
      <c r="G21" s="810"/>
      <c r="H21" s="811">
        <f>$F21*$G21</f>
        <v>0</v>
      </c>
      <c r="I21" s="810"/>
      <c r="J21" s="811">
        <f>$F21*$I21</f>
        <v>0</v>
      </c>
      <c r="K21" s="810">
        <f>$G21+$I21</f>
        <v>0</v>
      </c>
      <c r="L21" s="811">
        <f>$H21+$J21</f>
        <v>0</v>
      </c>
      <c r="M21" s="808"/>
      <c r="N21" s="808"/>
    </row>
    <row r="22" spans="1:14">
      <c r="A22" s="821"/>
      <c r="B22" s="822"/>
      <c r="C22" s="823"/>
      <c r="D22" s="824" t="s">
        <v>3111</v>
      </c>
      <c r="E22" s="821"/>
      <c r="F22" s="823"/>
      <c r="G22" s="825"/>
      <c r="H22" s="826"/>
      <c r="I22" s="825"/>
      <c r="J22" s="826"/>
      <c r="K22" s="825"/>
      <c r="L22" s="826"/>
      <c r="M22" s="823"/>
      <c r="N22" s="823"/>
    </row>
    <row r="23" spans="1:14">
      <c r="A23" s="806">
        <v>17</v>
      </c>
      <c r="B23" s="807" t="s">
        <v>3124</v>
      </c>
      <c r="C23" s="808"/>
      <c r="D23" s="809"/>
      <c r="E23" s="806" t="s">
        <v>459</v>
      </c>
      <c r="F23" s="808">
        <v>30</v>
      </c>
      <c r="G23" s="810"/>
      <c r="H23" s="811">
        <f>$F23*$G23</f>
        <v>0</v>
      </c>
      <c r="I23" s="810"/>
      <c r="J23" s="811">
        <f>$F23*$I23</f>
        <v>0</v>
      </c>
      <c r="K23" s="810">
        <f>$G23+$I23</f>
        <v>0</v>
      </c>
      <c r="L23" s="811">
        <f>$H23+$J23</f>
        <v>0</v>
      </c>
      <c r="M23" s="808"/>
      <c r="N23" s="808"/>
    </row>
    <row r="24" spans="1:14">
      <c r="A24" s="821"/>
      <c r="B24" s="822"/>
      <c r="C24" s="823"/>
      <c r="D24" s="824" t="s">
        <v>3111</v>
      </c>
      <c r="E24" s="821"/>
      <c r="F24" s="823"/>
      <c r="G24" s="825"/>
      <c r="H24" s="826"/>
      <c r="I24" s="825"/>
      <c r="J24" s="826"/>
      <c r="K24" s="825"/>
      <c r="L24" s="826"/>
      <c r="M24" s="823"/>
      <c r="N24" s="823"/>
    </row>
    <row r="25" spans="1:14">
      <c r="A25" s="806">
        <v>18</v>
      </c>
      <c r="B25" s="807" t="s">
        <v>3127</v>
      </c>
      <c r="C25" s="808"/>
      <c r="D25" s="809"/>
      <c r="E25" s="806" t="s">
        <v>4018</v>
      </c>
      <c r="F25" s="808">
        <v>1</v>
      </c>
      <c r="G25" s="810"/>
      <c r="H25" s="811">
        <f>$F25*$G25</f>
        <v>0</v>
      </c>
      <c r="I25" s="810"/>
      <c r="J25" s="811">
        <f>$F25*$I25</f>
        <v>0</v>
      </c>
      <c r="K25" s="810">
        <f>$G25+$I25</f>
        <v>0</v>
      </c>
      <c r="L25" s="811">
        <f>$H25+$J25</f>
        <v>0</v>
      </c>
      <c r="M25" s="808"/>
      <c r="N25" s="808"/>
    </row>
    <row r="26" spans="1:14" ht="25.5">
      <c r="A26" s="792"/>
      <c r="B26" s="812"/>
      <c r="C26" s="813"/>
      <c r="D26" s="818" t="s">
        <v>3128</v>
      </c>
      <c r="E26" s="792"/>
      <c r="F26" s="813"/>
      <c r="G26" s="795"/>
      <c r="H26" s="815"/>
      <c r="I26" s="795"/>
      <c r="J26" s="815"/>
      <c r="K26" s="795"/>
      <c r="L26" s="815"/>
      <c r="M26" s="813"/>
      <c r="N26" s="813"/>
    </row>
    <row r="27" spans="1:14">
      <c r="B27" s="817">
        <v>1</v>
      </c>
      <c r="C27" s="817" t="s">
        <v>4018</v>
      </c>
      <c r="D27" s="820" t="s">
        <v>3129</v>
      </c>
    </row>
    <row r="28" spans="1:14">
      <c r="B28" s="817">
        <v>1</v>
      </c>
      <c r="C28" s="817" t="s">
        <v>4018</v>
      </c>
      <c r="D28" s="820" t="s">
        <v>3130</v>
      </c>
    </row>
    <row r="29" spans="1:14">
      <c r="A29" s="806">
        <v>19</v>
      </c>
      <c r="B29" s="807" t="s">
        <v>1007</v>
      </c>
      <c r="C29" s="808"/>
      <c r="D29" s="809"/>
      <c r="E29" s="806" t="s">
        <v>4018</v>
      </c>
      <c r="F29" s="808">
        <v>1</v>
      </c>
      <c r="G29" s="810"/>
      <c r="H29" s="811">
        <f>$F29*$G29</f>
        <v>0</v>
      </c>
      <c r="I29" s="810"/>
      <c r="J29" s="811">
        <f>$F29*$I29</f>
        <v>0</v>
      </c>
      <c r="K29" s="810">
        <f>$G29+$I29</f>
        <v>0</v>
      </c>
      <c r="L29" s="811">
        <f>$H29+$J29</f>
        <v>0</v>
      </c>
      <c r="M29" s="808"/>
      <c r="N29" s="808"/>
    </row>
    <row r="30" spans="1:14">
      <c r="B30" s="817">
        <v>3</v>
      </c>
      <c r="C30" s="817" t="s">
        <v>5504</v>
      </c>
      <c r="D30" s="820" t="s">
        <v>1008</v>
      </c>
    </row>
    <row r="31" spans="1:14">
      <c r="B31" s="817">
        <v>2</v>
      </c>
      <c r="C31" s="817" t="s">
        <v>5504</v>
      </c>
      <c r="D31" s="820" t="s">
        <v>1009</v>
      </c>
    </row>
    <row r="32" spans="1:14">
      <c r="B32" s="817">
        <v>6</v>
      </c>
      <c r="C32" s="817" t="s">
        <v>5504</v>
      </c>
      <c r="D32" s="820" t="s">
        <v>1010</v>
      </c>
    </row>
    <row r="33" spans="1:14">
      <c r="B33" s="817">
        <v>4</v>
      </c>
      <c r="C33" s="817" t="s">
        <v>5504</v>
      </c>
      <c r="D33" s="820" t="s">
        <v>1011</v>
      </c>
    </row>
    <row r="34" spans="1:14">
      <c r="B34" s="817">
        <v>6</v>
      </c>
      <c r="C34" s="817" t="s">
        <v>5504</v>
      </c>
      <c r="D34" s="820" t="s">
        <v>1012</v>
      </c>
    </row>
    <row r="35" spans="1:14">
      <c r="B35" s="817">
        <v>4</v>
      </c>
      <c r="C35" s="817" t="s">
        <v>5504</v>
      </c>
      <c r="D35" s="820" t="s">
        <v>1013</v>
      </c>
    </row>
    <row r="36" spans="1:14">
      <c r="B36" s="817">
        <v>1</v>
      </c>
      <c r="C36" s="817" t="s">
        <v>5504</v>
      </c>
      <c r="D36" s="820" t="s">
        <v>1014</v>
      </c>
    </row>
    <row r="37" spans="1:14">
      <c r="A37" s="806">
        <v>20</v>
      </c>
      <c r="B37" s="807" t="s">
        <v>2278</v>
      </c>
      <c r="C37" s="808"/>
      <c r="D37" s="809"/>
      <c r="E37" s="806" t="s">
        <v>4018</v>
      </c>
      <c r="F37" s="808">
        <v>1</v>
      </c>
      <c r="G37" s="810"/>
      <c r="H37" s="811">
        <f>$F37*$G37</f>
        <v>0</v>
      </c>
      <c r="I37" s="810"/>
      <c r="J37" s="811">
        <f>$F37*$I37</f>
        <v>0</v>
      </c>
      <c r="K37" s="810">
        <f>$G37+$I37</f>
        <v>0</v>
      </c>
      <c r="L37" s="811">
        <f>$H37+$J37</f>
        <v>0</v>
      </c>
      <c r="M37" s="808"/>
      <c r="N37" s="808"/>
    </row>
    <row r="38" spans="1:14">
      <c r="B38" s="817">
        <v>1</v>
      </c>
      <c r="C38" s="817" t="s">
        <v>5504</v>
      </c>
      <c r="D38" s="820" t="s">
        <v>2279</v>
      </c>
    </row>
    <row r="39" spans="1:14">
      <c r="A39" s="806">
        <v>21</v>
      </c>
      <c r="B39" s="807" t="s">
        <v>1273</v>
      </c>
      <c r="C39" s="808"/>
      <c r="D39" s="809"/>
      <c r="E39" s="806" t="s">
        <v>4018</v>
      </c>
      <c r="F39" s="808">
        <v>1</v>
      </c>
      <c r="G39" s="810"/>
      <c r="H39" s="811">
        <f>$F39*$G39</f>
        <v>0</v>
      </c>
      <c r="I39" s="810"/>
      <c r="J39" s="811">
        <f>$F39*$I39</f>
        <v>0</v>
      </c>
      <c r="K39" s="810">
        <f>$G39+$I39</f>
        <v>0</v>
      </c>
      <c r="L39" s="811">
        <f>$H39+$J39</f>
        <v>0</v>
      </c>
      <c r="M39" s="808"/>
      <c r="N39" s="808"/>
    </row>
    <row r="40" spans="1:14">
      <c r="D40" s="820" t="s">
        <v>1274</v>
      </c>
    </row>
    <row r="41" spans="1:14">
      <c r="D41" s="820" t="s">
        <v>1275</v>
      </c>
    </row>
    <row r="42" spans="1:14">
      <c r="D42" s="820" t="s">
        <v>1276</v>
      </c>
    </row>
    <row r="43" spans="1:14">
      <c r="D43" s="820" t="s">
        <v>1277</v>
      </c>
    </row>
    <row r="44" spans="1:14">
      <c r="D44" s="820" t="s">
        <v>1278</v>
      </c>
    </row>
    <row r="45" spans="1:14">
      <c r="A45" s="806">
        <v>22</v>
      </c>
      <c r="B45" s="807" t="s">
        <v>1279</v>
      </c>
      <c r="C45" s="808"/>
      <c r="D45" s="809"/>
      <c r="E45" s="806" t="s">
        <v>4018</v>
      </c>
      <c r="F45" s="808">
        <v>1</v>
      </c>
      <c r="G45" s="810"/>
      <c r="H45" s="811">
        <f>$F45*$G45</f>
        <v>0</v>
      </c>
      <c r="I45" s="810"/>
      <c r="J45" s="811">
        <f>$F45*$I45</f>
        <v>0</v>
      </c>
      <c r="K45" s="810">
        <f>$G45+$I45</f>
        <v>0</v>
      </c>
      <c r="L45" s="811">
        <f>$H45+$J45</f>
        <v>0</v>
      </c>
      <c r="M45" s="808"/>
      <c r="N45" s="808"/>
    </row>
    <row r="46" spans="1:14">
      <c r="D46" s="820" t="s">
        <v>1274</v>
      </c>
    </row>
    <row r="47" spans="1:14" ht="25.5">
      <c r="D47" s="820" t="s">
        <v>0</v>
      </c>
    </row>
    <row r="48" spans="1:14">
      <c r="D48" s="820" t="s">
        <v>1280</v>
      </c>
    </row>
    <row r="49" spans="1:14">
      <c r="D49" s="820" t="s">
        <v>1281</v>
      </c>
    </row>
    <row r="50" spans="1:14" ht="13.5" thickBot="1">
      <c r="D50" s="820" t="s">
        <v>1282</v>
      </c>
    </row>
    <row r="51" spans="1:14" ht="13.5" thickBot="1">
      <c r="A51" s="827" t="s">
        <v>1283</v>
      </c>
      <c r="B51" s="828" t="s">
        <v>1284</v>
      </c>
      <c r="C51" s="829"/>
      <c r="D51" s="830"/>
      <c r="E51" s="831"/>
      <c r="F51" s="829"/>
      <c r="G51" s="832"/>
      <c r="H51" s="833">
        <f>SUM(H7:H50)</f>
        <v>0</v>
      </c>
      <c r="I51" s="832"/>
      <c r="J51" s="832">
        <f>SUM(J7:J50)</f>
        <v>0</v>
      </c>
      <c r="K51" s="832"/>
      <c r="L51" s="832">
        <f>SUM(L7:L50)</f>
        <v>0</v>
      </c>
      <c r="M51" s="829"/>
      <c r="N51" s="83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2.xml><?xml version="1.0" encoding="utf-8"?>
<worksheet xmlns="http://schemas.openxmlformats.org/spreadsheetml/2006/main" xmlns:r="http://schemas.openxmlformats.org/officeDocument/2006/relationships">
  <sheetPr>
    <tabColor rgb="FF00B0F0"/>
    <pageSetUpPr fitToPage="1"/>
  </sheetPr>
  <dimension ref="A1:N4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816" customWidth="1"/>
    <col min="2" max="2" width="6.83203125" style="817" customWidth="1"/>
    <col min="3" max="3" width="5.5" style="817" customWidth="1"/>
    <col min="4" max="4" width="68.1640625" style="820" customWidth="1"/>
    <col min="5" max="5" width="10.1640625" style="816" customWidth="1"/>
    <col min="6" max="6" width="10.6640625" style="817"/>
    <col min="7" max="12" width="12.5" style="819" customWidth="1"/>
    <col min="13" max="13" width="15" style="817" customWidth="1"/>
    <col min="14" max="14" width="17" style="817" customWidth="1"/>
    <col min="15" max="16384" width="10.6640625" style="782"/>
  </cols>
  <sheetData>
    <row r="1" spans="1:14" s="793" customFormat="1">
      <c r="A1" s="791"/>
      <c r="B1" s="1672" t="s">
        <v>983</v>
      </c>
      <c r="C1" s="1672"/>
      <c r="D1" s="1672"/>
      <c r="E1" s="792"/>
      <c r="G1" s="794"/>
      <c r="H1" s="795">
        <f>H49</f>
        <v>0</v>
      </c>
      <c r="I1" s="796"/>
      <c r="J1" s="795">
        <f>J49</f>
        <v>0</v>
      </c>
      <c r="K1" s="796"/>
      <c r="L1" s="795">
        <f>L49</f>
        <v>0</v>
      </c>
    </row>
    <row r="2" spans="1:14" s="793" customFormat="1">
      <c r="A2" s="791"/>
      <c r="B2" s="1672" t="s">
        <v>2</v>
      </c>
      <c r="C2" s="1672"/>
      <c r="D2" s="1672"/>
      <c r="E2" s="792"/>
      <c r="G2" s="797"/>
      <c r="H2" s="798"/>
      <c r="I2" s="792"/>
      <c r="J2" s="792"/>
      <c r="K2" s="792"/>
      <c r="L2" s="792"/>
    </row>
    <row r="3" spans="1:14" s="793" customFormat="1">
      <c r="A3" s="791"/>
      <c r="B3" s="1673"/>
      <c r="C3" s="1673"/>
      <c r="D3" s="1673"/>
      <c r="E3" s="792"/>
      <c r="G3" s="798"/>
      <c r="H3" s="798"/>
      <c r="I3" s="792"/>
      <c r="J3" s="792"/>
      <c r="K3" s="792"/>
      <c r="L3" s="792"/>
    </row>
    <row r="4" spans="1:14" ht="25.5">
      <c r="A4" s="799" t="s">
        <v>4834</v>
      </c>
      <c r="B4" s="1674" t="s">
        <v>4835</v>
      </c>
      <c r="C4" s="1674"/>
      <c r="D4" s="1674"/>
      <c r="E4" s="800" t="s">
        <v>4836</v>
      </c>
      <c r="F4" s="800" t="s">
        <v>4837</v>
      </c>
      <c r="G4" s="784" t="s">
        <v>4838</v>
      </c>
      <c r="H4" s="784" t="s">
        <v>4839</v>
      </c>
      <c r="I4" s="784" t="s">
        <v>4840</v>
      </c>
      <c r="J4" s="784" t="s">
        <v>4841</v>
      </c>
      <c r="K4" s="784" t="s">
        <v>4842</v>
      </c>
      <c r="L4" s="784" t="s">
        <v>4843</v>
      </c>
      <c r="M4" s="784" t="s">
        <v>5953</v>
      </c>
      <c r="N4" s="784" t="s">
        <v>4844</v>
      </c>
    </row>
    <row r="5" spans="1:14">
      <c r="A5" s="801">
        <v>1</v>
      </c>
      <c r="B5" s="801" t="s">
        <v>5936</v>
      </c>
      <c r="C5" s="801" t="s">
        <v>5936</v>
      </c>
      <c r="D5" s="801">
        <v>2</v>
      </c>
      <c r="E5" s="801">
        <v>3</v>
      </c>
      <c r="F5" s="801">
        <v>4</v>
      </c>
      <c r="G5" s="801">
        <v>5</v>
      </c>
      <c r="H5" s="801">
        <v>6</v>
      </c>
      <c r="I5" s="801">
        <v>7</v>
      </c>
      <c r="J5" s="801">
        <v>8</v>
      </c>
      <c r="K5" s="801">
        <v>9</v>
      </c>
      <c r="L5" s="801">
        <v>10</v>
      </c>
      <c r="M5" s="801">
        <v>11</v>
      </c>
      <c r="N5" s="801">
        <v>12</v>
      </c>
    </row>
    <row r="6" spans="1:14" s="805" customFormat="1">
      <c r="A6" s="802" t="s">
        <v>4845</v>
      </c>
      <c r="B6" s="803" t="s">
        <v>4845</v>
      </c>
      <c r="C6" s="803" t="s">
        <v>4845</v>
      </c>
      <c r="D6" s="804" t="s">
        <v>4845</v>
      </c>
      <c r="E6" s="802" t="s">
        <v>4845</v>
      </c>
      <c r="F6" s="803" t="s">
        <v>4845</v>
      </c>
      <c r="G6" s="802" t="s">
        <v>4846</v>
      </c>
      <c r="H6" s="802" t="s">
        <v>4846</v>
      </c>
      <c r="I6" s="802" t="s">
        <v>4846</v>
      </c>
      <c r="J6" s="802" t="s">
        <v>4846</v>
      </c>
      <c r="K6" s="803" t="s">
        <v>4846</v>
      </c>
      <c r="L6" s="803" t="s">
        <v>4846</v>
      </c>
      <c r="M6" s="803" t="s">
        <v>4846</v>
      </c>
      <c r="N6" s="803" t="s">
        <v>4846</v>
      </c>
    </row>
    <row r="7" spans="1:14">
      <c r="A7" s="806">
        <v>23</v>
      </c>
      <c r="B7" s="807" t="s">
        <v>1006</v>
      </c>
      <c r="C7" s="808"/>
      <c r="D7" s="809"/>
      <c r="E7" s="806" t="s">
        <v>4018</v>
      </c>
      <c r="F7" s="808">
        <v>1</v>
      </c>
      <c r="G7" s="810"/>
      <c r="H7" s="811">
        <f>$F7*$G7</f>
        <v>0</v>
      </c>
      <c r="I7" s="810"/>
      <c r="J7" s="811">
        <f>$F7*$I7</f>
        <v>0</v>
      </c>
      <c r="K7" s="810">
        <f>$G7+$I7</f>
        <v>0</v>
      </c>
      <c r="L7" s="811">
        <f>$H7+$J7</f>
        <v>0</v>
      </c>
      <c r="M7" s="808"/>
      <c r="N7" s="808"/>
    </row>
    <row r="8" spans="1:14" ht="89.25">
      <c r="A8" s="792"/>
      <c r="B8" s="812"/>
      <c r="C8" s="813"/>
      <c r="D8" s="814" t="s">
        <v>25</v>
      </c>
      <c r="E8" s="792"/>
      <c r="F8" s="813"/>
      <c r="G8" s="795"/>
      <c r="H8" s="815"/>
      <c r="I8" s="795"/>
      <c r="J8" s="815"/>
      <c r="K8" s="795"/>
      <c r="L8" s="815"/>
      <c r="M8" s="813"/>
      <c r="N8" s="813"/>
    </row>
    <row r="9" spans="1:14">
      <c r="D9" s="818" t="s">
        <v>4849</v>
      </c>
    </row>
    <row r="10" spans="1:14">
      <c r="D10" s="818" t="s">
        <v>4850</v>
      </c>
    </row>
    <row r="11" spans="1:14">
      <c r="D11" s="818" t="s">
        <v>4851</v>
      </c>
    </row>
    <row r="12" spans="1:14">
      <c r="B12" s="817">
        <v>1</v>
      </c>
      <c r="C12" s="817" t="s">
        <v>5504</v>
      </c>
      <c r="D12" s="820" t="s">
        <v>26</v>
      </c>
    </row>
    <row r="13" spans="1:14">
      <c r="B13" s="817">
        <v>1</v>
      </c>
      <c r="C13" s="817" t="s">
        <v>5504</v>
      </c>
      <c r="D13" s="820" t="s">
        <v>27</v>
      </c>
    </row>
    <row r="14" spans="1:14">
      <c r="B14" s="817">
        <v>2</v>
      </c>
      <c r="C14" s="817" t="s">
        <v>5504</v>
      </c>
      <c r="D14" s="820" t="s">
        <v>4864</v>
      </c>
    </row>
    <row r="15" spans="1:14">
      <c r="B15" s="817">
        <v>2</v>
      </c>
      <c r="C15" s="817" t="s">
        <v>5504</v>
      </c>
      <c r="D15" s="820" t="s">
        <v>4882</v>
      </c>
    </row>
    <row r="16" spans="1:14">
      <c r="B16" s="817">
        <v>1</v>
      </c>
      <c r="C16" s="817" t="s">
        <v>5504</v>
      </c>
      <c r="D16" s="820" t="s">
        <v>1015</v>
      </c>
    </row>
    <row r="17" spans="1:14">
      <c r="B17" s="817">
        <v>2</v>
      </c>
      <c r="C17" s="817" t="s">
        <v>5504</v>
      </c>
      <c r="D17" s="820" t="s">
        <v>3085</v>
      </c>
    </row>
    <row r="18" spans="1:14">
      <c r="B18" s="817">
        <v>2</v>
      </c>
      <c r="C18" s="817" t="s">
        <v>5504</v>
      </c>
      <c r="D18" s="820" t="s">
        <v>3086</v>
      </c>
    </row>
    <row r="19" spans="1:14">
      <c r="B19" s="817">
        <v>1</v>
      </c>
      <c r="C19" s="817" t="s">
        <v>5504</v>
      </c>
      <c r="D19" s="820" t="s">
        <v>12</v>
      </c>
    </row>
    <row r="20" spans="1:14">
      <c r="B20" s="817">
        <v>2</v>
      </c>
      <c r="C20" s="817" t="s">
        <v>5504</v>
      </c>
      <c r="D20" s="820" t="s">
        <v>3087</v>
      </c>
    </row>
    <row r="21" spans="1:14">
      <c r="B21" s="817">
        <v>1</v>
      </c>
      <c r="C21" s="817" t="s">
        <v>5504</v>
      </c>
      <c r="D21" s="820" t="s">
        <v>13</v>
      </c>
    </row>
    <row r="22" spans="1:14">
      <c r="B22" s="817">
        <v>10</v>
      </c>
      <c r="C22" s="817" t="s">
        <v>5504</v>
      </c>
      <c r="D22" s="820" t="s">
        <v>3088</v>
      </c>
    </row>
    <row r="23" spans="1:14">
      <c r="B23" s="817">
        <v>1</v>
      </c>
      <c r="C23" s="817" t="s">
        <v>5504</v>
      </c>
      <c r="D23" s="820" t="s">
        <v>28</v>
      </c>
    </row>
    <row r="24" spans="1:14">
      <c r="B24" s="817">
        <v>1</v>
      </c>
      <c r="C24" s="817" t="s">
        <v>5504</v>
      </c>
      <c r="D24" s="820" t="s">
        <v>3103</v>
      </c>
    </row>
    <row r="25" spans="1:14">
      <c r="B25" s="817">
        <v>1</v>
      </c>
      <c r="C25" s="817" t="s">
        <v>4018</v>
      </c>
      <c r="D25" s="820" t="s">
        <v>3105</v>
      </c>
    </row>
    <row r="26" spans="1:14">
      <c r="A26" s="806">
        <v>24</v>
      </c>
      <c r="B26" s="807" t="s">
        <v>29</v>
      </c>
      <c r="C26" s="808"/>
      <c r="D26" s="809"/>
      <c r="E26" s="806" t="s">
        <v>5504</v>
      </c>
      <c r="F26" s="808">
        <v>1</v>
      </c>
      <c r="G26" s="810"/>
      <c r="H26" s="811">
        <f>$F26*$G26</f>
        <v>0</v>
      </c>
      <c r="I26" s="810"/>
      <c r="J26" s="811">
        <f>$F26*$I26</f>
        <v>0</v>
      </c>
      <c r="K26" s="810">
        <f>$G26+$I26</f>
        <v>0</v>
      </c>
      <c r="L26" s="811">
        <f>$H26+$J26</f>
        <v>0</v>
      </c>
      <c r="M26" s="808"/>
      <c r="N26" s="808"/>
    </row>
    <row r="27" spans="1:14">
      <c r="A27" s="821"/>
      <c r="B27" s="822"/>
      <c r="C27" s="823"/>
      <c r="D27" s="824" t="s">
        <v>30</v>
      </c>
      <c r="E27" s="821"/>
      <c r="F27" s="823"/>
      <c r="G27" s="825"/>
      <c r="H27" s="826"/>
      <c r="I27" s="825"/>
      <c r="J27" s="826"/>
      <c r="K27" s="825"/>
      <c r="L27" s="826"/>
      <c r="M27" s="823"/>
      <c r="N27" s="823"/>
    </row>
    <row r="28" spans="1:14">
      <c r="A28" s="806">
        <v>25</v>
      </c>
      <c r="B28" s="807" t="s">
        <v>1016</v>
      </c>
      <c r="C28" s="808"/>
      <c r="D28" s="809"/>
      <c r="E28" s="806" t="s">
        <v>459</v>
      </c>
      <c r="F28" s="808">
        <v>20</v>
      </c>
      <c r="G28" s="810"/>
      <c r="H28" s="811">
        <f>$F28*$G28</f>
        <v>0</v>
      </c>
      <c r="I28" s="810"/>
      <c r="J28" s="811">
        <f>$F28*$I28</f>
        <v>0</v>
      </c>
      <c r="K28" s="810">
        <f>$G28+$I28</f>
        <v>0</v>
      </c>
      <c r="L28" s="811">
        <f>$H28+$J28</f>
        <v>0</v>
      </c>
      <c r="M28" s="808"/>
      <c r="N28" s="808"/>
    </row>
    <row r="29" spans="1:14">
      <c r="A29" s="821"/>
      <c r="B29" s="822"/>
      <c r="C29" s="823"/>
      <c r="D29" s="824" t="s">
        <v>3111</v>
      </c>
      <c r="E29" s="821"/>
      <c r="F29" s="823"/>
      <c r="G29" s="825"/>
      <c r="H29" s="826"/>
      <c r="I29" s="825"/>
      <c r="J29" s="826"/>
      <c r="K29" s="825"/>
      <c r="L29" s="826"/>
      <c r="M29" s="823"/>
      <c r="N29" s="823"/>
    </row>
    <row r="30" spans="1:14">
      <c r="A30" s="806">
        <v>26</v>
      </c>
      <c r="B30" s="807" t="s">
        <v>31</v>
      </c>
      <c r="C30" s="808"/>
      <c r="D30" s="809"/>
      <c r="E30" s="806" t="s">
        <v>459</v>
      </c>
      <c r="F30" s="808">
        <v>25</v>
      </c>
      <c r="G30" s="810"/>
      <c r="H30" s="811">
        <f>$F30*$G30</f>
        <v>0</v>
      </c>
      <c r="I30" s="810"/>
      <c r="J30" s="811">
        <f>$F30*$I30</f>
        <v>0</v>
      </c>
      <c r="K30" s="810">
        <f>$G30+$I30</f>
        <v>0</v>
      </c>
      <c r="L30" s="811">
        <f>$H30+$J30</f>
        <v>0</v>
      </c>
      <c r="M30" s="808"/>
      <c r="N30" s="808"/>
    </row>
    <row r="31" spans="1:14">
      <c r="A31" s="821"/>
      <c r="B31" s="822"/>
      <c r="C31" s="823"/>
      <c r="D31" s="824" t="s">
        <v>3111</v>
      </c>
      <c r="E31" s="821"/>
      <c r="F31" s="823"/>
      <c r="G31" s="825"/>
      <c r="H31" s="826"/>
      <c r="I31" s="825"/>
      <c r="J31" s="826"/>
      <c r="K31" s="825"/>
      <c r="L31" s="826"/>
      <c r="M31" s="823"/>
      <c r="N31" s="823"/>
    </row>
    <row r="32" spans="1:14">
      <c r="A32" s="806">
        <v>27</v>
      </c>
      <c r="B32" s="807" t="s">
        <v>3127</v>
      </c>
      <c r="C32" s="808"/>
      <c r="D32" s="809"/>
      <c r="E32" s="806" t="s">
        <v>4018</v>
      </c>
      <c r="F32" s="808">
        <v>1</v>
      </c>
      <c r="G32" s="810"/>
      <c r="H32" s="811">
        <f>$F32*$G32</f>
        <v>0</v>
      </c>
      <c r="I32" s="810"/>
      <c r="J32" s="811">
        <f>$F32*$I32</f>
        <v>0</v>
      </c>
      <c r="K32" s="810">
        <f>$G32+$I32</f>
        <v>0</v>
      </c>
      <c r="L32" s="811">
        <f>$H32+$J32</f>
        <v>0</v>
      </c>
      <c r="M32" s="808"/>
      <c r="N32" s="808"/>
    </row>
    <row r="33" spans="1:14" ht="25.5">
      <c r="A33" s="792"/>
      <c r="B33" s="812"/>
      <c r="C33" s="813"/>
      <c r="D33" s="818" t="s">
        <v>3128</v>
      </c>
      <c r="E33" s="792"/>
      <c r="F33" s="813"/>
      <c r="G33" s="795"/>
      <c r="H33" s="815"/>
      <c r="I33" s="795"/>
      <c r="J33" s="815"/>
      <c r="K33" s="795"/>
      <c r="L33" s="815"/>
      <c r="M33" s="813"/>
      <c r="N33" s="813"/>
    </row>
    <row r="34" spans="1:14">
      <c r="B34" s="817">
        <v>1</v>
      </c>
      <c r="C34" s="817" t="s">
        <v>4018</v>
      </c>
      <c r="D34" s="820" t="s">
        <v>3129</v>
      </c>
    </row>
    <row r="35" spans="1:14">
      <c r="B35" s="817">
        <v>1</v>
      </c>
      <c r="C35" s="817" t="s">
        <v>4018</v>
      </c>
      <c r="D35" s="820" t="s">
        <v>3130</v>
      </c>
    </row>
    <row r="36" spans="1:14">
      <c r="A36" s="806">
        <v>28</v>
      </c>
      <c r="B36" s="807" t="s">
        <v>1017</v>
      </c>
      <c r="C36" s="808"/>
      <c r="D36" s="809"/>
      <c r="E36" s="806" t="s">
        <v>4018</v>
      </c>
      <c r="F36" s="808">
        <v>1</v>
      </c>
      <c r="G36" s="810"/>
      <c r="H36" s="811">
        <f>$F36*$G36</f>
        <v>0</v>
      </c>
      <c r="I36" s="810"/>
      <c r="J36" s="811">
        <f>$F36*$I36</f>
        <v>0</v>
      </c>
      <c r="K36" s="810">
        <f>$G36+$I36</f>
        <v>0</v>
      </c>
      <c r="L36" s="811">
        <f>$H36+$J36</f>
        <v>0</v>
      </c>
      <c r="M36" s="808"/>
      <c r="N36" s="808"/>
    </row>
    <row r="37" spans="1:14" ht="25.5">
      <c r="A37" s="792"/>
      <c r="B37" s="812"/>
      <c r="C37" s="813"/>
      <c r="D37" s="818" t="s">
        <v>44</v>
      </c>
      <c r="E37" s="792"/>
      <c r="F37" s="813"/>
      <c r="G37" s="795"/>
      <c r="H37" s="815"/>
      <c r="I37" s="795"/>
      <c r="J37" s="815"/>
      <c r="K37" s="795"/>
      <c r="L37" s="815"/>
      <c r="M37" s="813"/>
      <c r="N37" s="813"/>
    </row>
    <row r="38" spans="1:14">
      <c r="B38" s="817">
        <v>1</v>
      </c>
      <c r="C38" s="817" t="s">
        <v>5504</v>
      </c>
      <c r="D38" s="820" t="s">
        <v>1018</v>
      </c>
    </row>
    <row r="39" spans="1:14">
      <c r="B39" s="817">
        <v>1</v>
      </c>
      <c r="C39" s="817" t="s">
        <v>5504</v>
      </c>
      <c r="D39" s="820" t="s">
        <v>1019</v>
      </c>
    </row>
    <row r="40" spans="1:14">
      <c r="A40" s="806">
        <v>29</v>
      </c>
      <c r="B40" s="807" t="s">
        <v>1020</v>
      </c>
      <c r="C40" s="808"/>
      <c r="D40" s="809"/>
      <c r="E40" s="806" t="s">
        <v>4018</v>
      </c>
      <c r="F40" s="808">
        <v>1</v>
      </c>
      <c r="G40" s="810"/>
      <c r="H40" s="811">
        <f>$F40*$G40</f>
        <v>0</v>
      </c>
      <c r="I40" s="810"/>
      <c r="J40" s="811">
        <f>$F40*$I40</f>
        <v>0</v>
      </c>
      <c r="K40" s="810">
        <f>$G40+$I40</f>
        <v>0</v>
      </c>
      <c r="L40" s="811">
        <f>$H40+$J40</f>
        <v>0</v>
      </c>
      <c r="M40" s="808"/>
      <c r="N40" s="808"/>
    </row>
    <row r="41" spans="1:14" ht="25.5">
      <c r="A41" s="792"/>
      <c r="B41" s="812"/>
      <c r="C41" s="813"/>
      <c r="D41" s="818" t="s">
        <v>44</v>
      </c>
      <c r="E41" s="792"/>
      <c r="F41" s="813"/>
      <c r="G41" s="795"/>
      <c r="H41" s="815"/>
      <c r="I41" s="795"/>
      <c r="J41" s="815"/>
      <c r="K41" s="795"/>
      <c r="L41" s="815"/>
      <c r="M41" s="813"/>
      <c r="N41" s="813"/>
    </row>
    <row r="42" spans="1:14">
      <c r="B42" s="817">
        <v>1</v>
      </c>
      <c r="C42" s="817" t="s">
        <v>5504</v>
      </c>
      <c r="D42" s="820" t="s">
        <v>1021</v>
      </c>
    </row>
    <row r="43" spans="1:14">
      <c r="A43" s="806">
        <v>30</v>
      </c>
      <c r="B43" s="807" t="s">
        <v>1279</v>
      </c>
      <c r="C43" s="808"/>
      <c r="D43" s="809"/>
      <c r="E43" s="806" t="s">
        <v>4018</v>
      </c>
      <c r="F43" s="808">
        <v>1</v>
      </c>
      <c r="G43" s="810"/>
      <c r="H43" s="811">
        <f>$F43*$G43</f>
        <v>0</v>
      </c>
      <c r="I43" s="810"/>
      <c r="J43" s="811">
        <f>$F43*$I43</f>
        <v>0</v>
      </c>
      <c r="K43" s="810">
        <f>$G43+$I43</f>
        <v>0</v>
      </c>
      <c r="L43" s="811">
        <f>$H43+$J43</f>
        <v>0</v>
      </c>
      <c r="M43" s="808"/>
      <c r="N43" s="808"/>
    </row>
    <row r="44" spans="1:14">
      <c r="D44" s="820" t="s">
        <v>1274</v>
      </c>
    </row>
    <row r="45" spans="1:14" ht="25.5">
      <c r="D45" s="820" t="s">
        <v>0</v>
      </c>
    </row>
    <row r="46" spans="1:14">
      <c r="D46" s="820" t="s">
        <v>1280</v>
      </c>
    </row>
    <row r="47" spans="1:14">
      <c r="D47" s="820" t="s">
        <v>1281</v>
      </c>
    </row>
    <row r="48" spans="1:14" ht="13.5" thickBot="1">
      <c r="D48" s="820" t="s">
        <v>1282</v>
      </c>
    </row>
    <row r="49" spans="1:14" ht="13.5" thickBot="1">
      <c r="A49" s="827" t="s">
        <v>1283</v>
      </c>
      <c r="B49" s="828" t="s">
        <v>1284</v>
      </c>
      <c r="C49" s="829"/>
      <c r="D49" s="830"/>
      <c r="E49" s="831"/>
      <c r="F49" s="829"/>
      <c r="G49" s="832"/>
      <c r="H49" s="833">
        <f>SUM(H7:H48)</f>
        <v>0</v>
      </c>
      <c r="I49" s="832"/>
      <c r="J49" s="832">
        <f>SUM(J7:J48)</f>
        <v>0</v>
      </c>
      <c r="K49" s="832"/>
      <c r="L49" s="832">
        <f>SUM(L7:L48)</f>
        <v>0</v>
      </c>
      <c r="M49" s="829"/>
      <c r="N49" s="83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3.xml><?xml version="1.0" encoding="utf-8"?>
<worksheet xmlns="http://schemas.openxmlformats.org/spreadsheetml/2006/main" xmlns:r="http://schemas.openxmlformats.org/officeDocument/2006/relationships">
  <sheetPr>
    <tabColor rgb="FF00B0F0"/>
    <pageSetUpPr fitToPage="1"/>
  </sheetPr>
  <dimension ref="A1:N5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816" customWidth="1"/>
    <col min="2" max="2" width="6.83203125" style="817" customWidth="1"/>
    <col min="3" max="3" width="5.5" style="817" customWidth="1"/>
    <col min="4" max="4" width="68.1640625" style="820" customWidth="1"/>
    <col min="5" max="5" width="10.1640625" style="816" customWidth="1"/>
    <col min="6" max="6" width="10.6640625" style="817"/>
    <col min="7" max="12" width="12.5" style="819" customWidth="1"/>
    <col min="13" max="13" width="15" style="817" customWidth="1"/>
    <col min="14" max="14" width="17" style="817" customWidth="1"/>
    <col min="15" max="16384" width="10.6640625" style="782"/>
  </cols>
  <sheetData>
    <row r="1" spans="1:14" s="793" customFormat="1">
      <c r="A1" s="791"/>
      <c r="B1" s="1672" t="s">
        <v>983</v>
      </c>
      <c r="C1" s="1672"/>
      <c r="D1" s="1672"/>
      <c r="E1" s="792"/>
      <c r="G1" s="794"/>
      <c r="H1" s="795">
        <f>H59</f>
        <v>0</v>
      </c>
      <c r="I1" s="796"/>
      <c r="J1" s="795">
        <f>J59</f>
        <v>0</v>
      </c>
      <c r="K1" s="796"/>
      <c r="L1" s="795">
        <f>L59</f>
        <v>0</v>
      </c>
    </row>
    <row r="2" spans="1:14" s="793" customFormat="1">
      <c r="A2" s="791"/>
      <c r="B2" s="1672" t="s">
        <v>3</v>
      </c>
      <c r="C2" s="1672"/>
      <c r="D2" s="1672"/>
      <c r="E2" s="792"/>
      <c r="G2" s="797"/>
      <c r="H2" s="798"/>
      <c r="I2" s="792"/>
      <c r="J2" s="792"/>
      <c r="K2" s="792"/>
      <c r="L2" s="792"/>
    </row>
    <row r="3" spans="1:14" s="793" customFormat="1">
      <c r="A3" s="791"/>
      <c r="B3" s="1673"/>
      <c r="C3" s="1673"/>
      <c r="D3" s="1673"/>
      <c r="E3" s="792"/>
      <c r="G3" s="798"/>
      <c r="H3" s="798"/>
      <c r="I3" s="792"/>
      <c r="J3" s="792"/>
      <c r="K3" s="792"/>
      <c r="L3" s="792"/>
    </row>
    <row r="4" spans="1:14" ht="25.5">
      <c r="A4" s="799" t="s">
        <v>4834</v>
      </c>
      <c r="B4" s="1674" t="s">
        <v>4835</v>
      </c>
      <c r="C4" s="1674"/>
      <c r="D4" s="1674"/>
      <c r="E4" s="800" t="s">
        <v>4836</v>
      </c>
      <c r="F4" s="800" t="s">
        <v>4837</v>
      </c>
      <c r="G4" s="784" t="s">
        <v>4838</v>
      </c>
      <c r="H4" s="784" t="s">
        <v>4839</v>
      </c>
      <c r="I4" s="784" t="s">
        <v>4840</v>
      </c>
      <c r="J4" s="784" t="s">
        <v>4841</v>
      </c>
      <c r="K4" s="784" t="s">
        <v>4842</v>
      </c>
      <c r="L4" s="784" t="s">
        <v>4843</v>
      </c>
      <c r="M4" s="784" t="s">
        <v>5953</v>
      </c>
      <c r="N4" s="784" t="s">
        <v>4844</v>
      </c>
    </row>
    <row r="5" spans="1:14">
      <c r="A5" s="801">
        <v>1</v>
      </c>
      <c r="B5" s="801" t="s">
        <v>5936</v>
      </c>
      <c r="C5" s="801" t="s">
        <v>5936</v>
      </c>
      <c r="D5" s="801">
        <v>2</v>
      </c>
      <c r="E5" s="801">
        <v>3</v>
      </c>
      <c r="F5" s="801">
        <v>4</v>
      </c>
      <c r="G5" s="801">
        <v>5</v>
      </c>
      <c r="H5" s="801">
        <v>6</v>
      </c>
      <c r="I5" s="801">
        <v>7</v>
      </c>
      <c r="J5" s="801">
        <v>8</v>
      </c>
      <c r="K5" s="801">
        <v>9</v>
      </c>
      <c r="L5" s="801">
        <v>10</v>
      </c>
      <c r="M5" s="801">
        <v>11</v>
      </c>
      <c r="N5" s="801">
        <v>12</v>
      </c>
    </row>
    <row r="6" spans="1:14" s="805" customFormat="1">
      <c r="A6" s="802" t="s">
        <v>4845</v>
      </c>
      <c r="B6" s="803" t="s">
        <v>4845</v>
      </c>
      <c r="C6" s="803" t="s">
        <v>4845</v>
      </c>
      <c r="D6" s="804" t="s">
        <v>4845</v>
      </c>
      <c r="E6" s="802" t="s">
        <v>4845</v>
      </c>
      <c r="F6" s="803" t="s">
        <v>4845</v>
      </c>
      <c r="G6" s="802" t="s">
        <v>4846</v>
      </c>
      <c r="H6" s="802" t="s">
        <v>4846</v>
      </c>
      <c r="I6" s="802" t="s">
        <v>4846</v>
      </c>
      <c r="J6" s="802" t="s">
        <v>4846</v>
      </c>
      <c r="K6" s="803" t="s">
        <v>4846</v>
      </c>
      <c r="L6" s="803" t="s">
        <v>4846</v>
      </c>
      <c r="M6" s="803" t="s">
        <v>4846</v>
      </c>
      <c r="N6" s="803" t="s">
        <v>4846</v>
      </c>
    </row>
    <row r="7" spans="1:14">
      <c r="A7" s="806">
        <v>31</v>
      </c>
      <c r="B7" s="807" t="s">
        <v>1006</v>
      </c>
      <c r="C7" s="808"/>
      <c r="D7" s="809"/>
      <c r="E7" s="806" t="s">
        <v>4018</v>
      </c>
      <c r="F7" s="808">
        <v>1</v>
      </c>
      <c r="G7" s="810"/>
      <c r="H7" s="811">
        <f>$F7*$G7</f>
        <v>0</v>
      </c>
      <c r="I7" s="810"/>
      <c r="J7" s="811">
        <f>$F7*$I7</f>
        <v>0</v>
      </c>
      <c r="K7" s="810">
        <f>$G7+$I7</f>
        <v>0</v>
      </c>
      <c r="L7" s="811">
        <f>$H7+$J7</f>
        <v>0</v>
      </c>
      <c r="M7" s="808"/>
      <c r="N7" s="808"/>
    </row>
    <row r="8" spans="1:14" ht="89.25">
      <c r="A8" s="792"/>
      <c r="B8" s="812"/>
      <c r="C8" s="813"/>
      <c r="D8" s="814" t="s">
        <v>76</v>
      </c>
      <c r="E8" s="792"/>
      <c r="F8" s="813"/>
      <c r="G8" s="795"/>
      <c r="H8" s="815"/>
      <c r="I8" s="795"/>
      <c r="J8" s="815"/>
      <c r="K8" s="795"/>
      <c r="L8" s="815"/>
      <c r="M8" s="813"/>
      <c r="N8" s="813"/>
    </row>
    <row r="9" spans="1:14">
      <c r="D9" s="818" t="s">
        <v>4849</v>
      </c>
    </row>
    <row r="10" spans="1:14">
      <c r="D10" s="818" t="s">
        <v>4850</v>
      </c>
    </row>
    <row r="11" spans="1:14">
      <c r="D11" s="818" t="s">
        <v>4851</v>
      </c>
    </row>
    <row r="12" spans="1:14">
      <c r="B12" s="817">
        <v>1</v>
      </c>
      <c r="C12" s="817" t="s">
        <v>5504</v>
      </c>
      <c r="D12" s="820" t="s">
        <v>77</v>
      </c>
    </row>
    <row r="13" spans="1:14">
      <c r="B13" s="817">
        <v>2</v>
      </c>
      <c r="C13" s="817" t="s">
        <v>5504</v>
      </c>
      <c r="D13" s="820" t="s">
        <v>78</v>
      </c>
    </row>
    <row r="14" spans="1:14">
      <c r="B14" s="817">
        <v>1</v>
      </c>
      <c r="C14" s="817" t="s">
        <v>5504</v>
      </c>
      <c r="D14" s="820" t="s">
        <v>79</v>
      </c>
    </row>
    <row r="15" spans="1:14">
      <c r="B15" s="817">
        <v>1</v>
      </c>
      <c r="C15" s="817" t="s">
        <v>5504</v>
      </c>
      <c r="D15" s="820" t="s">
        <v>81</v>
      </c>
    </row>
    <row r="16" spans="1:14">
      <c r="B16" s="817">
        <v>1</v>
      </c>
      <c r="C16" s="817" t="s">
        <v>5504</v>
      </c>
      <c r="D16" s="820" t="s">
        <v>82</v>
      </c>
    </row>
    <row r="17" spans="1:14">
      <c r="B17" s="817">
        <v>2</v>
      </c>
      <c r="C17" s="817" t="s">
        <v>5504</v>
      </c>
      <c r="D17" s="820" t="s">
        <v>3103</v>
      </c>
    </row>
    <row r="18" spans="1:14">
      <c r="B18" s="817">
        <v>1</v>
      </c>
      <c r="C18" s="817" t="s">
        <v>5504</v>
      </c>
      <c r="D18" s="820" t="s">
        <v>1022</v>
      </c>
    </row>
    <row r="19" spans="1:14">
      <c r="B19" s="817">
        <v>1</v>
      </c>
      <c r="C19" s="817" t="s">
        <v>4018</v>
      </c>
      <c r="D19" s="820" t="s">
        <v>3105</v>
      </c>
    </row>
    <row r="20" spans="1:14">
      <c r="A20" s="806">
        <v>32</v>
      </c>
      <c r="B20" s="807" t="s">
        <v>96</v>
      </c>
      <c r="C20" s="808"/>
      <c r="D20" s="809"/>
      <c r="E20" s="806" t="s">
        <v>4018</v>
      </c>
      <c r="F20" s="808">
        <v>1</v>
      </c>
      <c r="G20" s="810"/>
      <c r="H20" s="811">
        <f>$F20*$G20</f>
        <v>0</v>
      </c>
      <c r="I20" s="810"/>
      <c r="J20" s="811">
        <f>$F20*$I20</f>
        <v>0</v>
      </c>
      <c r="K20" s="810">
        <f>$G20+$I20</f>
        <v>0</v>
      </c>
      <c r="L20" s="811">
        <f>$H20+$J20</f>
        <v>0</v>
      </c>
      <c r="M20" s="808"/>
      <c r="N20" s="808"/>
    </row>
    <row r="21" spans="1:14">
      <c r="B21" s="817">
        <v>1</v>
      </c>
      <c r="C21" s="817" t="s">
        <v>5504</v>
      </c>
      <c r="D21" s="820" t="s">
        <v>1023</v>
      </c>
    </row>
    <row r="22" spans="1:14">
      <c r="B22" s="817">
        <v>1</v>
      </c>
      <c r="C22" s="817" t="s">
        <v>5504</v>
      </c>
      <c r="D22" s="820" t="s">
        <v>1024</v>
      </c>
    </row>
    <row r="23" spans="1:14">
      <c r="B23" s="817">
        <v>1</v>
      </c>
      <c r="C23" s="817" t="s">
        <v>5504</v>
      </c>
      <c r="D23" s="820" t="s">
        <v>1025</v>
      </c>
    </row>
    <row r="24" spans="1:14">
      <c r="B24" s="817">
        <v>1</v>
      </c>
      <c r="C24" s="817" t="s">
        <v>5504</v>
      </c>
      <c r="D24" s="820" t="s">
        <v>1026</v>
      </c>
    </row>
    <row r="25" spans="1:14">
      <c r="A25" s="806">
        <v>33</v>
      </c>
      <c r="B25" s="807" t="s">
        <v>1027</v>
      </c>
      <c r="C25" s="808"/>
      <c r="D25" s="809"/>
      <c r="E25" s="806" t="s">
        <v>4018</v>
      </c>
      <c r="F25" s="808">
        <v>1</v>
      </c>
      <c r="G25" s="810"/>
      <c r="H25" s="811">
        <f>$F25*$G25</f>
        <v>0</v>
      </c>
      <c r="I25" s="810"/>
      <c r="J25" s="811">
        <f>$F25*$I25</f>
        <v>0</v>
      </c>
      <c r="K25" s="810">
        <f>$G25+$I25</f>
        <v>0</v>
      </c>
      <c r="L25" s="811">
        <f>$H25+$J25</f>
        <v>0</v>
      </c>
      <c r="M25" s="808"/>
      <c r="N25" s="808"/>
    </row>
    <row r="26" spans="1:14">
      <c r="B26" s="817">
        <v>1</v>
      </c>
      <c r="C26" s="817" t="s">
        <v>5504</v>
      </c>
      <c r="D26" s="820" t="s">
        <v>1028</v>
      </c>
    </row>
    <row r="27" spans="1:14">
      <c r="B27" s="817">
        <v>1</v>
      </c>
      <c r="C27" s="817" t="s">
        <v>5504</v>
      </c>
      <c r="D27" s="820" t="s">
        <v>1029</v>
      </c>
    </row>
    <row r="28" spans="1:14">
      <c r="A28" s="806">
        <v>34</v>
      </c>
      <c r="B28" s="807" t="s">
        <v>1030</v>
      </c>
      <c r="C28" s="808"/>
      <c r="D28" s="809"/>
      <c r="E28" s="806" t="s">
        <v>4018</v>
      </c>
      <c r="F28" s="808">
        <v>1</v>
      </c>
      <c r="G28" s="810"/>
      <c r="H28" s="811">
        <f>$F28*$G28</f>
        <v>0</v>
      </c>
      <c r="I28" s="810"/>
      <c r="J28" s="811">
        <f>$F28*$I28</f>
        <v>0</v>
      </c>
      <c r="K28" s="810">
        <f>$G28+$I28</f>
        <v>0</v>
      </c>
      <c r="L28" s="811">
        <f>$H28+$J28</f>
        <v>0</v>
      </c>
      <c r="M28" s="808"/>
      <c r="N28" s="808"/>
    </row>
    <row r="29" spans="1:14" ht="25.5">
      <c r="B29" s="817">
        <v>1</v>
      </c>
      <c r="C29" s="817" t="s">
        <v>5504</v>
      </c>
      <c r="D29" s="820" t="s">
        <v>1031</v>
      </c>
    </row>
    <row r="30" spans="1:14">
      <c r="B30" s="817">
        <v>1</v>
      </c>
      <c r="C30" s="817" t="s">
        <v>5504</v>
      </c>
      <c r="D30" s="820" t="s">
        <v>1032</v>
      </c>
    </row>
    <row r="31" spans="1:14">
      <c r="B31" s="817">
        <v>1</v>
      </c>
      <c r="C31" s="817" t="s">
        <v>5504</v>
      </c>
      <c r="D31" s="820" t="s">
        <v>1033</v>
      </c>
    </row>
    <row r="32" spans="1:14">
      <c r="B32" s="817">
        <v>1</v>
      </c>
      <c r="C32" s="817" t="s">
        <v>5504</v>
      </c>
      <c r="D32" s="820" t="s">
        <v>1034</v>
      </c>
    </row>
    <row r="33" spans="1:14">
      <c r="B33" s="817">
        <v>1</v>
      </c>
      <c r="C33" s="817" t="s">
        <v>5504</v>
      </c>
      <c r="D33" s="820" t="s">
        <v>1035</v>
      </c>
    </row>
    <row r="34" spans="1:14">
      <c r="B34" s="817">
        <v>1</v>
      </c>
      <c r="C34" s="817" t="s">
        <v>5504</v>
      </c>
      <c r="D34" s="820" t="s">
        <v>1035</v>
      </c>
    </row>
    <row r="35" spans="1:14">
      <c r="B35" s="817">
        <v>1</v>
      </c>
      <c r="C35" s="817" t="s">
        <v>5504</v>
      </c>
      <c r="D35" s="820" t="s">
        <v>1036</v>
      </c>
    </row>
    <row r="36" spans="1:14">
      <c r="B36" s="817">
        <v>1</v>
      </c>
      <c r="C36" s="817" t="s">
        <v>5504</v>
      </c>
      <c r="D36" s="820" t="s">
        <v>1036</v>
      </c>
    </row>
    <row r="37" spans="1:14">
      <c r="B37" s="817">
        <v>1</v>
      </c>
      <c r="C37" s="817" t="s">
        <v>5504</v>
      </c>
      <c r="D37" s="820" t="s">
        <v>1037</v>
      </c>
    </row>
    <row r="38" spans="1:14">
      <c r="B38" s="817">
        <v>1</v>
      </c>
      <c r="C38" s="817" t="s">
        <v>5504</v>
      </c>
      <c r="D38" s="820" t="s">
        <v>1037</v>
      </c>
    </row>
    <row r="39" spans="1:14">
      <c r="A39" s="806">
        <v>35</v>
      </c>
      <c r="B39" s="807" t="s">
        <v>1038</v>
      </c>
      <c r="C39" s="808"/>
      <c r="D39" s="809"/>
      <c r="E39" s="806" t="s">
        <v>4018</v>
      </c>
      <c r="F39" s="808">
        <v>1</v>
      </c>
      <c r="G39" s="810"/>
      <c r="H39" s="811">
        <f>$F39*$G39</f>
        <v>0</v>
      </c>
      <c r="I39" s="810"/>
      <c r="J39" s="811">
        <f>$F39*$I39</f>
        <v>0</v>
      </c>
      <c r="K39" s="810">
        <f>$G39+$I39</f>
        <v>0</v>
      </c>
      <c r="L39" s="811">
        <f>$H39+$J39</f>
        <v>0</v>
      </c>
      <c r="M39" s="808"/>
      <c r="N39" s="808"/>
    </row>
    <row r="40" spans="1:14">
      <c r="B40" s="817">
        <v>1</v>
      </c>
      <c r="C40" s="817" t="s">
        <v>5504</v>
      </c>
      <c r="D40" s="820" t="s">
        <v>1039</v>
      </c>
    </row>
    <row r="41" spans="1:14" ht="25.5">
      <c r="B41" s="817">
        <v>1</v>
      </c>
      <c r="C41" s="817" t="s">
        <v>5504</v>
      </c>
      <c r="D41" s="820" t="s">
        <v>1040</v>
      </c>
    </row>
    <row r="42" spans="1:14">
      <c r="A42" s="806">
        <v>36</v>
      </c>
      <c r="B42" s="807" t="s">
        <v>134</v>
      </c>
      <c r="C42" s="808"/>
      <c r="D42" s="809"/>
      <c r="E42" s="806" t="s">
        <v>4018</v>
      </c>
      <c r="F42" s="808">
        <v>1</v>
      </c>
      <c r="G42" s="810"/>
      <c r="H42" s="811">
        <f>$F42*$G42</f>
        <v>0</v>
      </c>
      <c r="I42" s="810"/>
      <c r="J42" s="811">
        <f>$F42*$I42</f>
        <v>0</v>
      </c>
      <c r="K42" s="810">
        <f>$G42+$I42</f>
        <v>0</v>
      </c>
      <c r="L42" s="811">
        <f>$H42+$J42</f>
        <v>0</v>
      </c>
      <c r="M42" s="808"/>
      <c r="N42" s="808"/>
    </row>
    <row r="43" spans="1:14">
      <c r="B43" s="817">
        <v>1</v>
      </c>
      <c r="C43" s="817" t="s">
        <v>5504</v>
      </c>
      <c r="D43" s="820" t="s">
        <v>135</v>
      </c>
    </row>
    <row r="44" spans="1:14">
      <c r="B44" s="817">
        <v>1</v>
      </c>
      <c r="C44" s="817" t="s">
        <v>5504</v>
      </c>
      <c r="D44" s="820" t="s">
        <v>136</v>
      </c>
    </row>
    <row r="45" spans="1:14">
      <c r="B45" s="817">
        <v>1</v>
      </c>
      <c r="C45" s="817" t="s">
        <v>5504</v>
      </c>
      <c r="D45" s="820" t="s">
        <v>137</v>
      </c>
    </row>
    <row r="46" spans="1:14">
      <c r="A46" s="806">
        <v>37</v>
      </c>
      <c r="B46" s="807" t="s">
        <v>141</v>
      </c>
      <c r="C46" s="808"/>
      <c r="D46" s="809"/>
      <c r="E46" s="806" t="s">
        <v>4018</v>
      </c>
      <c r="F46" s="808">
        <v>1</v>
      </c>
      <c r="G46" s="810"/>
      <c r="H46" s="811">
        <f>$F46*$G46</f>
        <v>0</v>
      </c>
      <c r="I46" s="810"/>
      <c r="J46" s="811">
        <f>$F46*$I46</f>
        <v>0</v>
      </c>
      <c r="K46" s="810">
        <f>$G46+$I46</f>
        <v>0</v>
      </c>
      <c r="L46" s="811">
        <f>$H46+$J46</f>
        <v>0</v>
      </c>
      <c r="M46" s="808"/>
      <c r="N46" s="808"/>
    </row>
    <row r="47" spans="1:14">
      <c r="B47" s="817">
        <v>1</v>
      </c>
      <c r="C47" s="817" t="s">
        <v>5504</v>
      </c>
      <c r="D47" s="820" t="s">
        <v>142</v>
      </c>
    </row>
    <row r="48" spans="1:14">
      <c r="A48" s="806">
        <v>38</v>
      </c>
      <c r="B48" s="807" t="s">
        <v>143</v>
      </c>
      <c r="C48" s="808"/>
      <c r="D48" s="809"/>
      <c r="E48" s="806" t="s">
        <v>4018</v>
      </c>
      <c r="F48" s="808">
        <v>1</v>
      </c>
      <c r="G48" s="810"/>
      <c r="H48" s="811">
        <f>$F48*$G48</f>
        <v>0</v>
      </c>
      <c r="I48" s="810"/>
      <c r="J48" s="811">
        <f>$F48*$I48</f>
        <v>0</v>
      </c>
      <c r="K48" s="810">
        <f>$G48+$I48</f>
        <v>0</v>
      </c>
      <c r="L48" s="811">
        <f>$H48+$J48</f>
        <v>0</v>
      </c>
      <c r="M48" s="808"/>
      <c r="N48" s="808"/>
    </row>
    <row r="49" spans="1:14">
      <c r="B49" s="817">
        <v>1</v>
      </c>
      <c r="C49" s="817" t="s">
        <v>5504</v>
      </c>
      <c r="D49" s="820" t="s">
        <v>144</v>
      </c>
    </row>
    <row r="50" spans="1:14">
      <c r="A50" s="806">
        <v>39</v>
      </c>
      <c r="B50" s="807" t="s">
        <v>145</v>
      </c>
      <c r="C50" s="808"/>
      <c r="D50" s="809"/>
      <c r="E50" s="806" t="s">
        <v>4018</v>
      </c>
      <c r="F50" s="808">
        <v>1</v>
      </c>
      <c r="G50" s="810"/>
      <c r="H50" s="811">
        <f>$F50*$G50</f>
        <v>0</v>
      </c>
      <c r="I50" s="810"/>
      <c r="J50" s="811">
        <f>$F50*$I50</f>
        <v>0</v>
      </c>
      <c r="K50" s="810">
        <f>$G50+$I50</f>
        <v>0</v>
      </c>
      <c r="L50" s="811">
        <f>$H50+$J50</f>
        <v>0</v>
      </c>
      <c r="M50" s="808"/>
      <c r="N50" s="808"/>
    </row>
    <row r="51" spans="1:14" ht="25.5">
      <c r="A51" s="792"/>
      <c r="B51" s="812"/>
      <c r="C51" s="813"/>
      <c r="D51" s="818" t="s">
        <v>146</v>
      </c>
      <c r="E51" s="792"/>
      <c r="F51" s="813"/>
      <c r="G51" s="795"/>
      <c r="H51" s="815"/>
      <c r="I51" s="795"/>
      <c r="J51" s="815"/>
      <c r="K51" s="795"/>
      <c r="L51" s="815"/>
      <c r="M51" s="813"/>
      <c r="N51" s="813"/>
    </row>
    <row r="52" spans="1:14">
      <c r="B52" s="817">
        <v>1</v>
      </c>
      <c r="C52" s="817" t="s">
        <v>5504</v>
      </c>
      <c r="D52" s="820" t="s">
        <v>147</v>
      </c>
    </row>
    <row r="53" spans="1:14">
      <c r="A53" s="806">
        <v>40</v>
      </c>
      <c r="B53" s="807" t="s">
        <v>1279</v>
      </c>
      <c r="C53" s="808"/>
      <c r="D53" s="809"/>
      <c r="E53" s="806" t="s">
        <v>4018</v>
      </c>
      <c r="F53" s="808">
        <v>1</v>
      </c>
      <c r="G53" s="810"/>
      <c r="H53" s="811">
        <f>$F53*$G53</f>
        <v>0</v>
      </c>
      <c r="I53" s="810"/>
      <c r="J53" s="811">
        <f>$F53*$I53</f>
        <v>0</v>
      </c>
      <c r="K53" s="810">
        <f>$G53+$I53</f>
        <v>0</v>
      </c>
      <c r="L53" s="811">
        <f>$H53+$J53</f>
        <v>0</v>
      </c>
      <c r="M53" s="808"/>
      <c r="N53" s="808"/>
    </row>
    <row r="54" spans="1:14">
      <c r="D54" s="820" t="s">
        <v>1274</v>
      </c>
    </row>
    <row r="55" spans="1:14" ht="25.5">
      <c r="D55" s="820" t="s">
        <v>0</v>
      </c>
    </row>
    <row r="56" spans="1:14">
      <c r="D56" s="820" t="s">
        <v>1280</v>
      </c>
    </row>
    <row r="57" spans="1:14">
      <c r="D57" s="820" t="s">
        <v>1281</v>
      </c>
    </row>
    <row r="58" spans="1:14" ht="13.5" thickBot="1">
      <c r="D58" s="820" t="s">
        <v>1282</v>
      </c>
    </row>
    <row r="59" spans="1:14" ht="13.5" thickBot="1">
      <c r="A59" s="827" t="s">
        <v>1283</v>
      </c>
      <c r="B59" s="828" t="s">
        <v>1284</v>
      </c>
      <c r="C59" s="829"/>
      <c r="D59" s="830"/>
      <c r="E59" s="831"/>
      <c r="F59" s="829"/>
      <c r="G59" s="832"/>
      <c r="H59" s="833">
        <f>SUM(H7:H58)</f>
        <v>0</v>
      </c>
      <c r="I59" s="832"/>
      <c r="J59" s="832">
        <f>SUM(J7:J58)</f>
        <v>0</v>
      </c>
      <c r="K59" s="832"/>
      <c r="L59" s="832">
        <f>SUM(L7:L58)</f>
        <v>0</v>
      </c>
      <c r="M59" s="829"/>
      <c r="N59" s="834"/>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4.xml><?xml version="1.0" encoding="utf-8"?>
<worksheet xmlns="http://schemas.openxmlformats.org/spreadsheetml/2006/main" xmlns:r="http://schemas.openxmlformats.org/officeDocument/2006/relationships">
  <sheetPr>
    <tabColor rgb="FF00B0F0"/>
    <pageSetUpPr fitToPage="1"/>
  </sheetPr>
  <dimension ref="A3:E22"/>
  <sheetViews>
    <sheetView workbookViewId="0">
      <selection activeCell="A31" sqref="A31"/>
    </sheetView>
  </sheetViews>
  <sheetFormatPr defaultColWidth="10.6640625" defaultRowHeight="12.75"/>
  <cols>
    <col min="1" max="1" width="10.6640625" style="835"/>
    <col min="2" max="2" width="45" style="837" customWidth="1"/>
    <col min="3" max="3" width="15.1640625" style="837" customWidth="1"/>
    <col min="4" max="4" width="16.1640625" style="837" customWidth="1"/>
    <col min="5" max="5" width="17.6640625" style="837" customWidth="1"/>
    <col min="6" max="16384" width="10.6640625" style="837"/>
  </cols>
  <sheetData>
    <row r="3" spans="1:5">
      <c r="B3" s="836" t="s">
        <v>1041</v>
      </c>
    </row>
    <row r="5" spans="1:5">
      <c r="B5" s="838" t="s">
        <v>4826</v>
      </c>
      <c r="C5" s="839" t="s">
        <v>4827</v>
      </c>
      <c r="D5" s="839" t="s">
        <v>4828</v>
      </c>
      <c r="E5" s="839" t="s">
        <v>4829</v>
      </c>
    </row>
    <row r="6" spans="1:5">
      <c r="B6" s="840"/>
      <c r="C6" s="840"/>
      <c r="D6" s="840"/>
      <c r="E6" s="840"/>
    </row>
    <row r="7" spans="1:5">
      <c r="B7" s="840" t="s">
        <v>1042</v>
      </c>
      <c r="C7" s="841">
        <f ca="1">'M1'!$H$1</f>
        <v>0</v>
      </c>
      <c r="D7" s="841">
        <f ca="1">'M1'!$J$1</f>
        <v>0</v>
      </c>
      <c r="E7" s="841">
        <f ca="1">'M1'!$L$1</f>
        <v>0</v>
      </c>
    </row>
    <row r="8" spans="1:5">
      <c r="B8" s="840"/>
      <c r="C8" s="841"/>
      <c r="D8" s="841"/>
      <c r="E8" s="841"/>
    </row>
    <row r="9" spans="1:5">
      <c r="B9" s="842" t="s">
        <v>4832</v>
      </c>
      <c r="C9" s="843">
        <f>SUM(C6:C8)</f>
        <v>0</v>
      </c>
      <c r="D9" s="843">
        <f>SUM(D6:D8)</f>
        <v>0</v>
      </c>
      <c r="E9" s="843">
        <f>SUM(E6:E8)</f>
        <v>0</v>
      </c>
    </row>
    <row r="13" spans="1:5" s="845" customFormat="1" ht="9.75">
      <c r="A13" s="844"/>
    </row>
    <row r="14" spans="1:5" s="845" customFormat="1" ht="9.75">
      <c r="A14" s="844"/>
    </row>
    <row r="15" spans="1:5" s="845" customFormat="1" ht="9.75">
      <c r="A15" s="844"/>
    </row>
    <row r="16" spans="1:5" s="845" customFormat="1" ht="9.75">
      <c r="A16" s="844"/>
    </row>
    <row r="17" spans="1:1" s="845" customFormat="1" ht="9.75">
      <c r="A17" s="844"/>
    </row>
    <row r="18" spans="1:1" s="845" customFormat="1" ht="9.75">
      <c r="A18" s="844"/>
    </row>
    <row r="19" spans="1:1" s="845" customFormat="1" ht="9.75">
      <c r="A19" s="844"/>
    </row>
    <row r="20" spans="1:1" s="845" customFormat="1" ht="9.75">
      <c r="A20" s="844"/>
    </row>
    <row r="21" spans="1:1" s="845" customFormat="1" ht="9.75">
      <c r="A21" s="844"/>
    </row>
    <row r="22" spans="1:1" s="845" customFormat="1" ht="9.75">
      <c r="A22" s="844"/>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75.xml><?xml version="1.0" encoding="utf-8"?>
<worksheet xmlns="http://schemas.openxmlformats.org/spreadsheetml/2006/main" xmlns:r="http://schemas.openxmlformats.org/officeDocument/2006/relationships">
  <sheetPr>
    <tabColor rgb="FF00B0F0"/>
    <pageSetUpPr fitToPage="1"/>
  </sheetPr>
  <dimension ref="A1:N23"/>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877" customWidth="1"/>
    <col min="2" max="2" width="6.83203125" style="878" customWidth="1"/>
    <col min="3" max="3" width="5.5" style="878" customWidth="1"/>
    <col min="4" max="4" width="68.1640625" style="879" customWidth="1"/>
    <col min="5" max="5" width="10.1640625" style="877" customWidth="1"/>
    <col min="6" max="6" width="10.6640625" style="878"/>
    <col min="7" max="12" width="12.5" style="880" customWidth="1"/>
    <col min="13" max="13" width="15" style="878" customWidth="1"/>
    <col min="14" max="14" width="17" style="878" customWidth="1"/>
    <col min="15" max="16384" width="10.6640625" style="837"/>
  </cols>
  <sheetData>
    <row r="1" spans="1:14" s="848" customFormat="1">
      <c r="A1" s="846"/>
      <c r="B1" s="1675" t="s">
        <v>1043</v>
      </c>
      <c r="C1" s="1675"/>
      <c r="D1" s="1675"/>
      <c r="E1" s="847"/>
      <c r="G1" s="849"/>
      <c r="H1" s="850">
        <f>H23</f>
        <v>0</v>
      </c>
      <c r="I1" s="851"/>
      <c r="J1" s="850">
        <f>J23</f>
        <v>0</v>
      </c>
      <c r="K1" s="851"/>
      <c r="L1" s="850">
        <f>L23</f>
        <v>0</v>
      </c>
    </row>
    <row r="2" spans="1:14" s="848" customFormat="1">
      <c r="A2" s="846"/>
      <c r="B2" s="1675" t="s">
        <v>1042</v>
      </c>
      <c r="C2" s="1675"/>
      <c r="D2" s="1675"/>
      <c r="E2" s="847"/>
      <c r="G2" s="852"/>
      <c r="H2" s="853"/>
      <c r="I2" s="847"/>
      <c r="J2" s="847"/>
      <c r="K2" s="847"/>
      <c r="L2" s="847"/>
    </row>
    <row r="3" spans="1:14" s="848" customFormat="1">
      <c r="A3" s="846"/>
      <c r="B3" s="1676"/>
      <c r="C3" s="1676"/>
      <c r="D3" s="1676"/>
      <c r="E3" s="847"/>
      <c r="G3" s="853"/>
      <c r="H3" s="853"/>
      <c r="I3" s="847"/>
      <c r="J3" s="847"/>
      <c r="K3" s="847"/>
      <c r="L3" s="847"/>
    </row>
    <row r="4" spans="1:14" ht="25.5">
      <c r="A4" s="854" t="s">
        <v>4834</v>
      </c>
      <c r="B4" s="1677" t="s">
        <v>4835</v>
      </c>
      <c r="C4" s="1677"/>
      <c r="D4" s="1677"/>
      <c r="E4" s="855" t="s">
        <v>4836</v>
      </c>
      <c r="F4" s="855" t="s">
        <v>4837</v>
      </c>
      <c r="G4" s="839" t="s">
        <v>4838</v>
      </c>
      <c r="H4" s="839" t="s">
        <v>4839</v>
      </c>
      <c r="I4" s="839" t="s">
        <v>4840</v>
      </c>
      <c r="J4" s="839" t="s">
        <v>4841</v>
      </c>
      <c r="K4" s="839" t="s">
        <v>4842</v>
      </c>
      <c r="L4" s="839" t="s">
        <v>4843</v>
      </c>
      <c r="M4" s="839" t="s">
        <v>5953</v>
      </c>
      <c r="N4" s="839" t="s">
        <v>4844</v>
      </c>
    </row>
    <row r="5" spans="1:14">
      <c r="A5" s="856">
        <v>1</v>
      </c>
      <c r="B5" s="856" t="s">
        <v>5936</v>
      </c>
      <c r="C5" s="856" t="s">
        <v>5936</v>
      </c>
      <c r="D5" s="856">
        <v>2</v>
      </c>
      <c r="E5" s="856">
        <v>3</v>
      </c>
      <c r="F5" s="856">
        <v>4</v>
      </c>
      <c r="G5" s="856">
        <v>5</v>
      </c>
      <c r="H5" s="856">
        <v>6</v>
      </c>
      <c r="I5" s="856">
        <v>7</v>
      </c>
      <c r="J5" s="856">
        <v>8</v>
      </c>
      <c r="K5" s="856">
        <v>9</v>
      </c>
      <c r="L5" s="856">
        <v>10</v>
      </c>
      <c r="M5" s="856">
        <v>11</v>
      </c>
      <c r="N5" s="856">
        <v>12</v>
      </c>
    </row>
    <row r="6" spans="1:14" s="860" customFormat="1">
      <c r="A6" s="857" t="s">
        <v>4845</v>
      </c>
      <c r="B6" s="858" t="s">
        <v>4845</v>
      </c>
      <c r="C6" s="858" t="s">
        <v>4845</v>
      </c>
      <c r="D6" s="859" t="s">
        <v>4845</v>
      </c>
      <c r="E6" s="857" t="s">
        <v>4845</v>
      </c>
      <c r="F6" s="858" t="s">
        <v>4845</v>
      </c>
      <c r="G6" s="857" t="s">
        <v>4846</v>
      </c>
      <c r="H6" s="857" t="s">
        <v>4846</v>
      </c>
      <c r="I6" s="857" t="s">
        <v>4846</v>
      </c>
      <c r="J6" s="857" t="s">
        <v>4846</v>
      </c>
      <c r="K6" s="858" t="s">
        <v>4846</v>
      </c>
      <c r="L6" s="858" t="s">
        <v>4846</v>
      </c>
      <c r="M6" s="858" t="s">
        <v>4846</v>
      </c>
      <c r="N6" s="858" t="s">
        <v>4846</v>
      </c>
    </row>
    <row r="7" spans="1:14">
      <c r="A7" s="861">
        <v>1</v>
      </c>
      <c r="B7" s="862" t="s">
        <v>84</v>
      </c>
      <c r="C7" s="863"/>
      <c r="D7" s="864"/>
      <c r="E7" s="861" t="s">
        <v>459</v>
      </c>
      <c r="F7" s="863">
        <v>980</v>
      </c>
      <c r="G7" s="865"/>
      <c r="H7" s="866">
        <f>$F7*$G7</f>
        <v>0</v>
      </c>
      <c r="I7" s="865"/>
      <c r="J7" s="866">
        <f>$F7*$I7</f>
        <v>0</v>
      </c>
      <c r="K7" s="865">
        <f>$G7+$I7</f>
        <v>0</v>
      </c>
      <c r="L7" s="866">
        <f>$H7+$J7</f>
        <v>0</v>
      </c>
      <c r="M7" s="863"/>
      <c r="N7" s="863"/>
    </row>
    <row r="8" spans="1:14">
      <c r="A8" s="867"/>
      <c r="B8" s="868"/>
      <c r="C8" s="869"/>
      <c r="D8" s="870" t="s">
        <v>3111</v>
      </c>
      <c r="E8" s="867"/>
      <c r="F8" s="869"/>
      <c r="G8" s="871"/>
      <c r="H8" s="872"/>
      <c r="I8" s="871"/>
      <c r="J8" s="872"/>
      <c r="K8" s="871"/>
      <c r="L8" s="872"/>
      <c r="M8" s="869"/>
      <c r="N8" s="869"/>
    </row>
    <row r="9" spans="1:14">
      <c r="A9" s="861">
        <v>2</v>
      </c>
      <c r="B9" s="862" t="s">
        <v>3116</v>
      </c>
      <c r="C9" s="863"/>
      <c r="D9" s="864"/>
      <c r="E9" s="861" t="s">
        <v>459</v>
      </c>
      <c r="F9" s="863">
        <v>980</v>
      </c>
      <c r="G9" s="865"/>
      <c r="H9" s="866">
        <f>$F9*$G9</f>
        <v>0</v>
      </c>
      <c r="I9" s="865"/>
      <c r="J9" s="866">
        <f>$F9*$I9</f>
        <v>0</v>
      </c>
      <c r="K9" s="865">
        <f>$G9+$I9</f>
        <v>0</v>
      </c>
      <c r="L9" s="866">
        <f>$H9+$J9</f>
        <v>0</v>
      </c>
      <c r="M9" s="863"/>
      <c r="N9" s="863"/>
    </row>
    <row r="10" spans="1:14">
      <c r="A10" s="867"/>
      <c r="B10" s="868"/>
      <c r="C10" s="869"/>
      <c r="D10" s="870" t="s">
        <v>3111</v>
      </c>
      <c r="E10" s="867"/>
      <c r="F10" s="869"/>
      <c r="G10" s="871"/>
      <c r="H10" s="872"/>
      <c r="I10" s="871"/>
      <c r="J10" s="872"/>
      <c r="K10" s="871"/>
      <c r="L10" s="872"/>
      <c r="M10" s="869"/>
      <c r="N10" s="869"/>
    </row>
    <row r="11" spans="1:14">
      <c r="A11" s="861">
        <v>3</v>
      </c>
      <c r="B11" s="862" t="s">
        <v>184</v>
      </c>
      <c r="C11" s="863"/>
      <c r="D11" s="864"/>
      <c r="E11" s="861" t="s">
        <v>459</v>
      </c>
      <c r="F11" s="863">
        <v>980</v>
      </c>
      <c r="G11" s="865"/>
      <c r="H11" s="866">
        <f>$F11*$G11</f>
        <v>0</v>
      </c>
      <c r="I11" s="865"/>
      <c r="J11" s="866">
        <f>$F11*$I11</f>
        <v>0</v>
      </c>
      <c r="K11" s="865">
        <f>$G11+$I11</f>
        <v>0</v>
      </c>
      <c r="L11" s="866">
        <f>$H11+$J11</f>
        <v>0</v>
      </c>
      <c r="M11" s="863"/>
      <c r="N11" s="863"/>
    </row>
    <row r="12" spans="1:14">
      <c r="A12" s="867"/>
      <c r="B12" s="868"/>
      <c r="C12" s="869"/>
      <c r="D12" s="870" t="s">
        <v>3111</v>
      </c>
      <c r="E12" s="867"/>
      <c r="F12" s="869"/>
      <c r="G12" s="871"/>
      <c r="H12" s="872"/>
      <c r="I12" s="871"/>
      <c r="J12" s="872"/>
      <c r="K12" s="871"/>
      <c r="L12" s="872"/>
      <c r="M12" s="869"/>
      <c r="N12" s="869"/>
    </row>
    <row r="13" spans="1:14">
      <c r="A13" s="861">
        <v>4</v>
      </c>
      <c r="B13" s="862" t="s">
        <v>3127</v>
      </c>
      <c r="C13" s="863"/>
      <c r="D13" s="864"/>
      <c r="E13" s="861" t="s">
        <v>4018</v>
      </c>
      <c r="F13" s="863">
        <v>1</v>
      </c>
      <c r="G13" s="865"/>
      <c r="H13" s="866">
        <f>$F13*$G13</f>
        <v>0</v>
      </c>
      <c r="I13" s="865"/>
      <c r="J13" s="866">
        <f>$F13*$I13</f>
        <v>0</v>
      </c>
      <c r="K13" s="865">
        <f>$G13+$I13</f>
        <v>0</v>
      </c>
      <c r="L13" s="866">
        <f>$H13+$J13</f>
        <v>0</v>
      </c>
      <c r="M13" s="863"/>
      <c r="N13" s="863"/>
    </row>
    <row r="14" spans="1:14" ht="25.5">
      <c r="A14" s="847"/>
      <c r="B14" s="873"/>
      <c r="C14" s="874"/>
      <c r="D14" s="875" t="s">
        <v>3128</v>
      </c>
      <c r="E14" s="847"/>
      <c r="F14" s="874"/>
      <c r="G14" s="850"/>
      <c r="H14" s="876"/>
      <c r="I14" s="850"/>
      <c r="J14" s="876"/>
      <c r="K14" s="850"/>
      <c r="L14" s="876"/>
      <c r="M14" s="874"/>
      <c r="N14" s="874"/>
    </row>
    <row r="15" spans="1:14">
      <c r="B15" s="878">
        <v>980</v>
      </c>
      <c r="C15" s="878" t="s">
        <v>459</v>
      </c>
      <c r="D15" s="879" t="s">
        <v>1044</v>
      </c>
    </row>
    <row r="16" spans="1:14">
      <c r="B16" s="878">
        <v>1</v>
      </c>
      <c r="C16" s="878" t="s">
        <v>4018</v>
      </c>
      <c r="D16" s="879" t="s">
        <v>3130</v>
      </c>
    </row>
    <row r="17" spans="1:14">
      <c r="A17" s="861">
        <v>5</v>
      </c>
      <c r="B17" s="862" t="s">
        <v>1279</v>
      </c>
      <c r="C17" s="863"/>
      <c r="D17" s="864"/>
      <c r="E17" s="861" t="s">
        <v>4018</v>
      </c>
      <c r="F17" s="863">
        <v>1</v>
      </c>
      <c r="G17" s="865"/>
      <c r="H17" s="866">
        <f>$F17*$G17</f>
        <v>0</v>
      </c>
      <c r="I17" s="865"/>
      <c r="J17" s="866">
        <f>$F17*$I17</f>
        <v>0</v>
      </c>
      <c r="K17" s="865">
        <f>$G17+$I17</f>
        <v>0</v>
      </c>
      <c r="L17" s="866">
        <f>$H17+$J17</f>
        <v>0</v>
      </c>
      <c r="M17" s="863"/>
      <c r="N17" s="863"/>
    </row>
    <row r="18" spans="1:14">
      <c r="D18" s="879" t="s">
        <v>1274</v>
      </c>
    </row>
    <row r="19" spans="1:14" ht="25.5">
      <c r="D19" s="879" t="s">
        <v>0</v>
      </c>
    </row>
    <row r="20" spans="1:14">
      <c r="D20" s="879" t="s">
        <v>1280</v>
      </c>
    </row>
    <row r="21" spans="1:14">
      <c r="D21" s="879" t="s">
        <v>1281</v>
      </c>
    </row>
    <row r="22" spans="1:14" ht="13.5" thickBot="1">
      <c r="D22" s="879" t="s">
        <v>1282</v>
      </c>
    </row>
    <row r="23" spans="1:14" ht="13.5" thickBot="1">
      <c r="A23" s="881" t="s">
        <v>1283</v>
      </c>
      <c r="B23" s="882" t="s">
        <v>1284</v>
      </c>
      <c r="C23" s="883"/>
      <c r="D23" s="884"/>
      <c r="E23" s="885"/>
      <c r="F23" s="883"/>
      <c r="G23" s="886"/>
      <c r="H23" s="887">
        <f>SUM(H7:H22)</f>
        <v>0</v>
      </c>
      <c r="I23" s="886"/>
      <c r="J23" s="886">
        <f>SUM(J7:J22)</f>
        <v>0</v>
      </c>
      <c r="K23" s="886"/>
      <c r="L23" s="886">
        <f>SUM(L7:L22)</f>
        <v>0</v>
      </c>
      <c r="M23" s="883"/>
      <c r="N23" s="88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76.xml><?xml version="1.0" encoding="utf-8"?>
<worksheet xmlns="http://schemas.openxmlformats.org/spreadsheetml/2006/main" xmlns:r="http://schemas.openxmlformats.org/officeDocument/2006/relationships">
  <sheetPr>
    <tabColor rgb="FF00B0F0"/>
    <pageSetUpPr fitToPage="1"/>
  </sheetPr>
  <dimension ref="A3:E26"/>
  <sheetViews>
    <sheetView workbookViewId="0">
      <selection activeCell="A31" sqref="A31"/>
    </sheetView>
  </sheetViews>
  <sheetFormatPr defaultColWidth="10.6640625" defaultRowHeight="12.75"/>
  <cols>
    <col min="1" max="1" width="10.6640625" style="899"/>
    <col min="2" max="2" width="45" style="890" customWidth="1"/>
    <col min="3" max="3" width="15.1640625" style="890" customWidth="1"/>
    <col min="4" max="4" width="16.1640625" style="890" customWidth="1"/>
    <col min="5" max="5" width="17.6640625" style="890" customWidth="1"/>
    <col min="6" max="16384" width="10.6640625" style="890"/>
  </cols>
  <sheetData>
    <row r="3" spans="2:5">
      <c r="B3" s="889" t="s">
        <v>1045</v>
      </c>
    </row>
    <row r="5" spans="2:5">
      <c r="B5" s="891" t="s">
        <v>4826</v>
      </c>
      <c r="C5" s="892" t="s">
        <v>4827</v>
      </c>
      <c r="D5" s="892" t="s">
        <v>4828</v>
      </c>
      <c r="E5" s="892" t="s">
        <v>4829</v>
      </c>
    </row>
    <row r="6" spans="2:5">
      <c r="B6" s="893"/>
      <c r="C6" s="893"/>
      <c r="D6" s="893"/>
      <c r="E6" s="893"/>
    </row>
    <row r="7" spans="2:5">
      <c r="B7" s="893" t="s">
        <v>4830</v>
      </c>
      <c r="C7" s="894">
        <f ca="1">'Mot (10)'!$H$1</f>
        <v>0</v>
      </c>
      <c r="D7" s="894">
        <f ca="1">'Mot (10)'!$J$1</f>
        <v>0</v>
      </c>
      <c r="E7" s="894">
        <f ca="1">'Mot (10)'!$L$1</f>
        <v>0</v>
      </c>
    </row>
    <row r="8" spans="2:5">
      <c r="B8" s="893" t="s">
        <v>4831</v>
      </c>
      <c r="C8" s="894">
        <f ca="1">'St (5)'!$H$1</f>
        <v>0</v>
      </c>
      <c r="D8" s="894">
        <f ca="1">'St (5)'!$J$1</f>
        <v>0</v>
      </c>
      <c r="E8" s="894">
        <f ca="1">'St (5)'!$L$1</f>
        <v>0</v>
      </c>
    </row>
    <row r="9" spans="2:5">
      <c r="B9" s="893" t="s">
        <v>2</v>
      </c>
      <c r="C9" s="894">
        <f ca="1">'MaR (5)'!$H$1</f>
        <v>0</v>
      </c>
      <c r="D9" s="894">
        <f ca="1">'MaR (5)'!$J$1</f>
        <v>0</v>
      </c>
      <c r="E9" s="894">
        <f ca="1">'MaR (5)'!$L$1</f>
        <v>0</v>
      </c>
    </row>
    <row r="10" spans="2:5">
      <c r="B10" s="893" t="s">
        <v>3</v>
      </c>
      <c r="C10" s="894">
        <f ca="1">'ASŘTP (5)'!$H$1</f>
        <v>0</v>
      </c>
      <c r="D10" s="894">
        <f ca="1">'ASŘTP (5)'!$J$1</f>
        <v>0</v>
      </c>
      <c r="E10" s="894">
        <f ca="1">'ASŘTP (5)'!$L$1</f>
        <v>0</v>
      </c>
    </row>
    <row r="11" spans="2:5">
      <c r="B11" s="893" t="s">
        <v>1046</v>
      </c>
      <c r="C11" s="894">
        <f ca="1">As!$H$1</f>
        <v>0</v>
      </c>
      <c r="D11" s="894">
        <f ca="1">As!$J$1</f>
        <v>0</v>
      </c>
      <c r="E11" s="894">
        <f ca="1">As!$L$1</f>
        <v>0</v>
      </c>
    </row>
    <row r="12" spans="2:5">
      <c r="B12" s="893"/>
      <c r="C12" s="894"/>
      <c r="D12" s="894"/>
      <c r="E12" s="894"/>
    </row>
    <row r="13" spans="2:5">
      <c r="B13" s="895" t="s">
        <v>4832</v>
      </c>
      <c r="C13" s="896">
        <f>SUM(C6:C12)</f>
        <v>0</v>
      </c>
      <c r="D13" s="896">
        <f>SUM(D6:D12)</f>
        <v>0</v>
      </c>
      <c r="E13" s="896">
        <f>SUM(E6:E12)</f>
        <v>0</v>
      </c>
    </row>
    <row r="17" spans="1:1" s="898" customFormat="1" ht="9.75">
      <c r="A17" s="897"/>
    </row>
    <row r="18" spans="1:1" s="898" customFormat="1" ht="9.75">
      <c r="A18" s="897"/>
    </row>
    <row r="19" spans="1:1" s="898" customFormat="1" ht="9.75">
      <c r="A19" s="897"/>
    </row>
    <row r="20" spans="1:1" s="898" customFormat="1" ht="9.75">
      <c r="A20" s="897"/>
    </row>
    <row r="21" spans="1:1" s="898" customFormat="1" ht="9.75">
      <c r="A21" s="897"/>
    </row>
    <row r="22" spans="1:1" s="898" customFormat="1" ht="9.75">
      <c r="A22" s="897"/>
    </row>
    <row r="23" spans="1:1" s="898" customFormat="1" ht="9.75">
      <c r="A23" s="897"/>
    </row>
    <row r="24" spans="1:1" s="898" customFormat="1" ht="9.75">
      <c r="A24" s="897"/>
    </row>
    <row r="25" spans="1:1" s="898" customFormat="1" ht="9.75">
      <c r="A25" s="897"/>
    </row>
    <row r="26" spans="1:1" s="898" customFormat="1" ht="9.75">
      <c r="A26" s="89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7.xml><?xml version="1.0" encoding="utf-8"?>
<worksheet xmlns="http://schemas.openxmlformats.org/spreadsheetml/2006/main" xmlns:r="http://schemas.openxmlformats.org/officeDocument/2006/relationships">
  <sheetPr>
    <tabColor rgb="FF00B0F0"/>
    <pageSetUpPr fitToPage="1"/>
  </sheetPr>
  <dimension ref="A1:N17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25" customWidth="1"/>
    <col min="2" max="2" width="6.83203125" style="926" customWidth="1"/>
    <col min="3" max="3" width="5.5" style="926" customWidth="1"/>
    <col min="4" max="4" width="68.1640625" style="929" customWidth="1"/>
    <col min="5" max="5" width="10.1640625" style="925" customWidth="1"/>
    <col min="6" max="6" width="10.6640625" style="926"/>
    <col min="7" max="12" width="12.5" style="928" customWidth="1"/>
    <col min="13" max="13" width="15" style="926" customWidth="1"/>
    <col min="14" max="14" width="17" style="926" customWidth="1"/>
    <col min="15" max="16384" width="10.6640625" style="890"/>
  </cols>
  <sheetData>
    <row r="1" spans="1:14" s="902" customFormat="1">
      <c r="A1" s="900"/>
      <c r="B1" s="1678" t="s">
        <v>4809</v>
      </c>
      <c r="C1" s="1678"/>
      <c r="D1" s="1678"/>
      <c r="E1" s="901"/>
      <c r="G1" s="903"/>
      <c r="H1" s="904">
        <f>H171</f>
        <v>0</v>
      </c>
      <c r="I1" s="905"/>
      <c r="J1" s="904">
        <f>J171</f>
        <v>0</v>
      </c>
      <c r="K1" s="905"/>
      <c r="L1" s="904">
        <f>L171</f>
        <v>0</v>
      </c>
    </row>
    <row r="2" spans="1:14" s="902" customFormat="1">
      <c r="A2" s="900"/>
      <c r="B2" s="1678" t="s">
        <v>4830</v>
      </c>
      <c r="C2" s="1678"/>
      <c r="D2" s="1678"/>
      <c r="E2" s="901"/>
      <c r="G2" s="906"/>
      <c r="H2" s="907"/>
      <c r="I2" s="901"/>
      <c r="J2" s="901"/>
      <c r="K2" s="901"/>
      <c r="L2" s="901"/>
    </row>
    <row r="3" spans="1:14" s="902" customFormat="1">
      <c r="A3" s="900"/>
      <c r="B3" s="1679"/>
      <c r="C3" s="1679"/>
      <c r="D3" s="1679"/>
      <c r="E3" s="901"/>
      <c r="G3" s="907"/>
      <c r="H3" s="907"/>
      <c r="I3" s="901"/>
      <c r="J3" s="901"/>
      <c r="K3" s="901"/>
      <c r="L3" s="901"/>
    </row>
    <row r="4" spans="1:14" ht="25.5">
      <c r="A4" s="908" t="s">
        <v>4834</v>
      </c>
      <c r="B4" s="1680" t="s">
        <v>4835</v>
      </c>
      <c r="C4" s="1680"/>
      <c r="D4" s="1680"/>
      <c r="E4" s="909" t="s">
        <v>4836</v>
      </c>
      <c r="F4" s="909" t="s">
        <v>4837</v>
      </c>
      <c r="G4" s="892" t="s">
        <v>4838</v>
      </c>
      <c r="H4" s="892" t="s">
        <v>4839</v>
      </c>
      <c r="I4" s="892" t="s">
        <v>4840</v>
      </c>
      <c r="J4" s="892" t="s">
        <v>4841</v>
      </c>
      <c r="K4" s="892" t="s">
        <v>4842</v>
      </c>
      <c r="L4" s="892" t="s">
        <v>4843</v>
      </c>
      <c r="M4" s="892" t="s">
        <v>5953</v>
      </c>
      <c r="N4" s="892" t="s">
        <v>4844</v>
      </c>
    </row>
    <row r="5" spans="1:14">
      <c r="A5" s="910">
        <v>1</v>
      </c>
      <c r="B5" s="910" t="s">
        <v>5936</v>
      </c>
      <c r="C5" s="910" t="s">
        <v>5936</v>
      </c>
      <c r="D5" s="910">
        <v>2</v>
      </c>
      <c r="E5" s="910">
        <v>3</v>
      </c>
      <c r="F5" s="910">
        <v>4</v>
      </c>
      <c r="G5" s="910">
        <v>5</v>
      </c>
      <c r="H5" s="910">
        <v>6</v>
      </c>
      <c r="I5" s="910">
        <v>7</v>
      </c>
      <c r="J5" s="910">
        <v>8</v>
      </c>
      <c r="K5" s="910">
        <v>9</v>
      </c>
      <c r="L5" s="910">
        <v>10</v>
      </c>
      <c r="M5" s="910">
        <v>11</v>
      </c>
      <c r="N5" s="910">
        <v>12</v>
      </c>
    </row>
    <row r="6" spans="1:14" s="914" customFormat="1">
      <c r="A6" s="911" t="s">
        <v>4845</v>
      </c>
      <c r="B6" s="912" t="s">
        <v>4845</v>
      </c>
      <c r="C6" s="912" t="s">
        <v>4845</v>
      </c>
      <c r="D6" s="913" t="s">
        <v>4845</v>
      </c>
      <c r="E6" s="911" t="s">
        <v>4845</v>
      </c>
      <c r="F6" s="912" t="s">
        <v>4845</v>
      </c>
      <c r="G6" s="911" t="s">
        <v>4846</v>
      </c>
      <c r="H6" s="911" t="s">
        <v>4846</v>
      </c>
      <c r="I6" s="911" t="s">
        <v>4846</v>
      </c>
      <c r="J6" s="911" t="s">
        <v>4846</v>
      </c>
      <c r="K6" s="912" t="s">
        <v>4846</v>
      </c>
      <c r="L6" s="912" t="s">
        <v>4846</v>
      </c>
      <c r="M6" s="912" t="s">
        <v>4846</v>
      </c>
      <c r="N6" s="912" t="s">
        <v>4846</v>
      </c>
    </row>
    <row r="7" spans="1:14">
      <c r="A7" s="915">
        <v>1</v>
      </c>
      <c r="B7" s="916" t="s">
        <v>4847</v>
      </c>
      <c r="C7" s="917"/>
      <c r="D7" s="918"/>
      <c r="E7" s="915" t="s">
        <v>4018</v>
      </c>
      <c r="F7" s="917">
        <v>1</v>
      </c>
      <c r="G7" s="919"/>
      <c r="H7" s="920">
        <f>$F7*$G7</f>
        <v>0</v>
      </c>
      <c r="I7" s="919"/>
      <c r="J7" s="920">
        <f>$F7*$I7</f>
        <v>0</v>
      </c>
      <c r="K7" s="919">
        <f>$G7+$I7</f>
        <v>0</v>
      </c>
      <c r="L7" s="920">
        <f>$H7+$J7</f>
        <v>0</v>
      </c>
      <c r="M7" s="917"/>
      <c r="N7" s="917"/>
    </row>
    <row r="8" spans="1:14" ht="63.75">
      <c r="A8" s="901"/>
      <c r="B8" s="921"/>
      <c r="C8" s="922"/>
      <c r="D8" s="923" t="s">
        <v>4848</v>
      </c>
      <c r="E8" s="901"/>
      <c r="F8" s="922"/>
      <c r="G8" s="904"/>
      <c r="H8" s="924"/>
      <c r="I8" s="904"/>
      <c r="J8" s="924"/>
      <c r="K8" s="904"/>
      <c r="L8" s="924"/>
      <c r="M8" s="922"/>
      <c r="N8" s="922"/>
    </row>
    <row r="9" spans="1:14">
      <c r="D9" s="927" t="s">
        <v>4849</v>
      </c>
    </row>
    <row r="10" spans="1:14">
      <c r="D10" s="927" t="s">
        <v>4850</v>
      </c>
    </row>
    <row r="11" spans="1:14">
      <c r="D11" s="927" t="s">
        <v>4851</v>
      </c>
    </row>
    <row r="12" spans="1:14">
      <c r="B12" s="926">
        <v>1</v>
      </c>
      <c r="C12" s="926" t="s">
        <v>5504</v>
      </c>
      <c r="D12" s="929" t="s">
        <v>1047</v>
      </c>
    </row>
    <row r="13" spans="1:14">
      <c r="B13" s="926">
        <v>1</v>
      </c>
      <c r="C13" s="926" t="s">
        <v>5504</v>
      </c>
      <c r="D13" s="929" t="s">
        <v>155</v>
      </c>
    </row>
    <row r="14" spans="1:14">
      <c r="B14" s="926">
        <v>3</v>
      </c>
      <c r="C14" s="926" t="s">
        <v>5504</v>
      </c>
      <c r="D14" s="929" t="s">
        <v>1048</v>
      </c>
    </row>
    <row r="15" spans="1:14">
      <c r="B15" s="926">
        <v>2</v>
      </c>
      <c r="C15" s="926" t="s">
        <v>5504</v>
      </c>
      <c r="D15" s="929" t="s">
        <v>156</v>
      </c>
    </row>
    <row r="16" spans="1:14">
      <c r="B16" s="926">
        <v>1</v>
      </c>
      <c r="C16" s="926" t="s">
        <v>5504</v>
      </c>
      <c r="D16" s="929" t="s">
        <v>1049</v>
      </c>
    </row>
    <row r="17" spans="2:4">
      <c r="B17" s="926">
        <v>1</v>
      </c>
      <c r="C17" s="926" t="s">
        <v>5504</v>
      </c>
      <c r="D17" s="929" t="s">
        <v>4854</v>
      </c>
    </row>
    <row r="18" spans="2:4">
      <c r="B18" s="926">
        <v>8</v>
      </c>
      <c r="C18" s="926" t="s">
        <v>4855</v>
      </c>
      <c r="D18" s="929" t="s">
        <v>157</v>
      </c>
    </row>
    <row r="19" spans="2:4">
      <c r="B19" s="926">
        <v>1</v>
      </c>
      <c r="C19" s="926" t="s">
        <v>5504</v>
      </c>
      <c r="D19" s="929" t="s">
        <v>1050</v>
      </c>
    </row>
    <row r="20" spans="2:4">
      <c r="B20" s="926">
        <v>1</v>
      </c>
      <c r="C20" s="926" t="s">
        <v>5504</v>
      </c>
      <c r="D20" s="929" t="s">
        <v>158</v>
      </c>
    </row>
    <row r="21" spans="2:4">
      <c r="B21" s="926">
        <v>1</v>
      </c>
      <c r="C21" s="926" t="s">
        <v>5504</v>
      </c>
      <c r="D21" s="929" t="s">
        <v>159</v>
      </c>
    </row>
    <row r="22" spans="2:4">
      <c r="B22" s="926">
        <v>1</v>
      </c>
      <c r="C22" s="926" t="s">
        <v>4855</v>
      </c>
      <c r="D22" s="929" t="s">
        <v>4859</v>
      </c>
    </row>
    <row r="23" spans="2:4">
      <c r="B23" s="926">
        <v>1</v>
      </c>
      <c r="C23" s="926" t="s">
        <v>5504</v>
      </c>
      <c r="D23" s="929" t="s">
        <v>4861</v>
      </c>
    </row>
    <row r="24" spans="2:4">
      <c r="B24" s="926">
        <v>2</v>
      </c>
      <c r="C24" s="926" t="s">
        <v>5504</v>
      </c>
      <c r="D24" s="929" t="s">
        <v>6</v>
      </c>
    </row>
    <row r="25" spans="2:4">
      <c r="B25" s="926">
        <v>1</v>
      </c>
      <c r="C25" s="926" t="s">
        <v>5504</v>
      </c>
      <c r="D25" s="929" t="s">
        <v>4863</v>
      </c>
    </row>
    <row r="26" spans="2:4">
      <c r="B26" s="926">
        <v>2</v>
      </c>
      <c r="C26" s="926" t="s">
        <v>5504</v>
      </c>
      <c r="D26" s="929" t="s">
        <v>7</v>
      </c>
    </row>
    <row r="27" spans="2:4">
      <c r="B27" s="926">
        <v>5</v>
      </c>
      <c r="C27" s="926" t="s">
        <v>5504</v>
      </c>
      <c r="D27" s="929" t="s">
        <v>4864</v>
      </c>
    </row>
    <row r="28" spans="2:4">
      <c r="B28" s="926">
        <v>1</v>
      </c>
      <c r="C28" s="926" t="s">
        <v>5504</v>
      </c>
      <c r="D28" s="929" t="s">
        <v>77</v>
      </c>
    </row>
    <row r="29" spans="2:4">
      <c r="B29" s="926">
        <v>1</v>
      </c>
      <c r="C29" s="926" t="s">
        <v>5504</v>
      </c>
      <c r="D29" s="929" t="s">
        <v>4866</v>
      </c>
    </row>
    <row r="30" spans="2:4">
      <c r="B30" s="926">
        <v>2</v>
      </c>
      <c r="C30" s="926" t="s">
        <v>5504</v>
      </c>
      <c r="D30" s="929" t="s">
        <v>984</v>
      </c>
    </row>
    <row r="31" spans="2:4">
      <c r="B31" s="926">
        <v>1</v>
      </c>
      <c r="C31" s="926" t="s">
        <v>5504</v>
      </c>
      <c r="D31" s="929" t="s">
        <v>1051</v>
      </c>
    </row>
    <row r="32" spans="2:4">
      <c r="B32" s="926">
        <v>1</v>
      </c>
      <c r="C32" s="926" t="s">
        <v>5504</v>
      </c>
      <c r="D32" s="929" t="s">
        <v>4868</v>
      </c>
    </row>
    <row r="33" spans="2:4">
      <c r="B33" s="926">
        <v>2</v>
      </c>
      <c r="C33" s="926" t="s">
        <v>5504</v>
      </c>
      <c r="D33" s="929" t="s">
        <v>1290</v>
      </c>
    </row>
    <row r="34" spans="2:4">
      <c r="B34" s="926">
        <v>1</v>
      </c>
      <c r="C34" s="926" t="s">
        <v>5504</v>
      </c>
      <c r="D34" s="929" t="s">
        <v>985</v>
      </c>
    </row>
    <row r="35" spans="2:4">
      <c r="B35" s="926">
        <v>1</v>
      </c>
      <c r="C35" s="926" t="s">
        <v>5504</v>
      </c>
      <c r="D35" s="929" t="s">
        <v>4872</v>
      </c>
    </row>
    <row r="36" spans="2:4">
      <c r="B36" s="926">
        <v>4</v>
      </c>
      <c r="C36" s="926" t="s">
        <v>5504</v>
      </c>
      <c r="D36" s="929" t="s">
        <v>4873</v>
      </c>
    </row>
    <row r="37" spans="2:4">
      <c r="B37" s="926">
        <v>2</v>
      </c>
      <c r="C37" s="926" t="s">
        <v>5504</v>
      </c>
      <c r="D37" s="929" t="s">
        <v>4874</v>
      </c>
    </row>
    <row r="38" spans="2:4">
      <c r="B38" s="926">
        <v>1</v>
      </c>
      <c r="C38" s="926" t="s">
        <v>5504</v>
      </c>
      <c r="D38" s="929" t="s">
        <v>164</v>
      </c>
    </row>
    <row r="39" spans="2:4">
      <c r="B39" s="926">
        <v>1</v>
      </c>
      <c r="C39" s="926" t="s">
        <v>5504</v>
      </c>
      <c r="D39" s="929" t="s">
        <v>986</v>
      </c>
    </row>
    <row r="40" spans="2:4">
      <c r="B40" s="926">
        <v>1</v>
      </c>
      <c r="C40" s="926" t="s">
        <v>5504</v>
      </c>
      <c r="D40" s="929" t="s">
        <v>165</v>
      </c>
    </row>
    <row r="41" spans="2:4">
      <c r="B41" s="926">
        <v>1</v>
      </c>
      <c r="C41" s="926" t="s">
        <v>5504</v>
      </c>
      <c r="D41" s="929" t="s">
        <v>1052</v>
      </c>
    </row>
    <row r="42" spans="2:4">
      <c r="B42" s="926">
        <v>2</v>
      </c>
      <c r="C42" s="926" t="s">
        <v>5504</v>
      </c>
      <c r="D42" s="929" t="s">
        <v>1053</v>
      </c>
    </row>
    <row r="43" spans="2:4">
      <c r="B43" s="926">
        <v>1</v>
      </c>
      <c r="C43" s="926" t="s">
        <v>5504</v>
      </c>
      <c r="D43" s="929" t="s">
        <v>4880</v>
      </c>
    </row>
    <row r="44" spans="2:4">
      <c r="B44" s="926">
        <v>1</v>
      </c>
      <c r="C44" s="926" t="s">
        <v>5504</v>
      </c>
      <c r="D44" s="929" t="s">
        <v>1291</v>
      </c>
    </row>
    <row r="45" spans="2:4">
      <c r="B45" s="926">
        <v>1</v>
      </c>
      <c r="C45" s="926" t="s">
        <v>5504</v>
      </c>
      <c r="D45" s="929" t="s">
        <v>4881</v>
      </c>
    </row>
    <row r="46" spans="2:4">
      <c r="B46" s="926">
        <v>1</v>
      </c>
      <c r="C46" s="926" t="s">
        <v>5504</v>
      </c>
      <c r="D46" s="929" t="s">
        <v>166</v>
      </c>
    </row>
    <row r="47" spans="2:4">
      <c r="B47" s="926">
        <v>4</v>
      </c>
      <c r="C47" s="926" t="s">
        <v>5504</v>
      </c>
      <c r="D47" s="929" t="s">
        <v>4882</v>
      </c>
    </row>
    <row r="48" spans="2:4">
      <c r="B48" s="926">
        <v>1</v>
      </c>
      <c r="C48" s="926" t="s">
        <v>5504</v>
      </c>
      <c r="D48" s="929" t="s">
        <v>1054</v>
      </c>
    </row>
    <row r="49" spans="2:4">
      <c r="B49" s="926">
        <v>2</v>
      </c>
      <c r="C49" s="926" t="s">
        <v>5504</v>
      </c>
      <c r="D49" s="929" t="s">
        <v>990</v>
      </c>
    </row>
    <row r="50" spans="2:4">
      <c r="B50" s="926">
        <v>1</v>
      </c>
      <c r="C50" s="926" t="s">
        <v>5504</v>
      </c>
      <c r="D50" s="929" t="s">
        <v>4885</v>
      </c>
    </row>
    <row r="51" spans="2:4">
      <c r="B51" s="926">
        <v>2</v>
      </c>
      <c r="C51" s="926" t="s">
        <v>5504</v>
      </c>
      <c r="D51" s="929" t="s">
        <v>4886</v>
      </c>
    </row>
    <row r="52" spans="2:4">
      <c r="B52" s="926">
        <v>2</v>
      </c>
      <c r="C52" s="926" t="s">
        <v>5504</v>
      </c>
      <c r="D52" s="929" t="s">
        <v>170</v>
      </c>
    </row>
    <row r="53" spans="2:4">
      <c r="B53" s="926">
        <v>1</v>
      </c>
      <c r="C53" s="926" t="s">
        <v>5504</v>
      </c>
      <c r="D53" s="929" t="s">
        <v>4887</v>
      </c>
    </row>
    <row r="54" spans="2:4">
      <c r="B54" s="926">
        <v>3</v>
      </c>
      <c r="C54" s="926" t="s">
        <v>5504</v>
      </c>
      <c r="D54" s="929" t="s">
        <v>4889</v>
      </c>
    </row>
    <row r="55" spans="2:4">
      <c r="B55" s="926">
        <v>3</v>
      </c>
      <c r="C55" s="926" t="s">
        <v>5504</v>
      </c>
      <c r="D55" s="929" t="s">
        <v>1055</v>
      </c>
    </row>
    <row r="56" spans="2:4">
      <c r="B56" s="926">
        <v>1</v>
      </c>
      <c r="C56" s="926" t="s">
        <v>5504</v>
      </c>
      <c r="D56" s="929" t="s">
        <v>4891</v>
      </c>
    </row>
    <row r="57" spans="2:4">
      <c r="B57" s="926">
        <v>1</v>
      </c>
      <c r="C57" s="926" t="s">
        <v>5504</v>
      </c>
      <c r="D57" s="929" t="s">
        <v>3078</v>
      </c>
    </row>
    <row r="58" spans="2:4">
      <c r="B58" s="926">
        <v>1</v>
      </c>
      <c r="C58" s="926" t="s">
        <v>5504</v>
      </c>
      <c r="D58" s="929" t="s">
        <v>991</v>
      </c>
    </row>
    <row r="59" spans="2:4">
      <c r="B59" s="926">
        <v>2</v>
      </c>
      <c r="C59" s="926" t="s">
        <v>5504</v>
      </c>
      <c r="D59" s="929" t="s">
        <v>1056</v>
      </c>
    </row>
    <row r="60" spans="2:4">
      <c r="B60" s="926">
        <v>1</v>
      </c>
      <c r="C60" s="926" t="s">
        <v>5504</v>
      </c>
      <c r="D60" s="929" t="s">
        <v>1057</v>
      </c>
    </row>
    <row r="61" spans="2:4">
      <c r="B61" s="926">
        <v>1</v>
      </c>
      <c r="C61" s="926" t="s">
        <v>5504</v>
      </c>
      <c r="D61" s="929" t="s">
        <v>1058</v>
      </c>
    </row>
    <row r="62" spans="2:4">
      <c r="B62" s="926">
        <v>2</v>
      </c>
      <c r="C62" s="926" t="s">
        <v>5504</v>
      </c>
      <c r="D62" s="929" t="s">
        <v>3084</v>
      </c>
    </row>
    <row r="63" spans="2:4">
      <c r="B63" s="926">
        <v>1</v>
      </c>
      <c r="C63" s="926" t="s">
        <v>5504</v>
      </c>
      <c r="D63" s="929" t="s">
        <v>11</v>
      </c>
    </row>
    <row r="64" spans="2:4">
      <c r="B64" s="926">
        <v>1</v>
      </c>
      <c r="C64" s="926" t="s">
        <v>5504</v>
      </c>
      <c r="D64" s="929" t="s">
        <v>1295</v>
      </c>
    </row>
    <row r="65" spans="2:4">
      <c r="B65" s="926">
        <v>4</v>
      </c>
      <c r="C65" s="926" t="s">
        <v>5504</v>
      </c>
      <c r="D65" s="929" t="s">
        <v>3085</v>
      </c>
    </row>
    <row r="66" spans="2:4">
      <c r="B66" s="926">
        <v>5</v>
      </c>
      <c r="C66" s="926" t="s">
        <v>5504</v>
      </c>
      <c r="D66" s="929" t="s">
        <v>3086</v>
      </c>
    </row>
    <row r="67" spans="2:4">
      <c r="B67" s="926">
        <v>1</v>
      </c>
      <c r="C67" s="926" t="s">
        <v>5504</v>
      </c>
      <c r="D67" s="929" t="s">
        <v>81</v>
      </c>
    </row>
    <row r="68" spans="2:4">
      <c r="B68" s="926">
        <v>5</v>
      </c>
      <c r="C68" s="926" t="s">
        <v>5504</v>
      </c>
      <c r="D68" s="929" t="s">
        <v>3087</v>
      </c>
    </row>
    <row r="69" spans="2:4">
      <c r="B69" s="926">
        <v>1</v>
      </c>
      <c r="C69" s="926" t="s">
        <v>5504</v>
      </c>
      <c r="D69" s="929" t="s">
        <v>82</v>
      </c>
    </row>
    <row r="70" spans="2:4">
      <c r="B70" s="926">
        <v>37</v>
      </c>
      <c r="C70" s="926" t="s">
        <v>5504</v>
      </c>
      <c r="D70" s="929" t="s">
        <v>3088</v>
      </c>
    </row>
    <row r="71" spans="2:4">
      <c r="B71" s="926">
        <v>6</v>
      </c>
      <c r="C71" s="926" t="s">
        <v>5504</v>
      </c>
      <c r="D71" s="929" t="s">
        <v>3089</v>
      </c>
    </row>
    <row r="72" spans="2:4">
      <c r="B72" s="926">
        <v>3</v>
      </c>
      <c r="C72" s="926" t="s">
        <v>5504</v>
      </c>
      <c r="D72" s="929" t="s">
        <v>3780</v>
      </c>
    </row>
    <row r="73" spans="2:4">
      <c r="B73" s="926">
        <v>18</v>
      </c>
      <c r="C73" s="926" t="s">
        <v>5504</v>
      </c>
      <c r="D73" s="929" t="s">
        <v>3090</v>
      </c>
    </row>
    <row r="74" spans="2:4">
      <c r="B74" s="926">
        <v>1</v>
      </c>
      <c r="C74" s="926" t="s">
        <v>5504</v>
      </c>
      <c r="D74" s="929" t="s">
        <v>3091</v>
      </c>
    </row>
    <row r="75" spans="2:4">
      <c r="B75" s="926">
        <v>6</v>
      </c>
      <c r="C75" s="926" t="s">
        <v>5504</v>
      </c>
      <c r="D75" s="929" t="s">
        <v>3092</v>
      </c>
    </row>
    <row r="76" spans="2:4">
      <c r="B76" s="926">
        <v>3</v>
      </c>
      <c r="C76" s="926" t="s">
        <v>5504</v>
      </c>
      <c r="D76" s="929" t="s">
        <v>3095</v>
      </c>
    </row>
    <row r="77" spans="2:4">
      <c r="B77" s="926">
        <v>1</v>
      </c>
      <c r="C77" s="926" t="s">
        <v>5504</v>
      </c>
      <c r="D77" s="929" t="s">
        <v>3096</v>
      </c>
    </row>
    <row r="78" spans="2:4">
      <c r="B78" s="926">
        <v>7</v>
      </c>
      <c r="C78" s="926" t="s">
        <v>5504</v>
      </c>
      <c r="D78" s="929" t="s">
        <v>3097</v>
      </c>
    </row>
    <row r="79" spans="2:4">
      <c r="B79" s="926">
        <v>1</v>
      </c>
      <c r="C79" s="926" t="s">
        <v>5504</v>
      </c>
      <c r="D79" s="929" t="s">
        <v>3098</v>
      </c>
    </row>
    <row r="80" spans="2:4">
      <c r="B80" s="926">
        <v>1</v>
      </c>
      <c r="C80" s="926" t="s">
        <v>5504</v>
      </c>
      <c r="D80" s="929" t="s">
        <v>3100</v>
      </c>
    </row>
    <row r="81" spans="1:14">
      <c r="B81" s="926">
        <v>7</v>
      </c>
      <c r="C81" s="926" t="s">
        <v>5504</v>
      </c>
      <c r="D81" s="929" t="s">
        <v>3103</v>
      </c>
    </row>
    <row r="82" spans="1:14">
      <c r="B82" s="926">
        <v>3</v>
      </c>
      <c r="C82" s="926" t="s">
        <v>5504</v>
      </c>
      <c r="D82" s="929" t="s">
        <v>1059</v>
      </c>
    </row>
    <row r="83" spans="1:14">
      <c r="B83" s="926">
        <v>1</v>
      </c>
      <c r="C83" s="926" t="s">
        <v>4018</v>
      </c>
      <c r="D83" s="929" t="s">
        <v>3105</v>
      </c>
    </row>
    <row r="84" spans="1:14">
      <c r="A84" s="915">
        <v>2</v>
      </c>
      <c r="B84" s="916" t="s">
        <v>3106</v>
      </c>
      <c r="C84" s="917"/>
      <c r="D84" s="918"/>
      <c r="E84" s="915" t="s">
        <v>5504</v>
      </c>
      <c r="F84" s="917">
        <v>1</v>
      </c>
      <c r="G84" s="919"/>
      <c r="H84" s="920">
        <f>$F84*$G84</f>
        <v>0</v>
      </c>
      <c r="I84" s="919"/>
      <c r="J84" s="920">
        <f>$F84*$I84</f>
        <v>0</v>
      </c>
      <c r="K84" s="919">
        <f>$G84+$I84</f>
        <v>0</v>
      </c>
      <c r="L84" s="920">
        <f>$H84+$J84</f>
        <v>0</v>
      </c>
      <c r="M84" s="917"/>
      <c r="N84" s="917"/>
    </row>
    <row r="86" spans="1:14">
      <c r="A86" s="915">
        <v>3</v>
      </c>
      <c r="B86" s="916" t="s">
        <v>3108</v>
      </c>
      <c r="C86" s="917"/>
      <c r="D86" s="918"/>
      <c r="E86" s="915" t="s">
        <v>5504</v>
      </c>
      <c r="F86" s="917">
        <v>1</v>
      </c>
      <c r="G86" s="919"/>
      <c r="H86" s="920">
        <f>$F86*$G86</f>
        <v>0</v>
      </c>
      <c r="I86" s="919"/>
      <c r="J86" s="920">
        <f>$F86*$I86</f>
        <v>0</v>
      </c>
      <c r="K86" s="919">
        <f>$G86+$I86</f>
        <v>0</v>
      </c>
      <c r="L86" s="920">
        <f>$H86+$J86</f>
        <v>0</v>
      </c>
      <c r="M86" s="917"/>
      <c r="N86" s="917"/>
    </row>
    <row r="87" spans="1:14">
      <c r="D87" s="929" t="s">
        <v>1060</v>
      </c>
    </row>
    <row r="88" spans="1:14">
      <c r="A88" s="915">
        <v>4</v>
      </c>
      <c r="B88" s="916" t="s">
        <v>177</v>
      </c>
      <c r="C88" s="917"/>
      <c r="D88" s="918"/>
      <c r="E88" s="915" t="s">
        <v>5504</v>
      </c>
      <c r="F88" s="917">
        <v>1</v>
      </c>
      <c r="G88" s="919"/>
      <c r="H88" s="920">
        <f>$F88*$G88</f>
        <v>0</v>
      </c>
      <c r="I88" s="919"/>
      <c r="J88" s="920">
        <f>$F88*$I88</f>
        <v>0</v>
      </c>
      <c r="K88" s="919">
        <f>$G88+$I88</f>
        <v>0</v>
      </c>
      <c r="L88" s="920">
        <f>$H88+$J88</f>
        <v>0</v>
      </c>
      <c r="M88" s="917"/>
      <c r="N88" s="917"/>
    </row>
    <row r="89" spans="1:14">
      <c r="D89" s="929" t="s">
        <v>1061</v>
      </c>
    </row>
    <row r="90" spans="1:14">
      <c r="A90" s="915">
        <v>5</v>
      </c>
      <c r="B90" s="916" t="s">
        <v>241</v>
      </c>
      <c r="C90" s="917"/>
      <c r="D90" s="918"/>
      <c r="E90" s="915" t="s">
        <v>5504</v>
      </c>
      <c r="F90" s="917">
        <v>1</v>
      </c>
      <c r="G90" s="919"/>
      <c r="H90" s="920">
        <f>$F90*$G90</f>
        <v>0</v>
      </c>
      <c r="I90" s="919"/>
      <c r="J90" s="920">
        <f>$F90*$I90</f>
        <v>0</v>
      </c>
      <c r="K90" s="919">
        <f>$G90+$I90</f>
        <v>0</v>
      </c>
      <c r="L90" s="920">
        <f>$H90+$J90</f>
        <v>0</v>
      </c>
      <c r="M90" s="917"/>
      <c r="N90" s="917"/>
    </row>
    <row r="91" spans="1:14">
      <c r="D91" s="929" t="s">
        <v>1062</v>
      </c>
    </row>
    <row r="92" spans="1:14">
      <c r="A92" s="915">
        <v>6</v>
      </c>
      <c r="B92" s="916" t="s">
        <v>1063</v>
      </c>
      <c r="C92" s="917"/>
      <c r="D92" s="918"/>
      <c r="E92" s="915" t="s">
        <v>5504</v>
      </c>
      <c r="F92" s="917">
        <v>1</v>
      </c>
      <c r="G92" s="919"/>
      <c r="H92" s="920">
        <f>$F92*$G92</f>
        <v>0</v>
      </c>
      <c r="I92" s="919"/>
      <c r="J92" s="920">
        <f>$F92*$I92</f>
        <v>0</v>
      </c>
      <c r="K92" s="919">
        <f>$G92+$I92</f>
        <v>0</v>
      </c>
      <c r="L92" s="920">
        <f>$H92+$J92</f>
        <v>0</v>
      </c>
      <c r="M92" s="917"/>
      <c r="N92" s="917"/>
    </row>
    <row r="93" spans="1:14">
      <c r="D93" s="929" t="s">
        <v>1064</v>
      </c>
    </row>
    <row r="94" spans="1:14">
      <c r="A94" s="915">
        <v>7</v>
      </c>
      <c r="B94" s="916" t="s">
        <v>29</v>
      </c>
      <c r="C94" s="917"/>
      <c r="D94" s="918"/>
      <c r="E94" s="915" t="s">
        <v>5504</v>
      </c>
      <c r="F94" s="917">
        <v>1</v>
      </c>
      <c r="G94" s="919"/>
      <c r="H94" s="920">
        <f>$F94*$G94</f>
        <v>0</v>
      </c>
      <c r="I94" s="919"/>
      <c r="J94" s="920">
        <f>$F94*$I94</f>
        <v>0</v>
      </c>
      <c r="K94" s="919">
        <f>$G94+$I94</f>
        <v>0</v>
      </c>
      <c r="L94" s="920">
        <f>$H94+$J94</f>
        <v>0</v>
      </c>
      <c r="M94" s="917"/>
      <c r="N94" s="917"/>
    </row>
    <row r="95" spans="1:14">
      <c r="A95" s="930"/>
      <c r="B95" s="931"/>
      <c r="C95" s="932"/>
      <c r="D95" s="933" t="s">
        <v>30</v>
      </c>
      <c r="E95" s="930"/>
      <c r="F95" s="932"/>
      <c r="G95" s="934"/>
      <c r="H95" s="935"/>
      <c r="I95" s="934"/>
      <c r="J95" s="935"/>
      <c r="K95" s="934"/>
      <c r="L95" s="935"/>
      <c r="M95" s="932"/>
      <c r="N95" s="932"/>
    </row>
    <row r="96" spans="1:14">
      <c r="A96" s="915">
        <v>8</v>
      </c>
      <c r="B96" s="916" t="s">
        <v>83</v>
      </c>
      <c r="C96" s="917"/>
      <c r="D96" s="918"/>
      <c r="E96" s="915" t="s">
        <v>459</v>
      </c>
      <c r="F96" s="917">
        <v>5</v>
      </c>
      <c r="G96" s="919"/>
      <c r="H96" s="920">
        <f>$F96*$G96</f>
        <v>0</v>
      </c>
      <c r="I96" s="919"/>
      <c r="J96" s="920">
        <f>$F96*$I96</f>
        <v>0</v>
      </c>
      <c r="K96" s="919">
        <f>$G96+$I96</f>
        <v>0</v>
      </c>
      <c r="L96" s="920">
        <f>$H96+$J96</f>
        <v>0</v>
      </c>
      <c r="M96" s="917"/>
      <c r="N96" s="917"/>
    </row>
    <row r="97" spans="1:14">
      <c r="A97" s="930"/>
      <c r="B97" s="931"/>
      <c r="C97" s="932"/>
      <c r="D97" s="933" t="s">
        <v>3111</v>
      </c>
      <c r="E97" s="930"/>
      <c r="F97" s="932"/>
      <c r="G97" s="934"/>
      <c r="H97" s="935"/>
      <c r="I97" s="934"/>
      <c r="J97" s="935"/>
      <c r="K97" s="934"/>
      <c r="L97" s="935"/>
      <c r="M97" s="932"/>
      <c r="N97" s="932"/>
    </row>
    <row r="98" spans="1:14">
      <c r="A98" s="915">
        <v>9</v>
      </c>
      <c r="B98" s="916" t="s">
        <v>3110</v>
      </c>
      <c r="C98" s="917"/>
      <c r="D98" s="918"/>
      <c r="E98" s="915" t="s">
        <v>459</v>
      </c>
      <c r="F98" s="917">
        <v>50</v>
      </c>
      <c r="G98" s="919"/>
      <c r="H98" s="920">
        <f>$F98*$G98</f>
        <v>0</v>
      </c>
      <c r="I98" s="919"/>
      <c r="J98" s="920">
        <f>$F98*$I98</f>
        <v>0</v>
      </c>
      <c r="K98" s="919">
        <f>$G98+$I98</f>
        <v>0</v>
      </c>
      <c r="L98" s="920">
        <f>$H98+$J98</f>
        <v>0</v>
      </c>
      <c r="M98" s="917"/>
      <c r="N98" s="917"/>
    </row>
    <row r="99" spans="1:14">
      <c r="A99" s="930"/>
      <c r="B99" s="931"/>
      <c r="C99" s="932"/>
      <c r="D99" s="933" t="s">
        <v>3111</v>
      </c>
      <c r="E99" s="930"/>
      <c r="F99" s="932"/>
      <c r="G99" s="934"/>
      <c r="H99" s="935"/>
      <c r="I99" s="934"/>
      <c r="J99" s="935"/>
      <c r="K99" s="934"/>
      <c r="L99" s="935"/>
      <c r="M99" s="932"/>
      <c r="N99" s="932"/>
    </row>
    <row r="100" spans="1:14">
      <c r="A100" s="915">
        <v>10</v>
      </c>
      <c r="B100" s="916" t="s">
        <v>1016</v>
      </c>
      <c r="C100" s="917"/>
      <c r="D100" s="918"/>
      <c r="E100" s="915" t="s">
        <v>459</v>
      </c>
      <c r="F100" s="917">
        <v>25</v>
      </c>
      <c r="G100" s="919"/>
      <c r="H100" s="920">
        <f>$F100*$G100</f>
        <v>0</v>
      </c>
      <c r="I100" s="919"/>
      <c r="J100" s="920">
        <f>$F100*$I100</f>
        <v>0</v>
      </c>
      <c r="K100" s="919">
        <f>$G100+$I100</f>
        <v>0</v>
      </c>
      <c r="L100" s="920">
        <f>$H100+$J100</f>
        <v>0</v>
      </c>
      <c r="M100" s="917"/>
      <c r="N100" s="917"/>
    </row>
    <row r="101" spans="1:14">
      <c r="A101" s="930"/>
      <c r="B101" s="931"/>
      <c r="C101" s="932"/>
      <c r="D101" s="933" t="s">
        <v>3111</v>
      </c>
      <c r="E101" s="930"/>
      <c r="F101" s="932"/>
      <c r="G101" s="934"/>
      <c r="H101" s="935"/>
      <c r="I101" s="934"/>
      <c r="J101" s="935"/>
      <c r="K101" s="934"/>
      <c r="L101" s="935"/>
      <c r="M101" s="932"/>
      <c r="N101" s="932"/>
    </row>
    <row r="102" spans="1:14">
      <c r="A102" s="915">
        <v>11</v>
      </c>
      <c r="B102" s="916" t="s">
        <v>3112</v>
      </c>
      <c r="C102" s="917"/>
      <c r="D102" s="918"/>
      <c r="E102" s="915" t="s">
        <v>459</v>
      </c>
      <c r="F102" s="917">
        <v>15</v>
      </c>
      <c r="G102" s="919"/>
      <c r="H102" s="920">
        <f>$F102*$G102</f>
        <v>0</v>
      </c>
      <c r="I102" s="919"/>
      <c r="J102" s="920">
        <f>$F102*$I102</f>
        <v>0</v>
      </c>
      <c r="K102" s="919">
        <f>$G102+$I102</f>
        <v>0</v>
      </c>
      <c r="L102" s="920">
        <f>$H102+$J102</f>
        <v>0</v>
      </c>
      <c r="M102" s="917"/>
      <c r="N102" s="917"/>
    </row>
    <row r="103" spans="1:14">
      <c r="A103" s="930"/>
      <c r="B103" s="931"/>
      <c r="C103" s="932"/>
      <c r="D103" s="933" t="s">
        <v>3111</v>
      </c>
      <c r="E103" s="930"/>
      <c r="F103" s="932"/>
      <c r="G103" s="934"/>
      <c r="H103" s="935"/>
      <c r="I103" s="934"/>
      <c r="J103" s="935"/>
      <c r="K103" s="934"/>
      <c r="L103" s="935"/>
      <c r="M103" s="932"/>
      <c r="N103" s="932"/>
    </row>
    <row r="104" spans="1:14">
      <c r="A104" s="915">
        <v>12</v>
      </c>
      <c r="B104" s="916" t="s">
        <v>3113</v>
      </c>
      <c r="C104" s="917"/>
      <c r="D104" s="918"/>
      <c r="E104" s="915" t="s">
        <v>459</v>
      </c>
      <c r="F104" s="917">
        <v>25</v>
      </c>
      <c r="G104" s="919"/>
      <c r="H104" s="920">
        <f>$F104*$G104</f>
        <v>0</v>
      </c>
      <c r="I104" s="919"/>
      <c r="J104" s="920">
        <f>$F104*$I104</f>
        <v>0</v>
      </c>
      <c r="K104" s="919">
        <f>$G104+$I104</f>
        <v>0</v>
      </c>
      <c r="L104" s="920">
        <f>$H104+$J104</f>
        <v>0</v>
      </c>
      <c r="M104" s="917"/>
      <c r="N104" s="917"/>
    </row>
    <row r="105" spans="1:14">
      <c r="A105" s="930"/>
      <c r="B105" s="931"/>
      <c r="C105" s="932"/>
      <c r="D105" s="933" t="s">
        <v>3111</v>
      </c>
      <c r="E105" s="930"/>
      <c r="F105" s="932"/>
      <c r="G105" s="934"/>
      <c r="H105" s="935"/>
      <c r="I105" s="934"/>
      <c r="J105" s="935"/>
      <c r="K105" s="934"/>
      <c r="L105" s="935"/>
      <c r="M105" s="932"/>
      <c r="N105" s="932"/>
    </row>
    <row r="106" spans="1:14">
      <c r="A106" s="915">
        <v>13</v>
      </c>
      <c r="B106" s="916" t="s">
        <v>1065</v>
      </c>
      <c r="C106" s="917"/>
      <c r="D106" s="918"/>
      <c r="E106" s="915" t="s">
        <v>459</v>
      </c>
      <c r="F106" s="917">
        <v>30</v>
      </c>
      <c r="G106" s="919"/>
      <c r="H106" s="920">
        <f>$F106*$G106</f>
        <v>0</v>
      </c>
      <c r="I106" s="919"/>
      <c r="J106" s="920">
        <f>$F106*$I106</f>
        <v>0</v>
      </c>
      <c r="K106" s="919">
        <f>$G106+$I106</f>
        <v>0</v>
      </c>
      <c r="L106" s="920">
        <f>$H106+$J106</f>
        <v>0</v>
      </c>
      <c r="M106" s="917"/>
      <c r="N106" s="917"/>
    </row>
    <row r="107" spans="1:14">
      <c r="A107" s="930"/>
      <c r="B107" s="931"/>
      <c r="C107" s="932"/>
      <c r="D107" s="933" t="s">
        <v>3111</v>
      </c>
      <c r="E107" s="930"/>
      <c r="F107" s="932"/>
      <c r="G107" s="934"/>
      <c r="H107" s="935"/>
      <c r="I107" s="934"/>
      <c r="J107" s="935"/>
      <c r="K107" s="934"/>
      <c r="L107" s="935"/>
      <c r="M107" s="932"/>
      <c r="N107" s="932"/>
    </row>
    <row r="108" spans="1:14">
      <c r="A108" s="915">
        <v>14</v>
      </c>
      <c r="B108" s="916" t="s">
        <v>3117</v>
      </c>
      <c r="C108" s="917"/>
      <c r="D108" s="918"/>
      <c r="E108" s="915" t="s">
        <v>459</v>
      </c>
      <c r="F108" s="917">
        <v>50</v>
      </c>
      <c r="G108" s="919"/>
      <c r="H108" s="920">
        <f>$F108*$G108</f>
        <v>0</v>
      </c>
      <c r="I108" s="919"/>
      <c r="J108" s="920">
        <f>$F108*$I108</f>
        <v>0</v>
      </c>
      <c r="K108" s="919">
        <f>$G108+$I108</f>
        <v>0</v>
      </c>
      <c r="L108" s="920">
        <f>$H108+$J108</f>
        <v>0</v>
      </c>
      <c r="M108" s="917"/>
      <c r="N108" s="917"/>
    </row>
    <row r="109" spans="1:14">
      <c r="A109" s="930"/>
      <c r="B109" s="931"/>
      <c r="C109" s="932"/>
      <c r="D109" s="933" t="s">
        <v>3111</v>
      </c>
      <c r="E109" s="930"/>
      <c r="F109" s="932"/>
      <c r="G109" s="934"/>
      <c r="H109" s="935"/>
      <c r="I109" s="934"/>
      <c r="J109" s="935"/>
      <c r="K109" s="934"/>
      <c r="L109" s="935"/>
      <c r="M109" s="932"/>
      <c r="N109" s="932"/>
    </row>
    <row r="110" spans="1:14">
      <c r="A110" s="915">
        <v>15</v>
      </c>
      <c r="B110" s="916" t="s">
        <v>996</v>
      </c>
      <c r="C110" s="917"/>
      <c r="D110" s="918"/>
      <c r="E110" s="915" t="s">
        <v>459</v>
      </c>
      <c r="F110" s="917">
        <v>35</v>
      </c>
      <c r="G110" s="919"/>
      <c r="H110" s="920">
        <f>$F110*$G110</f>
        <v>0</v>
      </c>
      <c r="I110" s="919"/>
      <c r="J110" s="920">
        <f>$F110*$I110</f>
        <v>0</v>
      </c>
      <c r="K110" s="919">
        <f>$G110+$I110</f>
        <v>0</v>
      </c>
      <c r="L110" s="920">
        <f>$H110+$J110</f>
        <v>0</v>
      </c>
      <c r="M110" s="917"/>
      <c r="N110" s="917"/>
    </row>
    <row r="111" spans="1:14">
      <c r="A111" s="930"/>
      <c r="B111" s="931"/>
      <c r="C111" s="932"/>
      <c r="D111" s="933" t="s">
        <v>3111</v>
      </c>
      <c r="E111" s="930"/>
      <c r="F111" s="932"/>
      <c r="G111" s="934"/>
      <c r="H111" s="935"/>
      <c r="I111" s="934"/>
      <c r="J111" s="935"/>
      <c r="K111" s="934"/>
      <c r="L111" s="935"/>
      <c r="M111" s="932"/>
      <c r="N111" s="932"/>
    </row>
    <row r="112" spans="1:14">
      <c r="A112" s="915">
        <v>16</v>
      </c>
      <c r="B112" s="916" t="s">
        <v>3119</v>
      </c>
      <c r="C112" s="917"/>
      <c r="D112" s="918"/>
      <c r="E112" s="915" t="s">
        <v>459</v>
      </c>
      <c r="F112" s="917">
        <v>35</v>
      </c>
      <c r="G112" s="919"/>
      <c r="H112" s="920">
        <f>$F112*$G112</f>
        <v>0</v>
      </c>
      <c r="I112" s="919"/>
      <c r="J112" s="920">
        <f>$F112*$I112</f>
        <v>0</v>
      </c>
      <c r="K112" s="919">
        <f>$G112+$I112</f>
        <v>0</v>
      </c>
      <c r="L112" s="920">
        <f>$H112+$J112</f>
        <v>0</v>
      </c>
      <c r="M112" s="917"/>
      <c r="N112" s="917"/>
    </row>
    <row r="113" spans="1:14">
      <c r="A113" s="930"/>
      <c r="B113" s="931"/>
      <c r="C113" s="932"/>
      <c r="D113" s="933" t="s">
        <v>3111</v>
      </c>
      <c r="E113" s="930"/>
      <c r="F113" s="932"/>
      <c r="G113" s="934"/>
      <c r="H113" s="935"/>
      <c r="I113" s="934"/>
      <c r="J113" s="935"/>
      <c r="K113" s="934"/>
      <c r="L113" s="935"/>
      <c r="M113" s="932"/>
      <c r="N113" s="932"/>
    </row>
    <row r="114" spans="1:14">
      <c r="A114" s="915">
        <v>17</v>
      </c>
      <c r="B114" s="916" t="s">
        <v>183</v>
      </c>
      <c r="C114" s="917"/>
      <c r="D114" s="918"/>
      <c r="E114" s="915" t="s">
        <v>459</v>
      </c>
      <c r="F114" s="917">
        <v>50</v>
      </c>
      <c r="G114" s="919"/>
      <c r="H114" s="920">
        <f>$F114*$G114</f>
        <v>0</v>
      </c>
      <c r="I114" s="919"/>
      <c r="J114" s="920">
        <f>$F114*$I114</f>
        <v>0</v>
      </c>
      <c r="K114" s="919">
        <f>$G114+$I114</f>
        <v>0</v>
      </c>
      <c r="L114" s="920">
        <f>$H114+$J114</f>
        <v>0</v>
      </c>
      <c r="M114" s="917"/>
      <c r="N114" s="917"/>
    </row>
    <row r="115" spans="1:14">
      <c r="A115" s="930"/>
      <c r="B115" s="931"/>
      <c r="C115" s="932"/>
      <c r="D115" s="933" t="s">
        <v>3111</v>
      </c>
      <c r="E115" s="930"/>
      <c r="F115" s="932"/>
      <c r="G115" s="934"/>
      <c r="H115" s="935"/>
      <c r="I115" s="934"/>
      <c r="J115" s="935"/>
      <c r="K115" s="934"/>
      <c r="L115" s="935"/>
      <c r="M115" s="932"/>
      <c r="N115" s="932"/>
    </row>
    <row r="116" spans="1:14">
      <c r="A116" s="915">
        <v>18</v>
      </c>
      <c r="B116" s="916" t="s">
        <v>3122</v>
      </c>
      <c r="C116" s="917"/>
      <c r="D116" s="918"/>
      <c r="E116" s="915" t="s">
        <v>459</v>
      </c>
      <c r="F116" s="917">
        <v>25</v>
      </c>
      <c r="G116" s="919"/>
      <c r="H116" s="920">
        <f>$F116*$G116</f>
        <v>0</v>
      </c>
      <c r="I116" s="919"/>
      <c r="J116" s="920">
        <f>$F116*$I116</f>
        <v>0</v>
      </c>
      <c r="K116" s="919">
        <f>$G116+$I116</f>
        <v>0</v>
      </c>
      <c r="L116" s="920">
        <f>$H116+$J116</f>
        <v>0</v>
      </c>
      <c r="M116" s="917"/>
      <c r="N116" s="917"/>
    </row>
    <row r="117" spans="1:14">
      <c r="A117" s="930"/>
      <c r="B117" s="931"/>
      <c r="C117" s="932"/>
      <c r="D117" s="933" t="s">
        <v>3111</v>
      </c>
      <c r="E117" s="930"/>
      <c r="F117" s="932"/>
      <c r="G117" s="934"/>
      <c r="H117" s="935"/>
      <c r="I117" s="934"/>
      <c r="J117" s="935"/>
      <c r="K117" s="934"/>
      <c r="L117" s="935"/>
      <c r="M117" s="932"/>
      <c r="N117" s="932"/>
    </row>
    <row r="118" spans="1:14">
      <c r="A118" s="915">
        <v>19</v>
      </c>
      <c r="B118" s="916" t="s">
        <v>3124</v>
      </c>
      <c r="C118" s="917"/>
      <c r="D118" s="918"/>
      <c r="E118" s="915" t="s">
        <v>459</v>
      </c>
      <c r="F118" s="917">
        <v>25</v>
      </c>
      <c r="G118" s="919"/>
      <c r="H118" s="920">
        <f>$F118*$G118</f>
        <v>0</v>
      </c>
      <c r="I118" s="919"/>
      <c r="J118" s="920">
        <f>$F118*$I118</f>
        <v>0</v>
      </c>
      <c r="K118" s="919">
        <f>$G118+$I118</f>
        <v>0</v>
      </c>
      <c r="L118" s="920">
        <f>$H118+$J118</f>
        <v>0</v>
      </c>
      <c r="M118" s="917"/>
      <c r="N118" s="917"/>
    </row>
    <row r="119" spans="1:14">
      <c r="A119" s="930"/>
      <c r="B119" s="931"/>
      <c r="C119" s="932"/>
      <c r="D119" s="933" t="s">
        <v>3111</v>
      </c>
      <c r="E119" s="930"/>
      <c r="F119" s="932"/>
      <c r="G119" s="934"/>
      <c r="H119" s="935"/>
      <c r="I119" s="934"/>
      <c r="J119" s="935"/>
      <c r="K119" s="934"/>
      <c r="L119" s="935"/>
      <c r="M119" s="932"/>
      <c r="N119" s="932"/>
    </row>
    <row r="120" spans="1:14">
      <c r="A120" s="915">
        <v>20</v>
      </c>
      <c r="B120" s="916" t="s">
        <v>1298</v>
      </c>
      <c r="C120" s="917"/>
      <c r="D120" s="918"/>
      <c r="E120" s="915" t="s">
        <v>459</v>
      </c>
      <c r="F120" s="917">
        <v>32</v>
      </c>
      <c r="G120" s="919"/>
      <c r="H120" s="920">
        <f>$F120*$G120</f>
        <v>0</v>
      </c>
      <c r="I120" s="919"/>
      <c r="J120" s="920">
        <f>$F120*$I120</f>
        <v>0</v>
      </c>
      <c r="K120" s="919">
        <f>$G120+$I120</f>
        <v>0</v>
      </c>
      <c r="L120" s="920">
        <f>$H120+$J120</f>
        <v>0</v>
      </c>
      <c r="M120" s="917"/>
      <c r="N120" s="917"/>
    </row>
    <row r="121" spans="1:14">
      <c r="A121" s="930"/>
      <c r="B121" s="931"/>
      <c r="C121" s="932"/>
      <c r="D121" s="933" t="s">
        <v>3111</v>
      </c>
      <c r="E121" s="930"/>
      <c r="F121" s="932"/>
      <c r="G121" s="934"/>
      <c r="H121" s="935"/>
      <c r="I121" s="934"/>
      <c r="J121" s="935"/>
      <c r="K121" s="934"/>
      <c r="L121" s="935"/>
      <c r="M121" s="932"/>
      <c r="N121" s="932"/>
    </row>
    <row r="122" spans="1:14">
      <c r="A122" s="915">
        <v>21</v>
      </c>
      <c r="B122" s="916" t="s">
        <v>3126</v>
      </c>
      <c r="C122" s="917"/>
      <c r="D122" s="918"/>
      <c r="E122" s="915" t="s">
        <v>459</v>
      </c>
      <c r="F122" s="917">
        <v>60</v>
      </c>
      <c r="G122" s="919"/>
      <c r="H122" s="920">
        <f>$F122*$G122</f>
        <v>0</v>
      </c>
      <c r="I122" s="919"/>
      <c r="J122" s="920">
        <f>$F122*$I122</f>
        <v>0</v>
      </c>
      <c r="K122" s="919">
        <f>$G122+$I122</f>
        <v>0</v>
      </c>
      <c r="L122" s="920">
        <f>$H122+$J122</f>
        <v>0</v>
      </c>
      <c r="M122" s="917"/>
      <c r="N122" s="917"/>
    </row>
    <row r="123" spans="1:14">
      <c r="A123" s="930"/>
      <c r="B123" s="931"/>
      <c r="C123" s="932"/>
      <c r="D123" s="933" t="s">
        <v>3111</v>
      </c>
      <c r="E123" s="930"/>
      <c r="F123" s="932"/>
      <c r="G123" s="934"/>
      <c r="H123" s="935"/>
      <c r="I123" s="934"/>
      <c r="J123" s="935"/>
      <c r="K123" s="934"/>
      <c r="L123" s="935"/>
      <c r="M123" s="932"/>
      <c r="N123" s="932"/>
    </row>
    <row r="124" spans="1:14">
      <c r="A124" s="915">
        <v>22</v>
      </c>
      <c r="B124" s="916" t="s">
        <v>1066</v>
      </c>
      <c r="C124" s="917"/>
      <c r="D124" s="918"/>
      <c r="E124" s="915" t="s">
        <v>459</v>
      </c>
      <c r="F124" s="917">
        <v>10</v>
      </c>
      <c r="G124" s="919"/>
      <c r="H124" s="920">
        <f>$F124*$G124</f>
        <v>0</v>
      </c>
      <c r="I124" s="919"/>
      <c r="J124" s="920">
        <f>$F124*$I124</f>
        <v>0</v>
      </c>
      <c r="K124" s="919">
        <f>$G124+$I124</f>
        <v>0</v>
      </c>
      <c r="L124" s="920">
        <f>$H124+$J124</f>
        <v>0</v>
      </c>
      <c r="M124" s="917"/>
      <c r="N124" s="917"/>
    </row>
    <row r="125" spans="1:14">
      <c r="A125" s="930"/>
      <c r="B125" s="931"/>
      <c r="C125" s="932"/>
      <c r="D125" s="933" t="s">
        <v>3111</v>
      </c>
      <c r="E125" s="930"/>
      <c r="F125" s="932"/>
      <c r="G125" s="934"/>
      <c r="H125" s="935"/>
      <c r="I125" s="934"/>
      <c r="J125" s="935"/>
      <c r="K125" s="934"/>
      <c r="L125" s="935"/>
      <c r="M125" s="932"/>
      <c r="N125" s="932"/>
    </row>
    <row r="126" spans="1:14">
      <c r="A126" s="915">
        <v>23</v>
      </c>
      <c r="B126" s="916" t="s">
        <v>3127</v>
      </c>
      <c r="C126" s="917"/>
      <c r="D126" s="918"/>
      <c r="E126" s="915" t="s">
        <v>4018</v>
      </c>
      <c r="F126" s="917">
        <v>1</v>
      </c>
      <c r="G126" s="919"/>
      <c r="H126" s="920">
        <f>$F126*$G126</f>
        <v>0</v>
      </c>
      <c r="I126" s="919"/>
      <c r="J126" s="920">
        <f>$F126*$I126</f>
        <v>0</v>
      </c>
      <c r="K126" s="919">
        <f>$G126+$I126</f>
        <v>0</v>
      </c>
      <c r="L126" s="920">
        <f>$H126+$J126</f>
        <v>0</v>
      </c>
      <c r="M126" s="917"/>
      <c r="N126" s="917"/>
    </row>
    <row r="127" spans="1:14" ht="25.5">
      <c r="A127" s="901"/>
      <c r="B127" s="921"/>
      <c r="C127" s="922"/>
      <c r="D127" s="927" t="s">
        <v>3128</v>
      </c>
      <c r="E127" s="901"/>
      <c r="F127" s="922"/>
      <c r="G127" s="904"/>
      <c r="H127" s="924"/>
      <c r="I127" s="904"/>
      <c r="J127" s="924"/>
      <c r="K127" s="904"/>
      <c r="L127" s="924"/>
      <c r="M127" s="922"/>
      <c r="N127" s="922"/>
    </row>
    <row r="128" spans="1:14">
      <c r="B128" s="926">
        <v>1</v>
      </c>
      <c r="C128" s="926" t="s">
        <v>4018</v>
      </c>
      <c r="D128" s="929" t="s">
        <v>3129</v>
      </c>
    </row>
    <row r="129" spans="1:14">
      <c r="B129" s="926">
        <v>1</v>
      </c>
      <c r="C129" s="926" t="s">
        <v>4018</v>
      </c>
      <c r="D129" s="929" t="s">
        <v>3130</v>
      </c>
    </row>
    <row r="130" spans="1:14">
      <c r="A130" s="915">
        <v>24</v>
      </c>
      <c r="B130" s="916" t="s">
        <v>1067</v>
      </c>
      <c r="C130" s="917"/>
      <c r="D130" s="918"/>
      <c r="E130" s="915" t="s">
        <v>4018</v>
      </c>
      <c r="F130" s="917">
        <v>1</v>
      </c>
      <c r="G130" s="919"/>
      <c r="H130" s="920">
        <f>$F130*$G130</f>
        <v>0</v>
      </c>
      <c r="I130" s="919"/>
      <c r="J130" s="920">
        <f>$F130*$I130</f>
        <v>0</v>
      </c>
      <c r="K130" s="919">
        <f>$G130+$I130</f>
        <v>0</v>
      </c>
      <c r="L130" s="920">
        <f>$H130+$J130</f>
        <v>0</v>
      </c>
      <c r="M130" s="917"/>
      <c r="N130" s="917"/>
    </row>
    <row r="131" spans="1:14">
      <c r="A131" s="930"/>
      <c r="B131" s="931"/>
      <c r="C131" s="932"/>
      <c r="D131" s="933" t="s">
        <v>3137</v>
      </c>
      <c r="E131" s="930"/>
      <c r="F131" s="932"/>
      <c r="G131" s="934"/>
      <c r="H131" s="935"/>
      <c r="I131" s="934"/>
      <c r="J131" s="935"/>
      <c r="K131" s="934"/>
      <c r="L131" s="935"/>
      <c r="M131" s="932"/>
      <c r="N131" s="932"/>
    </row>
    <row r="132" spans="1:14">
      <c r="A132" s="915">
        <v>25</v>
      </c>
      <c r="B132" s="916" t="s">
        <v>1068</v>
      </c>
      <c r="C132" s="917"/>
      <c r="D132" s="918"/>
      <c r="E132" s="915" t="s">
        <v>4018</v>
      </c>
      <c r="F132" s="917">
        <v>1</v>
      </c>
      <c r="G132" s="919"/>
      <c r="H132" s="920">
        <f>$F132*$G132</f>
        <v>0</v>
      </c>
      <c r="I132" s="919"/>
      <c r="J132" s="920">
        <f>$F132*$I132</f>
        <v>0</v>
      </c>
      <c r="K132" s="919">
        <f>$G132+$I132</f>
        <v>0</v>
      </c>
      <c r="L132" s="920">
        <f>$H132+$J132</f>
        <v>0</v>
      </c>
      <c r="M132" s="917"/>
      <c r="N132" s="917"/>
    </row>
    <row r="133" spans="1:14">
      <c r="A133" s="930"/>
      <c r="B133" s="931"/>
      <c r="C133" s="932"/>
      <c r="D133" s="933" t="s">
        <v>3137</v>
      </c>
      <c r="E133" s="930"/>
      <c r="F133" s="932"/>
      <c r="G133" s="934"/>
      <c r="H133" s="935"/>
      <c r="I133" s="934"/>
      <c r="J133" s="935"/>
      <c r="K133" s="934"/>
      <c r="L133" s="935"/>
      <c r="M133" s="932"/>
      <c r="N133" s="932"/>
    </row>
    <row r="134" spans="1:14">
      <c r="A134" s="915">
        <v>26</v>
      </c>
      <c r="B134" s="916" t="s">
        <v>1069</v>
      </c>
      <c r="C134" s="917"/>
      <c r="D134" s="918"/>
      <c r="E134" s="915" t="s">
        <v>4018</v>
      </c>
      <c r="F134" s="917">
        <v>1</v>
      </c>
      <c r="G134" s="919"/>
      <c r="H134" s="920">
        <f>$F134*$G134</f>
        <v>0</v>
      </c>
      <c r="I134" s="919"/>
      <c r="J134" s="920">
        <f>$F134*$I134</f>
        <v>0</v>
      </c>
      <c r="K134" s="919">
        <f>$G134+$I134</f>
        <v>0</v>
      </c>
      <c r="L134" s="920">
        <f>$H134+$J134</f>
        <v>0</v>
      </c>
      <c r="M134" s="917"/>
      <c r="N134" s="917"/>
    </row>
    <row r="135" spans="1:14">
      <c r="A135" s="930"/>
      <c r="B135" s="931"/>
      <c r="C135" s="932"/>
      <c r="D135" s="933" t="s">
        <v>3154</v>
      </c>
      <c r="E135" s="930"/>
      <c r="F135" s="932"/>
      <c r="G135" s="934"/>
      <c r="H135" s="935"/>
      <c r="I135" s="934"/>
      <c r="J135" s="935"/>
      <c r="K135" s="934"/>
      <c r="L135" s="935"/>
      <c r="M135" s="932"/>
      <c r="N135" s="932"/>
    </row>
    <row r="136" spans="1:14">
      <c r="A136" s="915">
        <v>27</v>
      </c>
      <c r="B136" s="916" t="s">
        <v>1070</v>
      </c>
      <c r="C136" s="917"/>
      <c r="D136" s="918"/>
      <c r="E136" s="915" t="s">
        <v>4018</v>
      </c>
      <c r="F136" s="917">
        <v>1</v>
      </c>
      <c r="G136" s="919"/>
      <c r="H136" s="920">
        <f>$F136*$G136</f>
        <v>0</v>
      </c>
      <c r="I136" s="919"/>
      <c r="J136" s="920">
        <f>$F136*$I136</f>
        <v>0</v>
      </c>
      <c r="K136" s="919">
        <f>$G136+$I136</f>
        <v>0</v>
      </c>
      <c r="L136" s="920">
        <f>$H136+$J136</f>
        <v>0</v>
      </c>
      <c r="M136" s="917"/>
      <c r="N136" s="917"/>
    </row>
    <row r="137" spans="1:14">
      <c r="A137" s="930"/>
      <c r="B137" s="931"/>
      <c r="C137" s="932"/>
      <c r="D137" s="933" t="s">
        <v>3132</v>
      </c>
      <c r="E137" s="930"/>
      <c r="F137" s="932"/>
      <c r="G137" s="934"/>
      <c r="H137" s="935"/>
      <c r="I137" s="934"/>
      <c r="J137" s="935"/>
      <c r="K137" s="934"/>
      <c r="L137" s="935"/>
      <c r="M137" s="932"/>
      <c r="N137" s="932"/>
    </row>
    <row r="138" spans="1:14">
      <c r="A138" s="915">
        <v>28</v>
      </c>
      <c r="B138" s="916" t="s">
        <v>1071</v>
      </c>
      <c r="C138" s="917"/>
      <c r="D138" s="918"/>
      <c r="E138" s="915" t="s">
        <v>4018</v>
      </c>
      <c r="F138" s="917">
        <v>1</v>
      </c>
      <c r="G138" s="919"/>
      <c r="H138" s="920">
        <f>$F138*$G138</f>
        <v>0</v>
      </c>
      <c r="I138" s="919"/>
      <c r="J138" s="920">
        <f>$F138*$I138</f>
        <v>0</v>
      </c>
      <c r="K138" s="919">
        <f>$G138+$I138</f>
        <v>0</v>
      </c>
      <c r="L138" s="920">
        <f>$H138+$J138</f>
        <v>0</v>
      </c>
      <c r="M138" s="917"/>
      <c r="N138" s="917"/>
    </row>
    <row r="139" spans="1:14">
      <c r="A139" s="930"/>
      <c r="B139" s="931"/>
      <c r="C139" s="932"/>
      <c r="D139" s="933" t="s">
        <v>3154</v>
      </c>
      <c r="E139" s="930"/>
      <c r="F139" s="932"/>
      <c r="G139" s="934"/>
      <c r="H139" s="935"/>
      <c r="I139" s="934"/>
      <c r="J139" s="935"/>
      <c r="K139" s="934"/>
      <c r="L139" s="935"/>
      <c r="M139" s="932"/>
      <c r="N139" s="932"/>
    </row>
    <row r="140" spans="1:14">
      <c r="A140" s="915">
        <v>29</v>
      </c>
      <c r="B140" s="916" t="s">
        <v>1072</v>
      </c>
      <c r="C140" s="917"/>
      <c r="D140" s="918"/>
      <c r="E140" s="915" t="s">
        <v>4018</v>
      </c>
      <c r="F140" s="917">
        <v>1</v>
      </c>
      <c r="G140" s="919"/>
      <c r="H140" s="920">
        <f>$F140*$G140</f>
        <v>0</v>
      </c>
      <c r="I140" s="919"/>
      <c r="J140" s="920">
        <f>$F140*$I140</f>
        <v>0</v>
      </c>
      <c r="K140" s="919">
        <f>$G140+$I140</f>
        <v>0</v>
      </c>
      <c r="L140" s="920">
        <f>$H140+$J140</f>
        <v>0</v>
      </c>
      <c r="M140" s="917"/>
      <c r="N140" s="917"/>
    </row>
    <row r="141" spans="1:14">
      <c r="A141" s="930"/>
      <c r="B141" s="931"/>
      <c r="C141" s="932"/>
      <c r="D141" s="933" t="s">
        <v>3132</v>
      </c>
      <c r="E141" s="930"/>
      <c r="F141" s="932"/>
      <c r="G141" s="934"/>
      <c r="H141" s="935"/>
      <c r="I141" s="934"/>
      <c r="J141" s="935"/>
      <c r="K141" s="934"/>
      <c r="L141" s="935"/>
      <c r="M141" s="932"/>
      <c r="N141" s="932"/>
    </row>
    <row r="142" spans="1:14">
      <c r="A142" s="915">
        <v>30</v>
      </c>
      <c r="B142" s="916" t="s">
        <v>1073</v>
      </c>
      <c r="C142" s="917"/>
      <c r="D142" s="918"/>
      <c r="E142" s="915" t="s">
        <v>4018</v>
      </c>
      <c r="F142" s="917">
        <v>1</v>
      </c>
      <c r="G142" s="919"/>
      <c r="H142" s="920">
        <f>$F142*$G142</f>
        <v>0</v>
      </c>
      <c r="I142" s="919"/>
      <c r="J142" s="920">
        <f>$F142*$I142</f>
        <v>0</v>
      </c>
      <c r="K142" s="919">
        <f>$G142+$I142</f>
        <v>0</v>
      </c>
      <c r="L142" s="920">
        <f>$H142+$J142</f>
        <v>0</v>
      </c>
      <c r="M142" s="917"/>
      <c r="N142" s="917"/>
    </row>
    <row r="143" spans="1:14">
      <c r="A143" s="930"/>
      <c r="B143" s="931"/>
      <c r="C143" s="932"/>
      <c r="D143" s="933" t="s">
        <v>3132</v>
      </c>
      <c r="E143" s="930"/>
      <c r="F143" s="932"/>
      <c r="G143" s="934"/>
      <c r="H143" s="935"/>
      <c r="I143" s="934"/>
      <c r="J143" s="935"/>
      <c r="K143" s="934"/>
      <c r="L143" s="935"/>
      <c r="M143" s="932"/>
      <c r="N143" s="932"/>
    </row>
    <row r="144" spans="1:14">
      <c r="A144" s="915">
        <v>31</v>
      </c>
      <c r="B144" s="916" t="s">
        <v>998</v>
      </c>
      <c r="C144" s="917"/>
      <c r="D144" s="918"/>
      <c r="E144" s="915" t="s">
        <v>4018</v>
      </c>
      <c r="F144" s="917">
        <v>1</v>
      </c>
      <c r="G144" s="919"/>
      <c r="H144" s="920">
        <f>$F144*$G144</f>
        <v>0</v>
      </c>
      <c r="I144" s="919"/>
      <c r="J144" s="920">
        <f>$F144*$I144</f>
        <v>0</v>
      </c>
      <c r="K144" s="919">
        <f>$G144+$I144</f>
        <v>0</v>
      </c>
      <c r="L144" s="920">
        <f>$H144+$J144</f>
        <v>0</v>
      </c>
      <c r="M144" s="917"/>
      <c r="N144" s="917"/>
    </row>
    <row r="145" spans="1:14">
      <c r="B145" s="926">
        <v>1</v>
      </c>
      <c r="C145" s="926" t="s">
        <v>5504</v>
      </c>
      <c r="D145" s="929" t="s">
        <v>999</v>
      </c>
    </row>
    <row r="146" spans="1:14">
      <c r="B146" s="926">
        <v>1</v>
      </c>
      <c r="C146" s="926" t="s">
        <v>5504</v>
      </c>
      <c r="D146" s="929" t="s">
        <v>1000</v>
      </c>
    </row>
    <row r="147" spans="1:14">
      <c r="B147" s="926">
        <v>1</v>
      </c>
      <c r="C147" s="926" t="s">
        <v>5504</v>
      </c>
      <c r="D147" s="929" t="s">
        <v>1001</v>
      </c>
    </row>
    <row r="148" spans="1:14">
      <c r="B148" s="926">
        <v>1</v>
      </c>
      <c r="C148" s="926" t="s">
        <v>5504</v>
      </c>
      <c r="D148" s="929" t="s">
        <v>4878</v>
      </c>
    </row>
    <row r="149" spans="1:14">
      <c r="B149" s="926">
        <v>3</v>
      </c>
      <c r="C149" s="926" t="s">
        <v>5504</v>
      </c>
      <c r="D149" s="929" t="s">
        <v>1002</v>
      </c>
    </row>
    <row r="150" spans="1:14">
      <c r="A150" s="915">
        <v>32</v>
      </c>
      <c r="B150" s="916" t="s">
        <v>1268</v>
      </c>
      <c r="C150" s="917"/>
      <c r="D150" s="918"/>
      <c r="E150" s="915" t="s">
        <v>4018</v>
      </c>
      <c r="F150" s="917">
        <v>1</v>
      </c>
      <c r="G150" s="919"/>
      <c r="H150" s="920">
        <f>$F150*$G150</f>
        <v>0</v>
      </c>
      <c r="I150" s="919"/>
      <c r="J150" s="920">
        <f>$F150*$I150</f>
        <v>0</v>
      </c>
      <c r="K150" s="919">
        <f>$G150+$I150</f>
        <v>0</v>
      </c>
      <c r="L150" s="920">
        <f>$H150+$J150</f>
        <v>0</v>
      </c>
      <c r="M150" s="917"/>
      <c r="N150" s="917"/>
    </row>
    <row r="151" spans="1:14">
      <c r="B151" s="926">
        <v>1</v>
      </c>
      <c r="C151" s="926" t="s">
        <v>5504</v>
      </c>
      <c r="D151" s="929" t="s">
        <v>1003</v>
      </c>
    </row>
    <row r="152" spans="1:14">
      <c r="A152" s="915">
        <v>33</v>
      </c>
      <c r="B152" s="916" t="s">
        <v>1270</v>
      </c>
      <c r="C152" s="917"/>
      <c r="D152" s="918"/>
      <c r="E152" s="915" t="s">
        <v>4018</v>
      </c>
      <c r="F152" s="917">
        <v>1</v>
      </c>
      <c r="G152" s="919"/>
      <c r="H152" s="920">
        <f>$F152*$G152</f>
        <v>0</v>
      </c>
      <c r="I152" s="919"/>
      <c r="J152" s="920">
        <f>$F152*$I152</f>
        <v>0</v>
      </c>
      <c r="K152" s="919">
        <f>$G152+$I152</f>
        <v>0</v>
      </c>
      <c r="L152" s="920">
        <f>$H152+$J152</f>
        <v>0</v>
      </c>
      <c r="M152" s="917"/>
      <c r="N152" s="917"/>
    </row>
    <row r="153" spans="1:14" ht="25.5">
      <c r="B153" s="926">
        <v>1</v>
      </c>
      <c r="C153" s="926" t="s">
        <v>5504</v>
      </c>
      <c r="D153" s="929" t="s">
        <v>1271</v>
      </c>
    </row>
    <row r="154" spans="1:14">
      <c r="A154" s="915">
        <v>34</v>
      </c>
      <c r="B154" s="916" t="s">
        <v>3810</v>
      </c>
      <c r="C154" s="917"/>
      <c r="D154" s="918"/>
      <c r="E154" s="915" t="s">
        <v>4018</v>
      </c>
      <c r="F154" s="917">
        <v>1</v>
      </c>
      <c r="G154" s="919"/>
      <c r="H154" s="920">
        <f>$F154*$G154</f>
        <v>0</v>
      </c>
      <c r="I154" s="919"/>
      <c r="J154" s="920">
        <f>$F154*$I154</f>
        <v>0</v>
      </c>
      <c r="K154" s="919">
        <f>$G154+$I154</f>
        <v>0</v>
      </c>
      <c r="L154" s="920">
        <f>$H154+$J154</f>
        <v>0</v>
      </c>
      <c r="M154" s="917"/>
      <c r="N154" s="917"/>
    </row>
    <row r="155" spans="1:14">
      <c r="B155" s="926">
        <v>20</v>
      </c>
      <c r="C155" s="926" t="s">
        <v>459</v>
      </c>
      <c r="D155" s="929" t="s">
        <v>236</v>
      </c>
    </row>
    <row r="156" spans="1:14">
      <c r="B156" s="926">
        <v>60</v>
      </c>
      <c r="C156" s="926" t="s">
        <v>459</v>
      </c>
      <c r="D156" s="929" t="s">
        <v>3811</v>
      </c>
    </row>
    <row r="157" spans="1:14">
      <c r="B157" s="926">
        <v>1</v>
      </c>
      <c r="C157" s="926" t="s">
        <v>4018</v>
      </c>
      <c r="D157" s="929" t="s">
        <v>1004</v>
      </c>
    </row>
    <row r="158" spans="1:14">
      <c r="B158" s="926">
        <v>1</v>
      </c>
      <c r="C158" s="926" t="s">
        <v>4018</v>
      </c>
      <c r="D158" s="929" t="s">
        <v>1005</v>
      </c>
    </row>
    <row r="159" spans="1:14" ht="25.5">
      <c r="D159" s="929" t="s">
        <v>3813</v>
      </c>
    </row>
    <row r="160" spans="1:14">
      <c r="A160" s="915">
        <v>35</v>
      </c>
      <c r="B160" s="916" t="s">
        <v>1273</v>
      </c>
      <c r="C160" s="917"/>
      <c r="D160" s="918"/>
      <c r="E160" s="915" t="s">
        <v>4018</v>
      </c>
      <c r="F160" s="917">
        <v>1</v>
      </c>
      <c r="G160" s="919"/>
      <c r="H160" s="920">
        <f>$F160*$G160</f>
        <v>0</v>
      </c>
      <c r="I160" s="919"/>
      <c r="J160" s="920">
        <f>$F160*$I160</f>
        <v>0</v>
      </c>
      <c r="K160" s="919">
        <f>$G160+$I160</f>
        <v>0</v>
      </c>
      <c r="L160" s="920">
        <f>$H160+$J160</f>
        <v>0</v>
      </c>
      <c r="M160" s="917"/>
      <c r="N160" s="917"/>
    </row>
    <row r="161" spans="1:14">
      <c r="D161" s="929" t="s">
        <v>1274</v>
      </c>
    </row>
    <row r="162" spans="1:14">
      <c r="D162" s="929" t="s">
        <v>1275</v>
      </c>
    </row>
    <row r="163" spans="1:14">
      <c r="D163" s="929" t="s">
        <v>1276</v>
      </c>
    </row>
    <row r="164" spans="1:14">
      <c r="D164" s="929" t="s">
        <v>1277</v>
      </c>
    </row>
    <row r="165" spans="1:14">
      <c r="D165" s="929" t="s">
        <v>1278</v>
      </c>
    </row>
    <row r="166" spans="1:14">
      <c r="A166" s="915">
        <v>36</v>
      </c>
      <c r="B166" s="916" t="s">
        <v>1279</v>
      </c>
      <c r="C166" s="917"/>
      <c r="D166" s="918"/>
      <c r="E166" s="915" t="s">
        <v>4018</v>
      </c>
      <c r="F166" s="917">
        <v>1</v>
      </c>
      <c r="G166" s="919"/>
      <c r="H166" s="920">
        <f>$F166*$G166</f>
        <v>0</v>
      </c>
      <c r="I166" s="919"/>
      <c r="J166" s="920">
        <f>$F166*$I166</f>
        <v>0</v>
      </c>
      <c r="K166" s="919">
        <f>$G166+$I166</f>
        <v>0</v>
      </c>
      <c r="L166" s="920">
        <f>$H166+$J166</f>
        <v>0</v>
      </c>
      <c r="M166" s="917"/>
      <c r="N166" s="917"/>
    </row>
    <row r="167" spans="1:14">
      <c r="D167" s="929" t="s">
        <v>1274</v>
      </c>
    </row>
    <row r="168" spans="1:14">
      <c r="D168" s="929" t="s">
        <v>1280</v>
      </c>
    </row>
    <row r="169" spans="1:14">
      <c r="D169" s="929" t="s">
        <v>1281</v>
      </c>
    </row>
    <row r="170" spans="1:14" ht="13.5" thickBot="1">
      <c r="D170" s="929" t="s">
        <v>1282</v>
      </c>
    </row>
    <row r="171" spans="1:14" ht="13.5" thickBot="1">
      <c r="A171" s="936" t="s">
        <v>1283</v>
      </c>
      <c r="B171" s="937" t="s">
        <v>1284</v>
      </c>
      <c r="C171" s="938"/>
      <c r="D171" s="939"/>
      <c r="E171" s="940"/>
      <c r="F171" s="938"/>
      <c r="G171" s="941"/>
      <c r="H171" s="942">
        <f>SUM(H7:H170)</f>
        <v>0</v>
      </c>
      <c r="I171" s="941"/>
      <c r="J171" s="941">
        <f>SUM(J7:J170)</f>
        <v>0</v>
      </c>
      <c r="K171" s="941"/>
      <c r="L171" s="941">
        <f>SUM(L7:L170)</f>
        <v>0</v>
      </c>
      <c r="M171" s="938"/>
      <c r="N171" s="943"/>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8.xml><?xml version="1.0" encoding="utf-8"?>
<worksheet xmlns="http://schemas.openxmlformats.org/spreadsheetml/2006/main" xmlns:r="http://schemas.openxmlformats.org/officeDocument/2006/relationships">
  <sheetPr>
    <tabColor rgb="FF00B0F0"/>
    <pageSetUpPr fitToPage="1"/>
  </sheetPr>
  <dimension ref="A1:N7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25" customWidth="1"/>
    <col min="2" max="2" width="6.83203125" style="926" customWidth="1"/>
    <col min="3" max="3" width="5.5" style="926" customWidth="1"/>
    <col min="4" max="4" width="68.1640625" style="929" customWidth="1"/>
    <col min="5" max="5" width="10.1640625" style="925" customWidth="1"/>
    <col min="6" max="6" width="10.6640625" style="926"/>
    <col min="7" max="12" width="12.5" style="928" customWidth="1"/>
    <col min="13" max="13" width="15" style="926" customWidth="1"/>
    <col min="14" max="14" width="17" style="926" customWidth="1"/>
    <col min="15" max="16384" width="10.6640625" style="890"/>
  </cols>
  <sheetData>
    <row r="1" spans="1:14" s="902" customFormat="1">
      <c r="A1" s="900"/>
      <c r="B1" s="1678" t="s">
        <v>4809</v>
      </c>
      <c r="C1" s="1678"/>
      <c r="D1" s="1678"/>
      <c r="E1" s="901"/>
      <c r="G1" s="903"/>
      <c r="H1" s="904">
        <f>H77</f>
        <v>0</v>
      </c>
      <c r="I1" s="905"/>
      <c r="J1" s="904">
        <f>J77</f>
        <v>0</v>
      </c>
      <c r="K1" s="905"/>
      <c r="L1" s="904">
        <f>L77</f>
        <v>0</v>
      </c>
    </row>
    <row r="2" spans="1:14" s="902" customFormat="1">
      <c r="A2" s="900"/>
      <c r="B2" s="1678" t="s">
        <v>4831</v>
      </c>
      <c r="C2" s="1678"/>
      <c r="D2" s="1678"/>
      <c r="E2" s="901"/>
      <c r="G2" s="906"/>
      <c r="H2" s="907"/>
      <c r="I2" s="901"/>
      <c r="J2" s="901"/>
      <c r="K2" s="901"/>
      <c r="L2" s="901"/>
    </row>
    <row r="3" spans="1:14" s="902" customFormat="1">
      <c r="A3" s="900"/>
      <c r="B3" s="1679"/>
      <c r="C3" s="1679"/>
      <c r="D3" s="1679"/>
      <c r="E3" s="901"/>
      <c r="G3" s="907"/>
      <c r="H3" s="907"/>
      <c r="I3" s="901"/>
      <c r="J3" s="901"/>
      <c r="K3" s="901"/>
      <c r="L3" s="901"/>
    </row>
    <row r="4" spans="1:14" ht="25.5">
      <c r="A4" s="908" t="s">
        <v>4834</v>
      </c>
      <c r="B4" s="1680" t="s">
        <v>4835</v>
      </c>
      <c r="C4" s="1680"/>
      <c r="D4" s="1680"/>
      <c r="E4" s="909" t="s">
        <v>4836</v>
      </c>
      <c r="F4" s="909" t="s">
        <v>4837</v>
      </c>
      <c r="G4" s="892" t="s">
        <v>4838</v>
      </c>
      <c r="H4" s="892" t="s">
        <v>4839</v>
      </c>
      <c r="I4" s="892" t="s">
        <v>4840</v>
      </c>
      <c r="J4" s="892" t="s">
        <v>4841</v>
      </c>
      <c r="K4" s="892" t="s">
        <v>4842</v>
      </c>
      <c r="L4" s="892" t="s">
        <v>4843</v>
      </c>
      <c r="M4" s="892" t="s">
        <v>5953</v>
      </c>
      <c r="N4" s="892" t="s">
        <v>4844</v>
      </c>
    </row>
    <row r="5" spans="1:14">
      <c r="A5" s="910">
        <v>1</v>
      </c>
      <c r="B5" s="910" t="s">
        <v>5936</v>
      </c>
      <c r="C5" s="910" t="s">
        <v>5936</v>
      </c>
      <c r="D5" s="910">
        <v>2</v>
      </c>
      <c r="E5" s="910">
        <v>3</v>
      </c>
      <c r="F5" s="910">
        <v>4</v>
      </c>
      <c r="G5" s="910">
        <v>5</v>
      </c>
      <c r="H5" s="910">
        <v>6</v>
      </c>
      <c r="I5" s="910">
        <v>7</v>
      </c>
      <c r="J5" s="910">
        <v>8</v>
      </c>
      <c r="K5" s="910">
        <v>9</v>
      </c>
      <c r="L5" s="910">
        <v>10</v>
      </c>
      <c r="M5" s="910">
        <v>11</v>
      </c>
      <c r="N5" s="910">
        <v>12</v>
      </c>
    </row>
    <row r="6" spans="1:14" s="914" customFormat="1">
      <c r="A6" s="911" t="s">
        <v>4845</v>
      </c>
      <c r="B6" s="912" t="s">
        <v>4845</v>
      </c>
      <c r="C6" s="912" t="s">
        <v>4845</v>
      </c>
      <c r="D6" s="913" t="s">
        <v>4845</v>
      </c>
      <c r="E6" s="911" t="s">
        <v>4845</v>
      </c>
      <c r="F6" s="912" t="s">
        <v>4845</v>
      </c>
      <c r="G6" s="911" t="s">
        <v>4846</v>
      </c>
      <c r="H6" s="911" t="s">
        <v>4846</v>
      </c>
      <c r="I6" s="911" t="s">
        <v>4846</v>
      </c>
      <c r="J6" s="911" t="s">
        <v>4846</v>
      </c>
      <c r="K6" s="912" t="s">
        <v>4846</v>
      </c>
      <c r="L6" s="912" t="s">
        <v>4846</v>
      </c>
      <c r="M6" s="912" t="s">
        <v>4846</v>
      </c>
      <c r="N6" s="912" t="s">
        <v>4846</v>
      </c>
    </row>
    <row r="7" spans="1:14">
      <c r="A7" s="915">
        <v>37</v>
      </c>
      <c r="B7" s="916" t="s">
        <v>1285</v>
      </c>
      <c r="C7" s="917"/>
      <c r="D7" s="918"/>
      <c r="E7" s="915" t="s">
        <v>4018</v>
      </c>
      <c r="F7" s="917">
        <v>1</v>
      </c>
      <c r="G7" s="919"/>
      <c r="H7" s="920">
        <f>$F7*$G7</f>
        <v>0</v>
      </c>
      <c r="I7" s="919"/>
      <c r="J7" s="920">
        <f>$F7*$I7</f>
        <v>0</v>
      </c>
      <c r="K7" s="919">
        <f>$G7+$I7</f>
        <v>0</v>
      </c>
      <c r="L7" s="920">
        <f>$H7+$J7</f>
        <v>0</v>
      </c>
      <c r="M7" s="917"/>
      <c r="N7" s="917"/>
    </row>
    <row r="8" spans="1:14" ht="63.75">
      <c r="A8" s="901"/>
      <c r="B8" s="921"/>
      <c r="C8" s="922"/>
      <c r="D8" s="923" t="s">
        <v>4848</v>
      </c>
      <c r="E8" s="901"/>
      <c r="F8" s="922"/>
      <c r="G8" s="904"/>
      <c r="H8" s="924"/>
      <c r="I8" s="904"/>
      <c r="J8" s="924"/>
      <c r="K8" s="904"/>
      <c r="L8" s="924"/>
      <c r="M8" s="922"/>
      <c r="N8" s="922"/>
    </row>
    <row r="9" spans="1:14">
      <c r="D9" s="927" t="s">
        <v>4849</v>
      </c>
    </row>
    <row r="10" spans="1:14">
      <c r="D10" s="927" t="s">
        <v>4850</v>
      </c>
    </row>
    <row r="11" spans="1:14">
      <c r="D11" s="927" t="s">
        <v>4851</v>
      </c>
    </row>
    <row r="12" spans="1:14">
      <c r="B12" s="926">
        <v>3</v>
      </c>
      <c r="C12" s="926" t="s">
        <v>5504</v>
      </c>
      <c r="D12" s="929" t="s">
        <v>1288</v>
      </c>
    </row>
    <row r="13" spans="1:14">
      <c r="B13" s="926">
        <v>1</v>
      </c>
      <c r="C13" s="926" t="s">
        <v>5504</v>
      </c>
      <c r="D13" s="929" t="s">
        <v>7</v>
      </c>
    </row>
    <row r="14" spans="1:14">
      <c r="B14" s="926">
        <v>2</v>
      </c>
      <c r="C14" s="926" t="s">
        <v>5504</v>
      </c>
      <c r="D14" s="929" t="s">
        <v>1289</v>
      </c>
    </row>
    <row r="15" spans="1:14">
      <c r="B15" s="926">
        <v>1</v>
      </c>
      <c r="C15" s="926" t="s">
        <v>5504</v>
      </c>
      <c r="D15" s="929" t="s">
        <v>4864</v>
      </c>
    </row>
    <row r="16" spans="1:14">
      <c r="B16" s="926">
        <v>3</v>
      </c>
      <c r="C16" s="926" t="s">
        <v>5504</v>
      </c>
      <c r="D16" s="929" t="s">
        <v>4867</v>
      </c>
    </row>
    <row r="17" spans="1:14">
      <c r="B17" s="926">
        <v>1</v>
      </c>
      <c r="C17" s="926" t="s">
        <v>5504</v>
      </c>
      <c r="D17" s="929" t="s">
        <v>4869</v>
      </c>
    </row>
    <row r="18" spans="1:14">
      <c r="B18" s="926">
        <v>2</v>
      </c>
      <c r="C18" s="926" t="s">
        <v>5504</v>
      </c>
      <c r="D18" s="929" t="s">
        <v>4873</v>
      </c>
    </row>
    <row r="19" spans="1:14">
      <c r="B19" s="926">
        <v>1</v>
      </c>
      <c r="C19" s="926" t="s">
        <v>5504</v>
      </c>
      <c r="D19" s="929" t="s">
        <v>1291</v>
      </c>
    </row>
    <row r="20" spans="1:14">
      <c r="B20" s="926">
        <v>1</v>
      </c>
      <c r="C20" s="926" t="s">
        <v>5504</v>
      </c>
      <c r="D20" s="929" t="s">
        <v>4882</v>
      </c>
    </row>
    <row r="21" spans="1:14">
      <c r="B21" s="926">
        <v>1</v>
      </c>
      <c r="C21" s="926" t="s">
        <v>5504</v>
      </c>
      <c r="D21" s="929" t="s">
        <v>1293</v>
      </c>
    </row>
    <row r="22" spans="1:14">
      <c r="B22" s="926">
        <v>1</v>
      </c>
      <c r="C22" s="926" t="s">
        <v>5504</v>
      </c>
      <c r="D22" s="929" t="s">
        <v>1295</v>
      </c>
    </row>
    <row r="23" spans="1:14">
      <c r="B23" s="926">
        <v>1</v>
      </c>
      <c r="C23" s="926" t="s">
        <v>5504</v>
      </c>
      <c r="D23" s="929" t="s">
        <v>3085</v>
      </c>
    </row>
    <row r="24" spans="1:14">
      <c r="B24" s="926">
        <v>1</v>
      </c>
      <c r="C24" s="926" t="s">
        <v>5504</v>
      </c>
      <c r="D24" s="929" t="s">
        <v>3086</v>
      </c>
    </row>
    <row r="25" spans="1:14">
      <c r="B25" s="926">
        <v>1</v>
      </c>
      <c r="C25" s="926" t="s">
        <v>5504</v>
      </c>
      <c r="D25" s="929" t="s">
        <v>3087</v>
      </c>
    </row>
    <row r="26" spans="1:14">
      <c r="B26" s="926">
        <v>15</v>
      </c>
      <c r="C26" s="926" t="s">
        <v>5504</v>
      </c>
      <c r="D26" s="929" t="s">
        <v>3090</v>
      </c>
    </row>
    <row r="27" spans="1:14">
      <c r="B27" s="926">
        <v>3</v>
      </c>
      <c r="C27" s="926" t="s">
        <v>5504</v>
      </c>
      <c r="D27" s="929" t="s">
        <v>1296</v>
      </c>
    </row>
    <row r="28" spans="1:14">
      <c r="B28" s="926">
        <v>3</v>
      </c>
      <c r="C28" s="926" t="s">
        <v>5504</v>
      </c>
      <c r="D28" s="929" t="s">
        <v>3096</v>
      </c>
    </row>
    <row r="29" spans="1:14">
      <c r="B29" s="926">
        <v>2</v>
      </c>
      <c r="C29" s="926" t="s">
        <v>5504</v>
      </c>
      <c r="D29" s="929" t="s">
        <v>3097</v>
      </c>
    </row>
    <row r="30" spans="1:14">
      <c r="B30" s="926">
        <v>1</v>
      </c>
      <c r="C30" s="926" t="s">
        <v>5504</v>
      </c>
      <c r="D30" s="929" t="s">
        <v>3099</v>
      </c>
    </row>
    <row r="31" spans="1:14">
      <c r="B31" s="926">
        <v>1</v>
      </c>
      <c r="C31" s="926" t="s">
        <v>4018</v>
      </c>
      <c r="D31" s="929" t="s">
        <v>3105</v>
      </c>
    </row>
    <row r="32" spans="1:14">
      <c r="A32" s="915">
        <v>38</v>
      </c>
      <c r="B32" s="916" t="s">
        <v>1074</v>
      </c>
      <c r="C32" s="917"/>
      <c r="D32" s="918"/>
      <c r="E32" s="915" t="s">
        <v>5504</v>
      </c>
      <c r="F32" s="917">
        <v>2</v>
      </c>
      <c r="G32" s="919"/>
      <c r="H32" s="920">
        <f>$F32*$G32</f>
        <v>0</v>
      </c>
      <c r="I32" s="919"/>
      <c r="J32" s="920">
        <f>$F32*$I32</f>
        <v>0</v>
      </c>
      <c r="K32" s="919">
        <f>$G32+$I32</f>
        <v>0</v>
      </c>
      <c r="L32" s="920">
        <f>$H32+$J32</f>
        <v>0</v>
      </c>
      <c r="M32" s="917"/>
      <c r="N32" s="917"/>
    </row>
    <row r="33" spans="1:14">
      <c r="A33" s="930"/>
      <c r="B33" s="931"/>
      <c r="C33" s="932"/>
      <c r="D33" s="933" t="s">
        <v>30</v>
      </c>
      <c r="E33" s="930"/>
      <c r="F33" s="932"/>
      <c r="G33" s="934"/>
      <c r="H33" s="935"/>
      <c r="I33" s="934"/>
      <c r="J33" s="935"/>
      <c r="K33" s="934"/>
      <c r="L33" s="935"/>
      <c r="M33" s="932"/>
      <c r="N33" s="932"/>
    </row>
    <row r="34" spans="1:14">
      <c r="A34" s="915">
        <v>39</v>
      </c>
      <c r="B34" s="916" t="s">
        <v>1297</v>
      </c>
      <c r="C34" s="917"/>
      <c r="D34" s="918"/>
      <c r="E34" s="915" t="s">
        <v>459</v>
      </c>
      <c r="F34" s="917">
        <v>20</v>
      </c>
      <c r="G34" s="919"/>
      <c r="H34" s="920">
        <f>$F34*$G34</f>
        <v>0</v>
      </c>
      <c r="I34" s="919"/>
      <c r="J34" s="920">
        <f>$F34*$I34</f>
        <v>0</v>
      </c>
      <c r="K34" s="919">
        <f>$G34+$I34</f>
        <v>0</v>
      </c>
      <c r="L34" s="920">
        <f>$H34+$J34</f>
        <v>0</v>
      </c>
      <c r="M34" s="917"/>
      <c r="N34" s="917"/>
    </row>
    <row r="35" spans="1:14">
      <c r="A35" s="930"/>
      <c r="B35" s="931"/>
      <c r="C35" s="932"/>
      <c r="D35" s="933" t="s">
        <v>3111</v>
      </c>
      <c r="E35" s="930"/>
      <c r="F35" s="932"/>
      <c r="G35" s="934"/>
      <c r="H35" s="935"/>
      <c r="I35" s="934"/>
      <c r="J35" s="935"/>
      <c r="K35" s="934"/>
      <c r="L35" s="935"/>
      <c r="M35" s="932"/>
      <c r="N35" s="932"/>
    </row>
    <row r="36" spans="1:14">
      <c r="A36" s="915">
        <v>40</v>
      </c>
      <c r="B36" s="916" t="s">
        <v>3124</v>
      </c>
      <c r="C36" s="917"/>
      <c r="D36" s="918"/>
      <c r="E36" s="915" t="s">
        <v>459</v>
      </c>
      <c r="F36" s="917">
        <v>153</v>
      </c>
      <c r="G36" s="919"/>
      <c r="H36" s="920">
        <f>$F36*$G36</f>
        <v>0</v>
      </c>
      <c r="I36" s="919"/>
      <c r="J36" s="920">
        <f>$F36*$I36</f>
        <v>0</v>
      </c>
      <c r="K36" s="919">
        <f>$G36+$I36</f>
        <v>0</v>
      </c>
      <c r="L36" s="920">
        <f>$H36+$J36</f>
        <v>0</v>
      </c>
      <c r="M36" s="917"/>
      <c r="N36" s="917"/>
    </row>
    <row r="37" spans="1:14">
      <c r="A37" s="930"/>
      <c r="B37" s="931"/>
      <c r="C37" s="932"/>
      <c r="D37" s="933" t="s">
        <v>3111</v>
      </c>
      <c r="E37" s="930"/>
      <c r="F37" s="932"/>
      <c r="G37" s="934"/>
      <c r="H37" s="935"/>
      <c r="I37" s="934"/>
      <c r="J37" s="935"/>
      <c r="K37" s="934"/>
      <c r="L37" s="935"/>
      <c r="M37" s="932"/>
      <c r="N37" s="932"/>
    </row>
    <row r="38" spans="1:14">
      <c r="A38" s="915">
        <v>41</v>
      </c>
      <c r="B38" s="916" t="s">
        <v>1298</v>
      </c>
      <c r="C38" s="917"/>
      <c r="D38" s="918"/>
      <c r="E38" s="915" t="s">
        <v>459</v>
      </c>
      <c r="F38" s="917">
        <v>43</v>
      </c>
      <c r="G38" s="919"/>
      <c r="H38" s="920">
        <f>$F38*$G38</f>
        <v>0</v>
      </c>
      <c r="I38" s="919"/>
      <c r="J38" s="920">
        <f>$F38*$I38</f>
        <v>0</v>
      </c>
      <c r="K38" s="919">
        <f>$G38+$I38</f>
        <v>0</v>
      </c>
      <c r="L38" s="920">
        <f>$H38+$J38</f>
        <v>0</v>
      </c>
      <c r="M38" s="917"/>
      <c r="N38" s="917"/>
    </row>
    <row r="39" spans="1:14">
      <c r="A39" s="930"/>
      <c r="B39" s="931"/>
      <c r="C39" s="932"/>
      <c r="D39" s="933" t="s">
        <v>3111</v>
      </c>
      <c r="E39" s="930"/>
      <c r="F39" s="932"/>
      <c r="G39" s="934"/>
      <c r="H39" s="935"/>
      <c r="I39" s="934"/>
      <c r="J39" s="935"/>
      <c r="K39" s="934"/>
      <c r="L39" s="935"/>
      <c r="M39" s="932"/>
      <c r="N39" s="932"/>
    </row>
    <row r="40" spans="1:14">
      <c r="A40" s="915">
        <v>42</v>
      </c>
      <c r="B40" s="916" t="s">
        <v>3127</v>
      </c>
      <c r="C40" s="917"/>
      <c r="D40" s="918"/>
      <c r="E40" s="915" t="s">
        <v>4018</v>
      </c>
      <c r="F40" s="917">
        <v>1</v>
      </c>
      <c r="G40" s="919"/>
      <c r="H40" s="920">
        <f>$F40*$G40</f>
        <v>0</v>
      </c>
      <c r="I40" s="919"/>
      <c r="J40" s="920">
        <f>$F40*$I40</f>
        <v>0</v>
      </c>
      <c r="K40" s="919">
        <f>$G40+$I40</f>
        <v>0</v>
      </c>
      <c r="L40" s="920">
        <f>$H40+$J40</f>
        <v>0</v>
      </c>
      <c r="M40" s="917"/>
      <c r="N40" s="917"/>
    </row>
    <row r="41" spans="1:14" ht="25.5">
      <c r="A41" s="901"/>
      <c r="B41" s="921"/>
      <c r="C41" s="922"/>
      <c r="D41" s="927" t="s">
        <v>3128</v>
      </c>
      <c r="E41" s="901"/>
      <c r="F41" s="922"/>
      <c r="G41" s="904"/>
      <c r="H41" s="924"/>
      <c r="I41" s="904"/>
      <c r="J41" s="924"/>
      <c r="K41" s="904"/>
      <c r="L41" s="924"/>
      <c r="M41" s="922"/>
      <c r="N41" s="922"/>
    </row>
    <row r="42" spans="1:14">
      <c r="B42" s="926">
        <v>1</v>
      </c>
      <c r="C42" s="926" t="s">
        <v>4018</v>
      </c>
      <c r="D42" s="929" t="s">
        <v>3129</v>
      </c>
    </row>
    <row r="43" spans="1:14">
      <c r="B43" s="926">
        <v>1</v>
      </c>
      <c r="C43" s="926" t="s">
        <v>4018</v>
      </c>
      <c r="D43" s="929" t="s">
        <v>3130</v>
      </c>
    </row>
    <row r="44" spans="1:14">
      <c r="A44" s="915">
        <v>43</v>
      </c>
      <c r="B44" s="916" t="s">
        <v>1007</v>
      </c>
      <c r="C44" s="917"/>
      <c r="D44" s="918"/>
      <c r="E44" s="915" t="s">
        <v>4018</v>
      </c>
      <c r="F44" s="917">
        <v>1</v>
      </c>
      <c r="G44" s="919"/>
      <c r="H44" s="920">
        <f>$F44*$G44</f>
        <v>0</v>
      </c>
      <c r="I44" s="919"/>
      <c r="J44" s="920">
        <f>$F44*$I44</f>
        <v>0</v>
      </c>
      <c r="K44" s="919">
        <f>$G44+$I44</f>
        <v>0</v>
      </c>
      <c r="L44" s="920">
        <f>$H44+$J44</f>
        <v>0</v>
      </c>
      <c r="M44" s="917"/>
      <c r="N44" s="917"/>
    </row>
    <row r="45" spans="1:14">
      <c r="B45" s="926">
        <v>5</v>
      </c>
      <c r="C45" s="926" t="s">
        <v>5504</v>
      </c>
      <c r="D45" s="929" t="s">
        <v>1008</v>
      </c>
    </row>
    <row r="46" spans="1:14">
      <c r="B46" s="926">
        <v>2</v>
      </c>
      <c r="C46" s="926" t="s">
        <v>5504</v>
      </c>
      <c r="D46" s="929" t="s">
        <v>1009</v>
      </c>
    </row>
    <row r="47" spans="1:14">
      <c r="B47" s="926">
        <v>10</v>
      </c>
      <c r="C47" s="926" t="s">
        <v>5504</v>
      </c>
      <c r="D47" s="929" t="s">
        <v>1010</v>
      </c>
    </row>
    <row r="48" spans="1:14">
      <c r="B48" s="926">
        <v>4</v>
      </c>
      <c r="C48" s="926" t="s">
        <v>5504</v>
      </c>
      <c r="D48" s="929" t="s">
        <v>1011</v>
      </c>
    </row>
    <row r="49" spans="1:14">
      <c r="B49" s="926">
        <v>10</v>
      </c>
      <c r="C49" s="926" t="s">
        <v>5504</v>
      </c>
      <c r="D49" s="929" t="s">
        <v>1012</v>
      </c>
    </row>
    <row r="50" spans="1:14">
      <c r="B50" s="926">
        <v>4</v>
      </c>
      <c r="C50" s="926" t="s">
        <v>5504</v>
      </c>
      <c r="D50" s="929" t="s">
        <v>1013</v>
      </c>
    </row>
    <row r="51" spans="1:14">
      <c r="B51" s="926">
        <v>1</v>
      </c>
      <c r="C51" s="926" t="s">
        <v>5504</v>
      </c>
      <c r="D51" s="929" t="s">
        <v>1014</v>
      </c>
    </row>
    <row r="52" spans="1:14">
      <c r="A52" s="915">
        <v>44</v>
      </c>
      <c r="B52" s="916" t="s">
        <v>1075</v>
      </c>
      <c r="C52" s="917"/>
      <c r="D52" s="918"/>
      <c r="E52" s="915" t="s">
        <v>4018</v>
      </c>
      <c r="F52" s="917">
        <v>1</v>
      </c>
      <c r="G52" s="919"/>
      <c r="H52" s="920">
        <f>$F52*$G52</f>
        <v>0</v>
      </c>
      <c r="I52" s="919"/>
      <c r="J52" s="920">
        <f>$F52*$I52</f>
        <v>0</v>
      </c>
      <c r="K52" s="919">
        <f>$G52+$I52</f>
        <v>0</v>
      </c>
      <c r="L52" s="920">
        <f>$H52+$J52</f>
        <v>0</v>
      </c>
      <c r="M52" s="917"/>
      <c r="N52" s="917"/>
    </row>
    <row r="53" spans="1:14">
      <c r="B53" s="926">
        <v>2</v>
      </c>
      <c r="C53" s="926" t="s">
        <v>5504</v>
      </c>
      <c r="D53" s="929" t="s">
        <v>1008</v>
      </c>
    </row>
    <row r="54" spans="1:14">
      <c r="B54" s="926">
        <v>4</v>
      </c>
      <c r="C54" s="926" t="s">
        <v>5504</v>
      </c>
      <c r="D54" s="929" t="s">
        <v>1010</v>
      </c>
    </row>
    <row r="55" spans="1:14">
      <c r="B55" s="926">
        <v>4</v>
      </c>
      <c r="C55" s="926" t="s">
        <v>5504</v>
      </c>
      <c r="D55" s="929" t="s">
        <v>1012</v>
      </c>
    </row>
    <row r="56" spans="1:14">
      <c r="B56" s="926">
        <v>1</v>
      </c>
      <c r="C56" s="926" t="s">
        <v>5504</v>
      </c>
      <c r="D56" s="929" t="s">
        <v>1013</v>
      </c>
    </row>
    <row r="57" spans="1:14">
      <c r="B57" s="926">
        <v>1</v>
      </c>
      <c r="C57" s="926" t="s">
        <v>5504</v>
      </c>
      <c r="D57" s="929" t="s">
        <v>1011</v>
      </c>
    </row>
    <row r="58" spans="1:14">
      <c r="A58" s="915">
        <v>45</v>
      </c>
      <c r="B58" s="916" t="s">
        <v>1076</v>
      </c>
      <c r="C58" s="917"/>
      <c r="D58" s="918"/>
      <c r="E58" s="915" t="s">
        <v>4018</v>
      </c>
      <c r="F58" s="917">
        <v>1</v>
      </c>
      <c r="G58" s="919"/>
      <c r="H58" s="920">
        <f>$F58*$G58</f>
        <v>0</v>
      </c>
      <c r="I58" s="919"/>
      <c r="J58" s="920">
        <f>$F58*$I58</f>
        <v>0</v>
      </c>
      <c r="K58" s="919">
        <f>$G58+$I58</f>
        <v>0</v>
      </c>
      <c r="L58" s="920">
        <f>$H58+$J58</f>
        <v>0</v>
      </c>
      <c r="M58" s="917"/>
      <c r="N58" s="917"/>
    </row>
    <row r="59" spans="1:14">
      <c r="B59" s="926">
        <v>1</v>
      </c>
      <c r="C59" s="926" t="s">
        <v>5504</v>
      </c>
      <c r="D59" s="929" t="s">
        <v>1077</v>
      </c>
    </row>
    <row r="60" spans="1:14">
      <c r="B60" s="926">
        <v>1</v>
      </c>
      <c r="C60" s="926" t="s">
        <v>5504</v>
      </c>
      <c r="D60" s="929" t="s">
        <v>1078</v>
      </c>
    </row>
    <row r="61" spans="1:14">
      <c r="A61" s="915">
        <v>46</v>
      </c>
      <c r="B61" s="916" t="s">
        <v>2278</v>
      </c>
      <c r="C61" s="917"/>
      <c r="D61" s="918"/>
      <c r="E61" s="915" t="s">
        <v>4018</v>
      </c>
      <c r="F61" s="917">
        <v>1</v>
      </c>
      <c r="G61" s="919"/>
      <c r="H61" s="920">
        <f>$F61*$G61</f>
        <v>0</v>
      </c>
      <c r="I61" s="919"/>
      <c r="J61" s="920">
        <f>$F61*$I61</f>
        <v>0</v>
      </c>
      <c r="K61" s="919">
        <f>$G61+$I61</f>
        <v>0</v>
      </c>
      <c r="L61" s="920">
        <f>$H61+$J61</f>
        <v>0</v>
      </c>
      <c r="M61" s="917"/>
      <c r="N61" s="917"/>
    </row>
    <row r="62" spans="1:14">
      <c r="B62" s="926">
        <v>1</v>
      </c>
      <c r="C62" s="926" t="s">
        <v>5504</v>
      </c>
      <c r="D62" s="929" t="s">
        <v>2279</v>
      </c>
    </row>
    <row r="63" spans="1:14">
      <c r="A63" s="915">
        <v>47</v>
      </c>
      <c r="B63" s="916" t="s">
        <v>1079</v>
      </c>
      <c r="C63" s="917"/>
      <c r="D63" s="918"/>
      <c r="E63" s="915" t="s">
        <v>4018</v>
      </c>
      <c r="F63" s="917">
        <v>1</v>
      </c>
      <c r="G63" s="919"/>
      <c r="H63" s="920">
        <f>$F63*$G63</f>
        <v>0</v>
      </c>
      <c r="I63" s="919"/>
      <c r="J63" s="920">
        <f>$F63*$I63</f>
        <v>0</v>
      </c>
      <c r="K63" s="919">
        <f>$G63+$I63</f>
        <v>0</v>
      </c>
      <c r="L63" s="920">
        <f>$H63+$J63</f>
        <v>0</v>
      </c>
      <c r="M63" s="917"/>
      <c r="N63" s="917"/>
    </row>
    <row r="64" spans="1:14">
      <c r="B64" s="926">
        <v>1</v>
      </c>
      <c r="C64" s="926" t="s">
        <v>5504</v>
      </c>
      <c r="D64" s="929" t="s">
        <v>2284</v>
      </c>
    </row>
    <row r="65" spans="1:14">
      <c r="A65" s="915">
        <v>48</v>
      </c>
      <c r="B65" s="916" t="s">
        <v>1273</v>
      </c>
      <c r="C65" s="917"/>
      <c r="D65" s="918"/>
      <c r="E65" s="915" t="s">
        <v>4018</v>
      </c>
      <c r="F65" s="917">
        <v>1</v>
      </c>
      <c r="G65" s="919"/>
      <c r="H65" s="920">
        <f>$F65*$G65</f>
        <v>0</v>
      </c>
      <c r="I65" s="919"/>
      <c r="J65" s="920">
        <f>$F65*$I65</f>
        <v>0</v>
      </c>
      <c r="K65" s="919">
        <f>$G65+$I65</f>
        <v>0</v>
      </c>
      <c r="L65" s="920">
        <f>$H65+$J65</f>
        <v>0</v>
      </c>
      <c r="M65" s="917"/>
      <c r="N65" s="917"/>
    </row>
    <row r="66" spans="1:14">
      <c r="D66" s="929" t="s">
        <v>1274</v>
      </c>
    </row>
    <row r="67" spans="1:14">
      <c r="D67" s="929" t="s">
        <v>1275</v>
      </c>
    </row>
    <row r="68" spans="1:14">
      <c r="D68" s="929" t="s">
        <v>1276</v>
      </c>
    </row>
    <row r="69" spans="1:14">
      <c r="D69" s="929" t="s">
        <v>1277</v>
      </c>
    </row>
    <row r="70" spans="1:14">
      <c r="D70" s="929" t="s">
        <v>1278</v>
      </c>
    </row>
    <row r="71" spans="1:14">
      <c r="A71" s="915">
        <v>49</v>
      </c>
      <c r="B71" s="916" t="s">
        <v>1279</v>
      </c>
      <c r="C71" s="917"/>
      <c r="D71" s="918"/>
      <c r="E71" s="915" t="s">
        <v>4018</v>
      </c>
      <c r="F71" s="917">
        <v>1</v>
      </c>
      <c r="G71" s="919"/>
      <c r="H71" s="920">
        <f>$F71*$G71</f>
        <v>0</v>
      </c>
      <c r="I71" s="919"/>
      <c r="J71" s="920">
        <f>$F71*$I71</f>
        <v>0</v>
      </c>
      <c r="K71" s="919">
        <f>$G71+$I71</f>
        <v>0</v>
      </c>
      <c r="L71" s="920">
        <f>$H71+$J71</f>
        <v>0</v>
      </c>
      <c r="M71" s="917"/>
      <c r="N71" s="917"/>
    </row>
    <row r="72" spans="1:14">
      <c r="D72" s="929" t="s">
        <v>1274</v>
      </c>
    </row>
    <row r="73" spans="1:14" ht="25.5">
      <c r="D73" s="929" t="s">
        <v>0</v>
      </c>
    </row>
    <row r="74" spans="1:14">
      <c r="D74" s="929" t="s">
        <v>1280</v>
      </c>
    </row>
    <row r="75" spans="1:14">
      <c r="D75" s="929" t="s">
        <v>1281</v>
      </c>
    </row>
    <row r="76" spans="1:14" ht="13.5" thickBot="1">
      <c r="D76" s="929" t="s">
        <v>1282</v>
      </c>
    </row>
    <row r="77" spans="1:14" ht="13.5" thickBot="1">
      <c r="A77" s="936" t="s">
        <v>1283</v>
      </c>
      <c r="B77" s="937" t="s">
        <v>1284</v>
      </c>
      <c r="C77" s="938"/>
      <c r="D77" s="939"/>
      <c r="E77" s="940"/>
      <c r="F77" s="938"/>
      <c r="G77" s="941"/>
      <c r="H77" s="942">
        <f>SUM(H7:H76)</f>
        <v>0</v>
      </c>
      <c r="I77" s="941"/>
      <c r="J77" s="941">
        <f>SUM(J7:J76)</f>
        <v>0</v>
      </c>
      <c r="K77" s="941"/>
      <c r="L77" s="941">
        <f>SUM(L7:L76)</f>
        <v>0</v>
      </c>
      <c r="M77" s="938"/>
      <c r="N77" s="943"/>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79.xml><?xml version="1.0" encoding="utf-8"?>
<worksheet xmlns="http://schemas.openxmlformats.org/spreadsheetml/2006/main" xmlns:r="http://schemas.openxmlformats.org/officeDocument/2006/relationships">
  <sheetPr>
    <tabColor rgb="FF00B0F0"/>
    <pageSetUpPr fitToPage="1"/>
  </sheetPr>
  <dimension ref="A1:N8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25" customWidth="1"/>
    <col min="2" max="2" width="6.83203125" style="926" customWidth="1"/>
    <col min="3" max="3" width="5.5" style="926" customWidth="1"/>
    <col min="4" max="4" width="68.1640625" style="929" customWidth="1"/>
    <col min="5" max="5" width="10.1640625" style="925" customWidth="1"/>
    <col min="6" max="6" width="10.6640625" style="926"/>
    <col min="7" max="12" width="12.5" style="928" customWidth="1"/>
    <col min="13" max="13" width="15" style="926" customWidth="1"/>
    <col min="14" max="14" width="17" style="926" customWidth="1"/>
    <col min="15" max="16384" width="10.6640625" style="890"/>
  </cols>
  <sheetData>
    <row r="1" spans="1:14" s="902" customFormat="1">
      <c r="A1" s="900"/>
      <c r="B1" s="1678" t="s">
        <v>4809</v>
      </c>
      <c r="C1" s="1678"/>
      <c r="D1" s="1678"/>
      <c r="E1" s="901"/>
      <c r="G1" s="903"/>
      <c r="H1" s="904">
        <f>H85</f>
        <v>0</v>
      </c>
      <c r="I1" s="905"/>
      <c r="J1" s="904">
        <f>J85</f>
        <v>0</v>
      </c>
      <c r="K1" s="905"/>
      <c r="L1" s="904">
        <f>L85</f>
        <v>0</v>
      </c>
    </row>
    <row r="2" spans="1:14" s="902" customFormat="1">
      <c r="A2" s="900"/>
      <c r="B2" s="1678" t="s">
        <v>2</v>
      </c>
      <c r="C2" s="1678"/>
      <c r="D2" s="1678"/>
      <c r="E2" s="901"/>
      <c r="G2" s="906"/>
      <c r="H2" s="907"/>
      <c r="I2" s="901"/>
      <c r="J2" s="901"/>
      <c r="K2" s="901"/>
      <c r="L2" s="901"/>
    </row>
    <row r="3" spans="1:14" s="902" customFormat="1">
      <c r="A3" s="900"/>
      <c r="B3" s="1679"/>
      <c r="C3" s="1679"/>
      <c r="D3" s="1679"/>
      <c r="E3" s="901"/>
      <c r="G3" s="907"/>
      <c r="H3" s="907"/>
      <c r="I3" s="901"/>
      <c r="J3" s="901"/>
      <c r="K3" s="901"/>
      <c r="L3" s="901"/>
    </row>
    <row r="4" spans="1:14" ht="25.5">
      <c r="A4" s="908" t="s">
        <v>4834</v>
      </c>
      <c r="B4" s="1680" t="s">
        <v>4835</v>
      </c>
      <c r="C4" s="1680"/>
      <c r="D4" s="1680"/>
      <c r="E4" s="909" t="s">
        <v>4836</v>
      </c>
      <c r="F4" s="909" t="s">
        <v>4837</v>
      </c>
      <c r="G4" s="892" t="s">
        <v>4838</v>
      </c>
      <c r="H4" s="892" t="s">
        <v>4839</v>
      </c>
      <c r="I4" s="892" t="s">
        <v>4840</v>
      </c>
      <c r="J4" s="892" t="s">
        <v>4841</v>
      </c>
      <c r="K4" s="892" t="s">
        <v>4842</v>
      </c>
      <c r="L4" s="892" t="s">
        <v>4843</v>
      </c>
      <c r="M4" s="892" t="s">
        <v>5953</v>
      </c>
      <c r="N4" s="892" t="s">
        <v>4844</v>
      </c>
    </row>
    <row r="5" spans="1:14">
      <c r="A5" s="910">
        <v>1</v>
      </c>
      <c r="B5" s="910" t="s">
        <v>5936</v>
      </c>
      <c r="C5" s="910" t="s">
        <v>5936</v>
      </c>
      <c r="D5" s="910">
        <v>2</v>
      </c>
      <c r="E5" s="910">
        <v>3</v>
      </c>
      <c r="F5" s="910">
        <v>4</v>
      </c>
      <c r="G5" s="910">
        <v>5</v>
      </c>
      <c r="H5" s="910">
        <v>6</v>
      </c>
      <c r="I5" s="910">
        <v>7</v>
      </c>
      <c r="J5" s="910">
        <v>8</v>
      </c>
      <c r="K5" s="910">
        <v>9</v>
      </c>
      <c r="L5" s="910">
        <v>10</v>
      </c>
      <c r="M5" s="910">
        <v>11</v>
      </c>
      <c r="N5" s="910">
        <v>12</v>
      </c>
    </row>
    <row r="6" spans="1:14" s="914" customFormat="1">
      <c r="A6" s="911" t="s">
        <v>4845</v>
      </c>
      <c r="B6" s="912" t="s">
        <v>4845</v>
      </c>
      <c r="C6" s="912" t="s">
        <v>4845</v>
      </c>
      <c r="D6" s="913" t="s">
        <v>4845</v>
      </c>
      <c r="E6" s="911" t="s">
        <v>4845</v>
      </c>
      <c r="F6" s="912" t="s">
        <v>4845</v>
      </c>
      <c r="G6" s="911" t="s">
        <v>4846</v>
      </c>
      <c r="H6" s="911" t="s">
        <v>4846</v>
      </c>
      <c r="I6" s="911" t="s">
        <v>4846</v>
      </c>
      <c r="J6" s="911" t="s">
        <v>4846</v>
      </c>
      <c r="K6" s="912" t="s">
        <v>4846</v>
      </c>
      <c r="L6" s="912" t="s">
        <v>4846</v>
      </c>
      <c r="M6" s="912" t="s">
        <v>4846</v>
      </c>
      <c r="N6" s="912" t="s">
        <v>4846</v>
      </c>
    </row>
    <row r="7" spans="1:14">
      <c r="A7" s="915">
        <v>50</v>
      </c>
      <c r="B7" s="916" t="s">
        <v>1285</v>
      </c>
      <c r="C7" s="917"/>
      <c r="D7" s="918"/>
      <c r="E7" s="915" t="s">
        <v>4018</v>
      </c>
      <c r="F7" s="917">
        <v>1</v>
      </c>
      <c r="G7" s="919"/>
      <c r="H7" s="920">
        <f>$F7*$G7</f>
        <v>0</v>
      </c>
      <c r="I7" s="919"/>
      <c r="J7" s="920">
        <f>$F7*$I7</f>
        <v>0</v>
      </c>
      <c r="K7" s="919">
        <f>$G7+$I7</f>
        <v>0</v>
      </c>
      <c r="L7" s="920">
        <f>$H7+$J7</f>
        <v>0</v>
      </c>
      <c r="M7" s="917"/>
      <c r="N7" s="917"/>
    </row>
    <row r="8" spans="1:14" ht="89.25">
      <c r="A8" s="901"/>
      <c r="B8" s="921"/>
      <c r="C8" s="922"/>
      <c r="D8" s="923" t="s">
        <v>25</v>
      </c>
      <c r="E8" s="901"/>
      <c r="F8" s="922"/>
      <c r="G8" s="904"/>
      <c r="H8" s="924"/>
      <c r="I8" s="904"/>
      <c r="J8" s="924"/>
      <c r="K8" s="904"/>
      <c r="L8" s="924"/>
      <c r="M8" s="922"/>
      <c r="N8" s="922"/>
    </row>
    <row r="9" spans="1:14">
      <c r="D9" s="927" t="s">
        <v>4849</v>
      </c>
    </row>
    <row r="10" spans="1:14">
      <c r="D10" s="927" t="s">
        <v>4850</v>
      </c>
    </row>
    <row r="11" spans="1:14">
      <c r="D11" s="927" t="s">
        <v>4851</v>
      </c>
    </row>
    <row r="12" spans="1:14">
      <c r="B12" s="926">
        <v>5</v>
      </c>
      <c r="C12" s="926" t="s">
        <v>5504</v>
      </c>
      <c r="D12" s="929" t="s">
        <v>26</v>
      </c>
    </row>
    <row r="13" spans="1:14">
      <c r="B13" s="926">
        <v>5</v>
      </c>
      <c r="C13" s="926" t="s">
        <v>5504</v>
      </c>
      <c r="D13" s="929" t="s">
        <v>27</v>
      </c>
    </row>
    <row r="14" spans="1:14">
      <c r="B14" s="926">
        <v>3</v>
      </c>
      <c r="C14" s="926" t="s">
        <v>5504</v>
      </c>
      <c r="D14" s="929" t="s">
        <v>4864</v>
      </c>
    </row>
    <row r="15" spans="1:14">
      <c r="B15" s="926">
        <v>3</v>
      </c>
      <c r="C15" s="926" t="s">
        <v>5504</v>
      </c>
      <c r="D15" s="929" t="s">
        <v>4882</v>
      </c>
    </row>
    <row r="16" spans="1:14">
      <c r="B16" s="926">
        <v>3</v>
      </c>
      <c r="C16" s="926" t="s">
        <v>5504</v>
      </c>
      <c r="D16" s="929" t="s">
        <v>3085</v>
      </c>
    </row>
    <row r="17" spans="1:14">
      <c r="B17" s="926">
        <v>3</v>
      </c>
      <c r="C17" s="926" t="s">
        <v>5504</v>
      </c>
      <c r="D17" s="929" t="s">
        <v>3086</v>
      </c>
    </row>
    <row r="18" spans="1:14">
      <c r="B18" s="926">
        <v>8</v>
      </c>
      <c r="C18" s="926" t="s">
        <v>5504</v>
      </c>
      <c r="D18" s="929" t="s">
        <v>12</v>
      </c>
    </row>
    <row r="19" spans="1:14">
      <c r="B19" s="926">
        <v>3</v>
      </c>
      <c r="C19" s="926" t="s">
        <v>5504</v>
      </c>
      <c r="D19" s="929" t="s">
        <v>3087</v>
      </c>
    </row>
    <row r="20" spans="1:14">
      <c r="B20" s="926">
        <v>8</v>
      </c>
      <c r="C20" s="926" t="s">
        <v>5504</v>
      </c>
      <c r="D20" s="929" t="s">
        <v>13</v>
      </c>
    </row>
    <row r="21" spans="1:14">
      <c r="B21" s="926">
        <v>26</v>
      </c>
      <c r="C21" s="926" t="s">
        <v>5504</v>
      </c>
      <c r="D21" s="929" t="s">
        <v>3088</v>
      </c>
    </row>
    <row r="22" spans="1:14">
      <c r="B22" s="926">
        <v>2</v>
      </c>
      <c r="C22" s="926" t="s">
        <v>5504</v>
      </c>
      <c r="D22" s="929" t="s">
        <v>3090</v>
      </c>
    </row>
    <row r="23" spans="1:14">
      <c r="B23" s="926">
        <v>2</v>
      </c>
      <c r="C23" s="926" t="s">
        <v>5504</v>
      </c>
      <c r="D23" s="929" t="s">
        <v>3096</v>
      </c>
    </row>
    <row r="24" spans="1:14">
      <c r="B24" s="926">
        <v>5</v>
      </c>
      <c r="C24" s="926" t="s">
        <v>5504</v>
      </c>
      <c r="D24" s="929" t="s">
        <v>28</v>
      </c>
    </row>
    <row r="25" spans="1:14">
      <c r="B25" s="926">
        <v>8</v>
      </c>
      <c r="C25" s="926" t="s">
        <v>5504</v>
      </c>
      <c r="D25" s="929" t="s">
        <v>3103</v>
      </c>
    </row>
    <row r="26" spans="1:14">
      <c r="B26" s="926">
        <v>1</v>
      </c>
      <c r="C26" s="926" t="s">
        <v>4018</v>
      </c>
      <c r="D26" s="929" t="s">
        <v>3105</v>
      </c>
    </row>
    <row r="27" spans="1:14">
      <c r="A27" s="915">
        <v>51</v>
      </c>
      <c r="B27" s="916" t="s">
        <v>29</v>
      </c>
      <c r="C27" s="917"/>
      <c r="D27" s="918"/>
      <c r="E27" s="915" t="s">
        <v>5504</v>
      </c>
      <c r="F27" s="917">
        <v>5</v>
      </c>
      <c r="G27" s="919"/>
      <c r="H27" s="920">
        <f>$F27*$G27</f>
        <v>0</v>
      </c>
      <c r="I27" s="919"/>
      <c r="J27" s="920">
        <f>$F27*$I27</f>
        <v>0</v>
      </c>
      <c r="K27" s="919">
        <f>$G27+$I27</f>
        <v>0</v>
      </c>
      <c r="L27" s="920">
        <f>$H27+$J27</f>
        <v>0</v>
      </c>
      <c r="M27" s="917"/>
      <c r="N27" s="917"/>
    </row>
    <row r="28" spans="1:14">
      <c r="A28" s="930"/>
      <c r="B28" s="931"/>
      <c r="C28" s="932"/>
      <c r="D28" s="933" t="s">
        <v>30</v>
      </c>
      <c r="E28" s="930"/>
      <c r="F28" s="932"/>
      <c r="G28" s="934"/>
      <c r="H28" s="935"/>
      <c r="I28" s="934"/>
      <c r="J28" s="935"/>
      <c r="K28" s="934"/>
      <c r="L28" s="935"/>
      <c r="M28" s="932"/>
      <c r="N28" s="932"/>
    </row>
    <row r="29" spans="1:14">
      <c r="A29" s="915">
        <v>52</v>
      </c>
      <c r="B29" s="916" t="s">
        <v>1016</v>
      </c>
      <c r="C29" s="917"/>
      <c r="D29" s="918"/>
      <c r="E29" s="915" t="s">
        <v>459</v>
      </c>
      <c r="F29" s="917">
        <v>25</v>
      </c>
      <c r="G29" s="919"/>
      <c r="H29" s="920">
        <f>$F29*$G29</f>
        <v>0</v>
      </c>
      <c r="I29" s="919"/>
      <c r="J29" s="920">
        <f>$F29*$I29</f>
        <v>0</v>
      </c>
      <c r="K29" s="919">
        <f>$G29+$I29</f>
        <v>0</v>
      </c>
      <c r="L29" s="920">
        <f>$H29+$J29</f>
        <v>0</v>
      </c>
      <c r="M29" s="917"/>
      <c r="N29" s="917"/>
    </row>
    <row r="30" spans="1:14">
      <c r="A30" s="930"/>
      <c r="B30" s="931"/>
      <c r="C30" s="932"/>
      <c r="D30" s="933" t="s">
        <v>3111</v>
      </c>
      <c r="E30" s="930"/>
      <c r="F30" s="932"/>
      <c r="G30" s="934"/>
      <c r="H30" s="935"/>
      <c r="I30" s="934"/>
      <c r="J30" s="935"/>
      <c r="K30" s="934"/>
      <c r="L30" s="935"/>
      <c r="M30" s="932"/>
      <c r="N30" s="932"/>
    </row>
    <row r="31" spans="1:14">
      <c r="A31" s="915">
        <v>53</v>
      </c>
      <c r="B31" s="916" t="s">
        <v>3112</v>
      </c>
      <c r="C31" s="917"/>
      <c r="D31" s="918"/>
      <c r="E31" s="915" t="s">
        <v>459</v>
      </c>
      <c r="F31" s="917">
        <v>150</v>
      </c>
      <c r="G31" s="919"/>
      <c r="H31" s="920">
        <f>$F31*$G31</f>
        <v>0</v>
      </c>
      <c r="I31" s="919"/>
      <c r="J31" s="920">
        <f>$F31*$I31</f>
        <v>0</v>
      </c>
      <c r="K31" s="919">
        <f>$G31+$I31</f>
        <v>0</v>
      </c>
      <c r="L31" s="920">
        <f>$H31+$J31</f>
        <v>0</v>
      </c>
      <c r="M31" s="917"/>
      <c r="N31" s="917"/>
    </row>
    <row r="32" spans="1:14">
      <c r="A32" s="930"/>
      <c r="B32" s="931"/>
      <c r="C32" s="932"/>
      <c r="D32" s="933" t="s">
        <v>3111</v>
      </c>
      <c r="E32" s="930"/>
      <c r="F32" s="932"/>
      <c r="G32" s="934"/>
      <c r="H32" s="935"/>
      <c r="I32" s="934"/>
      <c r="J32" s="935"/>
      <c r="K32" s="934"/>
      <c r="L32" s="935"/>
      <c r="M32" s="932"/>
      <c r="N32" s="932"/>
    </row>
    <row r="33" spans="1:14">
      <c r="A33" s="915">
        <v>54</v>
      </c>
      <c r="B33" s="916" t="s">
        <v>3113</v>
      </c>
      <c r="C33" s="917"/>
      <c r="D33" s="918"/>
      <c r="E33" s="915" t="s">
        <v>459</v>
      </c>
      <c r="F33" s="917">
        <v>23</v>
      </c>
      <c r="G33" s="919"/>
      <c r="H33" s="920">
        <f>$F33*$G33</f>
        <v>0</v>
      </c>
      <c r="I33" s="919"/>
      <c r="J33" s="920">
        <f>$F33*$I33</f>
        <v>0</v>
      </c>
      <c r="K33" s="919">
        <f>$G33+$I33</f>
        <v>0</v>
      </c>
      <c r="L33" s="920">
        <f>$H33+$J33</f>
        <v>0</v>
      </c>
      <c r="M33" s="917"/>
      <c r="N33" s="917"/>
    </row>
    <row r="34" spans="1:14">
      <c r="A34" s="930"/>
      <c r="B34" s="931"/>
      <c r="C34" s="932"/>
      <c r="D34" s="933" t="s">
        <v>3111</v>
      </c>
      <c r="E34" s="930"/>
      <c r="F34" s="932"/>
      <c r="G34" s="934"/>
      <c r="H34" s="935"/>
      <c r="I34" s="934"/>
      <c r="J34" s="935"/>
      <c r="K34" s="934"/>
      <c r="L34" s="935"/>
      <c r="M34" s="932"/>
      <c r="N34" s="932"/>
    </row>
    <row r="35" spans="1:14">
      <c r="A35" s="915">
        <v>55</v>
      </c>
      <c r="B35" s="916" t="s">
        <v>3124</v>
      </c>
      <c r="C35" s="917"/>
      <c r="D35" s="918"/>
      <c r="E35" s="915" t="s">
        <v>459</v>
      </c>
      <c r="F35" s="917">
        <v>50</v>
      </c>
      <c r="G35" s="919"/>
      <c r="H35" s="920">
        <f>$F35*$G35</f>
        <v>0</v>
      </c>
      <c r="I35" s="919"/>
      <c r="J35" s="920">
        <f>$F35*$I35</f>
        <v>0</v>
      </c>
      <c r="K35" s="919">
        <f>$G35+$I35</f>
        <v>0</v>
      </c>
      <c r="L35" s="920">
        <f>$H35+$J35</f>
        <v>0</v>
      </c>
      <c r="M35" s="917"/>
      <c r="N35" s="917"/>
    </row>
    <row r="36" spans="1:14">
      <c r="A36" s="930"/>
      <c r="B36" s="931"/>
      <c r="C36" s="932"/>
      <c r="D36" s="933" t="s">
        <v>3111</v>
      </c>
      <c r="E36" s="930"/>
      <c r="F36" s="932"/>
      <c r="G36" s="934"/>
      <c r="H36" s="935"/>
      <c r="I36" s="934"/>
      <c r="J36" s="935"/>
      <c r="K36" s="934"/>
      <c r="L36" s="935"/>
      <c r="M36" s="932"/>
      <c r="N36" s="932"/>
    </row>
    <row r="37" spans="1:14">
      <c r="A37" s="915">
        <v>56</v>
      </c>
      <c r="B37" s="916" t="s">
        <v>31</v>
      </c>
      <c r="C37" s="917"/>
      <c r="D37" s="918"/>
      <c r="E37" s="915" t="s">
        <v>459</v>
      </c>
      <c r="F37" s="917">
        <v>123</v>
      </c>
      <c r="G37" s="919"/>
      <c r="H37" s="920">
        <f>$F37*$G37</f>
        <v>0</v>
      </c>
      <c r="I37" s="919"/>
      <c r="J37" s="920">
        <f>$F37*$I37</f>
        <v>0</v>
      </c>
      <c r="K37" s="919">
        <f>$G37+$I37</f>
        <v>0</v>
      </c>
      <c r="L37" s="920">
        <f>$H37+$J37</f>
        <v>0</v>
      </c>
      <c r="M37" s="917"/>
      <c r="N37" s="917"/>
    </row>
    <row r="38" spans="1:14">
      <c r="A38" s="930"/>
      <c r="B38" s="931"/>
      <c r="C38" s="932"/>
      <c r="D38" s="933" t="s">
        <v>3111</v>
      </c>
      <c r="E38" s="930"/>
      <c r="F38" s="932"/>
      <c r="G38" s="934"/>
      <c r="H38" s="935"/>
      <c r="I38" s="934"/>
      <c r="J38" s="935"/>
      <c r="K38" s="934"/>
      <c r="L38" s="935"/>
      <c r="M38" s="932"/>
      <c r="N38" s="932"/>
    </row>
    <row r="39" spans="1:14">
      <c r="A39" s="915">
        <v>57</v>
      </c>
      <c r="B39" s="916" t="s">
        <v>3127</v>
      </c>
      <c r="C39" s="917"/>
      <c r="D39" s="918"/>
      <c r="E39" s="915" t="s">
        <v>4018</v>
      </c>
      <c r="F39" s="917">
        <v>1</v>
      </c>
      <c r="G39" s="919"/>
      <c r="H39" s="920">
        <f>$F39*$G39</f>
        <v>0</v>
      </c>
      <c r="I39" s="919"/>
      <c r="J39" s="920">
        <f>$F39*$I39</f>
        <v>0</v>
      </c>
      <c r="K39" s="919">
        <f>$G39+$I39</f>
        <v>0</v>
      </c>
      <c r="L39" s="920">
        <f>$H39+$J39</f>
        <v>0</v>
      </c>
      <c r="M39" s="917"/>
      <c r="N39" s="917"/>
    </row>
    <row r="40" spans="1:14" ht="25.5">
      <c r="A40" s="901"/>
      <c r="B40" s="921"/>
      <c r="C40" s="922"/>
      <c r="D40" s="927" t="s">
        <v>3128</v>
      </c>
      <c r="E40" s="901"/>
      <c r="F40" s="922"/>
      <c r="G40" s="904"/>
      <c r="H40" s="924"/>
      <c r="I40" s="904"/>
      <c r="J40" s="924"/>
      <c r="K40" s="904"/>
      <c r="L40" s="924"/>
      <c r="M40" s="922"/>
      <c r="N40" s="922"/>
    </row>
    <row r="41" spans="1:14">
      <c r="B41" s="926">
        <v>1</v>
      </c>
      <c r="C41" s="926" t="s">
        <v>4018</v>
      </c>
      <c r="D41" s="929" t="s">
        <v>3129</v>
      </c>
    </row>
    <row r="42" spans="1:14">
      <c r="B42" s="926">
        <v>1</v>
      </c>
      <c r="C42" s="926" t="s">
        <v>4018</v>
      </c>
      <c r="D42" s="929" t="s">
        <v>3130</v>
      </c>
    </row>
    <row r="43" spans="1:14">
      <c r="A43" s="915">
        <v>58</v>
      </c>
      <c r="B43" s="916" t="s">
        <v>1080</v>
      </c>
      <c r="C43" s="917"/>
      <c r="D43" s="918"/>
      <c r="E43" s="915" t="s">
        <v>4018</v>
      </c>
      <c r="F43" s="917">
        <v>1</v>
      </c>
      <c r="G43" s="919"/>
      <c r="H43" s="920">
        <f>$F43*$G43</f>
        <v>0</v>
      </c>
      <c r="I43" s="919"/>
      <c r="J43" s="920">
        <f>$F43*$I43</f>
        <v>0</v>
      </c>
      <c r="K43" s="919">
        <f>$G43+$I43</f>
        <v>0</v>
      </c>
      <c r="L43" s="920">
        <f>$H43+$J43</f>
        <v>0</v>
      </c>
      <c r="M43" s="917"/>
      <c r="N43" s="917"/>
    </row>
    <row r="44" spans="1:14">
      <c r="A44" s="930"/>
      <c r="B44" s="931"/>
      <c r="C44" s="932"/>
      <c r="D44" s="933" t="s">
        <v>3132</v>
      </c>
      <c r="E44" s="930"/>
      <c r="F44" s="932"/>
      <c r="G44" s="934"/>
      <c r="H44" s="935"/>
      <c r="I44" s="934"/>
      <c r="J44" s="935"/>
      <c r="K44" s="934"/>
      <c r="L44" s="935"/>
      <c r="M44" s="932"/>
      <c r="N44" s="932"/>
    </row>
    <row r="45" spans="1:14">
      <c r="A45" s="915">
        <v>59</v>
      </c>
      <c r="B45" s="916" t="s">
        <v>1081</v>
      </c>
      <c r="C45" s="917"/>
      <c r="D45" s="918"/>
      <c r="E45" s="915" t="s">
        <v>4018</v>
      </c>
      <c r="F45" s="917">
        <v>1</v>
      </c>
      <c r="G45" s="919"/>
      <c r="H45" s="920">
        <f>$F45*$G45</f>
        <v>0</v>
      </c>
      <c r="I45" s="919"/>
      <c r="J45" s="920">
        <f>$F45*$I45</f>
        <v>0</v>
      </c>
      <c r="K45" s="919">
        <f>$G45+$I45</f>
        <v>0</v>
      </c>
      <c r="L45" s="920">
        <f>$H45+$J45</f>
        <v>0</v>
      </c>
      <c r="M45" s="917"/>
      <c r="N45" s="917"/>
    </row>
    <row r="46" spans="1:14">
      <c r="A46" s="930"/>
      <c r="B46" s="931"/>
      <c r="C46" s="932"/>
      <c r="D46" s="933" t="s">
        <v>3132</v>
      </c>
      <c r="E46" s="930"/>
      <c r="F46" s="932"/>
      <c r="G46" s="934"/>
      <c r="H46" s="935"/>
      <c r="I46" s="934"/>
      <c r="J46" s="935"/>
      <c r="K46" s="934"/>
      <c r="L46" s="935"/>
      <c r="M46" s="932"/>
      <c r="N46" s="932"/>
    </row>
    <row r="47" spans="1:14">
      <c r="A47" s="915">
        <v>60</v>
      </c>
      <c r="B47" s="916" t="s">
        <v>1082</v>
      </c>
      <c r="C47" s="917"/>
      <c r="D47" s="918"/>
      <c r="E47" s="915" t="s">
        <v>4018</v>
      </c>
      <c r="F47" s="917">
        <v>1</v>
      </c>
      <c r="G47" s="919"/>
      <c r="H47" s="920">
        <f>$F47*$G47</f>
        <v>0</v>
      </c>
      <c r="I47" s="919"/>
      <c r="J47" s="920">
        <f>$F47*$I47</f>
        <v>0</v>
      </c>
      <c r="K47" s="919">
        <f>$G47+$I47</f>
        <v>0</v>
      </c>
      <c r="L47" s="920">
        <f>$H47+$J47</f>
        <v>0</v>
      </c>
      <c r="M47" s="917"/>
      <c r="N47" s="917"/>
    </row>
    <row r="48" spans="1:14" ht="25.5">
      <c r="A48" s="901"/>
      <c r="B48" s="921"/>
      <c r="C48" s="922"/>
      <c r="D48" s="927" t="s">
        <v>44</v>
      </c>
      <c r="E48" s="901"/>
      <c r="F48" s="922"/>
      <c r="G48" s="904"/>
      <c r="H48" s="924"/>
      <c r="I48" s="904"/>
      <c r="J48" s="924"/>
      <c r="K48" s="904"/>
      <c r="L48" s="924"/>
      <c r="M48" s="922"/>
      <c r="N48" s="922"/>
    </row>
    <row r="49" spans="1:14">
      <c r="B49" s="926">
        <v>1</v>
      </c>
      <c r="C49" s="926" t="s">
        <v>5504</v>
      </c>
      <c r="D49" s="929" t="s">
        <v>1083</v>
      </c>
    </row>
    <row r="50" spans="1:14">
      <c r="B50" s="926">
        <v>1</v>
      </c>
      <c r="C50" s="926" t="s">
        <v>5504</v>
      </c>
      <c r="D50" s="929" t="s">
        <v>1084</v>
      </c>
    </row>
    <row r="51" spans="1:14">
      <c r="A51" s="915">
        <v>61</v>
      </c>
      <c r="B51" s="916" t="s">
        <v>1085</v>
      </c>
      <c r="C51" s="917"/>
      <c r="D51" s="918"/>
      <c r="E51" s="915" t="s">
        <v>4018</v>
      </c>
      <c r="F51" s="917">
        <v>1</v>
      </c>
      <c r="G51" s="919"/>
      <c r="H51" s="920">
        <f>$F51*$G51</f>
        <v>0</v>
      </c>
      <c r="I51" s="919"/>
      <c r="J51" s="920">
        <f>$F51*$I51</f>
        <v>0</v>
      </c>
      <c r="K51" s="919">
        <f>$G51+$I51</f>
        <v>0</v>
      </c>
      <c r="L51" s="920">
        <f>$H51+$J51</f>
        <v>0</v>
      </c>
      <c r="M51" s="917"/>
      <c r="N51" s="917"/>
    </row>
    <row r="52" spans="1:14" ht="25.5">
      <c r="A52" s="901"/>
      <c r="B52" s="921"/>
      <c r="C52" s="922"/>
      <c r="D52" s="927" t="s">
        <v>44</v>
      </c>
      <c r="E52" s="901"/>
      <c r="F52" s="922"/>
      <c r="G52" s="904"/>
      <c r="H52" s="924"/>
      <c r="I52" s="904"/>
      <c r="J52" s="924"/>
      <c r="K52" s="904"/>
      <c r="L52" s="924"/>
      <c r="M52" s="922"/>
      <c r="N52" s="922"/>
    </row>
    <row r="53" spans="1:14">
      <c r="B53" s="926">
        <v>1</v>
      </c>
      <c r="C53" s="926" t="s">
        <v>5504</v>
      </c>
      <c r="D53" s="929" t="s">
        <v>1086</v>
      </c>
    </row>
    <row r="54" spans="1:14">
      <c r="B54" s="926">
        <v>1</v>
      </c>
      <c r="C54" s="926" t="s">
        <v>5504</v>
      </c>
      <c r="D54" s="929" t="s">
        <v>1087</v>
      </c>
    </row>
    <row r="55" spans="1:14">
      <c r="B55" s="926">
        <v>1</v>
      </c>
      <c r="C55" s="926" t="s">
        <v>5504</v>
      </c>
      <c r="D55" s="929" t="s">
        <v>1088</v>
      </c>
    </row>
    <row r="56" spans="1:14">
      <c r="B56" s="926">
        <v>1</v>
      </c>
      <c r="C56" s="926" t="s">
        <v>5504</v>
      </c>
      <c r="D56" s="929" t="s">
        <v>1089</v>
      </c>
    </row>
    <row r="57" spans="1:14">
      <c r="B57" s="926">
        <v>1</v>
      </c>
      <c r="C57" s="926" t="s">
        <v>5504</v>
      </c>
      <c r="D57" s="929" t="s">
        <v>1089</v>
      </c>
    </row>
    <row r="58" spans="1:14">
      <c r="B58" s="926">
        <v>1</v>
      </c>
      <c r="C58" s="926" t="s">
        <v>5504</v>
      </c>
      <c r="D58" s="929" t="s">
        <v>1090</v>
      </c>
    </row>
    <row r="59" spans="1:14">
      <c r="B59" s="926">
        <v>1</v>
      </c>
      <c r="C59" s="926" t="s">
        <v>5504</v>
      </c>
      <c r="D59" s="929" t="s">
        <v>1091</v>
      </c>
    </row>
    <row r="60" spans="1:14">
      <c r="B60" s="926">
        <v>1</v>
      </c>
      <c r="C60" s="926" t="s">
        <v>5504</v>
      </c>
      <c r="D60" s="929" t="s">
        <v>1091</v>
      </c>
    </row>
    <row r="61" spans="1:14">
      <c r="A61" s="915">
        <v>62</v>
      </c>
      <c r="B61" s="916" t="s">
        <v>1092</v>
      </c>
      <c r="C61" s="917"/>
      <c r="D61" s="918"/>
      <c r="E61" s="915" t="s">
        <v>4018</v>
      </c>
      <c r="F61" s="917">
        <v>1</v>
      </c>
      <c r="G61" s="919"/>
      <c r="H61" s="920">
        <f>$F61*$G61</f>
        <v>0</v>
      </c>
      <c r="I61" s="919"/>
      <c r="J61" s="920">
        <f>$F61*$I61</f>
        <v>0</v>
      </c>
      <c r="K61" s="919">
        <f>$G61+$I61</f>
        <v>0</v>
      </c>
      <c r="L61" s="920">
        <f>$H61+$J61</f>
        <v>0</v>
      </c>
      <c r="M61" s="917"/>
      <c r="N61" s="917"/>
    </row>
    <row r="62" spans="1:14" ht="25.5">
      <c r="A62" s="901"/>
      <c r="B62" s="921"/>
      <c r="C62" s="922"/>
      <c r="D62" s="927" t="s">
        <v>44</v>
      </c>
      <c r="E62" s="901"/>
      <c r="F62" s="922"/>
      <c r="G62" s="904"/>
      <c r="H62" s="924"/>
      <c r="I62" s="904"/>
      <c r="J62" s="924"/>
      <c r="K62" s="904"/>
      <c r="L62" s="924"/>
      <c r="M62" s="922"/>
      <c r="N62" s="922"/>
    </row>
    <row r="63" spans="1:14">
      <c r="B63" s="926">
        <v>1</v>
      </c>
      <c r="C63" s="926" t="s">
        <v>5504</v>
      </c>
      <c r="D63" s="929" t="s">
        <v>1093</v>
      </c>
    </row>
    <row r="64" spans="1:14">
      <c r="A64" s="915">
        <v>63</v>
      </c>
      <c r="B64" s="916" t="s">
        <v>1094</v>
      </c>
      <c r="C64" s="917"/>
      <c r="D64" s="918"/>
      <c r="E64" s="915" t="s">
        <v>4018</v>
      </c>
      <c r="F64" s="917">
        <v>1</v>
      </c>
      <c r="G64" s="919"/>
      <c r="H64" s="920">
        <f>$F64*$G64</f>
        <v>0</v>
      </c>
      <c r="I64" s="919"/>
      <c r="J64" s="920">
        <f>$F64*$I64</f>
        <v>0</v>
      </c>
      <c r="K64" s="919">
        <f>$G64+$I64</f>
        <v>0</v>
      </c>
      <c r="L64" s="920">
        <f>$H64+$J64</f>
        <v>0</v>
      </c>
      <c r="M64" s="917"/>
      <c r="N64" s="917"/>
    </row>
    <row r="65" spans="1:14" ht="25.5">
      <c r="A65" s="901"/>
      <c r="B65" s="921"/>
      <c r="C65" s="922"/>
      <c r="D65" s="927" t="s">
        <v>44</v>
      </c>
      <c r="E65" s="901"/>
      <c r="F65" s="922"/>
      <c r="G65" s="904"/>
      <c r="H65" s="924"/>
      <c r="I65" s="904"/>
      <c r="J65" s="924"/>
      <c r="K65" s="904"/>
      <c r="L65" s="924"/>
      <c r="M65" s="922"/>
      <c r="N65" s="922"/>
    </row>
    <row r="66" spans="1:14" ht="25.5">
      <c r="B66" s="926">
        <v>1</v>
      </c>
      <c r="C66" s="926" t="s">
        <v>5504</v>
      </c>
      <c r="D66" s="929" t="s">
        <v>1095</v>
      </c>
    </row>
    <row r="67" spans="1:14">
      <c r="B67" s="926">
        <v>1</v>
      </c>
      <c r="C67" s="926" t="s">
        <v>5504</v>
      </c>
      <c r="D67" s="929" t="s">
        <v>1096</v>
      </c>
    </row>
    <row r="68" spans="1:14">
      <c r="A68" s="915">
        <v>64</v>
      </c>
      <c r="B68" s="916" t="s">
        <v>1097</v>
      </c>
      <c r="C68" s="917"/>
      <c r="D68" s="918"/>
      <c r="E68" s="915" t="s">
        <v>4018</v>
      </c>
      <c r="F68" s="917">
        <v>1</v>
      </c>
      <c r="G68" s="919"/>
      <c r="H68" s="920">
        <f>$F68*$G68</f>
        <v>0</v>
      </c>
      <c r="I68" s="919"/>
      <c r="J68" s="920">
        <f>$F68*$I68</f>
        <v>0</v>
      </c>
      <c r="K68" s="919">
        <f>$G68+$I68</f>
        <v>0</v>
      </c>
      <c r="L68" s="920">
        <f>$H68+$J68</f>
        <v>0</v>
      </c>
      <c r="M68" s="917"/>
      <c r="N68" s="917"/>
    </row>
    <row r="69" spans="1:14" ht="25.5">
      <c r="A69" s="901"/>
      <c r="B69" s="921"/>
      <c r="C69" s="922"/>
      <c r="D69" s="927" t="s">
        <v>44</v>
      </c>
      <c r="E69" s="901"/>
      <c r="F69" s="922"/>
      <c r="G69" s="904"/>
      <c r="H69" s="924"/>
      <c r="I69" s="904"/>
      <c r="J69" s="924"/>
      <c r="K69" s="904"/>
      <c r="L69" s="924"/>
      <c r="M69" s="922"/>
      <c r="N69" s="922"/>
    </row>
    <row r="70" spans="1:14" ht="25.5">
      <c r="B70" s="926">
        <v>1</v>
      </c>
      <c r="C70" s="926" t="s">
        <v>5504</v>
      </c>
      <c r="D70" s="929" t="s">
        <v>1098</v>
      </c>
    </row>
    <row r="71" spans="1:14">
      <c r="B71" s="926">
        <v>1</v>
      </c>
      <c r="C71" s="926" t="s">
        <v>5504</v>
      </c>
      <c r="D71" s="929" t="s">
        <v>1099</v>
      </c>
    </row>
    <row r="72" spans="1:14">
      <c r="A72" s="915">
        <v>65</v>
      </c>
      <c r="B72" s="916" t="s">
        <v>1100</v>
      </c>
      <c r="C72" s="917"/>
      <c r="D72" s="918"/>
      <c r="E72" s="915" t="s">
        <v>4018</v>
      </c>
      <c r="F72" s="917">
        <v>1</v>
      </c>
      <c r="G72" s="919"/>
      <c r="H72" s="920">
        <f>$F72*$G72</f>
        <v>0</v>
      </c>
      <c r="I72" s="919"/>
      <c r="J72" s="920">
        <f>$F72*$I72</f>
        <v>0</v>
      </c>
      <c r="K72" s="919">
        <f>$G72+$I72</f>
        <v>0</v>
      </c>
      <c r="L72" s="920">
        <f>$H72+$J72</f>
        <v>0</v>
      </c>
      <c r="M72" s="917"/>
      <c r="N72" s="917"/>
    </row>
    <row r="73" spans="1:14" ht="25.5">
      <c r="A73" s="901"/>
      <c r="B73" s="921"/>
      <c r="C73" s="922"/>
      <c r="D73" s="927" t="s">
        <v>44</v>
      </c>
      <c r="E73" s="901"/>
      <c r="F73" s="922"/>
      <c r="G73" s="904"/>
      <c r="H73" s="924"/>
      <c r="I73" s="904"/>
      <c r="J73" s="924"/>
      <c r="K73" s="904"/>
      <c r="L73" s="924"/>
      <c r="M73" s="922"/>
      <c r="N73" s="922"/>
    </row>
    <row r="74" spans="1:14" ht="25.5">
      <c r="B74" s="926">
        <v>1</v>
      </c>
      <c r="C74" s="926" t="s">
        <v>5504</v>
      </c>
      <c r="D74" s="929" t="s">
        <v>1101</v>
      </c>
    </row>
    <row r="75" spans="1:14">
      <c r="B75" s="926">
        <v>1</v>
      </c>
      <c r="C75" s="926" t="s">
        <v>5504</v>
      </c>
      <c r="D75" s="929" t="s">
        <v>1102</v>
      </c>
    </row>
    <row r="76" spans="1:14">
      <c r="A76" s="915">
        <v>66</v>
      </c>
      <c r="B76" s="916" t="s">
        <v>1103</v>
      </c>
      <c r="C76" s="917"/>
      <c r="D76" s="918"/>
      <c r="E76" s="915" t="s">
        <v>4018</v>
      </c>
      <c r="F76" s="917">
        <v>1</v>
      </c>
      <c r="G76" s="919"/>
      <c r="H76" s="920">
        <f>$F76*$G76</f>
        <v>0</v>
      </c>
      <c r="I76" s="919"/>
      <c r="J76" s="920">
        <f>$F76*$I76</f>
        <v>0</v>
      </c>
      <c r="K76" s="919">
        <f>$G76+$I76</f>
        <v>0</v>
      </c>
      <c r="L76" s="920">
        <f>$H76+$J76</f>
        <v>0</v>
      </c>
      <c r="M76" s="917"/>
      <c r="N76" s="917"/>
    </row>
    <row r="77" spans="1:14" ht="25.5">
      <c r="A77" s="901"/>
      <c r="B77" s="921"/>
      <c r="C77" s="922"/>
      <c r="D77" s="927" t="s">
        <v>44</v>
      </c>
      <c r="E77" s="901"/>
      <c r="F77" s="922"/>
      <c r="G77" s="904"/>
      <c r="H77" s="924"/>
      <c r="I77" s="904"/>
      <c r="J77" s="924"/>
      <c r="K77" s="904"/>
      <c r="L77" s="924"/>
      <c r="M77" s="922"/>
      <c r="N77" s="922"/>
    </row>
    <row r="78" spans="1:14">
      <c r="B78" s="926">
        <v>1</v>
      </c>
      <c r="C78" s="926" t="s">
        <v>5504</v>
      </c>
      <c r="D78" s="929" t="s">
        <v>1104</v>
      </c>
    </row>
    <row r="79" spans="1:14">
      <c r="A79" s="915">
        <v>67</v>
      </c>
      <c r="B79" s="916" t="s">
        <v>1279</v>
      </c>
      <c r="C79" s="917"/>
      <c r="D79" s="918"/>
      <c r="E79" s="915" t="s">
        <v>4018</v>
      </c>
      <c r="F79" s="917">
        <v>1</v>
      </c>
      <c r="G79" s="919"/>
      <c r="H79" s="920">
        <f>$F79*$G79</f>
        <v>0</v>
      </c>
      <c r="I79" s="919"/>
      <c r="J79" s="920">
        <f>$F79*$I79</f>
        <v>0</v>
      </c>
      <c r="K79" s="919">
        <f>$G79+$I79</f>
        <v>0</v>
      </c>
      <c r="L79" s="920">
        <f>$H79+$J79</f>
        <v>0</v>
      </c>
      <c r="M79" s="917"/>
      <c r="N79" s="917"/>
    </row>
    <row r="80" spans="1:14">
      <c r="D80" s="929" t="s">
        <v>1274</v>
      </c>
    </row>
    <row r="81" spans="1:14" ht="25.5">
      <c r="D81" s="929" t="s">
        <v>0</v>
      </c>
    </row>
    <row r="82" spans="1:14">
      <c r="D82" s="929" t="s">
        <v>1280</v>
      </c>
    </row>
    <row r="83" spans="1:14">
      <c r="D83" s="929" t="s">
        <v>1281</v>
      </c>
    </row>
    <row r="84" spans="1:14" ht="13.5" thickBot="1">
      <c r="D84" s="929" t="s">
        <v>1282</v>
      </c>
    </row>
    <row r="85" spans="1:14" ht="13.5" thickBot="1">
      <c r="A85" s="936" t="s">
        <v>1283</v>
      </c>
      <c r="B85" s="937" t="s">
        <v>1284</v>
      </c>
      <c r="C85" s="938"/>
      <c r="D85" s="939"/>
      <c r="E85" s="940"/>
      <c r="F85" s="938"/>
      <c r="G85" s="941"/>
      <c r="H85" s="942">
        <f>SUM(H7:H84)</f>
        <v>0</v>
      </c>
      <c r="I85" s="941"/>
      <c r="J85" s="941">
        <f>SUM(J7:J84)</f>
        <v>0</v>
      </c>
      <c r="K85" s="941"/>
      <c r="L85" s="941">
        <f>SUM(L7:L84)</f>
        <v>0</v>
      </c>
      <c r="M85" s="938"/>
      <c r="N85" s="943"/>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80.xml><?xml version="1.0" encoding="utf-8"?>
<worksheet xmlns="http://schemas.openxmlformats.org/spreadsheetml/2006/main" xmlns:r="http://schemas.openxmlformats.org/officeDocument/2006/relationships">
  <sheetPr>
    <tabColor rgb="FF00B0F0"/>
    <pageSetUpPr fitToPage="1"/>
  </sheetPr>
  <dimension ref="A1:N9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25" customWidth="1"/>
    <col min="2" max="2" width="6.83203125" style="926" customWidth="1"/>
    <col min="3" max="3" width="5.5" style="926" customWidth="1"/>
    <col min="4" max="4" width="68.1640625" style="929" customWidth="1"/>
    <col min="5" max="5" width="10.1640625" style="925" customWidth="1"/>
    <col min="6" max="6" width="10.6640625" style="926"/>
    <col min="7" max="12" width="12.5" style="928" customWidth="1"/>
    <col min="13" max="13" width="15" style="926" customWidth="1"/>
    <col min="14" max="14" width="17" style="926" customWidth="1"/>
    <col min="15" max="16384" width="10.6640625" style="890"/>
  </cols>
  <sheetData>
    <row r="1" spans="1:14" s="902" customFormat="1">
      <c r="A1" s="900"/>
      <c r="B1" s="1678" t="s">
        <v>4809</v>
      </c>
      <c r="C1" s="1678"/>
      <c r="D1" s="1678"/>
      <c r="E1" s="901"/>
      <c r="G1" s="903"/>
      <c r="H1" s="904">
        <f>H97</f>
        <v>0</v>
      </c>
      <c r="I1" s="905"/>
      <c r="J1" s="904">
        <f>J97</f>
        <v>0</v>
      </c>
      <c r="K1" s="905"/>
      <c r="L1" s="904">
        <f>L97</f>
        <v>0</v>
      </c>
    </row>
    <row r="2" spans="1:14" s="902" customFormat="1">
      <c r="A2" s="900"/>
      <c r="B2" s="1678" t="s">
        <v>3</v>
      </c>
      <c r="C2" s="1678"/>
      <c r="D2" s="1678"/>
      <c r="E2" s="901"/>
      <c r="G2" s="906"/>
      <c r="H2" s="907"/>
      <c r="I2" s="901"/>
      <c r="J2" s="901"/>
      <c r="K2" s="901"/>
      <c r="L2" s="901"/>
    </row>
    <row r="3" spans="1:14" s="902" customFormat="1">
      <c r="A3" s="900"/>
      <c r="B3" s="1679"/>
      <c r="C3" s="1679"/>
      <c r="D3" s="1679"/>
      <c r="E3" s="901"/>
      <c r="G3" s="907"/>
      <c r="H3" s="907"/>
      <c r="I3" s="901"/>
      <c r="J3" s="901"/>
      <c r="K3" s="901"/>
      <c r="L3" s="901"/>
    </row>
    <row r="4" spans="1:14" ht="25.5">
      <c r="A4" s="908" t="s">
        <v>4834</v>
      </c>
      <c r="B4" s="1680" t="s">
        <v>4835</v>
      </c>
      <c r="C4" s="1680"/>
      <c r="D4" s="1680"/>
      <c r="E4" s="909" t="s">
        <v>4836</v>
      </c>
      <c r="F4" s="909" t="s">
        <v>4837</v>
      </c>
      <c r="G4" s="892" t="s">
        <v>4838</v>
      </c>
      <c r="H4" s="892" t="s">
        <v>4839</v>
      </c>
      <c r="I4" s="892" t="s">
        <v>4840</v>
      </c>
      <c r="J4" s="892" t="s">
        <v>4841</v>
      </c>
      <c r="K4" s="892" t="s">
        <v>4842</v>
      </c>
      <c r="L4" s="892" t="s">
        <v>4843</v>
      </c>
      <c r="M4" s="892" t="s">
        <v>5953</v>
      </c>
      <c r="N4" s="892" t="s">
        <v>4844</v>
      </c>
    </row>
    <row r="5" spans="1:14">
      <c r="A5" s="910">
        <v>1</v>
      </c>
      <c r="B5" s="910" t="s">
        <v>5936</v>
      </c>
      <c r="C5" s="910" t="s">
        <v>5936</v>
      </c>
      <c r="D5" s="910">
        <v>2</v>
      </c>
      <c r="E5" s="910">
        <v>3</v>
      </c>
      <c r="F5" s="910">
        <v>4</v>
      </c>
      <c r="G5" s="910">
        <v>5</v>
      </c>
      <c r="H5" s="910">
        <v>6</v>
      </c>
      <c r="I5" s="910">
        <v>7</v>
      </c>
      <c r="J5" s="910">
        <v>8</v>
      </c>
      <c r="K5" s="910">
        <v>9</v>
      </c>
      <c r="L5" s="910">
        <v>10</v>
      </c>
      <c r="M5" s="910">
        <v>11</v>
      </c>
      <c r="N5" s="910">
        <v>12</v>
      </c>
    </row>
    <row r="6" spans="1:14" s="914" customFormat="1">
      <c r="A6" s="911" t="s">
        <v>4845</v>
      </c>
      <c r="B6" s="912" t="s">
        <v>4845</v>
      </c>
      <c r="C6" s="912" t="s">
        <v>4845</v>
      </c>
      <c r="D6" s="913" t="s">
        <v>4845</v>
      </c>
      <c r="E6" s="911" t="s">
        <v>4845</v>
      </c>
      <c r="F6" s="912" t="s">
        <v>4845</v>
      </c>
      <c r="G6" s="911" t="s">
        <v>4846</v>
      </c>
      <c r="H6" s="911" t="s">
        <v>4846</v>
      </c>
      <c r="I6" s="911" t="s">
        <v>4846</v>
      </c>
      <c r="J6" s="911" t="s">
        <v>4846</v>
      </c>
      <c r="K6" s="912" t="s">
        <v>4846</v>
      </c>
      <c r="L6" s="912" t="s">
        <v>4846</v>
      </c>
      <c r="M6" s="912" t="s">
        <v>4846</v>
      </c>
      <c r="N6" s="912" t="s">
        <v>4846</v>
      </c>
    </row>
    <row r="7" spans="1:14">
      <c r="A7" s="915">
        <v>68</v>
      </c>
      <c r="B7" s="916" t="s">
        <v>1285</v>
      </c>
      <c r="C7" s="917"/>
      <c r="D7" s="918"/>
      <c r="E7" s="915" t="s">
        <v>4018</v>
      </c>
      <c r="F7" s="917">
        <v>1</v>
      </c>
      <c r="G7" s="919"/>
      <c r="H7" s="920">
        <f>$F7*$G7</f>
        <v>0</v>
      </c>
      <c r="I7" s="919"/>
      <c r="J7" s="920">
        <f>$F7*$I7</f>
        <v>0</v>
      </c>
      <c r="K7" s="919">
        <f>$G7+$I7</f>
        <v>0</v>
      </c>
      <c r="L7" s="920">
        <f>$H7+$J7</f>
        <v>0</v>
      </c>
      <c r="M7" s="917"/>
      <c r="N7" s="917"/>
    </row>
    <row r="8" spans="1:14" ht="89.25">
      <c r="A8" s="901"/>
      <c r="B8" s="921"/>
      <c r="C8" s="922"/>
      <c r="D8" s="923" t="s">
        <v>76</v>
      </c>
      <c r="E8" s="901"/>
      <c r="F8" s="922"/>
      <c r="G8" s="904"/>
      <c r="H8" s="924"/>
      <c r="I8" s="904"/>
      <c r="J8" s="924"/>
      <c r="K8" s="904"/>
      <c r="L8" s="924"/>
      <c r="M8" s="922"/>
      <c r="N8" s="922"/>
    </row>
    <row r="9" spans="1:14">
      <c r="D9" s="927" t="s">
        <v>4849</v>
      </c>
    </row>
    <row r="10" spans="1:14">
      <c r="D10" s="927" t="s">
        <v>4850</v>
      </c>
    </row>
    <row r="11" spans="1:14">
      <c r="D11" s="927" t="s">
        <v>4851</v>
      </c>
    </row>
    <row r="12" spans="1:14">
      <c r="B12" s="926">
        <v>1</v>
      </c>
      <c r="C12" s="926" t="s">
        <v>5504</v>
      </c>
      <c r="D12" s="929" t="s">
        <v>7</v>
      </c>
    </row>
    <row r="13" spans="1:14">
      <c r="B13" s="926">
        <v>1</v>
      </c>
      <c r="C13" s="926" t="s">
        <v>5504</v>
      </c>
      <c r="D13" s="929" t="s">
        <v>4864</v>
      </c>
    </row>
    <row r="14" spans="1:14">
      <c r="B14" s="926">
        <v>1</v>
      </c>
      <c r="C14" s="926" t="s">
        <v>5504</v>
      </c>
      <c r="D14" s="929" t="s">
        <v>77</v>
      </c>
    </row>
    <row r="15" spans="1:14">
      <c r="B15" s="926">
        <v>2</v>
      </c>
      <c r="C15" s="926" t="s">
        <v>5504</v>
      </c>
      <c r="D15" s="929" t="s">
        <v>78</v>
      </c>
    </row>
    <row r="16" spans="1:14">
      <c r="B16" s="926">
        <v>1</v>
      </c>
      <c r="C16" s="926" t="s">
        <v>5504</v>
      </c>
      <c r="D16" s="929" t="s">
        <v>79</v>
      </c>
    </row>
    <row r="17" spans="1:14">
      <c r="B17" s="926">
        <v>4</v>
      </c>
      <c r="C17" s="926" t="s">
        <v>5504</v>
      </c>
      <c r="D17" s="929" t="s">
        <v>81</v>
      </c>
    </row>
    <row r="18" spans="1:14">
      <c r="B18" s="926">
        <v>1</v>
      </c>
      <c r="C18" s="926" t="s">
        <v>5504</v>
      </c>
      <c r="D18" s="929" t="s">
        <v>1105</v>
      </c>
    </row>
    <row r="19" spans="1:14">
      <c r="B19" s="926">
        <v>2</v>
      </c>
      <c r="C19" s="926" t="s">
        <v>5504</v>
      </c>
      <c r="D19" s="929" t="s">
        <v>82</v>
      </c>
    </row>
    <row r="20" spans="1:14">
      <c r="B20" s="926">
        <v>3</v>
      </c>
      <c r="C20" s="926" t="s">
        <v>5504</v>
      </c>
      <c r="D20" s="929" t="s">
        <v>13</v>
      </c>
    </row>
    <row r="21" spans="1:14">
      <c r="B21" s="926">
        <v>6</v>
      </c>
      <c r="C21" s="926" t="s">
        <v>5504</v>
      </c>
      <c r="D21" s="929" t="s">
        <v>3088</v>
      </c>
    </row>
    <row r="22" spans="1:14">
      <c r="B22" s="926">
        <v>7</v>
      </c>
      <c r="C22" s="926" t="s">
        <v>5504</v>
      </c>
      <c r="D22" s="929" t="s">
        <v>3090</v>
      </c>
    </row>
    <row r="23" spans="1:14">
      <c r="B23" s="926">
        <v>2</v>
      </c>
      <c r="C23" s="926" t="s">
        <v>5504</v>
      </c>
      <c r="D23" s="929" t="s">
        <v>3096</v>
      </c>
    </row>
    <row r="24" spans="1:14">
      <c r="B24" s="926">
        <v>1</v>
      </c>
      <c r="C24" s="926" t="s">
        <v>5504</v>
      </c>
      <c r="D24" s="929" t="s">
        <v>3099</v>
      </c>
    </row>
    <row r="25" spans="1:14">
      <c r="B25" s="926">
        <v>3</v>
      </c>
      <c r="C25" s="926" t="s">
        <v>5504</v>
      </c>
      <c r="D25" s="929" t="s">
        <v>3103</v>
      </c>
    </row>
    <row r="26" spans="1:14">
      <c r="B26" s="926">
        <v>1</v>
      </c>
      <c r="C26" s="926" t="s">
        <v>4018</v>
      </c>
      <c r="D26" s="929" t="s">
        <v>3105</v>
      </c>
    </row>
    <row r="27" spans="1:14">
      <c r="A27" s="915">
        <v>69</v>
      </c>
      <c r="B27" s="916" t="s">
        <v>83</v>
      </c>
      <c r="C27" s="917"/>
      <c r="D27" s="918"/>
      <c r="E27" s="915" t="s">
        <v>459</v>
      </c>
      <c r="F27" s="917">
        <v>10</v>
      </c>
      <c r="G27" s="919"/>
      <c r="H27" s="920">
        <f>$F27*$G27</f>
        <v>0</v>
      </c>
      <c r="I27" s="919"/>
      <c r="J27" s="920">
        <f>$F27*$I27</f>
        <v>0</v>
      </c>
      <c r="K27" s="919">
        <f>$G27+$I27</f>
        <v>0</v>
      </c>
      <c r="L27" s="920">
        <f>$H27+$J27</f>
        <v>0</v>
      </c>
      <c r="M27" s="917"/>
      <c r="N27" s="917"/>
    </row>
    <row r="28" spans="1:14">
      <c r="A28" s="930"/>
      <c r="B28" s="931"/>
      <c r="C28" s="932"/>
      <c r="D28" s="933" t="s">
        <v>3111</v>
      </c>
      <c r="E28" s="930"/>
      <c r="F28" s="932"/>
      <c r="G28" s="934"/>
      <c r="H28" s="935"/>
      <c r="I28" s="934"/>
      <c r="J28" s="935"/>
      <c r="K28" s="934"/>
      <c r="L28" s="935"/>
      <c r="M28" s="932"/>
      <c r="N28" s="932"/>
    </row>
    <row r="29" spans="1:14">
      <c r="A29" s="915">
        <v>70</v>
      </c>
      <c r="B29" s="916" t="s">
        <v>3110</v>
      </c>
      <c r="C29" s="917"/>
      <c r="D29" s="918"/>
      <c r="E29" s="915" t="s">
        <v>459</v>
      </c>
      <c r="F29" s="917">
        <v>20</v>
      </c>
      <c r="G29" s="919"/>
      <c r="H29" s="920">
        <f>$F29*$G29</f>
        <v>0</v>
      </c>
      <c r="I29" s="919"/>
      <c r="J29" s="920">
        <f>$F29*$I29</f>
        <v>0</v>
      </c>
      <c r="K29" s="919">
        <f>$G29+$I29</f>
        <v>0</v>
      </c>
      <c r="L29" s="920">
        <f>$H29+$J29</f>
        <v>0</v>
      </c>
      <c r="M29" s="917"/>
      <c r="N29" s="917"/>
    </row>
    <row r="30" spans="1:14">
      <c r="A30" s="930"/>
      <c r="B30" s="931"/>
      <c r="C30" s="932"/>
      <c r="D30" s="933" t="s">
        <v>3111</v>
      </c>
      <c r="E30" s="930"/>
      <c r="F30" s="932"/>
      <c r="G30" s="934"/>
      <c r="H30" s="935"/>
      <c r="I30" s="934"/>
      <c r="J30" s="935"/>
      <c r="K30" s="934"/>
      <c r="L30" s="935"/>
      <c r="M30" s="932"/>
      <c r="N30" s="932"/>
    </row>
    <row r="31" spans="1:14">
      <c r="A31" s="915">
        <v>71</v>
      </c>
      <c r="B31" s="916" t="s">
        <v>3124</v>
      </c>
      <c r="C31" s="917"/>
      <c r="D31" s="918"/>
      <c r="E31" s="915" t="s">
        <v>459</v>
      </c>
      <c r="F31" s="917">
        <v>10</v>
      </c>
      <c r="G31" s="919"/>
      <c r="H31" s="920">
        <f>$F31*$G31</f>
        <v>0</v>
      </c>
      <c r="I31" s="919"/>
      <c r="J31" s="920">
        <f>$F31*$I31</f>
        <v>0</v>
      </c>
      <c r="K31" s="919">
        <f>$G31+$I31</f>
        <v>0</v>
      </c>
      <c r="L31" s="920">
        <f>$H31+$J31</f>
        <v>0</v>
      </c>
      <c r="M31" s="917"/>
      <c r="N31" s="917"/>
    </row>
    <row r="32" spans="1:14">
      <c r="A32" s="930"/>
      <c r="B32" s="931"/>
      <c r="C32" s="932"/>
      <c r="D32" s="933" t="s">
        <v>3111</v>
      </c>
      <c r="E32" s="930"/>
      <c r="F32" s="932"/>
      <c r="G32" s="934"/>
      <c r="H32" s="935"/>
      <c r="I32" s="934"/>
      <c r="J32" s="935"/>
      <c r="K32" s="934"/>
      <c r="L32" s="935"/>
      <c r="M32" s="932"/>
      <c r="N32" s="932"/>
    </row>
    <row r="33" spans="1:14">
      <c r="A33" s="915">
        <v>72</v>
      </c>
      <c r="B33" s="916" t="s">
        <v>3127</v>
      </c>
      <c r="C33" s="917"/>
      <c r="D33" s="918"/>
      <c r="E33" s="915" t="s">
        <v>4018</v>
      </c>
      <c r="F33" s="917">
        <v>1</v>
      </c>
      <c r="G33" s="919"/>
      <c r="H33" s="920">
        <f>$F33*$G33</f>
        <v>0</v>
      </c>
      <c r="I33" s="919"/>
      <c r="J33" s="920">
        <f>$F33*$I33</f>
        <v>0</v>
      </c>
      <c r="K33" s="919">
        <f>$G33+$I33</f>
        <v>0</v>
      </c>
      <c r="L33" s="920">
        <f>$H33+$J33</f>
        <v>0</v>
      </c>
      <c r="M33" s="917"/>
      <c r="N33" s="917"/>
    </row>
    <row r="34" spans="1:14" ht="25.5">
      <c r="A34" s="901"/>
      <c r="B34" s="921"/>
      <c r="C34" s="922"/>
      <c r="D34" s="927" t="s">
        <v>3128</v>
      </c>
      <c r="E34" s="901"/>
      <c r="F34" s="922"/>
      <c r="G34" s="904"/>
      <c r="H34" s="924"/>
      <c r="I34" s="904"/>
      <c r="J34" s="924"/>
      <c r="K34" s="904"/>
      <c r="L34" s="924"/>
      <c r="M34" s="922"/>
      <c r="N34" s="922"/>
    </row>
    <row r="35" spans="1:14">
      <c r="B35" s="926">
        <v>1</v>
      </c>
      <c r="C35" s="926" t="s">
        <v>4018</v>
      </c>
      <c r="D35" s="929" t="s">
        <v>3129</v>
      </c>
    </row>
    <row r="36" spans="1:14">
      <c r="B36" s="926">
        <v>1</v>
      </c>
      <c r="C36" s="926" t="s">
        <v>4018</v>
      </c>
      <c r="D36" s="929" t="s">
        <v>3130</v>
      </c>
    </row>
    <row r="37" spans="1:14">
      <c r="A37" s="915">
        <v>73</v>
      </c>
      <c r="B37" s="916" t="s">
        <v>1106</v>
      </c>
      <c r="C37" s="917"/>
      <c r="D37" s="918"/>
      <c r="E37" s="915" t="s">
        <v>4018</v>
      </c>
      <c r="F37" s="917">
        <v>1</v>
      </c>
      <c r="G37" s="919"/>
      <c r="H37" s="920">
        <f>$F37*$G37</f>
        <v>0</v>
      </c>
      <c r="I37" s="919"/>
      <c r="J37" s="920">
        <f>$F37*$I37</f>
        <v>0</v>
      </c>
      <c r="K37" s="919">
        <f>$G37+$I37</f>
        <v>0</v>
      </c>
      <c r="L37" s="920">
        <f>$H37+$J37</f>
        <v>0</v>
      </c>
      <c r="M37" s="917"/>
      <c r="N37" s="917"/>
    </row>
    <row r="38" spans="1:14">
      <c r="B38" s="926">
        <v>1</v>
      </c>
      <c r="C38" s="926" t="s">
        <v>5504</v>
      </c>
      <c r="D38" s="929" t="s">
        <v>1107</v>
      </c>
    </row>
    <row r="39" spans="1:14">
      <c r="B39" s="926">
        <v>1</v>
      </c>
      <c r="C39" s="926" t="s">
        <v>5504</v>
      </c>
      <c r="D39" s="929" t="s">
        <v>1108</v>
      </c>
    </row>
    <row r="40" spans="1:14">
      <c r="B40" s="926">
        <v>1</v>
      </c>
      <c r="C40" s="926" t="s">
        <v>5504</v>
      </c>
      <c r="D40" s="929" t="s">
        <v>1109</v>
      </c>
    </row>
    <row r="41" spans="1:14">
      <c r="A41" s="915">
        <v>74</v>
      </c>
      <c r="B41" s="916" t="s">
        <v>96</v>
      </c>
      <c r="C41" s="917"/>
      <c r="D41" s="918"/>
      <c r="E41" s="915" t="s">
        <v>4018</v>
      </c>
      <c r="F41" s="917">
        <v>1</v>
      </c>
      <c r="G41" s="919"/>
      <c r="H41" s="920">
        <f>$F41*$G41</f>
        <v>0</v>
      </c>
      <c r="I41" s="919"/>
      <c r="J41" s="920">
        <f>$F41*$I41</f>
        <v>0</v>
      </c>
      <c r="K41" s="919">
        <f>$G41+$I41</f>
        <v>0</v>
      </c>
      <c r="L41" s="920">
        <f>$H41+$J41</f>
        <v>0</v>
      </c>
      <c r="M41" s="917"/>
      <c r="N41" s="917"/>
    </row>
    <row r="42" spans="1:14">
      <c r="B42" s="926">
        <v>1</v>
      </c>
      <c r="C42" s="926" t="s">
        <v>5504</v>
      </c>
      <c r="D42" s="929" t="s">
        <v>1110</v>
      </c>
    </row>
    <row r="43" spans="1:14">
      <c r="B43" s="926">
        <v>1</v>
      </c>
      <c r="C43" s="926" t="s">
        <v>5504</v>
      </c>
      <c r="D43" s="929" t="s">
        <v>1111</v>
      </c>
    </row>
    <row r="44" spans="1:14">
      <c r="B44" s="926">
        <v>1</v>
      </c>
      <c r="C44" s="926" t="s">
        <v>5504</v>
      </c>
      <c r="D44" s="929" t="s">
        <v>1111</v>
      </c>
    </row>
    <row r="45" spans="1:14">
      <c r="B45" s="926">
        <v>1</v>
      </c>
      <c r="C45" s="926" t="s">
        <v>5504</v>
      </c>
      <c r="D45" s="929" t="s">
        <v>1111</v>
      </c>
    </row>
    <row r="46" spans="1:14">
      <c r="B46" s="926">
        <v>1</v>
      </c>
      <c r="C46" s="926" t="s">
        <v>5504</v>
      </c>
      <c r="D46" s="929" t="s">
        <v>99</v>
      </c>
    </row>
    <row r="47" spans="1:14">
      <c r="A47" s="915">
        <v>75</v>
      </c>
      <c r="B47" s="916" t="s">
        <v>102</v>
      </c>
      <c r="C47" s="917"/>
      <c r="D47" s="918"/>
      <c r="E47" s="915" t="s">
        <v>4018</v>
      </c>
      <c r="F47" s="917">
        <v>1</v>
      </c>
      <c r="G47" s="919"/>
      <c r="H47" s="920">
        <f>$F47*$G47</f>
        <v>0</v>
      </c>
      <c r="I47" s="919"/>
      <c r="J47" s="920">
        <f>$F47*$I47</f>
        <v>0</v>
      </c>
      <c r="K47" s="919">
        <f>$G47+$I47</f>
        <v>0</v>
      </c>
      <c r="L47" s="920">
        <f>$H47+$J47</f>
        <v>0</v>
      </c>
      <c r="M47" s="917"/>
      <c r="N47" s="917"/>
    </row>
    <row r="48" spans="1:14" ht="25.5">
      <c r="B48" s="926">
        <v>1</v>
      </c>
      <c r="C48" s="926" t="s">
        <v>5504</v>
      </c>
      <c r="D48" s="929" t="s">
        <v>103</v>
      </c>
    </row>
    <row r="49" spans="1:14" ht="25.5">
      <c r="B49" s="926">
        <v>1</v>
      </c>
      <c r="C49" s="926" t="s">
        <v>5504</v>
      </c>
      <c r="D49" s="929" t="s">
        <v>1112</v>
      </c>
    </row>
    <row r="50" spans="1:14">
      <c r="B50" s="926">
        <v>1</v>
      </c>
      <c r="C50" s="926" t="s">
        <v>5504</v>
      </c>
      <c r="D50" s="929" t="s">
        <v>104</v>
      </c>
    </row>
    <row r="51" spans="1:14" ht="25.5">
      <c r="B51" s="926">
        <v>1</v>
      </c>
      <c r="C51" s="926" t="s">
        <v>5504</v>
      </c>
      <c r="D51" s="929" t="s">
        <v>105</v>
      </c>
    </row>
    <row r="52" spans="1:14" ht="25.5">
      <c r="B52" s="926">
        <v>1</v>
      </c>
      <c r="C52" s="926" t="s">
        <v>5504</v>
      </c>
      <c r="D52" s="929" t="s">
        <v>106</v>
      </c>
    </row>
    <row r="53" spans="1:14" ht="25.5">
      <c r="B53" s="926">
        <v>1</v>
      </c>
      <c r="C53" s="926" t="s">
        <v>5504</v>
      </c>
      <c r="D53" s="929" t="s">
        <v>107</v>
      </c>
    </row>
    <row r="54" spans="1:14" ht="25.5">
      <c r="B54" s="926">
        <v>1</v>
      </c>
      <c r="C54" s="926" t="s">
        <v>5504</v>
      </c>
      <c r="D54" s="929" t="s">
        <v>107</v>
      </c>
    </row>
    <row r="55" spans="1:14" ht="25.5">
      <c r="B55" s="926">
        <v>1</v>
      </c>
      <c r="C55" s="926" t="s">
        <v>5504</v>
      </c>
      <c r="D55" s="929" t="s">
        <v>107</v>
      </c>
    </row>
    <row r="56" spans="1:14">
      <c r="B56" s="926">
        <v>1</v>
      </c>
      <c r="C56" s="926" t="s">
        <v>5504</v>
      </c>
      <c r="D56" s="929" t="s">
        <v>108</v>
      </c>
    </row>
    <row r="57" spans="1:14">
      <c r="B57" s="926">
        <v>1</v>
      </c>
      <c r="C57" s="926" t="s">
        <v>5504</v>
      </c>
      <c r="D57" s="929" t="s">
        <v>108</v>
      </c>
    </row>
    <row r="58" spans="1:14">
      <c r="B58" s="926">
        <v>1</v>
      </c>
      <c r="C58" s="926" t="s">
        <v>5504</v>
      </c>
      <c r="D58" s="929" t="s">
        <v>111</v>
      </c>
    </row>
    <row r="59" spans="1:14">
      <c r="B59" s="926">
        <v>1</v>
      </c>
      <c r="C59" s="926" t="s">
        <v>5504</v>
      </c>
      <c r="D59" s="929" t="s">
        <v>110</v>
      </c>
    </row>
    <row r="60" spans="1:14">
      <c r="B60" s="926">
        <v>1</v>
      </c>
      <c r="C60" s="926" t="s">
        <v>5504</v>
      </c>
      <c r="D60" s="929" t="s">
        <v>1113</v>
      </c>
    </row>
    <row r="61" spans="1:14">
      <c r="A61" s="915">
        <v>76</v>
      </c>
      <c r="B61" s="916" t="s">
        <v>1030</v>
      </c>
      <c r="C61" s="917"/>
      <c r="D61" s="918"/>
      <c r="E61" s="915" t="s">
        <v>4018</v>
      </c>
      <c r="F61" s="917">
        <v>1</v>
      </c>
      <c r="G61" s="919"/>
      <c r="H61" s="920">
        <f>$F61*$G61</f>
        <v>0</v>
      </c>
      <c r="I61" s="919"/>
      <c r="J61" s="920">
        <f>$F61*$I61</f>
        <v>0</v>
      </c>
      <c r="K61" s="919">
        <f>$G61+$I61</f>
        <v>0</v>
      </c>
      <c r="L61" s="920">
        <f>$H61+$J61</f>
        <v>0</v>
      </c>
      <c r="M61" s="917"/>
      <c r="N61" s="917"/>
    </row>
    <row r="62" spans="1:14" ht="25.5">
      <c r="B62" s="926">
        <v>1</v>
      </c>
      <c r="C62" s="926" t="s">
        <v>5504</v>
      </c>
      <c r="D62" s="929" t="s">
        <v>1031</v>
      </c>
    </row>
    <row r="63" spans="1:14" ht="25.5">
      <c r="B63" s="926">
        <v>1</v>
      </c>
      <c r="C63" s="926" t="s">
        <v>5504</v>
      </c>
      <c r="D63" s="929" t="s">
        <v>1114</v>
      </c>
    </row>
    <row r="64" spans="1:14">
      <c r="B64" s="926">
        <v>1</v>
      </c>
      <c r="C64" s="926" t="s">
        <v>5504</v>
      </c>
      <c r="D64" s="929" t="s">
        <v>1032</v>
      </c>
    </row>
    <row r="65" spans="1:14">
      <c r="B65" s="926">
        <v>1</v>
      </c>
      <c r="C65" s="926" t="s">
        <v>5504</v>
      </c>
      <c r="D65" s="929" t="s">
        <v>1033</v>
      </c>
    </row>
    <row r="66" spans="1:14">
      <c r="B66" s="926">
        <v>1</v>
      </c>
      <c r="C66" s="926" t="s">
        <v>5504</v>
      </c>
      <c r="D66" s="929" t="s">
        <v>1034</v>
      </c>
    </row>
    <row r="67" spans="1:14">
      <c r="B67" s="926">
        <v>1</v>
      </c>
      <c r="C67" s="926" t="s">
        <v>5504</v>
      </c>
      <c r="D67" s="929" t="s">
        <v>1035</v>
      </c>
    </row>
    <row r="68" spans="1:14">
      <c r="B68" s="926">
        <v>1</v>
      </c>
      <c r="C68" s="926" t="s">
        <v>5504</v>
      </c>
      <c r="D68" s="929" t="s">
        <v>1035</v>
      </c>
    </row>
    <row r="69" spans="1:14">
      <c r="B69" s="926">
        <v>1</v>
      </c>
      <c r="C69" s="926" t="s">
        <v>5504</v>
      </c>
      <c r="D69" s="929" t="s">
        <v>1036</v>
      </c>
    </row>
    <row r="70" spans="1:14">
      <c r="B70" s="926">
        <v>1</v>
      </c>
      <c r="C70" s="926" t="s">
        <v>5504</v>
      </c>
      <c r="D70" s="929" t="s">
        <v>1036</v>
      </c>
    </row>
    <row r="71" spans="1:14">
      <c r="B71" s="926">
        <v>1</v>
      </c>
      <c r="C71" s="926" t="s">
        <v>5504</v>
      </c>
      <c r="D71" s="929" t="s">
        <v>1037</v>
      </c>
    </row>
    <row r="72" spans="1:14">
      <c r="B72" s="926">
        <v>1</v>
      </c>
      <c r="C72" s="926" t="s">
        <v>5504</v>
      </c>
      <c r="D72" s="929" t="s">
        <v>1037</v>
      </c>
    </row>
    <row r="73" spans="1:14">
      <c r="B73" s="926">
        <v>1</v>
      </c>
      <c r="C73" s="926" t="s">
        <v>5504</v>
      </c>
      <c r="D73" s="929" t="s">
        <v>1115</v>
      </c>
    </row>
    <row r="74" spans="1:14">
      <c r="B74" s="926">
        <v>1</v>
      </c>
      <c r="C74" s="926" t="s">
        <v>5504</v>
      </c>
      <c r="D74" s="929" t="s">
        <v>1116</v>
      </c>
    </row>
    <row r="75" spans="1:14">
      <c r="B75" s="926">
        <v>1</v>
      </c>
      <c r="C75" s="926" t="s">
        <v>5504</v>
      </c>
      <c r="D75" s="929" t="s">
        <v>1117</v>
      </c>
    </row>
    <row r="76" spans="1:14">
      <c r="A76" s="915">
        <v>77</v>
      </c>
      <c r="B76" s="916" t="s">
        <v>113</v>
      </c>
      <c r="C76" s="917"/>
      <c r="D76" s="918"/>
      <c r="E76" s="915" t="s">
        <v>4018</v>
      </c>
      <c r="F76" s="917">
        <v>1</v>
      </c>
      <c r="G76" s="919"/>
      <c r="H76" s="920">
        <f>$F76*$G76</f>
        <v>0</v>
      </c>
      <c r="I76" s="919"/>
      <c r="J76" s="920">
        <f>$F76*$I76</f>
        <v>0</v>
      </c>
      <c r="K76" s="919">
        <f>$G76+$I76</f>
        <v>0</v>
      </c>
      <c r="L76" s="920">
        <f>$H76+$J76</f>
        <v>0</v>
      </c>
      <c r="M76" s="917"/>
      <c r="N76" s="917"/>
    </row>
    <row r="77" spans="1:14">
      <c r="B77" s="926">
        <v>1</v>
      </c>
      <c r="C77" s="926" t="s">
        <v>5504</v>
      </c>
      <c r="D77" s="929" t="s">
        <v>114</v>
      </c>
    </row>
    <row r="78" spans="1:14">
      <c r="B78" s="926">
        <v>2</v>
      </c>
      <c r="C78" s="926" t="s">
        <v>5504</v>
      </c>
      <c r="D78" s="929" t="s">
        <v>115</v>
      </c>
    </row>
    <row r="79" spans="1:14">
      <c r="B79" s="926">
        <v>2</v>
      </c>
      <c r="C79" s="926" t="s">
        <v>5504</v>
      </c>
      <c r="D79" s="929" t="s">
        <v>116</v>
      </c>
    </row>
    <row r="80" spans="1:14">
      <c r="A80" s="915">
        <v>78</v>
      </c>
      <c r="B80" s="916" t="s">
        <v>134</v>
      </c>
      <c r="C80" s="917"/>
      <c r="D80" s="918"/>
      <c r="E80" s="915" t="s">
        <v>4018</v>
      </c>
      <c r="F80" s="917">
        <v>1</v>
      </c>
      <c r="G80" s="919"/>
      <c r="H80" s="920">
        <f>$F80*$G80</f>
        <v>0</v>
      </c>
      <c r="I80" s="919"/>
      <c r="J80" s="920">
        <f>$F80*$I80</f>
        <v>0</v>
      </c>
      <c r="K80" s="919">
        <f>$G80+$I80</f>
        <v>0</v>
      </c>
      <c r="L80" s="920">
        <f>$H80+$J80</f>
        <v>0</v>
      </c>
      <c r="M80" s="917"/>
      <c r="N80" s="917"/>
    </row>
    <row r="81" spans="1:14">
      <c r="B81" s="926">
        <v>1</v>
      </c>
      <c r="C81" s="926" t="s">
        <v>5504</v>
      </c>
      <c r="D81" s="929" t="s">
        <v>135</v>
      </c>
    </row>
    <row r="82" spans="1:14">
      <c r="B82" s="926">
        <v>1</v>
      </c>
      <c r="C82" s="926" t="s">
        <v>5504</v>
      </c>
      <c r="D82" s="929" t="s">
        <v>136</v>
      </c>
    </row>
    <row r="83" spans="1:14">
      <c r="B83" s="926">
        <v>1</v>
      </c>
      <c r="C83" s="926" t="s">
        <v>5504</v>
      </c>
      <c r="D83" s="929" t="s">
        <v>137</v>
      </c>
    </row>
    <row r="84" spans="1:14">
      <c r="A84" s="915">
        <v>79</v>
      </c>
      <c r="B84" s="916" t="s">
        <v>141</v>
      </c>
      <c r="C84" s="917"/>
      <c r="D84" s="918"/>
      <c r="E84" s="915" t="s">
        <v>4018</v>
      </c>
      <c r="F84" s="917">
        <v>1</v>
      </c>
      <c r="G84" s="919"/>
      <c r="H84" s="920">
        <f>$F84*$G84</f>
        <v>0</v>
      </c>
      <c r="I84" s="919"/>
      <c r="J84" s="920">
        <f>$F84*$I84</f>
        <v>0</v>
      </c>
      <c r="K84" s="919">
        <f>$G84+$I84</f>
        <v>0</v>
      </c>
      <c r="L84" s="920">
        <f>$H84+$J84</f>
        <v>0</v>
      </c>
      <c r="M84" s="917"/>
      <c r="N84" s="917"/>
    </row>
    <row r="85" spans="1:14">
      <c r="B85" s="926">
        <v>1</v>
      </c>
      <c r="C85" s="926" t="s">
        <v>5504</v>
      </c>
      <c r="D85" s="929" t="s">
        <v>142</v>
      </c>
    </row>
    <row r="86" spans="1:14">
      <c r="A86" s="915">
        <v>80</v>
      </c>
      <c r="B86" s="916" t="s">
        <v>143</v>
      </c>
      <c r="C86" s="917"/>
      <c r="D86" s="918"/>
      <c r="E86" s="915" t="s">
        <v>4018</v>
      </c>
      <c r="F86" s="917">
        <v>1</v>
      </c>
      <c r="G86" s="919"/>
      <c r="H86" s="920">
        <f>$F86*$G86</f>
        <v>0</v>
      </c>
      <c r="I86" s="919"/>
      <c r="J86" s="920">
        <f>$F86*$I86</f>
        <v>0</v>
      </c>
      <c r="K86" s="919">
        <f>$G86+$I86</f>
        <v>0</v>
      </c>
      <c r="L86" s="920">
        <f>$H86+$J86</f>
        <v>0</v>
      </c>
      <c r="M86" s="917"/>
      <c r="N86" s="917"/>
    </row>
    <row r="87" spans="1:14">
      <c r="B87" s="926">
        <v>1</v>
      </c>
      <c r="C87" s="926" t="s">
        <v>5504</v>
      </c>
      <c r="D87" s="929" t="s">
        <v>144</v>
      </c>
    </row>
    <row r="88" spans="1:14">
      <c r="A88" s="915">
        <v>81</v>
      </c>
      <c r="B88" s="916" t="s">
        <v>145</v>
      </c>
      <c r="C88" s="917"/>
      <c r="D88" s="918"/>
      <c r="E88" s="915" t="s">
        <v>4018</v>
      </c>
      <c r="F88" s="917">
        <v>1</v>
      </c>
      <c r="G88" s="919"/>
      <c r="H88" s="920">
        <f>$F88*$G88</f>
        <v>0</v>
      </c>
      <c r="I88" s="919"/>
      <c r="J88" s="920">
        <f>$F88*$I88</f>
        <v>0</v>
      </c>
      <c r="K88" s="919">
        <f>$G88+$I88</f>
        <v>0</v>
      </c>
      <c r="L88" s="920">
        <f>$H88+$J88</f>
        <v>0</v>
      </c>
      <c r="M88" s="917"/>
      <c r="N88" s="917"/>
    </row>
    <row r="89" spans="1:14" ht="25.5">
      <c r="A89" s="901"/>
      <c r="B89" s="921"/>
      <c r="C89" s="922"/>
      <c r="D89" s="927" t="s">
        <v>146</v>
      </c>
      <c r="E89" s="901"/>
      <c r="F89" s="922"/>
      <c r="G89" s="904"/>
      <c r="H89" s="924"/>
      <c r="I89" s="904"/>
      <c r="J89" s="924"/>
      <c r="K89" s="904"/>
      <c r="L89" s="924"/>
      <c r="M89" s="922"/>
      <c r="N89" s="922"/>
    </row>
    <row r="90" spans="1:14">
      <c r="B90" s="926">
        <v>1</v>
      </c>
      <c r="C90" s="926" t="s">
        <v>5504</v>
      </c>
      <c r="D90" s="929" t="s">
        <v>147</v>
      </c>
    </row>
    <row r="91" spans="1:14">
      <c r="A91" s="915">
        <v>82</v>
      </c>
      <c r="B91" s="916" t="s">
        <v>1279</v>
      </c>
      <c r="C91" s="917"/>
      <c r="D91" s="918"/>
      <c r="E91" s="915" t="s">
        <v>4018</v>
      </c>
      <c r="F91" s="917">
        <v>1</v>
      </c>
      <c r="G91" s="919"/>
      <c r="H91" s="920">
        <f>$F91*$G91</f>
        <v>0</v>
      </c>
      <c r="I91" s="919"/>
      <c r="J91" s="920">
        <f>$F91*$I91</f>
        <v>0</v>
      </c>
      <c r="K91" s="919">
        <f>$G91+$I91</f>
        <v>0</v>
      </c>
      <c r="L91" s="920">
        <f>$H91+$J91</f>
        <v>0</v>
      </c>
      <c r="M91" s="917"/>
      <c r="N91" s="917"/>
    </row>
    <row r="92" spans="1:14">
      <c r="D92" s="929" t="s">
        <v>1274</v>
      </c>
    </row>
    <row r="93" spans="1:14" ht="25.5">
      <c r="D93" s="929" t="s">
        <v>0</v>
      </c>
    </row>
    <row r="94" spans="1:14">
      <c r="D94" s="929" t="s">
        <v>1280</v>
      </c>
    </row>
    <row r="95" spans="1:14">
      <c r="D95" s="929" t="s">
        <v>1281</v>
      </c>
    </row>
    <row r="96" spans="1:14" ht="13.5" thickBot="1">
      <c r="D96" s="929" t="s">
        <v>1282</v>
      </c>
    </row>
    <row r="97" spans="1:14" ht="13.5" thickBot="1">
      <c r="A97" s="936" t="s">
        <v>1283</v>
      </c>
      <c r="B97" s="937" t="s">
        <v>1284</v>
      </c>
      <c r="C97" s="938"/>
      <c r="D97" s="939"/>
      <c r="E97" s="940"/>
      <c r="F97" s="938"/>
      <c r="G97" s="941"/>
      <c r="H97" s="942">
        <f>SUM(H7:H96)</f>
        <v>0</v>
      </c>
      <c r="I97" s="941"/>
      <c r="J97" s="941">
        <f>SUM(J7:J96)</f>
        <v>0</v>
      </c>
      <c r="K97" s="941"/>
      <c r="L97" s="941">
        <f>SUM(L7:L96)</f>
        <v>0</v>
      </c>
      <c r="M97" s="938"/>
      <c r="N97" s="943"/>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81.xml><?xml version="1.0" encoding="utf-8"?>
<worksheet xmlns="http://schemas.openxmlformats.org/spreadsheetml/2006/main" xmlns:r="http://schemas.openxmlformats.org/officeDocument/2006/relationships">
  <sheetPr>
    <tabColor rgb="FF00B0F0"/>
    <pageSetUpPr fitToPage="1"/>
  </sheetPr>
  <dimension ref="A1:N1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25" customWidth="1"/>
    <col min="2" max="2" width="6.83203125" style="926" customWidth="1"/>
    <col min="3" max="3" width="5.5" style="926" customWidth="1"/>
    <col min="4" max="4" width="68.1640625" style="929" customWidth="1"/>
    <col min="5" max="5" width="10.1640625" style="925" customWidth="1"/>
    <col min="6" max="6" width="10.6640625" style="926"/>
    <col min="7" max="12" width="12.5" style="928" customWidth="1"/>
    <col min="13" max="13" width="15" style="926" customWidth="1"/>
    <col min="14" max="14" width="17" style="926" customWidth="1"/>
    <col min="15" max="16384" width="10.6640625" style="890"/>
  </cols>
  <sheetData>
    <row r="1" spans="1:14" s="902" customFormat="1">
      <c r="A1" s="900"/>
      <c r="B1" s="1678" t="s">
        <v>4809</v>
      </c>
      <c r="C1" s="1678"/>
      <c r="D1" s="1678"/>
      <c r="E1" s="901"/>
      <c r="G1" s="903"/>
      <c r="H1" s="904">
        <f>H10</f>
        <v>0</v>
      </c>
      <c r="I1" s="905"/>
      <c r="J1" s="904">
        <f>J10</f>
        <v>0</v>
      </c>
      <c r="K1" s="905"/>
      <c r="L1" s="904">
        <f>L10</f>
        <v>0</v>
      </c>
    </row>
    <row r="2" spans="1:14" s="902" customFormat="1">
      <c r="A2" s="900"/>
      <c r="B2" s="1678" t="s">
        <v>1046</v>
      </c>
      <c r="C2" s="1678"/>
      <c r="D2" s="1678"/>
      <c r="E2" s="901"/>
      <c r="G2" s="906"/>
      <c r="H2" s="907"/>
      <c r="I2" s="901"/>
      <c r="J2" s="901"/>
      <c r="K2" s="901"/>
      <c r="L2" s="901"/>
    </row>
    <row r="3" spans="1:14" s="902" customFormat="1">
      <c r="A3" s="900"/>
      <c r="B3" s="1679"/>
      <c r="C3" s="1679"/>
      <c r="D3" s="1679"/>
      <c r="E3" s="901"/>
      <c r="G3" s="907"/>
      <c r="H3" s="907"/>
      <c r="I3" s="901"/>
      <c r="J3" s="901"/>
      <c r="K3" s="901"/>
      <c r="L3" s="901"/>
    </row>
    <row r="4" spans="1:14" ht="25.5">
      <c r="A4" s="908" t="s">
        <v>4834</v>
      </c>
      <c r="B4" s="1680" t="s">
        <v>4835</v>
      </c>
      <c r="C4" s="1680"/>
      <c r="D4" s="1680"/>
      <c r="E4" s="909" t="s">
        <v>4836</v>
      </c>
      <c r="F4" s="909" t="s">
        <v>4837</v>
      </c>
      <c r="G4" s="892" t="s">
        <v>4838</v>
      </c>
      <c r="H4" s="892" t="s">
        <v>4839</v>
      </c>
      <c r="I4" s="892" t="s">
        <v>4840</v>
      </c>
      <c r="J4" s="892" t="s">
        <v>4841</v>
      </c>
      <c r="K4" s="892" t="s">
        <v>4842</v>
      </c>
      <c r="L4" s="892" t="s">
        <v>4843</v>
      </c>
      <c r="M4" s="892" t="s">
        <v>5953</v>
      </c>
      <c r="N4" s="892" t="s">
        <v>4844</v>
      </c>
    </row>
    <row r="5" spans="1:14">
      <c r="A5" s="910">
        <v>1</v>
      </c>
      <c r="B5" s="910" t="s">
        <v>5936</v>
      </c>
      <c r="C5" s="910" t="s">
        <v>5936</v>
      </c>
      <c r="D5" s="910">
        <v>2</v>
      </c>
      <c r="E5" s="910">
        <v>3</v>
      </c>
      <c r="F5" s="910">
        <v>4</v>
      </c>
      <c r="G5" s="910">
        <v>5</v>
      </c>
      <c r="H5" s="910">
        <v>6</v>
      </c>
      <c r="I5" s="910">
        <v>7</v>
      </c>
      <c r="J5" s="910">
        <v>8</v>
      </c>
      <c r="K5" s="910">
        <v>9</v>
      </c>
      <c r="L5" s="910">
        <v>10</v>
      </c>
      <c r="M5" s="910">
        <v>11</v>
      </c>
      <c r="N5" s="910">
        <v>12</v>
      </c>
    </row>
    <row r="6" spans="1:14" s="914" customFormat="1">
      <c r="A6" s="911" t="s">
        <v>4845</v>
      </c>
      <c r="B6" s="912" t="s">
        <v>4845</v>
      </c>
      <c r="C6" s="912" t="s">
        <v>4845</v>
      </c>
      <c r="D6" s="913" t="s">
        <v>4845</v>
      </c>
      <c r="E6" s="911" t="s">
        <v>4845</v>
      </c>
      <c r="F6" s="912" t="s">
        <v>4845</v>
      </c>
      <c r="G6" s="911" t="s">
        <v>4846</v>
      </c>
      <c r="H6" s="911" t="s">
        <v>4846</v>
      </c>
      <c r="I6" s="911" t="s">
        <v>4846</v>
      </c>
      <c r="J6" s="911" t="s">
        <v>4846</v>
      </c>
      <c r="K6" s="912" t="s">
        <v>4846</v>
      </c>
      <c r="L6" s="912" t="s">
        <v>4846</v>
      </c>
      <c r="M6" s="912" t="s">
        <v>4846</v>
      </c>
      <c r="N6" s="912" t="s">
        <v>4846</v>
      </c>
    </row>
    <row r="7" spans="1:14">
      <c r="A7" s="915">
        <v>83</v>
      </c>
      <c r="B7" s="916" t="s">
        <v>1118</v>
      </c>
      <c r="C7" s="917"/>
      <c r="D7" s="918"/>
      <c r="E7" s="915" t="s">
        <v>4018</v>
      </c>
      <c r="F7" s="917">
        <v>1</v>
      </c>
      <c r="G7" s="919"/>
      <c r="H7" s="920">
        <f>$F7*$G7</f>
        <v>0</v>
      </c>
      <c r="I7" s="919"/>
      <c r="J7" s="920">
        <f>$F7*$I7</f>
        <v>0</v>
      </c>
      <c r="K7" s="919">
        <f>$G7+$I7</f>
        <v>0</v>
      </c>
      <c r="L7" s="920">
        <f>$H7+$J7</f>
        <v>0</v>
      </c>
      <c r="M7" s="917"/>
      <c r="N7" s="917"/>
    </row>
    <row r="8" spans="1:14">
      <c r="B8" s="926">
        <v>1</v>
      </c>
      <c r="C8" s="926" t="s">
        <v>5504</v>
      </c>
      <c r="D8" s="929" t="s">
        <v>1119</v>
      </c>
    </row>
    <row r="9" spans="1:14" ht="13.5" thickBot="1">
      <c r="B9" s="926">
        <v>1</v>
      </c>
      <c r="C9" s="926" t="s">
        <v>5504</v>
      </c>
      <c r="D9" s="929" t="s">
        <v>1120</v>
      </c>
    </row>
    <row r="10" spans="1:14" ht="13.5" thickBot="1">
      <c r="A10" s="936" t="s">
        <v>1283</v>
      </c>
      <c r="B10" s="937" t="s">
        <v>1284</v>
      </c>
      <c r="C10" s="938"/>
      <c r="D10" s="939"/>
      <c r="E10" s="940"/>
      <c r="F10" s="938"/>
      <c r="G10" s="941"/>
      <c r="H10" s="942">
        <f>SUM(H7:H9)</f>
        <v>0</v>
      </c>
      <c r="I10" s="941"/>
      <c r="J10" s="941">
        <f>SUM(J7:J9)</f>
        <v>0</v>
      </c>
      <c r="K10" s="941"/>
      <c r="L10" s="941">
        <f>SUM(L7:L9)</f>
        <v>0</v>
      </c>
      <c r="M10" s="938"/>
      <c r="N10" s="943"/>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82.xml><?xml version="1.0" encoding="utf-8"?>
<worksheet xmlns="http://schemas.openxmlformats.org/spreadsheetml/2006/main" xmlns:r="http://schemas.openxmlformats.org/officeDocument/2006/relationships">
  <sheetPr>
    <tabColor rgb="FF00B0F0"/>
    <pageSetUpPr fitToPage="1"/>
  </sheetPr>
  <dimension ref="A3:E26"/>
  <sheetViews>
    <sheetView workbookViewId="0">
      <selection activeCell="A31" sqref="A31"/>
    </sheetView>
  </sheetViews>
  <sheetFormatPr defaultColWidth="10.6640625" defaultRowHeight="12.75"/>
  <cols>
    <col min="1" max="1" width="10.6640625" style="954"/>
    <col min="2" max="2" width="45" style="945" customWidth="1"/>
    <col min="3" max="3" width="15.1640625" style="945" customWidth="1"/>
    <col min="4" max="4" width="16.1640625" style="945" customWidth="1"/>
    <col min="5" max="5" width="17.6640625" style="945" customWidth="1"/>
    <col min="6" max="16384" width="10.6640625" style="945"/>
  </cols>
  <sheetData>
    <row r="3" spans="2:5">
      <c r="B3" s="944" t="s">
        <v>1121</v>
      </c>
    </row>
    <row r="5" spans="2:5">
      <c r="B5" s="946" t="s">
        <v>4826</v>
      </c>
      <c r="C5" s="947" t="s">
        <v>4827</v>
      </c>
      <c r="D5" s="947" t="s">
        <v>4828</v>
      </c>
      <c r="E5" s="947" t="s">
        <v>4829</v>
      </c>
    </row>
    <row r="6" spans="2:5">
      <c r="B6" s="948"/>
      <c r="C6" s="948"/>
      <c r="D6" s="948"/>
      <c r="E6" s="948"/>
    </row>
    <row r="7" spans="2:5">
      <c r="B7" s="948" t="s">
        <v>4830</v>
      </c>
      <c r="C7" s="949">
        <f ca="1">'Mot (11)'!$H$1</f>
        <v>0</v>
      </c>
      <c r="D7" s="949">
        <f ca="1">'Mot (11)'!$J$1</f>
        <v>0</v>
      </c>
      <c r="E7" s="949">
        <f ca="1">'Mot (11)'!$L$1</f>
        <v>0</v>
      </c>
    </row>
    <row r="8" spans="2:5">
      <c r="B8" s="948" t="s">
        <v>4831</v>
      </c>
      <c r="C8" s="949">
        <f ca="1">'St (6)'!$H$1</f>
        <v>0</v>
      </c>
      <c r="D8" s="949">
        <f ca="1">'St (6)'!$J$1</f>
        <v>0</v>
      </c>
      <c r="E8" s="949">
        <f ca="1">'St (6)'!$L$1</f>
        <v>0</v>
      </c>
    </row>
    <row r="9" spans="2:5">
      <c r="B9" s="948" t="s">
        <v>2</v>
      </c>
      <c r="C9" s="949">
        <f ca="1">'MaR (6)'!$H$1</f>
        <v>0</v>
      </c>
      <c r="D9" s="949">
        <f ca="1">'MaR (6)'!$J$1</f>
        <v>0</v>
      </c>
      <c r="E9" s="949">
        <f ca="1">'MaR (6)'!$L$1</f>
        <v>0</v>
      </c>
    </row>
    <row r="10" spans="2:5">
      <c r="B10" s="948" t="s">
        <v>3</v>
      </c>
      <c r="C10" s="949">
        <f ca="1">'ASŘTP (6)'!$H$1</f>
        <v>0</v>
      </c>
      <c r="D10" s="949">
        <f ca="1">'ASŘTP (6)'!$J$1</f>
        <v>0</v>
      </c>
      <c r="E10" s="949">
        <f ca="1">'ASŘTP (6)'!$L$1</f>
        <v>0</v>
      </c>
    </row>
    <row r="11" spans="2:5">
      <c r="B11" s="948" t="s">
        <v>1046</v>
      </c>
      <c r="C11" s="949">
        <f ca="1">'As (2)'!$H$1</f>
        <v>0</v>
      </c>
      <c r="D11" s="949">
        <f ca="1">'As (2)'!$J$1</f>
        <v>0</v>
      </c>
      <c r="E11" s="949">
        <f ca="1">'As (2)'!$L$1</f>
        <v>0</v>
      </c>
    </row>
    <row r="12" spans="2:5">
      <c r="B12" s="948"/>
      <c r="C12" s="949"/>
      <c r="D12" s="949"/>
      <c r="E12" s="949"/>
    </row>
    <row r="13" spans="2:5">
      <c r="B13" s="950" t="s">
        <v>4832</v>
      </c>
      <c r="C13" s="951">
        <f>SUM(C6:C12)</f>
        <v>0</v>
      </c>
      <c r="D13" s="951">
        <f>SUM(D6:D12)</f>
        <v>0</v>
      </c>
      <c r="E13" s="951">
        <f>SUM(E6:E12)</f>
        <v>0</v>
      </c>
    </row>
    <row r="17" spans="1:1" s="953" customFormat="1" ht="9.75">
      <c r="A17" s="952"/>
    </row>
    <row r="18" spans="1:1" s="953" customFormat="1" ht="9.75">
      <c r="A18" s="952"/>
    </row>
    <row r="19" spans="1:1" s="953" customFormat="1" ht="9.75">
      <c r="A19" s="952"/>
    </row>
    <row r="20" spans="1:1" s="953" customFormat="1" ht="9.75">
      <c r="A20" s="952"/>
    </row>
    <row r="21" spans="1:1" s="953" customFormat="1" ht="9.75">
      <c r="A21" s="952"/>
    </row>
    <row r="22" spans="1:1" s="953" customFormat="1" ht="9.75">
      <c r="A22" s="952"/>
    </row>
    <row r="23" spans="1:1" s="953" customFormat="1" ht="9.75">
      <c r="A23" s="952"/>
    </row>
    <row r="24" spans="1:1" s="953" customFormat="1" ht="9.75">
      <c r="A24" s="952"/>
    </row>
    <row r="25" spans="1:1" s="953" customFormat="1" ht="9.75">
      <c r="A25" s="952"/>
    </row>
    <row r="26" spans="1:1" s="953" customFormat="1" ht="9.75">
      <c r="A26" s="952"/>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3.xml><?xml version="1.0" encoding="utf-8"?>
<worksheet xmlns="http://schemas.openxmlformats.org/spreadsheetml/2006/main" xmlns:r="http://schemas.openxmlformats.org/officeDocument/2006/relationships">
  <sheetPr>
    <tabColor rgb="FF00B0F0"/>
    <pageSetUpPr fitToPage="1"/>
  </sheetPr>
  <dimension ref="A1:N5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80" customWidth="1"/>
    <col min="2" max="2" width="6.83203125" style="981" customWidth="1"/>
    <col min="3" max="3" width="5.5" style="981" customWidth="1"/>
    <col min="4" max="4" width="68.1640625" style="984" customWidth="1"/>
    <col min="5" max="5" width="10.1640625" style="980" customWidth="1"/>
    <col min="6" max="6" width="10.6640625" style="981"/>
    <col min="7" max="12" width="12.5" style="983" customWidth="1"/>
    <col min="13" max="13" width="15" style="981" customWidth="1"/>
    <col min="14" max="14" width="17" style="981" customWidth="1"/>
    <col min="15" max="16384" width="10.6640625" style="945"/>
  </cols>
  <sheetData>
    <row r="1" spans="1:14" s="957" customFormat="1">
      <c r="A1" s="955"/>
      <c r="B1" s="1681" t="s">
        <v>4811</v>
      </c>
      <c r="C1" s="1681"/>
      <c r="D1" s="1681"/>
      <c r="E1" s="956"/>
      <c r="G1" s="958"/>
      <c r="H1" s="959">
        <f>H55</f>
        <v>0</v>
      </c>
      <c r="I1" s="960"/>
      <c r="J1" s="959">
        <f>J55</f>
        <v>0</v>
      </c>
      <c r="K1" s="960"/>
      <c r="L1" s="959">
        <f>L55</f>
        <v>0</v>
      </c>
    </row>
    <row r="2" spans="1:14" s="957" customFormat="1">
      <c r="A2" s="955"/>
      <c r="B2" s="1681" t="s">
        <v>4830</v>
      </c>
      <c r="C2" s="1681"/>
      <c r="D2" s="1681"/>
      <c r="E2" s="956"/>
      <c r="G2" s="961"/>
      <c r="H2" s="962"/>
      <c r="I2" s="956"/>
      <c r="J2" s="956"/>
      <c r="K2" s="956"/>
      <c r="L2" s="956"/>
    </row>
    <row r="3" spans="1:14" s="957" customFormat="1">
      <c r="A3" s="955"/>
      <c r="B3" s="1682"/>
      <c r="C3" s="1682"/>
      <c r="D3" s="1682"/>
      <c r="E3" s="956"/>
      <c r="G3" s="962"/>
      <c r="H3" s="962"/>
      <c r="I3" s="956"/>
      <c r="J3" s="956"/>
      <c r="K3" s="956"/>
      <c r="L3" s="956"/>
    </row>
    <row r="4" spans="1:14" ht="25.5">
      <c r="A4" s="963" t="s">
        <v>4834</v>
      </c>
      <c r="B4" s="1683" t="s">
        <v>4835</v>
      </c>
      <c r="C4" s="1683"/>
      <c r="D4" s="1683"/>
      <c r="E4" s="964" t="s">
        <v>4836</v>
      </c>
      <c r="F4" s="964" t="s">
        <v>4837</v>
      </c>
      <c r="G4" s="947" t="s">
        <v>4838</v>
      </c>
      <c r="H4" s="947" t="s">
        <v>4839</v>
      </c>
      <c r="I4" s="947" t="s">
        <v>4840</v>
      </c>
      <c r="J4" s="947" t="s">
        <v>4841</v>
      </c>
      <c r="K4" s="947" t="s">
        <v>4842</v>
      </c>
      <c r="L4" s="947" t="s">
        <v>4843</v>
      </c>
      <c r="M4" s="947" t="s">
        <v>5953</v>
      </c>
      <c r="N4" s="947" t="s">
        <v>4844</v>
      </c>
    </row>
    <row r="5" spans="1:14">
      <c r="A5" s="965">
        <v>1</v>
      </c>
      <c r="B5" s="965" t="s">
        <v>5936</v>
      </c>
      <c r="C5" s="965" t="s">
        <v>5936</v>
      </c>
      <c r="D5" s="965">
        <v>2</v>
      </c>
      <c r="E5" s="965">
        <v>3</v>
      </c>
      <c r="F5" s="965">
        <v>4</v>
      </c>
      <c r="G5" s="965">
        <v>5</v>
      </c>
      <c r="H5" s="965">
        <v>6</v>
      </c>
      <c r="I5" s="965">
        <v>7</v>
      </c>
      <c r="J5" s="965">
        <v>8</v>
      </c>
      <c r="K5" s="965">
        <v>9</v>
      </c>
      <c r="L5" s="965">
        <v>10</v>
      </c>
      <c r="M5" s="965">
        <v>11</v>
      </c>
      <c r="N5" s="965">
        <v>12</v>
      </c>
    </row>
    <row r="6" spans="1:14" s="969" customFormat="1">
      <c r="A6" s="966" t="s">
        <v>4845</v>
      </c>
      <c r="B6" s="967" t="s">
        <v>4845</v>
      </c>
      <c r="C6" s="967" t="s">
        <v>4845</v>
      </c>
      <c r="D6" s="968" t="s">
        <v>4845</v>
      </c>
      <c r="E6" s="966" t="s">
        <v>4845</v>
      </c>
      <c r="F6" s="967" t="s">
        <v>4845</v>
      </c>
      <c r="G6" s="966" t="s">
        <v>4846</v>
      </c>
      <c r="H6" s="966" t="s">
        <v>4846</v>
      </c>
      <c r="I6" s="966" t="s">
        <v>4846</v>
      </c>
      <c r="J6" s="966" t="s">
        <v>4846</v>
      </c>
      <c r="K6" s="967" t="s">
        <v>4846</v>
      </c>
      <c r="L6" s="967" t="s">
        <v>4846</v>
      </c>
      <c r="M6" s="967" t="s">
        <v>4846</v>
      </c>
      <c r="N6" s="967" t="s">
        <v>4846</v>
      </c>
    </row>
    <row r="7" spans="1:14">
      <c r="A7" s="970">
        <v>1</v>
      </c>
      <c r="B7" s="971" t="s">
        <v>4847</v>
      </c>
      <c r="C7" s="972"/>
      <c r="D7" s="973"/>
      <c r="E7" s="970" t="s">
        <v>4018</v>
      </c>
      <c r="F7" s="972">
        <v>1</v>
      </c>
      <c r="G7" s="974"/>
      <c r="H7" s="975">
        <f>$F7*$G7</f>
        <v>0</v>
      </c>
      <c r="I7" s="974"/>
      <c r="J7" s="975">
        <f>$F7*$I7</f>
        <v>0</v>
      </c>
      <c r="K7" s="974">
        <f>$G7+$I7</f>
        <v>0</v>
      </c>
      <c r="L7" s="975">
        <f>$H7+$J7</f>
        <v>0</v>
      </c>
      <c r="M7" s="972"/>
      <c r="N7" s="972"/>
    </row>
    <row r="8" spans="1:14" ht="63.75">
      <c r="A8" s="956"/>
      <c r="B8" s="976"/>
      <c r="C8" s="977"/>
      <c r="D8" s="978" t="s">
        <v>4848</v>
      </c>
      <c r="E8" s="956"/>
      <c r="F8" s="977"/>
      <c r="G8" s="959"/>
      <c r="H8" s="979"/>
      <c r="I8" s="959"/>
      <c r="J8" s="979"/>
      <c r="K8" s="959"/>
      <c r="L8" s="979"/>
      <c r="M8" s="977"/>
      <c r="N8" s="977"/>
    </row>
    <row r="9" spans="1:14">
      <c r="D9" s="982" t="s">
        <v>4849</v>
      </c>
    </row>
    <row r="10" spans="1:14">
      <c r="D10" s="982" t="s">
        <v>4850</v>
      </c>
    </row>
    <row r="11" spans="1:14">
      <c r="D11" s="982" t="s">
        <v>4851</v>
      </c>
    </row>
    <row r="12" spans="1:14">
      <c r="B12" s="981">
        <v>1</v>
      </c>
      <c r="C12" s="981" t="s">
        <v>5504</v>
      </c>
      <c r="D12" s="984" t="s">
        <v>1122</v>
      </c>
    </row>
    <row r="13" spans="1:14" ht="25.5">
      <c r="B13" s="981">
        <v>1</v>
      </c>
      <c r="C13" s="981" t="s">
        <v>5504</v>
      </c>
      <c r="D13" s="984" t="s">
        <v>1123</v>
      </c>
    </row>
    <row r="14" spans="1:14">
      <c r="B14" s="981">
        <v>1</v>
      </c>
      <c r="C14" s="981" t="s">
        <v>5504</v>
      </c>
      <c r="D14" s="984" t="s">
        <v>6</v>
      </c>
    </row>
    <row r="15" spans="1:14">
      <c r="B15" s="981">
        <v>1</v>
      </c>
      <c r="C15" s="981" t="s">
        <v>5504</v>
      </c>
      <c r="D15" s="984" t="s">
        <v>1124</v>
      </c>
    </row>
    <row r="16" spans="1:14">
      <c r="B16" s="981">
        <v>1</v>
      </c>
      <c r="C16" s="981" t="s">
        <v>5504</v>
      </c>
      <c r="D16" s="984" t="s">
        <v>4864</v>
      </c>
    </row>
    <row r="17" spans="1:14">
      <c r="B17" s="981">
        <v>1</v>
      </c>
      <c r="C17" s="981" t="s">
        <v>5504</v>
      </c>
      <c r="D17" s="984" t="s">
        <v>1290</v>
      </c>
    </row>
    <row r="18" spans="1:14">
      <c r="B18" s="981">
        <v>1</v>
      </c>
      <c r="C18" s="981" t="s">
        <v>5504</v>
      </c>
      <c r="D18" s="984" t="s">
        <v>4881</v>
      </c>
    </row>
    <row r="19" spans="1:14">
      <c r="B19" s="981">
        <v>1</v>
      </c>
      <c r="C19" s="981" t="s">
        <v>5504</v>
      </c>
      <c r="D19" s="984" t="s">
        <v>1125</v>
      </c>
    </row>
    <row r="20" spans="1:14">
      <c r="B20" s="981">
        <v>1</v>
      </c>
      <c r="C20" s="981" t="s">
        <v>5504</v>
      </c>
      <c r="D20" s="984" t="s">
        <v>9</v>
      </c>
    </row>
    <row r="21" spans="1:14">
      <c r="B21" s="981">
        <v>1</v>
      </c>
      <c r="C21" s="981" t="s">
        <v>5504</v>
      </c>
      <c r="D21" s="984" t="s">
        <v>10</v>
      </c>
    </row>
    <row r="22" spans="1:14">
      <c r="B22" s="981">
        <v>1</v>
      </c>
      <c r="C22" s="981" t="s">
        <v>5504</v>
      </c>
      <c r="D22" s="984" t="s">
        <v>3084</v>
      </c>
    </row>
    <row r="23" spans="1:14">
      <c r="B23" s="981">
        <v>1</v>
      </c>
      <c r="C23" s="981" t="s">
        <v>5504</v>
      </c>
      <c r="D23" s="984" t="s">
        <v>11</v>
      </c>
    </row>
    <row r="24" spans="1:14">
      <c r="B24" s="981">
        <v>5</v>
      </c>
      <c r="C24" s="981" t="s">
        <v>5504</v>
      </c>
      <c r="D24" s="984" t="s">
        <v>1296</v>
      </c>
    </row>
    <row r="25" spans="1:14">
      <c r="B25" s="981">
        <v>1</v>
      </c>
      <c r="C25" s="981" t="s">
        <v>5504</v>
      </c>
      <c r="D25" s="984" t="s">
        <v>3096</v>
      </c>
    </row>
    <row r="26" spans="1:14">
      <c r="B26" s="981">
        <v>1</v>
      </c>
      <c r="C26" s="981" t="s">
        <v>5504</v>
      </c>
      <c r="D26" s="984" t="s">
        <v>3100</v>
      </c>
    </row>
    <row r="27" spans="1:14">
      <c r="B27" s="981">
        <v>1</v>
      </c>
      <c r="C27" s="981" t="s">
        <v>5504</v>
      </c>
      <c r="D27" s="984" t="s">
        <v>1001</v>
      </c>
    </row>
    <row r="28" spans="1:14">
      <c r="B28" s="981">
        <v>1</v>
      </c>
      <c r="C28" s="981" t="s">
        <v>5504</v>
      </c>
      <c r="D28" s="984" t="s">
        <v>1059</v>
      </c>
    </row>
    <row r="29" spans="1:14">
      <c r="B29" s="981">
        <v>1</v>
      </c>
      <c r="C29" s="981" t="s">
        <v>4018</v>
      </c>
      <c r="D29" s="984" t="s">
        <v>3105</v>
      </c>
    </row>
    <row r="30" spans="1:14">
      <c r="A30" s="970">
        <v>2</v>
      </c>
      <c r="B30" s="971" t="s">
        <v>1126</v>
      </c>
      <c r="C30" s="972"/>
      <c r="D30" s="973"/>
      <c r="E30" s="970" t="s">
        <v>459</v>
      </c>
      <c r="F30" s="972">
        <v>45</v>
      </c>
      <c r="G30" s="974"/>
      <c r="H30" s="975">
        <f>$F30*$G30</f>
        <v>0</v>
      </c>
      <c r="I30" s="974"/>
      <c r="J30" s="975">
        <f>$F30*$I30</f>
        <v>0</v>
      </c>
      <c r="K30" s="974">
        <f>$G30+$I30</f>
        <v>0</v>
      </c>
      <c r="L30" s="975">
        <f>$H30+$J30</f>
        <v>0</v>
      </c>
      <c r="M30" s="972"/>
      <c r="N30" s="972"/>
    </row>
    <row r="31" spans="1:14">
      <c r="A31" s="985"/>
      <c r="B31" s="986"/>
      <c r="C31" s="987"/>
      <c r="D31" s="988" t="s">
        <v>3111</v>
      </c>
      <c r="E31" s="985"/>
      <c r="F31" s="987"/>
      <c r="G31" s="989"/>
      <c r="H31" s="990"/>
      <c r="I31" s="989"/>
      <c r="J31" s="990"/>
      <c r="K31" s="989"/>
      <c r="L31" s="990"/>
      <c r="M31" s="987"/>
      <c r="N31" s="987"/>
    </row>
    <row r="32" spans="1:14">
      <c r="A32" s="970">
        <v>3</v>
      </c>
      <c r="B32" s="971" t="s">
        <v>3127</v>
      </c>
      <c r="C32" s="972"/>
      <c r="D32" s="973"/>
      <c r="E32" s="970" t="s">
        <v>4018</v>
      </c>
      <c r="F32" s="972">
        <v>1</v>
      </c>
      <c r="G32" s="974"/>
      <c r="H32" s="975">
        <f>$F32*$G32</f>
        <v>0</v>
      </c>
      <c r="I32" s="974"/>
      <c r="J32" s="975">
        <f>$F32*$I32</f>
        <v>0</v>
      </c>
      <c r="K32" s="974">
        <f>$G32+$I32</f>
        <v>0</v>
      </c>
      <c r="L32" s="975">
        <f>$H32+$J32</f>
        <v>0</v>
      </c>
      <c r="M32" s="972"/>
      <c r="N32" s="972"/>
    </row>
    <row r="33" spans="1:14" ht="25.5">
      <c r="A33" s="956"/>
      <c r="B33" s="976"/>
      <c r="C33" s="977"/>
      <c r="D33" s="982" t="s">
        <v>3128</v>
      </c>
      <c r="E33" s="956"/>
      <c r="F33" s="977"/>
      <c r="G33" s="959"/>
      <c r="H33" s="979"/>
      <c r="I33" s="959"/>
      <c r="J33" s="979"/>
      <c r="K33" s="959"/>
      <c r="L33" s="979"/>
      <c r="M33" s="977"/>
      <c r="N33" s="977"/>
    </row>
    <row r="34" spans="1:14">
      <c r="B34" s="981">
        <v>1</v>
      </c>
      <c r="C34" s="981" t="s">
        <v>4018</v>
      </c>
      <c r="D34" s="984" t="s">
        <v>3129</v>
      </c>
    </row>
    <row r="35" spans="1:14">
      <c r="B35" s="981">
        <v>1</v>
      </c>
      <c r="C35" s="981" t="s">
        <v>4018</v>
      </c>
      <c r="D35" s="984" t="s">
        <v>3130</v>
      </c>
    </row>
    <row r="36" spans="1:14">
      <c r="A36" s="970">
        <v>4</v>
      </c>
      <c r="B36" s="971" t="s">
        <v>1268</v>
      </c>
      <c r="C36" s="972"/>
      <c r="D36" s="973"/>
      <c r="E36" s="970" t="s">
        <v>4018</v>
      </c>
      <c r="F36" s="972">
        <v>1</v>
      </c>
      <c r="G36" s="974"/>
      <c r="H36" s="975">
        <f>$F36*$G36</f>
        <v>0</v>
      </c>
      <c r="I36" s="974"/>
      <c r="J36" s="975">
        <f>$F36*$I36</f>
        <v>0</v>
      </c>
      <c r="K36" s="974">
        <f>$G36+$I36</f>
        <v>0</v>
      </c>
      <c r="L36" s="975">
        <f>$H36+$J36</f>
        <v>0</v>
      </c>
      <c r="M36" s="972"/>
      <c r="N36" s="972"/>
    </row>
    <row r="37" spans="1:14">
      <c r="B37" s="981">
        <v>1</v>
      </c>
      <c r="C37" s="981" t="s">
        <v>5504</v>
      </c>
      <c r="D37" s="984" t="s">
        <v>1003</v>
      </c>
    </row>
    <row r="38" spans="1:14">
      <c r="A38" s="970">
        <v>5</v>
      </c>
      <c r="B38" s="971" t="s">
        <v>1270</v>
      </c>
      <c r="C38" s="972"/>
      <c r="D38" s="973"/>
      <c r="E38" s="970" t="s">
        <v>4018</v>
      </c>
      <c r="F38" s="972">
        <v>1</v>
      </c>
      <c r="G38" s="974"/>
      <c r="H38" s="975">
        <f>$F38*$G38</f>
        <v>0</v>
      </c>
      <c r="I38" s="974"/>
      <c r="J38" s="975">
        <f>$F38*$I38</f>
        <v>0</v>
      </c>
      <c r="K38" s="974">
        <f>$G38+$I38</f>
        <v>0</v>
      </c>
      <c r="L38" s="975">
        <f>$H38+$J38</f>
        <v>0</v>
      </c>
      <c r="M38" s="972"/>
      <c r="N38" s="972"/>
    </row>
    <row r="39" spans="1:14" ht="25.5">
      <c r="B39" s="981">
        <v>1</v>
      </c>
      <c r="C39" s="981" t="s">
        <v>5504</v>
      </c>
      <c r="D39" s="984" t="s">
        <v>1271</v>
      </c>
    </row>
    <row r="40" spans="1:14">
      <c r="A40" s="970">
        <v>6</v>
      </c>
      <c r="B40" s="971" t="s">
        <v>3810</v>
      </c>
      <c r="C40" s="972"/>
      <c r="D40" s="973"/>
      <c r="E40" s="970" t="s">
        <v>4018</v>
      </c>
      <c r="F40" s="972">
        <v>1</v>
      </c>
      <c r="G40" s="974"/>
      <c r="H40" s="975">
        <f>$F40*$G40</f>
        <v>0</v>
      </c>
      <c r="I40" s="974"/>
      <c r="J40" s="975">
        <f>$F40*$I40</f>
        <v>0</v>
      </c>
      <c r="K40" s="974">
        <f>$G40+$I40</f>
        <v>0</v>
      </c>
      <c r="L40" s="975">
        <f>$H40+$J40</f>
        <v>0</v>
      </c>
      <c r="M40" s="972"/>
      <c r="N40" s="972"/>
    </row>
    <row r="41" spans="1:14">
      <c r="B41" s="981">
        <v>1</v>
      </c>
      <c r="C41" s="981" t="s">
        <v>4018</v>
      </c>
      <c r="D41" s="984" t="s">
        <v>1004</v>
      </c>
    </row>
    <row r="42" spans="1:14">
      <c r="B42" s="981">
        <v>1</v>
      </c>
      <c r="C42" s="981" t="s">
        <v>4018</v>
      </c>
      <c r="D42" s="984" t="s">
        <v>1005</v>
      </c>
    </row>
    <row r="43" spans="1:14" ht="25.5">
      <c r="D43" s="984" t="s">
        <v>3813</v>
      </c>
    </row>
    <row r="44" spans="1:14">
      <c r="A44" s="970">
        <v>7</v>
      </c>
      <c r="B44" s="971" t="s">
        <v>1273</v>
      </c>
      <c r="C44" s="972"/>
      <c r="D44" s="973"/>
      <c r="E44" s="970" t="s">
        <v>4018</v>
      </c>
      <c r="F44" s="972">
        <v>1</v>
      </c>
      <c r="G44" s="974"/>
      <c r="H44" s="975">
        <f>$F44*$G44</f>
        <v>0</v>
      </c>
      <c r="I44" s="974"/>
      <c r="J44" s="975">
        <f>$F44*$I44</f>
        <v>0</v>
      </c>
      <c r="K44" s="974">
        <f>$G44+$I44</f>
        <v>0</v>
      </c>
      <c r="L44" s="975">
        <f>$H44+$J44</f>
        <v>0</v>
      </c>
      <c r="M44" s="972"/>
      <c r="N44" s="972"/>
    </row>
    <row r="45" spans="1:14">
      <c r="D45" s="984" t="s">
        <v>1274</v>
      </c>
    </row>
    <row r="46" spans="1:14">
      <c r="D46" s="984" t="s">
        <v>1275</v>
      </c>
    </row>
    <row r="47" spans="1:14">
      <c r="D47" s="984" t="s">
        <v>1276</v>
      </c>
    </row>
    <row r="48" spans="1:14">
      <c r="D48" s="984" t="s">
        <v>1277</v>
      </c>
    </row>
    <row r="49" spans="1:14">
      <c r="D49" s="984" t="s">
        <v>1278</v>
      </c>
    </row>
    <row r="50" spans="1:14">
      <c r="A50" s="970">
        <v>8</v>
      </c>
      <c r="B50" s="971" t="s">
        <v>1279</v>
      </c>
      <c r="C50" s="972"/>
      <c r="D50" s="973"/>
      <c r="E50" s="970" t="s">
        <v>4018</v>
      </c>
      <c r="F50" s="972">
        <v>1</v>
      </c>
      <c r="G50" s="974"/>
      <c r="H50" s="975">
        <f>$F50*$G50</f>
        <v>0</v>
      </c>
      <c r="I50" s="974"/>
      <c r="J50" s="975">
        <f>$F50*$I50</f>
        <v>0</v>
      </c>
      <c r="K50" s="974">
        <f>$G50+$I50</f>
        <v>0</v>
      </c>
      <c r="L50" s="975">
        <f>$H50+$J50</f>
        <v>0</v>
      </c>
      <c r="M50" s="972"/>
      <c r="N50" s="972"/>
    </row>
    <row r="51" spans="1:14">
      <c r="D51" s="984" t="s">
        <v>1274</v>
      </c>
    </row>
    <row r="52" spans="1:14">
      <c r="D52" s="984" t="s">
        <v>1280</v>
      </c>
    </row>
    <row r="53" spans="1:14">
      <c r="D53" s="984" t="s">
        <v>1281</v>
      </c>
    </row>
    <row r="54" spans="1:14" ht="13.5" thickBot="1">
      <c r="D54" s="984" t="s">
        <v>1282</v>
      </c>
    </row>
    <row r="55" spans="1:14" ht="13.5" thickBot="1">
      <c r="A55" s="991" t="s">
        <v>1283</v>
      </c>
      <c r="B55" s="992" t="s">
        <v>1284</v>
      </c>
      <c r="C55" s="993"/>
      <c r="D55" s="994"/>
      <c r="E55" s="995"/>
      <c r="F55" s="993"/>
      <c r="G55" s="996"/>
      <c r="H55" s="997">
        <f>SUM(H7:H54)</f>
        <v>0</v>
      </c>
      <c r="I55" s="996"/>
      <c r="J55" s="996">
        <f>SUM(J7:J54)</f>
        <v>0</v>
      </c>
      <c r="K55" s="996"/>
      <c r="L55" s="996">
        <f>SUM(L7:L54)</f>
        <v>0</v>
      </c>
      <c r="M55" s="993"/>
      <c r="N55" s="99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4.xml><?xml version="1.0" encoding="utf-8"?>
<worksheet xmlns="http://schemas.openxmlformats.org/spreadsheetml/2006/main" xmlns:r="http://schemas.openxmlformats.org/officeDocument/2006/relationships">
  <sheetPr>
    <tabColor rgb="FF00B0F0"/>
    <pageSetUpPr fitToPage="1"/>
  </sheetPr>
  <dimension ref="A1:N8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80" customWidth="1"/>
    <col min="2" max="2" width="6.83203125" style="981" customWidth="1"/>
    <col min="3" max="3" width="5.5" style="981" customWidth="1"/>
    <col min="4" max="4" width="68.1640625" style="984" customWidth="1"/>
    <col min="5" max="5" width="10.1640625" style="980" customWidth="1"/>
    <col min="6" max="6" width="10.6640625" style="981"/>
    <col min="7" max="12" width="12.5" style="983" customWidth="1"/>
    <col min="13" max="13" width="15" style="981" customWidth="1"/>
    <col min="14" max="14" width="17" style="981" customWidth="1"/>
    <col min="15" max="16384" width="10.6640625" style="945"/>
  </cols>
  <sheetData>
    <row r="1" spans="1:14" s="957" customFormat="1">
      <c r="A1" s="955"/>
      <c r="B1" s="1681" t="s">
        <v>4811</v>
      </c>
      <c r="C1" s="1681"/>
      <c r="D1" s="1681"/>
      <c r="E1" s="956"/>
      <c r="G1" s="958"/>
      <c r="H1" s="959">
        <f>H86</f>
        <v>0</v>
      </c>
      <c r="I1" s="960"/>
      <c r="J1" s="959">
        <f>J86</f>
        <v>0</v>
      </c>
      <c r="K1" s="960"/>
      <c r="L1" s="959">
        <f>L86</f>
        <v>0</v>
      </c>
    </row>
    <row r="2" spans="1:14" s="957" customFormat="1">
      <c r="A2" s="955"/>
      <c r="B2" s="1681" t="s">
        <v>4831</v>
      </c>
      <c r="C2" s="1681"/>
      <c r="D2" s="1681"/>
      <c r="E2" s="956"/>
      <c r="G2" s="961"/>
      <c r="H2" s="962"/>
      <c r="I2" s="956"/>
      <c r="J2" s="956"/>
      <c r="K2" s="956"/>
      <c r="L2" s="956"/>
    </row>
    <row r="3" spans="1:14" s="957" customFormat="1">
      <c r="A3" s="955"/>
      <c r="B3" s="1682"/>
      <c r="C3" s="1682"/>
      <c r="D3" s="1682"/>
      <c r="E3" s="956"/>
      <c r="G3" s="962"/>
      <c r="H3" s="962"/>
      <c r="I3" s="956"/>
      <c r="J3" s="956"/>
      <c r="K3" s="956"/>
      <c r="L3" s="956"/>
    </row>
    <row r="4" spans="1:14" ht="25.5">
      <c r="A4" s="963" t="s">
        <v>4834</v>
      </c>
      <c r="B4" s="1683" t="s">
        <v>4835</v>
      </c>
      <c r="C4" s="1683"/>
      <c r="D4" s="1683"/>
      <c r="E4" s="964" t="s">
        <v>4836</v>
      </c>
      <c r="F4" s="964" t="s">
        <v>4837</v>
      </c>
      <c r="G4" s="947" t="s">
        <v>4838</v>
      </c>
      <c r="H4" s="947" t="s">
        <v>4839</v>
      </c>
      <c r="I4" s="947" t="s">
        <v>4840</v>
      </c>
      <c r="J4" s="947" t="s">
        <v>4841</v>
      </c>
      <c r="K4" s="947" t="s">
        <v>4842</v>
      </c>
      <c r="L4" s="947" t="s">
        <v>4843</v>
      </c>
      <c r="M4" s="947" t="s">
        <v>5953</v>
      </c>
      <c r="N4" s="947" t="s">
        <v>4844</v>
      </c>
    </row>
    <row r="5" spans="1:14">
      <c r="A5" s="965">
        <v>1</v>
      </c>
      <c r="B5" s="965" t="s">
        <v>5936</v>
      </c>
      <c r="C5" s="965" t="s">
        <v>5936</v>
      </c>
      <c r="D5" s="965">
        <v>2</v>
      </c>
      <c r="E5" s="965">
        <v>3</v>
      </c>
      <c r="F5" s="965">
        <v>4</v>
      </c>
      <c r="G5" s="965">
        <v>5</v>
      </c>
      <c r="H5" s="965">
        <v>6</v>
      </c>
      <c r="I5" s="965">
        <v>7</v>
      </c>
      <c r="J5" s="965">
        <v>8</v>
      </c>
      <c r="K5" s="965">
        <v>9</v>
      </c>
      <c r="L5" s="965">
        <v>10</v>
      </c>
      <c r="M5" s="965">
        <v>11</v>
      </c>
      <c r="N5" s="965">
        <v>12</v>
      </c>
    </row>
    <row r="6" spans="1:14" s="969" customFormat="1">
      <c r="A6" s="966" t="s">
        <v>4845</v>
      </c>
      <c r="B6" s="967" t="s">
        <v>4845</v>
      </c>
      <c r="C6" s="967" t="s">
        <v>4845</v>
      </c>
      <c r="D6" s="968" t="s">
        <v>4845</v>
      </c>
      <c r="E6" s="966" t="s">
        <v>4845</v>
      </c>
      <c r="F6" s="967" t="s">
        <v>4845</v>
      </c>
      <c r="G6" s="966" t="s">
        <v>4846</v>
      </c>
      <c r="H6" s="966" t="s">
        <v>4846</v>
      </c>
      <c r="I6" s="966" t="s">
        <v>4846</v>
      </c>
      <c r="J6" s="966" t="s">
        <v>4846</v>
      </c>
      <c r="K6" s="967" t="s">
        <v>4846</v>
      </c>
      <c r="L6" s="967" t="s">
        <v>4846</v>
      </c>
      <c r="M6" s="967" t="s">
        <v>4846</v>
      </c>
      <c r="N6" s="967" t="s">
        <v>4846</v>
      </c>
    </row>
    <row r="7" spans="1:14">
      <c r="A7" s="970">
        <v>9</v>
      </c>
      <c r="B7" s="971" t="s">
        <v>1285</v>
      </c>
      <c r="C7" s="972"/>
      <c r="D7" s="973"/>
      <c r="E7" s="970" t="s">
        <v>4018</v>
      </c>
      <c r="F7" s="972">
        <v>1</v>
      </c>
      <c r="G7" s="974"/>
      <c r="H7" s="975">
        <f>$F7*$G7</f>
        <v>0</v>
      </c>
      <c r="I7" s="974"/>
      <c r="J7" s="975">
        <f>$F7*$I7</f>
        <v>0</v>
      </c>
      <c r="K7" s="974">
        <f>$G7+$I7</f>
        <v>0</v>
      </c>
      <c r="L7" s="975">
        <f>$H7+$J7</f>
        <v>0</v>
      </c>
      <c r="M7" s="972"/>
      <c r="N7" s="972"/>
    </row>
    <row r="8" spans="1:14" ht="89.25">
      <c r="A8" s="956"/>
      <c r="B8" s="976"/>
      <c r="C8" s="977"/>
      <c r="D8" s="978" t="s">
        <v>3879</v>
      </c>
      <c r="E8" s="956"/>
      <c r="F8" s="977"/>
      <c r="G8" s="959"/>
      <c r="H8" s="979"/>
      <c r="I8" s="959"/>
      <c r="J8" s="979"/>
      <c r="K8" s="959"/>
      <c r="L8" s="979"/>
      <c r="M8" s="977"/>
      <c r="N8" s="977"/>
    </row>
    <row r="9" spans="1:14">
      <c r="D9" s="982" t="s">
        <v>4849</v>
      </c>
    </row>
    <row r="10" spans="1:14">
      <c r="D10" s="982" t="s">
        <v>4850</v>
      </c>
    </row>
    <row r="11" spans="1:14">
      <c r="D11" s="982" t="s">
        <v>4851</v>
      </c>
    </row>
    <row r="12" spans="1:14">
      <c r="B12" s="981">
        <v>3</v>
      </c>
      <c r="C12" s="981" t="s">
        <v>5504</v>
      </c>
      <c r="D12" s="984" t="s">
        <v>1288</v>
      </c>
    </row>
    <row r="13" spans="1:14">
      <c r="B13" s="981">
        <v>1</v>
      </c>
      <c r="C13" s="981" t="s">
        <v>5504</v>
      </c>
      <c r="D13" s="984" t="s">
        <v>1289</v>
      </c>
    </row>
    <row r="14" spans="1:14">
      <c r="B14" s="981">
        <v>1</v>
      </c>
      <c r="C14" s="981" t="s">
        <v>5504</v>
      </c>
      <c r="D14" s="984" t="s">
        <v>4864</v>
      </c>
    </row>
    <row r="15" spans="1:14">
      <c r="B15" s="981">
        <v>1</v>
      </c>
      <c r="C15" s="981" t="s">
        <v>5504</v>
      </c>
      <c r="D15" s="984" t="s">
        <v>77</v>
      </c>
    </row>
    <row r="16" spans="1:14">
      <c r="B16" s="981">
        <v>1</v>
      </c>
      <c r="C16" s="981" t="s">
        <v>5504</v>
      </c>
      <c r="D16" s="984" t="s">
        <v>1127</v>
      </c>
    </row>
    <row r="17" spans="2:4">
      <c r="B17" s="981">
        <v>1</v>
      </c>
      <c r="C17" s="981" t="s">
        <v>5504</v>
      </c>
      <c r="D17" s="984" t="s">
        <v>4868</v>
      </c>
    </row>
    <row r="18" spans="2:4">
      <c r="B18" s="981">
        <v>2</v>
      </c>
      <c r="C18" s="981" t="s">
        <v>5504</v>
      </c>
      <c r="D18" s="984" t="s">
        <v>4873</v>
      </c>
    </row>
    <row r="19" spans="2:4">
      <c r="B19" s="981">
        <v>1</v>
      </c>
      <c r="C19" s="981" t="s">
        <v>5504</v>
      </c>
      <c r="D19" s="984" t="s">
        <v>1128</v>
      </c>
    </row>
    <row r="20" spans="2:4">
      <c r="B20" s="981">
        <v>2</v>
      </c>
      <c r="C20" s="981" t="s">
        <v>5504</v>
      </c>
      <c r="D20" s="984" t="s">
        <v>1291</v>
      </c>
    </row>
    <row r="21" spans="2:4">
      <c r="B21" s="981">
        <v>1</v>
      </c>
      <c r="C21" s="981" t="s">
        <v>5504</v>
      </c>
      <c r="D21" s="984" t="s">
        <v>1129</v>
      </c>
    </row>
    <row r="22" spans="2:4">
      <c r="B22" s="981">
        <v>1</v>
      </c>
      <c r="C22" s="981" t="s">
        <v>5504</v>
      </c>
      <c r="D22" s="984" t="s">
        <v>4882</v>
      </c>
    </row>
    <row r="23" spans="2:4">
      <c r="B23" s="981">
        <v>1</v>
      </c>
      <c r="C23" s="981" t="s">
        <v>5504</v>
      </c>
      <c r="D23" s="984" t="s">
        <v>1293</v>
      </c>
    </row>
    <row r="24" spans="2:4">
      <c r="B24" s="981">
        <v>1</v>
      </c>
      <c r="C24" s="981" t="s">
        <v>5504</v>
      </c>
      <c r="D24" s="984" t="s">
        <v>170</v>
      </c>
    </row>
    <row r="25" spans="2:4">
      <c r="B25" s="981">
        <v>1</v>
      </c>
      <c r="C25" s="981" t="s">
        <v>5504</v>
      </c>
      <c r="D25" s="984" t="s">
        <v>1130</v>
      </c>
    </row>
    <row r="26" spans="2:4">
      <c r="B26" s="981">
        <v>1</v>
      </c>
      <c r="C26" s="981" t="s">
        <v>5504</v>
      </c>
      <c r="D26" s="984" t="s">
        <v>1295</v>
      </c>
    </row>
    <row r="27" spans="2:4">
      <c r="B27" s="981">
        <v>1</v>
      </c>
      <c r="C27" s="981" t="s">
        <v>5504</v>
      </c>
      <c r="D27" s="984" t="s">
        <v>3085</v>
      </c>
    </row>
    <row r="28" spans="2:4">
      <c r="B28" s="981">
        <v>1</v>
      </c>
      <c r="C28" s="981" t="s">
        <v>5504</v>
      </c>
      <c r="D28" s="984" t="s">
        <v>3086</v>
      </c>
    </row>
    <row r="29" spans="2:4">
      <c r="B29" s="981">
        <v>1</v>
      </c>
      <c r="C29" s="981" t="s">
        <v>5504</v>
      </c>
      <c r="D29" s="984" t="s">
        <v>3087</v>
      </c>
    </row>
    <row r="30" spans="2:4">
      <c r="B30" s="981">
        <v>17</v>
      </c>
      <c r="C30" s="981" t="s">
        <v>5504</v>
      </c>
      <c r="D30" s="984" t="s">
        <v>3090</v>
      </c>
    </row>
    <row r="31" spans="2:4">
      <c r="B31" s="981">
        <v>3</v>
      </c>
      <c r="C31" s="981" t="s">
        <v>5504</v>
      </c>
      <c r="D31" s="984" t="s">
        <v>1296</v>
      </c>
    </row>
    <row r="32" spans="2:4">
      <c r="B32" s="981">
        <v>2</v>
      </c>
      <c r="C32" s="981" t="s">
        <v>5504</v>
      </c>
      <c r="D32" s="984" t="s">
        <v>3096</v>
      </c>
    </row>
    <row r="33" spans="1:14">
      <c r="B33" s="981">
        <v>5</v>
      </c>
      <c r="C33" s="981" t="s">
        <v>5504</v>
      </c>
      <c r="D33" s="984" t="s">
        <v>3097</v>
      </c>
    </row>
    <row r="34" spans="1:14">
      <c r="B34" s="981">
        <v>1</v>
      </c>
      <c r="C34" s="981" t="s">
        <v>5504</v>
      </c>
      <c r="D34" s="984" t="s">
        <v>3098</v>
      </c>
    </row>
    <row r="35" spans="1:14">
      <c r="B35" s="981">
        <v>1</v>
      </c>
      <c r="C35" s="981" t="s">
        <v>5504</v>
      </c>
      <c r="D35" s="984" t="s">
        <v>3099</v>
      </c>
    </row>
    <row r="36" spans="1:14">
      <c r="B36" s="981">
        <v>1</v>
      </c>
      <c r="C36" s="981" t="s">
        <v>4018</v>
      </c>
      <c r="D36" s="984" t="s">
        <v>3105</v>
      </c>
    </row>
    <row r="37" spans="1:14">
      <c r="A37" s="970">
        <v>10</v>
      </c>
      <c r="B37" s="971" t="s">
        <v>1131</v>
      </c>
      <c r="C37" s="972"/>
      <c r="D37" s="973"/>
      <c r="E37" s="970" t="s">
        <v>5504</v>
      </c>
      <c r="F37" s="972">
        <v>1</v>
      </c>
      <c r="G37" s="974"/>
      <c r="H37" s="975">
        <f>$F37*$G37</f>
        <v>0</v>
      </c>
      <c r="I37" s="974"/>
      <c r="J37" s="975">
        <f>$F37*$I37</f>
        <v>0</v>
      </c>
      <c r="K37" s="974">
        <f>$G37+$I37</f>
        <v>0</v>
      </c>
      <c r="L37" s="975">
        <f>$H37+$J37</f>
        <v>0</v>
      </c>
      <c r="M37" s="972"/>
      <c r="N37" s="972"/>
    </row>
    <row r="38" spans="1:14">
      <c r="D38" s="984" t="s">
        <v>1132</v>
      </c>
    </row>
    <row r="39" spans="1:14">
      <c r="A39" s="970">
        <v>11</v>
      </c>
      <c r="B39" s="971" t="s">
        <v>1074</v>
      </c>
      <c r="C39" s="972"/>
      <c r="D39" s="973"/>
      <c r="E39" s="970" t="s">
        <v>5504</v>
      </c>
      <c r="F39" s="972">
        <v>2</v>
      </c>
      <c r="G39" s="974"/>
      <c r="H39" s="975">
        <f>$F39*$G39</f>
        <v>0</v>
      </c>
      <c r="I39" s="974"/>
      <c r="J39" s="975">
        <f>$F39*$I39</f>
        <v>0</v>
      </c>
      <c r="K39" s="974">
        <f>$G39+$I39</f>
        <v>0</v>
      </c>
      <c r="L39" s="975">
        <f>$H39+$J39</f>
        <v>0</v>
      </c>
      <c r="M39" s="972"/>
      <c r="N39" s="972"/>
    </row>
    <row r="40" spans="1:14">
      <c r="A40" s="985"/>
      <c r="B40" s="986"/>
      <c r="C40" s="987"/>
      <c r="D40" s="988" t="s">
        <v>30</v>
      </c>
      <c r="E40" s="985"/>
      <c r="F40" s="987"/>
      <c r="G40" s="989"/>
      <c r="H40" s="990"/>
      <c r="I40" s="989"/>
      <c r="J40" s="990"/>
      <c r="K40" s="989"/>
      <c r="L40" s="990"/>
      <c r="M40" s="987"/>
      <c r="N40" s="987"/>
    </row>
    <row r="41" spans="1:14">
      <c r="A41" s="970">
        <v>12</v>
      </c>
      <c r="B41" s="971" t="s">
        <v>183</v>
      </c>
      <c r="C41" s="972"/>
      <c r="D41" s="973"/>
      <c r="E41" s="970" t="s">
        <v>459</v>
      </c>
      <c r="F41" s="972">
        <v>14</v>
      </c>
      <c r="G41" s="974"/>
      <c r="H41" s="975">
        <f>$F41*$G41</f>
        <v>0</v>
      </c>
      <c r="I41" s="974"/>
      <c r="J41" s="975">
        <f>$F41*$I41</f>
        <v>0</v>
      </c>
      <c r="K41" s="974">
        <f>$G41+$I41</f>
        <v>0</v>
      </c>
      <c r="L41" s="975">
        <f>$H41+$J41</f>
        <v>0</v>
      </c>
      <c r="M41" s="972"/>
      <c r="N41" s="972"/>
    </row>
    <row r="42" spans="1:14">
      <c r="A42" s="985"/>
      <c r="B42" s="986"/>
      <c r="C42" s="987"/>
      <c r="D42" s="988" t="s">
        <v>3111</v>
      </c>
      <c r="E42" s="985"/>
      <c r="F42" s="987"/>
      <c r="G42" s="989"/>
      <c r="H42" s="990"/>
      <c r="I42" s="989"/>
      <c r="J42" s="990"/>
      <c r="K42" s="989"/>
      <c r="L42" s="990"/>
      <c r="M42" s="987"/>
      <c r="N42" s="987"/>
    </row>
    <row r="43" spans="1:14">
      <c r="A43" s="970">
        <v>13</v>
      </c>
      <c r="B43" s="971" t="s">
        <v>1297</v>
      </c>
      <c r="C43" s="972"/>
      <c r="D43" s="973"/>
      <c r="E43" s="970" t="s">
        <v>459</v>
      </c>
      <c r="F43" s="972">
        <v>15</v>
      </c>
      <c r="G43" s="974"/>
      <c r="H43" s="975">
        <f>$F43*$G43</f>
        <v>0</v>
      </c>
      <c r="I43" s="974"/>
      <c r="J43" s="975">
        <f>$F43*$I43</f>
        <v>0</v>
      </c>
      <c r="K43" s="974">
        <f>$G43+$I43</f>
        <v>0</v>
      </c>
      <c r="L43" s="975">
        <f>$H43+$J43</f>
        <v>0</v>
      </c>
      <c r="M43" s="972"/>
      <c r="N43" s="972"/>
    </row>
    <row r="44" spans="1:14">
      <c r="A44" s="985"/>
      <c r="B44" s="986"/>
      <c r="C44" s="987"/>
      <c r="D44" s="988" t="s">
        <v>3111</v>
      </c>
      <c r="E44" s="985"/>
      <c r="F44" s="987"/>
      <c r="G44" s="989"/>
      <c r="H44" s="990"/>
      <c r="I44" s="989"/>
      <c r="J44" s="990"/>
      <c r="K44" s="989"/>
      <c r="L44" s="990"/>
      <c r="M44" s="987"/>
      <c r="N44" s="987"/>
    </row>
    <row r="45" spans="1:14">
      <c r="A45" s="970">
        <v>14</v>
      </c>
      <c r="B45" s="971" t="s">
        <v>184</v>
      </c>
      <c r="C45" s="972"/>
      <c r="D45" s="973"/>
      <c r="E45" s="970" t="s">
        <v>459</v>
      </c>
      <c r="F45" s="972">
        <v>15</v>
      </c>
      <c r="G45" s="974"/>
      <c r="H45" s="975">
        <f>$F45*$G45</f>
        <v>0</v>
      </c>
      <c r="I45" s="974"/>
      <c r="J45" s="975">
        <f>$F45*$I45</f>
        <v>0</v>
      </c>
      <c r="K45" s="974">
        <f>$G45+$I45</f>
        <v>0</v>
      </c>
      <c r="L45" s="975">
        <f>$H45+$J45</f>
        <v>0</v>
      </c>
      <c r="M45" s="972"/>
      <c r="N45" s="972"/>
    </row>
    <row r="46" spans="1:14">
      <c r="A46" s="985"/>
      <c r="B46" s="986"/>
      <c r="C46" s="987"/>
      <c r="D46" s="988" t="s">
        <v>3111</v>
      </c>
      <c r="E46" s="985"/>
      <c r="F46" s="987"/>
      <c r="G46" s="989"/>
      <c r="H46" s="990"/>
      <c r="I46" s="989"/>
      <c r="J46" s="990"/>
      <c r="K46" s="989"/>
      <c r="L46" s="990"/>
      <c r="M46" s="987"/>
      <c r="N46" s="987"/>
    </row>
    <row r="47" spans="1:14">
      <c r="A47" s="970">
        <v>15</v>
      </c>
      <c r="B47" s="971" t="s">
        <v>3124</v>
      </c>
      <c r="C47" s="972"/>
      <c r="D47" s="973"/>
      <c r="E47" s="970" t="s">
        <v>459</v>
      </c>
      <c r="F47" s="972">
        <v>60</v>
      </c>
      <c r="G47" s="974"/>
      <c r="H47" s="975">
        <f>$F47*$G47</f>
        <v>0</v>
      </c>
      <c r="I47" s="974"/>
      <c r="J47" s="975">
        <f>$F47*$I47</f>
        <v>0</v>
      </c>
      <c r="K47" s="974">
        <f>$G47+$I47</f>
        <v>0</v>
      </c>
      <c r="L47" s="975">
        <f>$H47+$J47</f>
        <v>0</v>
      </c>
      <c r="M47" s="972"/>
      <c r="N47" s="972"/>
    </row>
    <row r="48" spans="1:14">
      <c r="A48" s="985"/>
      <c r="B48" s="986"/>
      <c r="C48" s="987"/>
      <c r="D48" s="988" t="s">
        <v>3111</v>
      </c>
      <c r="E48" s="985"/>
      <c r="F48" s="987"/>
      <c r="G48" s="989"/>
      <c r="H48" s="990"/>
      <c r="I48" s="989"/>
      <c r="J48" s="990"/>
      <c r="K48" s="989"/>
      <c r="L48" s="990"/>
      <c r="M48" s="987"/>
      <c r="N48" s="987"/>
    </row>
    <row r="49" spans="1:14">
      <c r="A49" s="970">
        <v>16</v>
      </c>
      <c r="B49" s="971" t="s">
        <v>1298</v>
      </c>
      <c r="C49" s="972"/>
      <c r="D49" s="973"/>
      <c r="E49" s="970" t="s">
        <v>459</v>
      </c>
      <c r="F49" s="972">
        <v>53</v>
      </c>
      <c r="G49" s="974"/>
      <c r="H49" s="975">
        <f>$F49*$G49</f>
        <v>0</v>
      </c>
      <c r="I49" s="974"/>
      <c r="J49" s="975">
        <f>$F49*$I49</f>
        <v>0</v>
      </c>
      <c r="K49" s="974">
        <f>$G49+$I49</f>
        <v>0</v>
      </c>
      <c r="L49" s="975">
        <f>$H49+$J49</f>
        <v>0</v>
      </c>
      <c r="M49" s="972"/>
      <c r="N49" s="972"/>
    </row>
    <row r="50" spans="1:14">
      <c r="A50" s="985"/>
      <c r="B50" s="986"/>
      <c r="C50" s="987"/>
      <c r="D50" s="988" t="s">
        <v>3111</v>
      </c>
      <c r="E50" s="985"/>
      <c r="F50" s="987"/>
      <c r="G50" s="989"/>
      <c r="H50" s="990"/>
      <c r="I50" s="989"/>
      <c r="J50" s="990"/>
      <c r="K50" s="989"/>
      <c r="L50" s="990"/>
      <c r="M50" s="987"/>
      <c r="N50" s="987"/>
    </row>
    <row r="51" spans="1:14">
      <c r="A51" s="970">
        <v>17</v>
      </c>
      <c r="B51" s="971" t="s">
        <v>3127</v>
      </c>
      <c r="C51" s="972"/>
      <c r="D51" s="973"/>
      <c r="E51" s="970" t="s">
        <v>4018</v>
      </c>
      <c r="F51" s="972">
        <v>1</v>
      </c>
      <c r="G51" s="974"/>
      <c r="H51" s="975">
        <f>$F51*$G51</f>
        <v>0</v>
      </c>
      <c r="I51" s="974"/>
      <c r="J51" s="975">
        <f>$F51*$I51</f>
        <v>0</v>
      </c>
      <c r="K51" s="974">
        <f>$G51+$I51</f>
        <v>0</v>
      </c>
      <c r="L51" s="975">
        <f>$H51+$J51</f>
        <v>0</v>
      </c>
      <c r="M51" s="972"/>
      <c r="N51" s="972"/>
    </row>
    <row r="52" spans="1:14" ht="25.5">
      <c r="A52" s="956"/>
      <c r="B52" s="976"/>
      <c r="C52" s="977"/>
      <c r="D52" s="982" t="s">
        <v>3128</v>
      </c>
      <c r="E52" s="956"/>
      <c r="F52" s="977"/>
      <c r="G52" s="959"/>
      <c r="H52" s="979"/>
      <c r="I52" s="959"/>
      <c r="J52" s="979"/>
      <c r="K52" s="959"/>
      <c r="L52" s="979"/>
      <c r="M52" s="977"/>
      <c r="N52" s="977"/>
    </row>
    <row r="53" spans="1:14">
      <c r="B53" s="981">
        <v>1</v>
      </c>
      <c r="C53" s="981" t="s">
        <v>4018</v>
      </c>
      <c r="D53" s="984" t="s">
        <v>3129</v>
      </c>
    </row>
    <row r="54" spans="1:14">
      <c r="B54" s="981">
        <v>1</v>
      </c>
      <c r="C54" s="981" t="s">
        <v>4018</v>
      </c>
      <c r="D54" s="984" t="s">
        <v>3130</v>
      </c>
    </row>
    <row r="55" spans="1:14">
      <c r="A55" s="970">
        <v>18</v>
      </c>
      <c r="B55" s="971" t="s">
        <v>1075</v>
      </c>
      <c r="C55" s="972"/>
      <c r="D55" s="973"/>
      <c r="E55" s="970" t="s">
        <v>4018</v>
      </c>
      <c r="F55" s="972">
        <v>1</v>
      </c>
      <c r="G55" s="974"/>
      <c r="H55" s="975">
        <f>$F55*$G55</f>
        <v>0</v>
      </c>
      <c r="I55" s="974"/>
      <c r="J55" s="975">
        <f>$F55*$I55</f>
        <v>0</v>
      </c>
      <c r="K55" s="974">
        <f>$G55+$I55</f>
        <v>0</v>
      </c>
      <c r="L55" s="975">
        <f>$H55+$J55</f>
        <v>0</v>
      </c>
      <c r="M55" s="972"/>
      <c r="N55" s="972"/>
    </row>
    <row r="56" spans="1:14">
      <c r="A56" s="985"/>
      <c r="B56" s="986"/>
      <c r="C56" s="987"/>
      <c r="D56" s="988" t="s">
        <v>3132</v>
      </c>
      <c r="E56" s="985"/>
      <c r="F56" s="987"/>
      <c r="G56" s="989"/>
      <c r="H56" s="990"/>
      <c r="I56" s="989"/>
      <c r="J56" s="990"/>
      <c r="K56" s="989"/>
      <c r="L56" s="990"/>
      <c r="M56" s="987"/>
      <c r="N56" s="987"/>
    </row>
    <row r="57" spans="1:14">
      <c r="A57" s="970">
        <v>19</v>
      </c>
      <c r="B57" s="971" t="s">
        <v>1133</v>
      </c>
      <c r="C57" s="972"/>
      <c r="D57" s="973"/>
      <c r="E57" s="970" t="s">
        <v>4018</v>
      </c>
      <c r="F57" s="972">
        <v>1</v>
      </c>
      <c r="G57" s="974"/>
      <c r="H57" s="975">
        <f>$F57*$G57</f>
        <v>0</v>
      </c>
      <c r="I57" s="974"/>
      <c r="J57" s="975">
        <f>$F57*$I57</f>
        <v>0</v>
      </c>
      <c r="K57" s="974">
        <f>$G57+$I57</f>
        <v>0</v>
      </c>
      <c r="L57" s="975">
        <f>$H57+$J57</f>
        <v>0</v>
      </c>
      <c r="M57" s="972"/>
      <c r="N57" s="972"/>
    </row>
    <row r="58" spans="1:14">
      <c r="B58" s="981">
        <v>1</v>
      </c>
      <c r="C58" s="981" t="s">
        <v>5504</v>
      </c>
      <c r="D58" s="984" t="s">
        <v>1134</v>
      </c>
    </row>
    <row r="59" spans="1:14">
      <c r="A59" s="970">
        <v>20</v>
      </c>
      <c r="B59" s="971" t="s">
        <v>1007</v>
      </c>
      <c r="C59" s="972"/>
      <c r="D59" s="973"/>
      <c r="E59" s="970" t="s">
        <v>4018</v>
      </c>
      <c r="F59" s="972">
        <v>1</v>
      </c>
      <c r="G59" s="974"/>
      <c r="H59" s="975">
        <f>$F59*$G59</f>
        <v>0</v>
      </c>
      <c r="I59" s="974"/>
      <c r="J59" s="975">
        <f>$F59*$I59</f>
        <v>0</v>
      </c>
      <c r="K59" s="974">
        <f>$G59+$I59</f>
        <v>0</v>
      </c>
      <c r="L59" s="975">
        <f>$H59+$J59</f>
        <v>0</v>
      </c>
      <c r="M59" s="972"/>
      <c r="N59" s="972"/>
    </row>
    <row r="60" spans="1:14">
      <c r="B60" s="981">
        <v>8</v>
      </c>
      <c r="C60" s="981" t="s">
        <v>5504</v>
      </c>
      <c r="D60" s="984" t="s">
        <v>1008</v>
      </c>
    </row>
    <row r="61" spans="1:14">
      <c r="B61" s="981">
        <v>1</v>
      </c>
      <c r="C61" s="981" t="s">
        <v>5504</v>
      </c>
      <c r="D61" s="984" t="s">
        <v>1009</v>
      </c>
    </row>
    <row r="62" spans="1:14">
      <c r="B62" s="981">
        <v>16</v>
      </c>
      <c r="C62" s="981" t="s">
        <v>5504</v>
      </c>
      <c r="D62" s="984" t="s">
        <v>1010</v>
      </c>
    </row>
    <row r="63" spans="1:14">
      <c r="B63" s="981">
        <v>6</v>
      </c>
      <c r="C63" s="981" t="s">
        <v>5504</v>
      </c>
      <c r="D63" s="984" t="s">
        <v>1011</v>
      </c>
    </row>
    <row r="64" spans="1:14">
      <c r="B64" s="981">
        <v>16</v>
      </c>
      <c r="C64" s="981" t="s">
        <v>5504</v>
      </c>
      <c r="D64" s="984" t="s">
        <v>1012</v>
      </c>
    </row>
    <row r="65" spans="1:14">
      <c r="B65" s="981">
        <v>6</v>
      </c>
      <c r="C65" s="981" t="s">
        <v>5504</v>
      </c>
      <c r="D65" s="984" t="s">
        <v>1013</v>
      </c>
    </row>
    <row r="66" spans="1:14">
      <c r="B66" s="981">
        <v>1</v>
      </c>
      <c r="C66" s="981" t="s">
        <v>5504</v>
      </c>
      <c r="D66" s="984" t="s">
        <v>1135</v>
      </c>
    </row>
    <row r="67" spans="1:14">
      <c r="A67" s="970">
        <v>21</v>
      </c>
      <c r="B67" s="971" t="s">
        <v>1076</v>
      </c>
      <c r="C67" s="972"/>
      <c r="D67" s="973"/>
      <c r="E67" s="970" t="s">
        <v>4018</v>
      </c>
      <c r="F67" s="972">
        <v>1</v>
      </c>
      <c r="G67" s="974"/>
      <c r="H67" s="975">
        <f>$F67*$G67</f>
        <v>0</v>
      </c>
      <c r="I67" s="974"/>
      <c r="J67" s="975">
        <f>$F67*$I67</f>
        <v>0</v>
      </c>
      <c r="K67" s="974">
        <f>$G67+$I67</f>
        <v>0</v>
      </c>
      <c r="L67" s="975">
        <f>$H67+$J67</f>
        <v>0</v>
      </c>
      <c r="M67" s="972"/>
      <c r="N67" s="972"/>
    </row>
    <row r="68" spans="1:14">
      <c r="B68" s="981">
        <v>1</v>
      </c>
      <c r="C68" s="981" t="s">
        <v>5504</v>
      </c>
      <c r="D68" s="984" t="s">
        <v>1077</v>
      </c>
    </row>
    <row r="69" spans="1:14">
      <c r="B69" s="981">
        <v>1</v>
      </c>
      <c r="C69" s="981" t="s">
        <v>5504</v>
      </c>
      <c r="D69" s="984" t="s">
        <v>1077</v>
      </c>
    </row>
    <row r="70" spans="1:14">
      <c r="A70" s="970">
        <v>22</v>
      </c>
      <c r="B70" s="971" t="s">
        <v>1136</v>
      </c>
      <c r="C70" s="972"/>
      <c r="D70" s="973"/>
      <c r="E70" s="970" t="s">
        <v>4018</v>
      </c>
      <c r="F70" s="972">
        <v>1</v>
      </c>
      <c r="G70" s="974"/>
      <c r="H70" s="975">
        <f>$F70*$G70</f>
        <v>0</v>
      </c>
      <c r="I70" s="974"/>
      <c r="J70" s="975">
        <f>$F70*$I70</f>
        <v>0</v>
      </c>
      <c r="K70" s="974">
        <f>$G70+$I70</f>
        <v>0</v>
      </c>
      <c r="L70" s="975">
        <f>$H70+$J70</f>
        <v>0</v>
      </c>
      <c r="M70" s="972"/>
      <c r="N70" s="972"/>
    </row>
    <row r="71" spans="1:14">
      <c r="B71" s="981">
        <v>1</v>
      </c>
      <c r="C71" s="981" t="s">
        <v>5504</v>
      </c>
      <c r="D71" s="984" t="s">
        <v>1137</v>
      </c>
    </row>
    <row r="72" spans="1:14">
      <c r="A72" s="970">
        <v>23</v>
      </c>
      <c r="B72" s="971" t="s">
        <v>2278</v>
      </c>
      <c r="C72" s="972"/>
      <c r="D72" s="973"/>
      <c r="E72" s="970" t="s">
        <v>4018</v>
      </c>
      <c r="F72" s="972">
        <v>1</v>
      </c>
      <c r="G72" s="974"/>
      <c r="H72" s="975">
        <f>$F72*$G72</f>
        <v>0</v>
      </c>
      <c r="I72" s="974"/>
      <c r="J72" s="975">
        <f>$F72*$I72</f>
        <v>0</v>
      </c>
      <c r="K72" s="974">
        <f>$G72+$I72</f>
        <v>0</v>
      </c>
      <c r="L72" s="975">
        <f>$H72+$J72</f>
        <v>0</v>
      </c>
      <c r="M72" s="972"/>
      <c r="N72" s="972"/>
    </row>
    <row r="73" spans="1:14">
      <c r="B73" s="981">
        <v>1</v>
      </c>
      <c r="C73" s="981" t="s">
        <v>5504</v>
      </c>
      <c r="D73" s="984" t="s">
        <v>2279</v>
      </c>
    </row>
    <row r="74" spans="1:14">
      <c r="A74" s="970">
        <v>24</v>
      </c>
      <c r="B74" s="971" t="s">
        <v>1273</v>
      </c>
      <c r="C74" s="972"/>
      <c r="D74" s="973"/>
      <c r="E74" s="970" t="s">
        <v>4018</v>
      </c>
      <c r="F74" s="972">
        <v>1</v>
      </c>
      <c r="G74" s="974"/>
      <c r="H74" s="975">
        <f>$F74*$G74</f>
        <v>0</v>
      </c>
      <c r="I74" s="974"/>
      <c r="J74" s="975">
        <f>$F74*$I74</f>
        <v>0</v>
      </c>
      <c r="K74" s="974">
        <f>$G74+$I74</f>
        <v>0</v>
      </c>
      <c r="L74" s="975">
        <f>$H74+$J74</f>
        <v>0</v>
      </c>
      <c r="M74" s="972"/>
      <c r="N74" s="972"/>
    </row>
    <row r="75" spans="1:14">
      <c r="D75" s="984" t="s">
        <v>1274</v>
      </c>
    </row>
    <row r="76" spans="1:14">
      <c r="D76" s="984" t="s">
        <v>1275</v>
      </c>
    </row>
    <row r="77" spans="1:14">
      <c r="D77" s="984" t="s">
        <v>1276</v>
      </c>
    </row>
    <row r="78" spans="1:14">
      <c r="D78" s="984" t="s">
        <v>1277</v>
      </c>
    </row>
    <row r="79" spans="1:14">
      <c r="D79" s="984" t="s">
        <v>1278</v>
      </c>
    </row>
    <row r="80" spans="1:14">
      <c r="A80" s="970">
        <v>25</v>
      </c>
      <c r="B80" s="971" t="s">
        <v>1279</v>
      </c>
      <c r="C80" s="972"/>
      <c r="D80" s="973"/>
      <c r="E80" s="970" t="s">
        <v>4018</v>
      </c>
      <c r="F80" s="972">
        <v>1</v>
      </c>
      <c r="G80" s="974"/>
      <c r="H80" s="975">
        <f>$F80*$G80</f>
        <v>0</v>
      </c>
      <c r="I80" s="974"/>
      <c r="J80" s="975">
        <f>$F80*$I80</f>
        <v>0</v>
      </c>
      <c r="K80" s="974">
        <f>$G80+$I80</f>
        <v>0</v>
      </c>
      <c r="L80" s="975">
        <f>$H80+$J80</f>
        <v>0</v>
      </c>
      <c r="M80" s="972"/>
      <c r="N80" s="972"/>
    </row>
    <row r="81" spans="1:14">
      <c r="D81" s="984" t="s">
        <v>1274</v>
      </c>
    </row>
    <row r="82" spans="1:14" ht="25.5">
      <c r="D82" s="984" t="s">
        <v>0</v>
      </c>
    </row>
    <row r="83" spans="1:14">
      <c r="D83" s="984" t="s">
        <v>1280</v>
      </c>
    </row>
    <row r="84" spans="1:14">
      <c r="D84" s="984" t="s">
        <v>1281</v>
      </c>
    </row>
    <row r="85" spans="1:14" ht="13.5" thickBot="1">
      <c r="D85" s="984" t="s">
        <v>1282</v>
      </c>
    </row>
    <row r="86" spans="1:14" ht="13.5" thickBot="1">
      <c r="A86" s="991" t="s">
        <v>1283</v>
      </c>
      <c r="B86" s="992" t="s">
        <v>1284</v>
      </c>
      <c r="C86" s="993"/>
      <c r="D86" s="994"/>
      <c r="E86" s="995"/>
      <c r="F86" s="993"/>
      <c r="G86" s="996"/>
      <c r="H86" s="997">
        <f>SUM(H7:H85)</f>
        <v>0</v>
      </c>
      <c r="I86" s="996"/>
      <c r="J86" s="996">
        <f>SUM(J7:J85)</f>
        <v>0</v>
      </c>
      <c r="K86" s="996"/>
      <c r="L86" s="996">
        <f>SUM(L7:L85)</f>
        <v>0</v>
      </c>
      <c r="M86" s="993"/>
      <c r="N86" s="99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5.xml><?xml version="1.0" encoding="utf-8"?>
<worksheet xmlns="http://schemas.openxmlformats.org/spreadsheetml/2006/main" xmlns:r="http://schemas.openxmlformats.org/officeDocument/2006/relationships">
  <sheetPr>
    <tabColor rgb="FF00B0F0"/>
    <pageSetUpPr fitToPage="1"/>
  </sheetPr>
  <dimension ref="A1:N5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80" customWidth="1"/>
    <col min="2" max="2" width="6.83203125" style="981" customWidth="1"/>
    <col min="3" max="3" width="5.5" style="981" customWidth="1"/>
    <col min="4" max="4" width="68.1640625" style="984" customWidth="1"/>
    <col min="5" max="5" width="10.1640625" style="980" customWidth="1"/>
    <col min="6" max="6" width="10.6640625" style="981"/>
    <col min="7" max="12" width="12.5" style="983" customWidth="1"/>
    <col min="13" max="13" width="15" style="981" customWidth="1"/>
    <col min="14" max="14" width="17" style="981" customWidth="1"/>
    <col min="15" max="16384" width="10.6640625" style="945"/>
  </cols>
  <sheetData>
    <row r="1" spans="1:14" s="957" customFormat="1">
      <c r="A1" s="955"/>
      <c r="B1" s="1681" t="s">
        <v>4811</v>
      </c>
      <c r="C1" s="1681"/>
      <c r="D1" s="1681"/>
      <c r="E1" s="956"/>
      <c r="G1" s="958"/>
      <c r="H1" s="959">
        <f>H56</f>
        <v>0</v>
      </c>
      <c r="I1" s="960"/>
      <c r="J1" s="959">
        <f>J56</f>
        <v>0</v>
      </c>
      <c r="K1" s="960"/>
      <c r="L1" s="959">
        <f>L56</f>
        <v>0</v>
      </c>
    </row>
    <row r="2" spans="1:14" s="957" customFormat="1">
      <c r="A2" s="955"/>
      <c r="B2" s="1681" t="s">
        <v>2</v>
      </c>
      <c r="C2" s="1681"/>
      <c r="D2" s="1681"/>
      <c r="E2" s="956"/>
      <c r="G2" s="961"/>
      <c r="H2" s="962"/>
      <c r="I2" s="956"/>
      <c r="J2" s="956"/>
      <c r="K2" s="956"/>
      <c r="L2" s="956"/>
    </row>
    <row r="3" spans="1:14" s="957" customFormat="1">
      <c r="A3" s="955"/>
      <c r="B3" s="1682"/>
      <c r="C3" s="1682"/>
      <c r="D3" s="1682"/>
      <c r="E3" s="956"/>
      <c r="G3" s="962"/>
      <c r="H3" s="962"/>
      <c r="I3" s="956"/>
      <c r="J3" s="956"/>
      <c r="K3" s="956"/>
      <c r="L3" s="956"/>
    </row>
    <row r="4" spans="1:14" ht="25.5">
      <c r="A4" s="963" t="s">
        <v>4834</v>
      </c>
      <c r="B4" s="1683" t="s">
        <v>4835</v>
      </c>
      <c r="C4" s="1683"/>
      <c r="D4" s="1683"/>
      <c r="E4" s="964" t="s">
        <v>4836</v>
      </c>
      <c r="F4" s="964" t="s">
        <v>4837</v>
      </c>
      <c r="G4" s="947" t="s">
        <v>4838</v>
      </c>
      <c r="H4" s="947" t="s">
        <v>4839</v>
      </c>
      <c r="I4" s="947" t="s">
        <v>4840</v>
      </c>
      <c r="J4" s="947" t="s">
        <v>4841</v>
      </c>
      <c r="K4" s="947" t="s">
        <v>4842</v>
      </c>
      <c r="L4" s="947" t="s">
        <v>4843</v>
      </c>
      <c r="M4" s="947" t="s">
        <v>5953</v>
      </c>
      <c r="N4" s="947" t="s">
        <v>4844</v>
      </c>
    </row>
    <row r="5" spans="1:14">
      <c r="A5" s="965">
        <v>1</v>
      </c>
      <c r="B5" s="965" t="s">
        <v>5936</v>
      </c>
      <c r="C5" s="965" t="s">
        <v>5936</v>
      </c>
      <c r="D5" s="965">
        <v>2</v>
      </c>
      <c r="E5" s="965">
        <v>3</v>
      </c>
      <c r="F5" s="965">
        <v>4</v>
      </c>
      <c r="G5" s="965">
        <v>5</v>
      </c>
      <c r="H5" s="965">
        <v>6</v>
      </c>
      <c r="I5" s="965">
        <v>7</v>
      </c>
      <c r="J5" s="965">
        <v>8</v>
      </c>
      <c r="K5" s="965">
        <v>9</v>
      </c>
      <c r="L5" s="965">
        <v>10</v>
      </c>
      <c r="M5" s="965">
        <v>11</v>
      </c>
      <c r="N5" s="965">
        <v>12</v>
      </c>
    </row>
    <row r="6" spans="1:14" s="969" customFormat="1">
      <c r="A6" s="966" t="s">
        <v>4845</v>
      </c>
      <c r="B6" s="967" t="s">
        <v>4845</v>
      </c>
      <c r="C6" s="967" t="s">
        <v>4845</v>
      </c>
      <c r="D6" s="968" t="s">
        <v>4845</v>
      </c>
      <c r="E6" s="966" t="s">
        <v>4845</v>
      </c>
      <c r="F6" s="967" t="s">
        <v>4845</v>
      </c>
      <c r="G6" s="966" t="s">
        <v>4846</v>
      </c>
      <c r="H6" s="966" t="s">
        <v>4846</v>
      </c>
      <c r="I6" s="966" t="s">
        <v>4846</v>
      </c>
      <c r="J6" s="966" t="s">
        <v>4846</v>
      </c>
      <c r="K6" s="967" t="s">
        <v>4846</v>
      </c>
      <c r="L6" s="967" t="s">
        <v>4846</v>
      </c>
      <c r="M6" s="967" t="s">
        <v>4846</v>
      </c>
      <c r="N6" s="967" t="s">
        <v>4846</v>
      </c>
    </row>
    <row r="7" spans="1:14">
      <c r="A7" s="970">
        <v>26</v>
      </c>
      <c r="B7" s="971" t="s">
        <v>1285</v>
      </c>
      <c r="C7" s="972"/>
      <c r="D7" s="973"/>
      <c r="E7" s="970" t="s">
        <v>4018</v>
      </c>
      <c r="F7" s="972">
        <v>1</v>
      </c>
      <c r="G7" s="974"/>
      <c r="H7" s="975">
        <f>$F7*$G7</f>
        <v>0</v>
      </c>
      <c r="I7" s="974"/>
      <c r="J7" s="975">
        <f>$F7*$I7</f>
        <v>0</v>
      </c>
      <c r="K7" s="974">
        <f>$G7+$I7</f>
        <v>0</v>
      </c>
      <c r="L7" s="975">
        <f>$H7+$J7</f>
        <v>0</v>
      </c>
      <c r="M7" s="972"/>
      <c r="N7" s="972"/>
    </row>
    <row r="8" spans="1:14" ht="89.25">
      <c r="A8" s="956"/>
      <c r="B8" s="976"/>
      <c r="C8" s="977"/>
      <c r="D8" s="978" t="s">
        <v>25</v>
      </c>
      <c r="E8" s="956"/>
      <c r="F8" s="977"/>
      <c r="G8" s="959"/>
      <c r="H8" s="979"/>
      <c r="I8" s="959"/>
      <c r="J8" s="979"/>
      <c r="K8" s="959"/>
      <c r="L8" s="979"/>
      <c r="M8" s="977"/>
      <c r="N8" s="977"/>
    </row>
    <row r="9" spans="1:14">
      <c r="D9" s="982" t="s">
        <v>4849</v>
      </c>
    </row>
    <row r="10" spans="1:14">
      <c r="D10" s="982" t="s">
        <v>4850</v>
      </c>
    </row>
    <row r="11" spans="1:14">
      <c r="D11" s="982" t="s">
        <v>4851</v>
      </c>
    </row>
    <row r="12" spans="1:14">
      <c r="B12" s="981">
        <v>1</v>
      </c>
      <c r="C12" s="981" t="s">
        <v>5504</v>
      </c>
      <c r="D12" s="984" t="s">
        <v>26</v>
      </c>
    </row>
    <row r="13" spans="1:14">
      <c r="B13" s="981">
        <v>1</v>
      </c>
      <c r="C13" s="981" t="s">
        <v>5504</v>
      </c>
      <c r="D13" s="984" t="s">
        <v>27</v>
      </c>
    </row>
    <row r="14" spans="1:14">
      <c r="B14" s="981">
        <v>1</v>
      </c>
      <c r="C14" s="981" t="s">
        <v>5504</v>
      </c>
      <c r="D14" s="984" t="s">
        <v>4864</v>
      </c>
    </row>
    <row r="15" spans="1:14">
      <c r="B15" s="981">
        <v>3</v>
      </c>
      <c r="C15" s="981" t="s">
        <v>5504</v>
      </c>
      <c r="D15" s="984" t="s">
        <v>4882</v>
      </c>
    </row>
    <row r="16" spans="1:14">
      <c r="B16" s="981">
        <v>3</v>
      </c>
      <c r="C16" s="981" t="s">
        <v>5504</v>
      </c>
      <c r="D16" s="984" t="s">
        <v>3085</v>
      </c>
    </row>
    <row r="17" spans="1:14">
      <c r="B17" s="981">
        <v>3</v>
      </c>
      <c r="C17" s="981" t="s">
        <v>5504</v>
      </c>
      <c r="D17" s="984" t="s">
        <v>3086</v>
      </c>
    </row>
    <row r="18" spans="1:14">
      <c r="B18" s="981">
        <v>2</v>
      </c>
      <c r="C18" s="981" t="s">
        <v>5504</v>
      </c>
      <c r="D18" s="984" t="s">
        <v>12</v>
      </c>
    </row>
    <row r="19" spans="1:14">
      <c r="B19" s="981">
        <v>3</v>
      </c>
      <c r="C19" s="981" t="s">
        <v>5504</v>
      </c>
      <c r="D19" s="984" t="s">
        <v>3087</v>
      </c>
    </row>
    <row r="20" spans="1:14">
      <c r="B20" s="981">
        <v>2</v>
      </c>
      <c r="C20" s="981" t="s">
        <v>5504</v>
      </c>
      <c r="D20" s="984" t="s">
        <v>13</v>
      </c>
    </row>
    <row r="21" spans="1:14">
      <c r="B21" s="981">
        <v>10</v>
      </c>
      <c r="C21" s="981" t="s">
        <v>5504</v>
      </c>
      <c r="D21" s="984" t="s">
        <v>3088</v>
      </c>
    </row>
    <row r="22" spans="1:14">
      <c r="B22" s="981">
        <v>1</v>
      </c>
      <c r="C22" s="981" t="s">
        <v>5504</v>
      </c>
      <c r="D22" s="984" t="s">
        <v>28</v>
      </c>
    </row>
    <row r="23" spans="1:14">
      <c r="B23" s="981">
        <v>2</v>
      </c>
      <c r="C23" s="981" t="s">
        <v>5504</v>
      </c>
      <c r="D23" s="984" t="s">
        <v>3103</v>
      </c>
    </row>
    <row r="24" spans="1:14">
      <c r="B24" s="981">
        <v>1</v>
      </c>
      <c r="C24" s="981" t="s">
        <v>4018</v>
      </c>
      <c r="D24" s="984" t="s">
        <v>3105</v>
      </c>
    </row>
    <row r="25" spans="1:14">
      <c r="A25" s="970">
        <v>27</v>
      </c>
      <c r="B25" s="971" t="s">
        <v>29</v>
      </c>
      <c r="C25" s="972"/>
      <c r="D25" s="973"/>
      <c r="E25" s="970" t="s">
        <v>5504</v>
      </c>
      <c r="F25" s="972">
        <v>1</v>
      </c>
      <c r="G25" s="974"/>
      <c r="H25" s="975">
        <f>$F25*$G25</f>
        <v>0</v>
      </c>
      <c r="I25" s="974"/>
      <c r="J25" s="975">
        <f>$F25*$I25</f>
        <v>0</v>
      </c>
      <c r="K25" s="974">
        <f>$G25+$I25</f>
        <v>0</v>
      </c>
      <c r="L25" s="975">
        <f>$H25+$J25</f>
        <v>0</v>
      </c>
      <c r="M25" s="972"/>
      <c r="N25" s="972"/>
    </row>
    <row r="26" spans="1:14">
      <c r="A26" s="985"/>
      <c r="B26" s="986"/>
      <c r="C26" s="987"/>
      <c r="D26" s="988" t="s">
        <v>30</v>
      </c>
      <c r="E26" s="985"/>
      <c r="F26" s="987"/>
      <c r="G26" s="989"/>
      <c r="H26" s="990"/>
      <c r="I26" s="989"/>
      <c r="J26" s="990"/>
      <c r="K26" s="989"/>
      <c r="L26" s="990"/>
      <c r="M26" s="987"/>
      <c r="N26" s="987"/>
    </row>
    <row r="27" spans="1:14">
      <c r="A27" s="970">
        <v>28</v>
      </c>
      <c r="B27" s="971" t="s">
        <v>1016</v>
      </c>
      <c r="C27" s="972"/>
      <c r="D27" s="973"/>
      <c r="E27" s="970" t="s">
        <v>459</v>
      </c>
      <c r="F27" s="972">
        <v>30</v>
      </c>
      <c r="G27" s="974"/>
      <c r="H27" s="975">
        <f>$F27*$G27</f>
        <v>0</v>
      </c>
      <c r="I27" s="974"/>
      <c r="J27" s="975">
        <f>$F27*$I27</f>
        <v>0</v>
      </c>
      <c r="K27" s="974">
        <f>$G27+$I27</f>
        <v>0</v>
      </c>
      <c r="L27" s="975">
        <f>$H27+$J27</f>
        <v>0</v>
      </c>
      <c r="M27" s="972"/>
      <c r="N27" s="972"/>
    </row>
    <row r="28" spans="1:14">
      <c r="A28" s="985"/>
      <c r="B28" s="986"/>
      <c r="C28" s="987"/>
      <c r="D28" s="988" t="s">
        <v>3111</v>
      </c>
      <c r="E28" s="985"/>
      <c r="F28" s="987"/>
      <c r="G28" s="989"/>
      <c r="H28" s="990"/>
      <c r="I28" s="989"/>
      <c r="J28" s="990"/>
      <c r="K28" s="989"/>
      <c r="L28" s="990"/>
      <c r="M28" s="987"/>
      <c r="N28" s="987"/>
    </row>
    <row r="29" spans="1:14">
      <c r="A29" s="970">
        <v>29</v>
      </c>
      <c r="B29" s="971" t="s">
        <v>3112</v>
      </c>
      <c r="C29" s="972"/>
      <c r="D29" s="973"/>
      <c r="E29" s="970" t="s">
        <v>459</v>
      </c>
      <c r="F29" s="972">
        <v>12</v>
      </c>
      <c r="G29" s="974"/>
      <c r="H29" s="975">
        <f>$F29*$G29</f>
        <v>0</v>
      </c>
      <c r="I29" s="974"/>
      <c r="J29" s="975">
        <f>$F29*$I29</f>
        <v>0</v>
      </c>
      <c r="K29" s="974">
        <f>$G29+$I29</f>
        <v>0</v>
      </c>
      <c r="L29" s="975">
        <f>$H29+$J29</f>
        <v>0</v>
      </c>
      <c r="M29" s="972"/>
      <c r="N29" s="972"/>
    </row>
    <row r="30" spans="1:14">
      <c r="A30" s="985"/>
      <c r="B30" s="986"/>
      <c r="C30" s="987"/>
      <c r="D30" s="988" t="s">
        <v>3111</v>
      </c>
      <c r="E30" s="985"/>
      <c r="F30" s="987"/>
      <c r="G30" s="989"/>
      <c r="H30" s="990"/>
      <c r="I30" s="989"/>
      <c r="J30" s="990"/>
      <c r="K30" s="989"/>
      <c r="L30" s="990"/>
      <c r="M30" s="987"/>
      <c r="N30" s="987"/>
    </row>
    <row r="31" spans="1:14">
      <c r="A31" s="970">
        <v>30</v>
      </c>
      <c r="B31" s="971" t="s">
        <v>31</v>
      </c>
      <c r="C31" s="972"/>
      <c r="D31" s="973"/>
      <c r="E31" s="970" t="s">
        <v>459</v>
      </c>
      <c r="F31" s="972">
        <v>16</v>
      </c>
      <c r="G31" s="974"/>
      <c r="H31" s="975">
        <f>$F31*$G31</f>
        <v>0</v>
      </c>
      <c r="I31" s="974"/>
      <c r="J31" s="975">
        <f>$F31*$I31</f>
        <v>0</v>
      </c>
      <c r="K31" s="974">
        <f>$G31+$I31</f>
        <v>0</v>
      </c>
      <c r="L31" s="975">
        <f>$H31+$J31</f>
        <v>0</v>
      </c>
      <c r="M31" s="972"/>
      <c r="N31" s="972"/>
    </row>
    <row r="32" spans="1:14">
      <c r="A32" s="985"/>
      <c r="B32" s="986"/>
      <c r="C32" s="987"/>
      <c r="D32" s="988" t="s">
        <v>3111</v>
      </c>
      <c r="E32" s="985"/>
      <c r="F32" s="987"/>
      <c r="G32" s="989"/>
      <c r="H32" s="990"/>
      <c r="I32" s="989"/>
      <c r="J32" s="990"/>
      <c r="K32" s="989"/>
      <c r="L32" s="990"/>
      <c r="M32" s="987"/>
      <c r="N32" s="987"/>
    </row>
    <row r="33" spans="1:14">
      <c r="A33" s="970">
        <v>31</v>
      </c>
      <c r="B33" s="971" t="s">
        <v>3127</v>
      </c>
      <c r="C33" s="972"/>
      <c r="D33" s="973"/>
      <c r="E33" s="970" t="s">
        <v>4018</v>
      </c>
      <c r="F33" s="972">
        <v>1</v>
      </c>
      <c r="G33" s="974"/>
      <c r="H33" s="975">
        <f>$F33*$G33</f>
        <v>0</v>
      </c>
      <c r="I33" s="974"/>
      <c r="J33" s="975">
        <f>$F33*$I33</f>
        <v>0</v>
      </c>
      <c r="K33" s="974">
        <f>$G33+$I33</f>
        <v>0</v>
      </c>
      <c r="L33" s="975">
        <f>$H33+$J33</f>
        <v>0</v>
      </c>
      <c r="M33" s="972"/>
      <c r="N33" s="972"/>
    </row>
    <row r="34" spans="1:14" ht="25.5">
      <c r="A34" s="956"/>
      <c r="B34" s="976"/>
      <c r="C34" s="977"/>
      <c r="D34" s="982" t="s">
        <v>3128</v>
      </c>
      <c r="E34" s="956"/>
      <c r="F34" s="977"/>
      <c r="G34" s="959"/>
      <c r="H34" s="979"/>
      <c r="I34" s="959"/>
      <c r="J34" s="979"/>
      <c r="K34" s="959"/>
      <c r="L34" s="979"/>
      <c r="M34" s="977"/>
      <c r="N34" s="977"/>
    </row>
    <row r="35" spans="1:14">
      <c r="B35" s="981">
        <v>1</v>
      </c>
      <c r="C35" s="981" t="s">
        <v>4018</v>
      </c>
      <c r="D35" s="984" t="s">
        <v>3129</v>
      </c>
    </row>
    <row r="36" spans="1:14">
      <c r="B36" s="981">
        <v>1</v>
      </c>
      <c r="C36" s="981" t="s">
        <v>4018</v>
      </c>
      <c r="D36" s="984" t="s">
        <v>3130</v>
      </c>
    </row>
    <row r="37" spans="1:14">
      <c r="A37" s="970">
        <v>32</v>
      </c>
      <c r="B37" s="971" t="s">
        <v>1138</v>
      </c>
      <c r="C37" s="972"/>
      <c r="D37" s="973"/>
      <c r="E37" s="970" t="s">
        <v>4018</v>
      </c>
      <c r="F37" s="972">
        <v>1</v>
      </c>
      <c r="G37" s="974"/>
      <c r="H37" s="975">
        <f>$F37*$G37</f>
        <v>0</v>
      </c>
      <c r="I37" s="974"/>
      <c r="J37" s="975">
        <f>$F37*$I37</f>
        <v>0</v>
      </c>
      <c r="K37" s="974">
        <f>$G37+$I37</f>
        <v>0</v>
      </c>
      <c r="L37" s="975">
        <f>$H37+$J37</f>
        <v>0</v>
      </c>
      <c r="M37" s="972"/>
      <c r="N37" s="972"/>
    </row>
    <row r="38" spans="1:14" ht="25.5">
      <c r="A38" s="956"/>
      <c r="B38" s="976"/>
      <c r="C38" s="977"/>
      <c r="D38" s="982" t="s">
        <v>44</v>
      </c>
      <c r="E38" s="956"/>
      <c r="F38" s="977"/>
      <c r="G38" s="959"/>
      <c r="H38" s="979"/>
      <c r="I38" s="959"/>
      <c r="J38" s="979"/>
      <c r="K38" s="959"/>
      <c r="L38" s="979"/>
      <c r="M38" s="977"/>
      <c r="N38" s="977"/>
    </row>
    <row r="39" spans="1:14">
      <c r="B39" s="981">
        <v>1</v>
      </c>
      <c r="C39" s="981" t="s">
        <v>5504</v>
      </c>
      <c r="D39" s="984" t="s">
        <v>1084</v>
      </c>
    </row>
    <row r="40" spans="1:14">
      <c r="B40" s="981">
        <v>1</v>
      </c>
      <c r="C40" s="981" t="s">
        <v>5504</v>
      </c>
      <c r="D40" s="984" t="s">
        <v>1139</v>
      </c>
    </row>
    <row r="41" spans="1:14">
      <c r="B41" s="981">
        <v>1</v>
      </c>
      <c r="C41" s="981" t="s">
        <v>5504</v>
      </c>
      <c r="D41" s="984" t="s">
        <v>1140</v>
      </c>
    </row>
    <row r="42" spans="1:14">
      <c r="B42" s="981">
        <v>1</v>
      </c>
      <c r="C42" s="981" t="s">
        <v>5504</v>
      </c>
      <c r="D42" s="984" t="s">
        <v>1140</v>
      </c>
    </row>
    <row r="43" spans="1:14">
      <c r="B43" s="981">
        <v>1</v>
      </c>
      <c r="C43" s="981" t="s">
        <v>5504</v>
      </c>
      <c r="D43" s="984" t="s">
        <v>1141</v>
      </c>
    </row>
    <row r="44" spans="1:14">
      <c r="B44" s="981">
        <v>1</v>
      </c>
      <c r="C44" s="981" t="s">
        <v>5504</v>
      </c>
      <c r="D44" s="984" t="s">
        <v>1142</v>
      </c>
    </row>
    <row r="45" spans="1:14">
      <c r="B45" s="981">
        <v>1</v>
      </c>
      <c r="C45" s="981" t="s">
        <v>5504</v>
      </c>
      <c r="D45" s="984" t="s">
        <v>1142</v>
      </c>
    </row>
    <row r="46" spans="1:14">
      <c r="B46" s="981">
        <v>1</v>
      </c>
      <c r="C46" s="981" t="s">
        <v>5504</v>
      </c>
      <c r="D46" s="984" t="s">
        <v>1143</v>
      </c>
    </row>
    <row r="47" spans="1:14">
      <c r="A47" s="970">
        <v>33</v>
      </c>
      <c r="B47" s="971" t="s">
        <v>1103</v>
      </c>
      <c r="C47" s="972"/>
      <c r="D47" s="973"/>
      <c r="E47" s="970" t="s">
        <v>4018</v>
      </c>
      <c r="F47" s="972">
        <v>1</v>
      </c>
      <c r="G47" s="974"/>
      <c r="H47" s="975">
        <f>$F47*$G47</f>
        <v>0</v>
      </c>
      <c r="I47" s="974"/>
      <c r="J47" s="975">
        <f>$F47*$I47</f>
        <v>0</v>
      </c>
      <c r="K47" s="974">
        <f>$G47+$I47</f>
        <v>0</v>
      </c>
      <c r="L47" s="975">
        <f>$H47+$J47</f>
        <v>0</v>
      </c>
      <c r="M47" s="972"/>
      <c r="N47" s="972"/>
    </row>
    <row r="48" spans="1:14" ht="25.5">
      <c r="A48" s="956"/>
      <c r="B48" s="976"/>
      <c r="C48" s="977"/>
      <c r="D48" s="982" t="s">
        <v>44</v>
      </c>
      <c r="E48" s="956"/>
      <c r="F48" s="977"/>
      <c r="G48" s="959"/>
      <c r="H48" s="979"/>
      <c r="I48" s="959"/>
      <c r="J48" s="979"/>
      <c r="K48" s="959"/>
      <c r="L48" s="979"/>
      <c r="M48" s="977"/>
      <c r="N48" s="977"/>
    </row>
    <row r="49" spans="1:14">
      <c r="B49" s="981">
        <v>1</v>
      </c>
      <c r="C49" s="981" t="s">
        <v>5504</v>
      </c>
      <c r="D49" s="984" t="s">
        <v>1104</v>
      </c>
    </row>
    <row r="50" spans="1:14">
      <c r="A50" s="970">
        <v>34</v>
      </c>
      <c r="B50" s="971" t="s">
        <v>1279</v>
      </c>
      <c r="C50" s="972"/>
      <c r="D50" s="973"/>
      <c r="E50" s="970" t="s">
        <v>4018</v>
      </c>
      <c r="F50" s="972">
        <v>1</v>
      </c>
      <c r="G50" s="974"/>
      <c r="H50" s="975">
        <f>$F50*$G50</f>
        <v>0</v>
      </c>
      <c r="I50" s="974"/>
      <c r="J50" s="975">
        <f>$F50*$I50</f>
        <v>0</v>
      </c>
      <c r="K50" s="974">
        <f>$G50+$I50</f>
        <v>0</v>
      </c>
      <c r="L50" s="975">
        <f>$H50+$J50</f>
        <v>0</v>
      </c>
      <c r="M50" s="972"/>
      <c r="N50" s="972"/>
    </row>
    <row r="51" spans="1:14">
      <c r="D51" s="984" t="s">
        <v>1274</v>
      </c>
    </row>
    <row r="52" spans="1:14" ht="25.5">
      <c r="D52" s="984" t="s">
        <v>0</v>
      </c>
    </row>
    <row r="53" spans="1:14">
      <c r="D53" s="984" t="s">
        <v>1280</v>
      </c>
    </row>
    <row r="54" spans="1:14">
      <c r="D54" s="984" t="s">
        <v>1281</v>
      </c>
    </row>
    <row r="55" spans="1:14" ht="13.5" thickBot="1">
      <c r="D55" s="984" t="s">
        <v>1282</v>
      </c>
    </row>
    <row r="56" spans="1:14" ht="13.5" thickBot="1">
      <c r="A56" s="991" t="s">
        <v>1283</v>
      </c>
      <c r="B56" s="992" t="s">
        <v>1284</v>
      </c>
      <c r="C56" s="993"/>
      <c r="D56" s="994"/>
      <c r="E56" s="995"/>
      <c r="F56" s="993"/>
      <c r="G56" s="996"/>
      <c r="H56" s="997">
        <f>SUM(H7:H55)</f>
        <v>0</v>
      </c>
      <c r="I56" s="996"/>
      <c r="J56" s="996">
        <f>SUM(J7:J55)</f>
        <v>0</v>
      </c>
      <c r="K56" s="996"/>
      <c r="L56" s="996">
        <f>SUM(L7:L55)</f>
        <v>0</v>
      </c>
      <c r="M56" s="993"/>
      <c r="N56" s="99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6.xml><?xml version="1.0" encoding="utf-8"?>
<worksheet xmlns="http://schemas.openxmlformats.org/spreadsheetml/2006/main" xmlns:r="http://schemas.openxmlformats.org/officeDocument/2006/relationships">
  <sheetPr>
    <tabColor rgb="FF00B0F0"/>
    <pageSetUpPr fitToPage="1"/>
  </sheetPr>
  <dimension ref="A1:N43"/>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80" customWidth="1"/>
    <col min="2" max="2" width="6.83203125" style="981" customWidth="1"/>
    <col min="3" max="3" width="5.5" style="981" customWidth="1"/>
    <col min="4" max="4" width="68.1640625" style="984" customWidth="1"/>
    <col min="5" max="5" width="10.1640625" style="980" customWidth="1"/>
    <col min="6" max="6" width="10.6640625" style="981"/>
    <col min="7" max="12" width="12.5" style="983" customWidth="1"/>
    <col min="13" max="13" width="15" style="981" customWidth="1"/>
    <col min="14" max="14" width="17" style="981" customWidth="1"/>
    <col min="15" max="16384" width="10.6640625" style="945"/>
  </cols>
  <sheetData>
    <row r="1" spans="1:14" s="957" customFormat="1">
      <c r="A1" s="955"/>
      <c r="B1" s="1681" t="s">
        <v>4811</v>
      </c>
      <c r="C1" s="1681"/>
      <c r="D1" s="1681"/>
      <c r="E1" s="956"/>
      <c r="G1" s="958"/>
      <c r="H1" s="959">
        <f>H43</f>
        <v>0</v>
      </c>
      <c r="I1" s="960"/>
      <c r="J1" s="959">
        <f>J43</f>
        <v>0</v>
      </c>
      <c r="K1" s="960"/>
      <c r="L1" s="959">
        <f>L43</f>
        <v>0</v>
      </c>
    </row>
    <row r="2" spans="1:14" s="957" customFormat="1">
      <c r="A2" s="955"/>
      <c r="B2" s="1681" t="s">
        <v>3</v>
      </c>
      <c r="C2" s="1681"/>
      <c r="D2" s="1681"/>
      <c r="E2" s="956"/>
      <c r="G2" s="961"/>
      <c r="H2" s="962"/>
      <c r="I2" s="956"/>
      <c r="J2" s="956"/>
      <c r="K2" s="956"/>
      <c r="L2" s="956"/>
    </row>
    <row r="3" spans="1:14" s="957" customFormat="1">
      <c r="A3" s="955"/>
      <c r="B3" s="1682"/>
      <c r="C3" s="1682"/>
      <c r="D3" s="1682"/>
      <c r="E3" s="956"/>
      <c r="G3" s="962"/>
      <c r="H3" s="962"/>
      <c r="I3" s="956"/>
      <c r="J3" s="956"/>
      <c r="K3" s="956"/>
      <c r="L3" s="956"/>
    </row>
    <row r="4" spans="1:14" ht="25.5">
      <c r="A4" s="963" t="s">
        <v>4834</v>
      </c>
      <c r="B4" s="1683" t="s">
        <v>4835</v>
      </c>
      <c r="C4" s="1683"/>
      <c r="D4" s="1683"/>
      <c r="E4" s="964" t="s">
        <v>4836</v>
      </c>
      <c r="F4" s="964" t="s">
        <v>4837</v>
      </c>
      <c r="G4" s="947" t="s">
        <v>4838</v>
      </c>
      <c r="H4" s="947" t="s">
        <v>4839</v>
      </c>
      <c r="I4" s="947" t="s">
        <v>4840</v>
      </c>
      <c r="J4" s="947" t="s">
        <v>4841</v>
      </c>
      <c r="K4" s="947" t="s">
        <v>4842</v>
      </c>
      <c r="L4" s="947" t="s">
        <v>4843</v>
      </c>
      <c r="M4" s="947" t="s">
        <v>5953</v>
      </c>
      <c r="N4" s="947" t="s">
        <v>4844</v>
      </c>
    </row>
    <row r="5" spans="1:14">
      <c r="A5" s="965">
        <v>1</v>
      </c>
      <c r="B5" s="965" t="s">
        <v>5936</v>
      </c>
      <c r="C5" s="965" t="s">
        <v>5936</v>
      </c>
      <c r="D5" s="965">
        <v>2</v>
      </c>
      <c r="E5" s="965">
        <v>3</v>
      </c>
      <c r="F5" s="965">
        <v>4</v>
      </c>
      <c r="G5" s="965">
        <v>5</v>
      </c>
      <c r="H5" s="965">
        <v>6</v>
      </c>
      <c r="I5" s="965">
        <v>7</v>
      </c>
      <c r="J5" s="965">
        <v>8</v>
      </c>
      <c r="K5" s="965">
        <v>9</v>
      </c>
      <c r="L5" s="965">
        <v>10</v>
      </c>
      <c r="M5" s="965">
        <v>11</v>
      </c>
      <c r="N5" s="965">
        <v>12</v>
      </c>
    </row>
    <row r="6" spans="1:14" s="969" customFormat="1">
      <c r="A6" s="966" t="s">
        <v>4845</v>
      </c>
      <c r="B6" s="967" t="s">
        <v>4845</v>
      </c>
      <c r="C6" s="967" t="s">
        <v>4845</v>
      </c>
      <c r="D6" s="968" t="s">
        <v>4845</v>
      </c>
      <c r="E6" s="966" t="s">
        <v>4845</v>
      </c>
      <c r="F6" s="967" t="s">
        <v>4845</v>
      </c>
      <c r="G6" s="966" t="s">
        <v>4846</v>
      </c>
      <c r="H6" s="966" t="s">
        <v>4846</v>
      </c>
      <c r="I6" s="966" t="s">
        <v>4846</v>
      </c>
      <c r="J6" s="966" t="s">
        <v>4846</v>
      </c>
      <c r="K6" s="967" t="s">
        <v>4846</v>
      </c>
      <c r="L6" s="967" t="s">
        <v>4846</v>
      </c>
      <c r="M6" s="967" t="s">
        <v>4846</v>
      </c>
      <c r="N6" s="967" t="s">
        <v>4846</v>
      </c>
    </row>
    <row r="7" spans="1:14">
      <c r="A7" s="970">
        <v>35</v>
      </c>
      <c r="B7" s="971" t="s">
        <v>1285</v>
      </c>
      <c r="C7" s="972"/>
      <c r="D7" s="973"/>
      <c r="E7" s="970" t="s">
        <v>4018</v>
      </c>
      <c r="F7" s="972">
        <v>1</v>
      </c>
      <c r="G7" s="974"/>
      <c r="H7" s="975">
        <f>$F7*$G7</f>
        <v>0</v>
      </c>
      <c r="I7" s="974"/>
      <c r="J7" s="975">
        <f>$F7*$I7</f>
        <v>0</v>
      </c>
      <c r="K7" s="974">
        <f>$G7+$I7</f>
        <v>0</v>
      </c>
      <c r="L7" s="975">
        <f>$H7+$J7</f>
        <v>0</v>
      </c>
      <c r="M7" s="972"/>
      <c r="N7" s="972"/>
    </row>
    <row r="8" spans="1:14" ht="89.25">
      <c r="A8" s="956"/>
      <c r="B8" s="976"/>
      <c r="C8" s="977"/>
      <c r="D8" s="978" t="s">
        <v>76</v>
      </c>
      <c r="E8" s="956"/>
      <c r="F8" s="977"/>
      <c r="G8" s="959"/>
      <c r="H8" s="979"/>
      <c r="I8" s="959"/>
      <c r="J8" s="979"/>
      <c r="K8" s="959"/>
      <c r="L8" s="979"/>
      <c r="M8" s="977"/>
      <c r="N8" s="977"/>
    </row>
    <row r="9" spans="1:14">
      <c r="D9" s="982" t="s">
        <v>4849</v>
      </c>
    </row>
    <row r="10" spans="1:14">
      <c r="D10" s="982" t="s">
        <v>4850</v>
      </c>
    </row>
    <row r="11" spans="1:14">
      <c r="D11" s="982" t="s">
        <v>4851</v>
      </c>
    </row>
    <row r="12" spans="1:14">
      <c r="B12" s="981">
        <v>1</v>
      </c>
      <c r="C12" s="981" t="s">
        <v>5504</v>
      </c>
      <c r="D12" s="984" t="s">
        <v>77</v>
      </c>
    </row>
    <row r="13" spans="1:14">
      <c r="B13" s="981">
        <v>1</v>
      </c>
      <c r="C13" s="981" t="s">
        <v>5504</v>
      </c>
      <c r="D13" s="984" t="s">
        <v>1022</v>
      </c>
    </row>
    <row r="14" spans="1:14">
      <c r="B14" s="981">
        <v>1</v>
      </c>
      <c r="C14" s="981" t="s">
        <v>4018</v>
      </c>
      <c r="D14" s="984" t="s">
        <v>3105</v>
      </c>
    </row>
    <row r="15" spans="1:14">
      <c r="A15" s="970">
        <v>36</v>
      </c>
      <c r="B15" s="971" t="s">
        <v>1144</v>
      </c>
      <c r="C15" s="972"/>
      <c r="D15" s="973"/>
      <c r="E15" s="970" t="s">
        <v>4018</v>
      </c>
      <c r="F15" s="972">
        <v>1</v>
      </c>
      <c r="G15" s="974"/>
      <c r="H15" s="975">
        <f>$F15*$G15</f>
        <v>0</v>
      </c>
      <c r="I15" s="974"/>
      <c r="J15" s="975">
        <f>$F15*$I15</f>
        <v>0</v>
      </c>
      <c r="K15" s="974">
        <f>$G15+$I15</f>
        <v>0</v>
      </c>
      <c r="L15" s="975">
        <f>$H15+$J15</f>
        <v>0</v>
      </c>
      <c r="M15" s="972"/>
      <c r="N15" s="972"/>
    </row>
    <row r="16" spans="1:14">
      <c r="B16" s="981">
        <v>1</v>
      </c>
      <c r="C16" s="981" t="s">
        <v>5504</v>
      </c>
      <c r="D16" s="984" t="s">
        <v>1145</v>
      </c>
    </row>
    <row r="17" spans="1:14">
      <c r="B17" s="981">
        <v>1</v>
      </c>
      <c r="C17" s="981" t="s">
        <v>5504</v>
      </c>
      <c r="D17" s="984" t="s">
        <v>1146</v>
      </c>
    </row>
    <row r="18" spans="1:14">
      <c r="B18" s="981">
        <v>1</v>
      </c>
      <c r="C18" s="981" t="s">
        <v>5504</v>
      </c>
      <c r="D18" s="984" t="s">
        <v>1147</v>
      </c>
    </row>
    <row r="19" spans="1:14">
      <c r="A19" s="970">
        <v>37</v>
      </c>
      <c r="B19" s="971" t="s">
        <v>1148</v>
      </c>
      <c r="C19" s="972"/>
      <c r="D19" s="973"/>
      <c r="E19" s="970" t="s">
        <v>4018</v>
      </c>
      <c r="F19" s="972">
        <v>1</v>
      </c>
      <c r="G19" s="974"/>
      <c r="H19" s="975">
        <f>$F19*$G19</f>
        <v>0</v>
      </c>
      <c r="I19" s="974"/>
      <c r="J19" s="975">
        <f>$F19*$I19</f>
        <v>0</v>
      </c>
      <c r="K19" s="974">
        <f>$G19+$I19</f>
        <v>0</v>
      </c>
      <c r="L19" s="975">
        <f>$H19+$J19</f>
        <v>0</v>
      </c>
      <c r="M19" s="972"/>
      <c r="N19" s="972"/>
    </row>
    <row r="20" spans="1:14">
      <c r="B20" s="981">
        <v>1</v>
      </c>
      <c r="C20" s="981" t="s">
        <v>5504</v>
      </c>
      <c r="D20" s="984" t="s">
        <v>1149</v>
      </c>
    </row>
    <row r="21" spans="1:14">
      <c r="A21" s="970">
        <v>38</v>
      </c>
      <c r="B21" s="971" t="s">
        <v>1150</v>
      </c>
      <c r="C21" s="972"/>
      <c r="D21" s="973"/>
      <c r="E21" s="970" t="s">
        <v>4018</v>
      </c>
      <c r="F21" s="972">
        <v>1</v>
      </c>
      <c r="G21" s="974"/>
      <c r="H21" s="975">
        <f>$F21*$G21</f>
        <v>0</v>
      </c>
      <c r="I21" s="974"/>
      <c r="J21" s="975">
        <f>$F21*$I21</f>
        <v>0</v>
      </c>
      <c r="K21" s="974">
        <f>$G21+$I21</f>
        <v>0</v>
      </c>
      <c r="L21" s="975">
        <f>$H21+$J21</f>
        <v>0</v>
      </c>
      <c r="M21" s="972"/>
      <c r="N21" s="972"/>
    </row>
    <row r="22" spans="1:14">
      <c r="B22" s="981">
        <v>1</v>
      </c>
      <c r="C22" s="981" t="s">
        <v>5504</v>
      </c>
      <c r="D22" s="984" t="s">
        <v>1151</v>
      </c>
    </row>
    <row r="23" spans="1:14">
      <c r="B23" s="981">
        <v>1</v>
      </c>
      <c r="C23" s="981" t="s">
        <v>5504</v>
      </c>
      <c r="D23" s="984" t="s">
        <v>1152</v>
      </c>
    </row>
    <row r="24" spans="1:14">
      <c r="B24" s="981">
        <v>1</v>
      </c>
      <c r="C24" s="981" t="s">
        <v>5504</v>
      </c>
      <c r="D24" s="984" t="s">
        <v>1153</v>
      </c>
    </row>
    <row r="25" spans="1:14">
      <c r="B25" s="981">
        <v>1</v>
      </c>
      <c r="C25" s="981" t="s">
        <v>5504</v>
      </c>
      <c r="D25" s="984" t="s">
        <v>1029</v>
      </c>
    </row>
    <row r="26" spans="1:14">
      <c r="A26" s="970">
        <v>39</v>
      </c>
      <c r="B26" s="971" t="s">
        <v>134</v>
      </c>
      <c r="C26" s="972"/>
      <c r="D26" s="973"/>
      <c r="E26" s="970" t="s">
        <v>4018</v>
      </c>
      <c r="F26" s="972">
        <v>1</v>
      </c>
      <c r="G26" s="974"/>
      <c r="H26" s="975">
        <f>$F26*$G26</f>
        <v>0</v>
      </c>
      <c r="I26" s="974"/>
      <c r="J26" s="975">
        <f>$F26*$I26</f>
        <v>0</v>
      </c>
      <c r="K26" s="974">
        <f>$G26+$I26</f>
        <v>0</v>
      </c>
      <c r="L26" s="975">
        <f>$H26+$J26</f>
        <v>0</v>
      </c>
      <c r="M26" s="972"/>
      <c r="N26" s="972"/>
    </row>
    <row r="27" spans="1:14">
      <c r="B27" s="981">
        <v>1</v>
      </c>
      <c r="C27" s="981" t="s">
        <v>5504</v>
      </c>
      <c r="D27" s="984" t="s">
        <v>135</v>
      </c>
    </row>
    <row r="28" spans="1:14">
      <c r="B28" s="981">
        <v>1</v>
      </c>
      <c r="C28" s="981" t="s">
        <v>5504</v>
      </c>
      <c r="D28" s="984" t="s">
        <v>136</v>
      </c>
    </row>
    <row r="29" spans="1:14">
      <c r="B29" s="981">
        <v>1</v>
      </c>
      <c r="C29" s="981" t="s">
        <v>5504</v>
      </c>
      <c r="D29" s="984" t="s">
        <v>137</v>
      </c>
    </row>
    <row r="30" spans="1:14">
      <c r="A30" s="970">
        <v>40</v>
      </c>
      <c r="B30" s="971" t="s">
        <v>141</v>
      </c>
      <c r="C30" s="972"/>
      <c r="D30" s="973"/>
      <c r="E30" s="970" t="s">
        <v>4018</v>
      </c>
      <c r="F30" s="972">
        <v>1</v>
      </c>
      <c r="G30" s="974"/>
      <c r="H30" s="975">
        <f>$F30*$G30</f>
        <v>0</v>
      </c>
      <c r="I30" s="974"/>
      <c r="J30" s="975">
        <f>$F30*$I30</f>
        <v>0</v>
      </c>
      <c r="K30" s="974">
        <f>$G30+$I30</f>
        <v>0</v>
      </c>
      <c r="L30" s="975">
        <f>$H30+$J30</f>
        <v>0</v>
      </c>
      <c r="M30" s="972"/>
      <c r="N30" s="972"/>
    </row>
    <row r="31" spans="1:14">
      <c r="B31" s="981">
        <v>1</v>
      </c>
      <c r="C31" s="981" t="s">
        <v>5504</v>
      </c>
      <c r="D31" s="984" t="s">
        <v>142</v>
      </c>
    </row>
    <row r="32" spans="1:14">
      <c r="A32" s="970">
        <v>41</v>
      </c>
      <c r="B32" s="971" t="s">
        <v>143</v>
      </c>
      <c r="C32" s="972"/>
      <c r="D32" s="973"/>
      <c r="E32" s="970" t="s">
        <v>4018</v>
      </c>
      <c r="F32" s="972">
        <v>1</v>
      </c>
      <c r="G32" s="974"/>
      <c r="H32" s="975">
        <f>$F32*$G32</f>
        <v>0</v>
      </c>
      <c r="I32" s="974"/>
      <c r="J32" s="975">
        <f>$F32*$I32</f>
        <v>0</v>
      </c>
      <c r="K32" s="974">
        <f>$G32+$I32</f>
        <v>0</v>
      </c>
      <c r="L32" s="975">
        <f>$H32+$J32</f>
        <v>0</v>
      </c>
      <c r="M32" s="972"/>
      <c r="N32" s="972"/>
    </row>
    <row r="33" spans="1:14">
      <c r="B33" s="981">
        <v>1</v>
      </c>
      <c r="C33" s="981" t="s">
        <v>5504</v>
      </c>
      <c r="D33" s="984" t="s">
        <v>144</v>
      </c>
    </row>
    <row r="34" spans="1:14">
      <c r="A34" s="970">
        <v>42</v>
      </c>
      <c r="B34" s="971" t="s">
        <v>145</v>
      </c>
      <c r="C34" s="972"/>
      <c r="D34" s="973"/>
      <c r="E34" s="970" t="s">
        <v>4018</v>
      </c>
      <c r="F34" s="972">
        <v>1</v>
      </c>
      <c r="G34" s="974"/>
      <c r="H34" s="975">
        <f>$F34*$G34</f>
        <v>0</v>
      </c>
      <c r="I34" s="974"/>
      <c r="J34" s="975">
        <f>$F34*$I34</f>
        <v>0</v>
      </c>
      <c r="K34" s="974">
        <f>$G34+$I34</f>
        <v>0</v>
      </c>
      <c r="L34" s="975">
        <f>$H34+$J34</f>
        <v>0</v>
      </c>
      <c r="M34" s="972"/>
      <c r="N34" s="972"/>
    </row>
    <row r="35" spans="1:14" ht="25.5">
      <c r="A35" s="956"/>
      <c r="B35" s="976"/>
      <c r="C35" s="977"/>
      <c r="D35" s="982" t="s">
        <v>146</v>
      </c>
      <c r="E35" s="956"/>
      <c r="F35" s="977"/>
      <c r="G35" s="959"/>
      <c r="H35" s="979"/>
      <c r="I35" s="959"/>
      <c r="J35" s="979"/>
      <c r="K35" s="959"/>
      <c r="L35" s="979"/>
      <c r="M35" s="977"/>
      <c r="N35" s="977"/>
    </row>
    <row r="36" spans="1:14">
      <c r="B36" s="981">
        <v>1</v>
      </c>
      <c r="C36" s="981" t="s">
        <v>5504</v>
      </c>
      <c r="D36" s="984" t="s">
        <v>147</v>
      </c>
    </row>
    <row r="37" spans="1:14">
      <c r="A37" s="970">
        <v>43</v>
      </c>
      <c r="B37" s="971" t="s">
        <v>1279</v>
      </c>
      <c r="C37" s="972"/>
      <c r="D37" s="973"/>
      <c r="E37" s="970" t="s">
        <v>4018</v>
      </c>
      <c r="F37" s="972">
        <v>1</v>
      </c>
      <c r="G37" s="974"/>
      <c r="H37" s="975">
        <f>$F37*$G37</f>
        <v>0</v>
      </c>
      <c r="I37" s="974"/>
      <c r="J37" s="975">
        <f>$F37*$I37</f>
        <v>0</v>
      </c>
      <c r="K37" s="974">
        <f>$G37+$I37</f>
        <v>0</v>
      </c>
      <c r="L37" s="975">
        <f>$H37+$J37</f>
        <v>0</v>
      </c>
      <c r="M37" s="972"/>
      <c r="N37" s="972"/>
    </row>
    <row r="38" spans="1:14">
      <c r="D38" s="984" t="s">
        <v>1274</v>
      </c>
    </row>
    <row r="39" spans="1:14" ht="25.5">
      <c r="D39" s="984" t="s">
        <v>0</v>
      </c>
    </row>
    <row r="40" spans="1:14">
      <c r="D40" s="984" t="s">
        <v>1280</v>
      </c>
    </row>
    <row r="41" spans="1:14">
      <c r="D41" s="984" t="s">
        <v>1281</v>
      </c>
    </row>
    <row r="42" spans="1:14" ht="13.5" thickBot="1">
      <c r="D42" s="984" t="s">
        <v>1282</v>
      </c>
    </row>
    <row r="43" spans="1:14" ht="13.5" thickBot="1">
      <c r="A43" s="991" t="s">
        <v>1283</v>
      </c>
      <c r="B43" s="992" t="s">
        <v>1284</v>
      </c>
      <c r="C43" s="993"/>
      <c r="D43" s="994"/>
      <c r="E43" s="995"/>
      <c r="F43" s="993"/>
      <c r="G43" s="996"/>
      <c r="H43" s="997">
        <f>SUM(H7:H42)</f>
        <v>0</v>
      </c>
      <c r="I43" s="996"/>
      <c r="J43" s="996">
        <f>SUM(J7:J42)</f>
        <v>0</v>
      </c>
      <c r="K43" s="996"/>
      <c r="L43" s="996">
        <f>SUM(L7:L42)</f>
        <v>0</v>
      </c>
      <c r="M43" s="993"/>
      <c r="N43" s="99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7.xml><?xml version="1.0" encoding="utf-8"?>
<worksheet xmlns="http://schemas.openxmlformats.org/spreadsheetml/2006/main" xmlns:r="http://schemas.openxmlformats.org/officeDocument/2006/relationships">
  <sheetPr>
    <tabColor rgb="FF00B0F0"/>
    <pageSetUpPr fitToPage="1"/>
  </sheetPr>
  <dimension ref="A1:N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980" customWidth="1"/>
    <col min="2" max="2" width="6.83203125" style="981" customWidth="1"/>
    <col min="3" max="3" width="5.5" style="981" customWidth="1"/>
    <col min="4" max="4" width="68.1640625" style="984" customWidth="1"/>
    <col min="5" max="5" width="10.1640625" style="980" customWidth="1"/>
    <col min="6" max="6" width="10.6640625" style="981"/>
    <col min="7" max="12" width="12.5" style="983" customWidth="1"/>
    <col min="13" max="13" width="15" style="981" customWidth="1"/>
    <col min="14" max="14" width="17" style="981" customWidth="1"/>
    <col min="15" max="16384" width="10.6640625" style="945"/>
  </cols>
  <sheetData>
    <row r="1" spans="1:14" s="957" customFormat="1">
      <c r="A1" s="955"/>
      <c r="B1" s="1681" t="s">
        <v>4811</v>
      </c>
      <c r="C1" s="1681"/>
      <c r="D1" s="1681"/>
      <c r="E1" s="956"/>
      <c r="G1" s="958"/>
      <c r="H1" s="959">
        <f>H9</f>
        <v>0</v>
      </c>
      <c r="I1" s="960"/>
      <c r="J1" s="959">
        <f>J9</f>
        <v>0</v>
      </c>
      <c r="K1" s="960"/>
      <c r="L1" s="959">
        <f>L9</f>
        <v>0</v>
      </c>
    </row>
    <row r="2" spans="1:14" s="957" customFormat="1">
      <c r="A2" s="955"/>
      <c r="B2" s="1681" t="s">
        <v>1046</v>
      </c>
      <c r="C2" s="1681"/>
      <c r="D2" s="1681"/>
      <c r="E2" s="956"/>
      <c r="G2" s="961"/>
      <c r="H2" s="962"/>
      <c r="I2" s="956"/>
      <c r="J2" s="956"/>
      <c r="K2" s="956"/>
      <c r="L2" s="956"/>
    </row>
    <row r="3" spans="1:14" s="957" customFormat="1">
      <c r="A3" s="955"/>
      <c r="B3" s="1682"/>
      <c r="C3" s="1682"/>
      <c r="D3" s="1682"/>
      <c r="E3" s="956"/>
      <c r="G3" s="962"/>
      <c r="H3" s="962"/>
      <c r="I3" s="956"/>
      <c r="J3" s="956"/>
      <c r="K3" s="956"/>
      <c r="L3" s="956"/>
    </row>
    <row r="4" spans="1:14" ht="25.5">
      <c r="A4" s="963" t="s">
        <v>4834</v>
      </c>
      <c r="B4" s="1683" t="s">
        <v>4835</v>
      </c>
      <c r="C4" s="1683"/>
      <c r="D4" s="1683"/>
      <c r="E4" s="964" t="s">
        <v>4836</v>
      </c>
      <c r="F4" s="964" t="s">
        <v>4837</v>
      </c>
      <c r="G4" s="947" t="s">
        <v>4838</v>
      </c>
      <c r="H4" s="947" t="s">
        <v>4839</v>
      </c>
      <c r="I4" s="947" t="s">
        <v>4840</v>
      </c>
      <c r="J4" s="947" t="s">
        <v>4841</v>
      </c>
      <c r="K4" s="947" t="s">
        <v>4842</v>
      </c>
      <c r="L4" s="947" t="s">
        <v>4843</v>
      </c>
      <c r="M4" s="947" t="s">
        <v>5953</v>
      </c>
      <c r="N4" s="947" t="s">
        <v>4844</v>
      </c>
    </row>
    <row r="5" spans="1:14">
      <c r="A5" s="965">
        <v>1</v>
      </c>
      <c r="B5" s="965" t="s">
        <v>5936</v>
      </c>
      <c r="C5" s="965" t="s">
        <v>5936</v>
      </c>
      <c r="D5" s="965">
        <v>2</v>
      </c>
      <c r="E5" s="965">
        <v>3</v>
      </c>
      <c r="F5" s="965">
        <v>4</v>
      </c>
      <c r="G5" s="965">
        <v>5</v>
      </c>
      <c r="H5" s="965">
        <v>6</v>
      </c>
      <c r="I5" s="965">
        <v>7</v>
      </c>
      <c r="J5" s="965">
        <v>8</v>
      </c>
      <c r="K5" s="965">
        <v>9</v>
      </c>
      <c r="L5" s="965">
        <v>10</v>
      </c>
      <c r="M5" s="965">
        <v>11</v>
      </c>
      <c r="N5" s="965">
        <v>12</v>
      </c>
    </row>
    <row r="6" spans="1:14" s="969" customFormat="1">
      <c r="A6" s="966" t="s">
        <v>4845</v>
      </c>
      <c r="B6" s="967" t="s">
        <v>4845</v>
      </c>
      <c r="C6" s="967" t="s">
        <v>4845</v>
      </c>
      <c r="D6" s="968" t="s">
        <v>4845</v>
      </c>
      <c r="E6" s="966" t="s">
        <v>4845</v>
      </c>
      <c r="F6" s="967" t="s">
        <v>4845</v>
      </c>
      <c r="G6" s="966" t="s">
        <v>4846</v>
      </c>
      <c r="H6" s="966" t="s">
        <v>4846</v>
      </c>
      <c r="I6" s="966" t="s">
        <v>4846</v>
      </c>
      <c r="J6" s="966" t="s">
        <v>4846</v>
      </c>
      <c r="K6" s="967" t="s">
        <v>4846</v>
      </c>
      <c r="L6" s="967" t="s">
        <v>4846</v>
      </c>
      <c r="M6" s="967" t="s">
        <v>4846</v>
      </c>
      <c r="N6" s="967" t="s">
        <v>4846</v>
      </c>
    </row>
    <row r="7" spans="1:14">
      <c r="A7" s="970">
        <v>44</v>
      </c>
      <c r="B7" s="971" t="s">
        <v>1154</v>
      </c>
      <c r="C7" s="972"/>
      <c r="D7" s="973"/>
      <c r="E7" s="970" t="s">
        <v>4018</v>
      </c>
      <c r="F7" s="972">
        <v>1</v>
      </c>
      <c r="G7" s="974"/>
      <c r="H7" s="975">
        <f>$F7*$G7</f>
        <v>0</v>
      </c>
      <c r="I7" s="974"/>
      <c r="J7" s="975">
        <f>$F7*$I7</f>
        <v>0</v>
      </c>
      <c r="K7" s="974">
        <f>$G7+$I7</f>
        <v>0</v>
      </c>
      <c r="L7" s="975">
        <f>$H7+$J7</f>
        <v>0</v>
      </c>
      <c r="M7" s="972"/>
      <c r="N7" s="972"/>
    </row>
    <row r="8" spans="1:14" ht="13.5" thickBot="1">
      <c r="B8" s="981">
        <v>1</v>
      </c>
      <c r="C8" s="981" t="s">
        <v>5504</v>
      </c>
      <c r="D8" s="984" t="s">
        <v>1155</v>
      </c>
    </row>
    <row r="9" spans="1:14" ht="13.5" thickBot="1">
      <c r="A9" s="991" t="s">
        <v>1283</v>
      </c>
      <c r="B9" s="992" t="s">
        <v>1284</v>
      </c>
      <c r="C9" s="993"/>
      <c r="D9" s="994"/>
      <c r="E9" s="995"/>
      <c r="F9" s="993"/>
      <c r="G9" s="996"/>
      <c r="H9" s="997">
        <f>SUM(H7:H8)</f>
        <v>0</v>
      </c>
      <c r="I9" s="996"/>
      <c r="J9" s="996">
        <f>SUM(J7:J8)</f>
        <v>0</v>
      </c>
      <c r="K9" s="996"/>
      <c r="L9" s="996">
        <f>SUM(L7:L8)</f>
        <v>0</v>
      </c>
      <c r="M9" s="993"/>
      <c r="N9" s="998"/>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8.xml><?xml version="1.0" encoding="utf-8"?>
<worksheet xmlns="http://schemas.openxmlformats.org/spreadsheetml/2006/main" xmlns:r="http://schemas.openxmlformats.org/officeDocument/2006/relationships">
  <sheetPr>
    <tabColor rgb="FF00B0F0"/>
    <pageSetUpPr fitToPage="1"/>
  </sheetPr>
  <dimension ref="A3:E26"/>
  <sheetViews>
    <sheetView workbookViewId="0">
      <selection activeCell="A31" sqref="A31"/>
    </sheetView>
  </sheetViews>
  <sheetFormatPr defaultRowHeight="12.75"/>
  <cols>
    <col min="1" max="1" width="9.33203125" style="1009"/>
    <col min="2" max="2" width="45" style="1000" customWidth="1"/>
    <col min="3" max="3" width="15.1640625" style="1000" customWidth="1"/>
    <col min="4" max="4" width="16.1640625" style="1000" customWidth="1"/>
    <col min="5" max="5" width="17.6640625" style="1000" customWidth="1"/>
    <col min="6" max="16384" width="9.33203125" style="1000"/>
  </cols>
  <sheetData>
    <row r="3" spans="2:5">
      <c r="B3" s="999" t="s">
        <v>1156</v>
      </c>
    </row>
    <row r="5" spans="2:5">
      <c r="B5" s="1001" t="s">
        <v>4826</v>
      </c>
      <c r="C5" s="1002" t="s">
        <v>4827</v>
      </c>
      <c r="D5" s="1002" t="s">
        <v>4828</v>
      </c>
      <c r="E5" s="1002" t="s">
        <v>4829</v>
      </c>
    </row>
    <row r="6" spans="2:5">
      <c r="B6" s="1003"/>
      <c r="C6" s="1003"/>
      <c r="D6" s="1003"/>
      <c r="E6" s="1003"/>
    </row>
    <row r="7" spans="2:5">
      <c r="B7" s="1003" t="s">
        <v>4830</v>
      </c>
      <c r="C7" s="1004">
        <f ca="1">'Mot (16)'!$H$1</f>
        <v>0</v>
      </c>
      <c r="D7" s="1004">
        <f ca="1">'Mot (16)'!$J$1</f>
        <v>0</v>
      </c>
      <c r="E7" s="1004">
        <f ca="1">'Mot (16)'!$L$1</f>
        <v>0</v>
      </c>
    </row>
    <row r="8" spans="2:5">
      <c r="B8" s="1003" t="s">
        <v>4831</v>
      </c>
      <c r="C8" s="1004">
        <f ca="1">'St (11)'!$H$1</f>
        <v>0</v>
      </c>
      <c r="D8" s="1004">
        <f ca="1">'St (11)'!$J$1</f>
        <v>0</v>
      </c>
      <c r="E8" s="1004">
        <f ca="1">'St (11)'!$L$1</f>
        <v>0</v>
      </c>
    </row>
    <row r="9" spans="2:5">
      <c r="B9" s="1003" t="s">
        <v>2</v>
      </c>
      <c r="C9" s="1004">
        <f ca="1">'MaR (11)'!$H$1</f>
        <v>0</v>
      </c>
      <c r="D9" s="1004">
        <f ca="1">'MaR (11)'!$J$1</f>
        <v>0</v>
      </c>
      <c r="E9" s="1004">
        <f ca="1">'MaR (11)'!$L$1</f>
        <v>0</v>
      </c>
    </row>
    <row r="10" spans="2:5">
      <c r="B10" s="1003" t="s">
        <v>3</v>
      </c>
      <c r="C10" s="1004">
        <f ca="1">'ASŘTP (11)'!$H$1</f>
        <v>0</v>
      </c>
      <c r="D10" s="1004">
        <f ca="1">'ASŘTP (11)'!$J$1</f>
        <v>0</v>
      </c>
      <c r="E10" s="1004">
        <f ca="1">'ASŘTP (11)'!$L$1</f>
        <v>0</v>
      </c>
    </row>
    <row r="11" spans="2:5">
      <c r="B11" s="1003" t="s">
        <v>1046</v>
      </c>
      <c r="C11" s="1004">
        <f ca="1">'As (4)'!$H$1</f>
        <v>0</v>
      </c>
      <c r="D11" s="1004">
        <f ca="1">'As (4)'!$J$1</f>
        <v>0</v>
      </c>
      <c r="E11" s="1004">
        <f ca="1">'As (4)'!$L$1</f>
        <v>0</v>
      </c>
    </row>
    <row r="12" spans="2:5">
      <c r="B12" s="1003"/>
      <c r="C12" s="1004"/>
      <c r="D12" s="1004"/>
      <c r="E12" s="1004"/>
    </row>
    <row r="13" spans="2:5">
      <c r="B13" s="1005" t="s">
        <v>4832</v>
      </c>
      <c r="C13" s="1006">
        <f>SUM(C6:C12)</f>
        <v>0</v>
      </c>
      <c r="D13" s="1006">
        <f>SUM(D6:D12)</f>
        <v>0</v>
      </c>
      <c r="E13" s="1006">
        <f>SUM(E6:E12)</f>
        <v>0</v>
      </c>
    </row>
    <row r="17" spans="1:1" s="1008" customFormat="1" ht="9.75">
      <c r="A17" s="1007"/>
    </row>
    <row r="18" spans="1:1" s="1008" customFormat="1" ht="9.75">
      <c r="A18" s="1007"/>
    </row>
    <row r="19" spans="1:1" s="1008" customFormat="1" ht="9.75">
      <c r="A19" s="1007"/>
    </row>
    <row r="20" spans="1:1" s="1008" customFormat="1" ht="9.75">
      <c r="A20" s="1007"/>
    </row>
    <row r="21" spans="1:1" s="1008" customFormat="1" ht="9.75">
      <c r="A21" s="1007"/>
    </row>
    <row r="22" spans="1:1" s="1008" customFormat="1" ht="9.75">
      <c r="A22" s="1007"/>
    </row>
    <row r="23" spans="1:1" s="1008" customFormat="1" ht="9.75">
      <c r="A23" s="1007"/>
    </row>
    <row r="24" spans="1:1" s="1008" customFormat="1" ht="9.75">
      <c r="A24" s="1007"/>
    </row>
    <row r="25" spans="1:1" s="1008" customFormat="1" ht="9.75">
      <c r="A25" s="1007"/>
    </row>
    <row r="26" spans="1:1" s="1008" customFormat="1" ht="9.75">
      <c r="A26" s="100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89.xml><?xml version="1.0" encoding="utf-8"?>
<worksheet xmlns="http://schemas.openxmlformats.org/spreadsheetml/2006/main" xmlns:r="http://schemas.openxmlformats.org/officeDocument/2006/relationships">
  <sheetPr>
    <tabColor rgb="FF00B0F0"/>
    <pageSetUpPr fitToPage="1"/>
  </sheetPr>
  <dimension ref="A1:N11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4812</v>
      </c>
      <c r="C1" s="1684"/>
      <c r="D1" s="1684"/>
      <c r="E1" s="1011"/>
      <c r="G1" s="1013"/>
      <c r="H1" s="1014">
        <f>H115</f>
        <v>0</v>
      </c>
      <c r="I1" s="1015"/>
      <c r="J1" s="1014">
        <f>J115</f>
        <v>0</v>
      </c>
      <c r="K1" s="1015"/>
      <c r="L1" s="1014">
        <f>L115</f>
        <v>0</v>
      </c>
    </row>
    <row r="2" spans="1:14" s="1012" customFormat="1">
      <c r="A2" s="1010"/>
      <c r="B2" s="1684" t="s">
        <v>4830</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1</v>
      </c>
      <c r="B7" s="1026" t="s">
        <v>4847</v>
      </c>
      <c r="C7" s="1027"/>
      <c r="D7" s="1028"/>
      <c r="E7" s="1025" t="s">
        <v>4018</v>
      </c>
      <c r="F7" s="1027">
        <v>1</v>
      </c>
      <c r="G7" s="1029"/>
      <c r="H7" s="1030">
        <f>$F7*$G7</f>
        <v>0</v>
      </c>
      <c r="I7" s="1029"/>
      <c r="J7" s="1030">
        <f>$F7*$I7</f>
        <v>0</v>
      </c>
      <c r="K7" s="1029">
        <f>$G7+$I7</f>
        <v>0</v>
      </c>
      <c r="L7" s="1030">
        <f>$H7+$J7</f>
        <v>0</v>
      </c>
      <c r="M7" s="1027"/>
      <c r="N7" s="1027"/>
    </row>
    <row r="8" spans="1:14" ht="63.75">
      <c r="A8" s="1011"/>
      <c r="B8" s="1031"/>
      <c r="C8" s="1032"/>
      <c r="D8" s="1033" t="s">
        <v>4848</v>
      </c>
      <c r="E8" s="1011"/>
      <c r="F8" s="1032"/>
      <c r="G8" s="1014"/>
      <c r="H8" s="1034"/>
      <c r="I8" s="1014"/>
      <c r="J8" s="1034"/>
      <c r="K8" s="1014"/>
      <c r="L8" s="1034"/>
      <c r="M8" s="1032"/>
      <c r="N8" s="1032"/>
    </row>
    <row r="9" spans="1:14">
      <c r="D9" s="1033" t="s">
        <v>4849</v>
      </c>
    </row>
    <row r="10" spans="1:14">
      <c r="D10" s="1033" t="s">
        <v>4850</v>
      </c>
    </row>
    <row r="11" spans="1:14">
      <c r="D11" s="1033" t="s">
        <v>4851</v>
      </c>
    </row>
    <row r="12" spans="1:14">
      <c r="B12" s="1036">
        <v>1</v>
      </c>
      <c r="C12" s="1036" t="s">
        <v>5504</v>
      </c>
      <c r="D12" s="1038" t="s">
        <v>1157</v>
      </c>
    </row>
    <row r="13" spans="1:14">
      <c r="B13" s="1036">
        <v>1</v>
      </c>
      <c r="C13" s="1036" t="s">
        <v>5504</v>
      </c>
      <c r="D13" s="1038" t="s">
        <v>1158</v>
      </c>
    </row>
    <row r="14" spans="1:14">
      <c r="B14" s="1036">
        <v>1</v>
      </c>
      <c r="C14" s="1036" t="s">
        <v>5504</v>
      </c>
      <c r="D14" s="1038" t="s">
        <v>6</v>
      </c>
    </row>
    <row r="15" spans="1:14">
      <c r="B15" s="1036">
        <v>1</v>
      </c>
      <c r="C15" s="1036" t="s">
        <v>5504</v>
      </c>
      <c r="D15" s="1038" t="s">
        <v>1124</v>
      </c>
    </row>
    <row r="16" spans="1:14">
      <c r="B16" s="1036">
        <v>4</v>
      </c>
      <c r="C16" s="1036" t="s">
        <v>5504</v>
      </c>
      <c r="D16" s="1038" t="s">
        <v>4864</v>
      </c>
    </row>
    <row r="17" spans="2:4">
      <c r="B17" s="1036">
        <v>1</v>
      </c>
      <c r="C17" s="1036" t="s">
        <v>5504</v>
      </c>
      <c r="D17" s="1038" t="s">
        <v>4867</v>
      </c>
    </row>
    <row r="18" spans="2:4">
      <c r="B18" s="1036">
        <v>1</v>
      </c>
      <c r="C18" s="1036" t="s">
        <v>5504</v>
      </c>
      <c r="D18" s="1038" t="s">
        <v>1290</v>
      </c>
    </row>
    <row r="19" spans="2:4">
      <c r="B19" s="1036">
        <v>2</v>
      </c>
      <c r="C19" s="1036" t="s">
        <v>5504</v>
      </c>
      <c r="D19" s="1038" t="s">
        <v>4874</v>
      </c>
    </row>
    <row r="20" spans="2:4">
      <c r="B20" s="1036">
        <v>1</v>
      </c>
      <c r="C20" s="1036" t="s">
        <v>5504</v>
      </c>
      <c r="D20" s="1038" t="s">
        <v>4874</v>
      </c>
    </row>
    <row r="21" spans="2:4">
      <c r="B21" s="1036">
        <v>1</v>
      </c>
      <c r="C21" s="1036" t="s">
        <v>5504</v>
      </c>
      <c r="D21" s="1038" t="s">
        <v>162</v>
      </c>
    </row>
    <row r="22" spans="2:4">
      <c r="B22" s="1036">
        <v>4</v>
      </c>
      <c r="C22" s="1036" t="s">
        <v>5504</v>
      </c>
      <c r="D22" s="1038" t="s">
        <v>1159</v>
      </c>
    </row>
    <row r="23" spans="2:4">
      <c r="B23" s="1036">
        <v>1</v>
      </c>
      <c r="C23" s="1036" t="s">
        <v>5504</v>
      </c>
      <c r="D23" s="1038" t="s">
        <v>4881</v>
      </c>
    </row>
    <row r="24" spans="2:4">
      <c r="B24" s="1036">
        <v>5</v>
      </c>
      <c r="C24" s="1036" t="s">
        <v>5504</v>
      </c>
      <c r="D24" s="1038" t="s">
        <v>166</v>
      </c>
    </row>
    <row r="25" spans="2:4">
      <c r="B25" s="1036">
        <v>16</v>
      </c>
      <c r="C25" s="1036" t="s">
        <v>5504</v>
      </c>
      <c r="D25" s="1038" t="s">
        <v>4882</v>
      </c>
    </row>
    <row r="26" spans="2:4">
      <c r="B26" s="1036">
        <v>1</v>
      </c>
      <c r="C26" s="1036" t="s">
        <v>5504</v>
      </c>
      <c r="D26" s="1038" t="s">
        <v>1160</v>
      </c>
    </row>
    <row r="27" spans="2:4">
      <c r="B27" s="1036">
        <v>1</v>
      </c>
      <c r="C27" s="1036" t="s">
        <v>5504</v>
      </c>
      <c r="D27" s="1038" t="s">
        <v>1054</v>
      </c>
    </row>
    <row r="28" spans="2:4">
      <c r="B28" s="1036">
        <v>2</v>
      </c>
      <c r="C28" s="1036" t="s">
        <v>5504</v>
      </c>
      <c r="D28" s="1038" t="s">
        <v>4886</v>
      </c>
    </row>
    <row r="29" spans="2:4">
      <c r="B29" s="1036">
        <v>1</v>
      </c>
      <c r="C29" s="1036" t="s">
        <v>5504</v>
      </c>
      <c r="D29" s="1038" t="s">
        <v>1161</v>
      </c>
    </row>
    <row r="30" spans="2:4">
      <c r="B30" s="1036">
        <v>2</v>
      </c>
      <c r="C30" s="1036" t="s">
        <v>5504</v>
      </c>
      <c r="D30" s="1038" t="s">
        <v>1162</v>
      </c>
    </row>
    <row r="31" spans="2:4">
      <c r="B31" s="1036">
        <v>1</v>
      </c>
      <c r="C31" s="1036" t="s">
        <v>5504</v>
      </c>
      <c r="D31" s="1038" t="s">
        <v>170</v>
      </c>
    </row>
    <row r="32" spans="2:4">
      <c r="B32" s="1036">
        <v>1</v>
      </c>
      <c r="C32" s="1036" t="s">
        <v>5504</v>
      </c>
      <c r="D32" s="1038" t="s">
        <v>1125</v>
      </c>
    </row>
    <row r="33" spans="2:4">
      <c r="B33" s="1036">
        <v>1</v>
      </c>
      <c r="C33" s="1036" t="s">
        <v>5504</v>
      </c>
      <c r="D33" s="1038" t="s">
        <v>9</v>
      </c>
    </row>
    <row r="34" spans="2:4">
      <c r="B34" s="1036">
        <v>1</v>
      </c>
      <c r="C34" s="1036" t="s">
        <v>5504</v>
      </c>
      <c r="D34" s="1038" t="s">
        <v>10</v>
      </c>
    </row>
    <row r="35" spans="2:4">
      <c r="B35" s="1036">
        <v>1</v>
      </c>
      <c r="C35" s="1036" t="s">
        <v>5504</v>
      </c>
      <c r="D35" s="1038" t="s">
        <v>3084</v>
      </c>
    </row>
    <row r="36" spans="2:4">
      <c r="B36" s="1036">
        <v>1</v>
      </c>
      <c r="C36" s="1036" t="s">
        <v>5504</v>
      </c>
      <c r="D36" s="1038" t="s">
        <v>11</v>
      </c>
    </row>
    <row r="37" spans="2:4">
      <c r="B37" s="1036">
        <v>16</v>
      </c>
      <c r="C37" s="1036" t="s">
        <v>5504</v>
      </c>
      <c r="D37" s="1038" t="s">
        <v>3085</v>
      </c>
    </row>
    <row r="38" spans="2:4">
      <c r="B38" s="1036">
        <v>21</v>
      </c>
      <c r="C38" s="1036" t="s">
        <v>5504</v>
      </c>
      <c r="D38" s="1038" t="s">
        <v>3086</v>
      </c>
    </row>
    <row r="39" spans="2:4">
      <c r="B39" s="1036">
        <v>1</v>
      </c>
      <c r="C39" s="1036" t="s">
        <v>5504</v>
      </c>
      <c r="D39" s="1038" t="s">
        <v>12</v>
      </c>
    </row>
    <row r="40" spans="2:4">
      <c r="B40" s="1036">
        <v>2</v>
      </c>
      <c r="C40" s="1036" t="s">
        <v>5504</v>
      </c>
      <c r="D40" s="1038" t="s">
        <v>81</v>
      </c>
    </row>
    <row r="41" spans="2:4">
      <c r="B41" s="1036">
        <v>21</v>
      </c>
      <c r="C41" s="1036" t="s">
        <v>5504</v>
      </c>
      <c r="D41" s="1038" t="s">
        <v>3087</v>
      </c>
    </row>
    <row r="42" spans="2:4">
      <c r="B42" s="1036">
        <v>3</v>
      </c>
      <c r="C42" s="1036" t="s">
        <v>5504</v>
      </c>
      <c r="D42" s="1038" t="s">
        <v>13</v>
      </c>
    </row>
    <row r="43" spans="2:4">
      <c r="B43" s="1036">
        <v>40</v>
      </c>
      <c r="C43" s="1036" t="s">
        <v>5504</v>
      </c>
      <c r="D43" s="1038" t="s">
        <v>3088</v>
      </c>
    </row>
    <row r="44" spans="2:4">
      <c r="B44" s="1036">
        <v>23</v>
      </c>
      <c r="C44" s="1036" t="s">
        <v>5504</v>
      </c>
      <c r="D44" s="1038" t="s">
        <v>3090</v>
      </c>
    </row>
    <row r="45" spans="2:4">
      <c r="B45" s="1036">
        <v>5</v>
      </c>
      <c r="C45" s="1036" t="s">
        <v>5504</v>
      </c>
      <c r="D45" s="1038" t="s">
        <v>1296</v>
      </c>
    </row>
    <row r="46" spans="2:4">
      <c r="B46" s="1036">
        <v>5</v>
      </c>
      <c r="C46" s="1036" t="s">
        <v>5504</v>
      </c>
      <c r="D46" s="1038" t="s">
        <v>3096</v>
      </c>
    </row>
    <row r="47" spans="2:4">
      <c r="B47" s="1036">
        <v>4</v>
      </c>
      <c r="C47" s="1036" t="s">
        <v>5504</v>
      </c>
      <c r="D47" s="1038" t="s">
        <v>3097</v>
      </c>
    </row>
    <row r="48" spans="2:4">
      <c r="B48" s="1036">
        <v>2</v>
      </c>
      <c r="C48" s="1036" t="s">
        <v>5504</v>
      </c>
      <c r="D48" s="1038" t="s">
        <v>3098</v>
      </c>
    </row>
    <row r="49" spans="1:14">
      <c r="B49" s="1036">
        <v>1</v>
      </c>
      <c r="C49" s="1036" t="s">
        <v>5504</v>
      </c>
      <c r="D49" s="1038" t="s">
        <v>3099</v>
      </c>
    </row>
    <row r="50" spans="1:14">
      <c r="B50" s="1036">
        <v>1</v>
      </c>
      <c r="C50" s="1036" t="s">
        <v>5504</v>
      </c>
      <c r="D50" s="1038" t="s">
        <v>3100</v>
      </c>
    </row>
    <row r="51" spans="1:14">
      <c r="B51" s="1036">
        <v>1</v>
      </c>
      <c r="C51" s="1036" t="s">
        <v>5504</v>
      </c>
      <c r="D51" s="1038" t="s">
        <v>3103</v>
      </c>
    </row>
    <row r="52" spans="1:14">
      <c r="B52" s="1036">
        <v>1</v>
      </c>
      <c r="C52" s="1036" t="s">
        <v>5504</v>
      </c>
      <c r="D52" s="1038" t="s">
        <v>1001</v>
      </c>
    </row>
    <row r="53" spans="1:14">
      <c r="B53" s="1036">
        <v>1</v>
      </c>
      <c r="C53" s="1036" t="s">
        <v>5504</v>
      </c>
      <c r="D53" s="1038" t="s">
        <v>1059</v>
      </c>
    </row>
    <row r="54" spans="1:14">
      <c r="B54" s="1036">
        <v>1</v>
      </c>
      <c r="C54" s="1036" t="s">
        <v>4018</v>
      </c>
      <c r="D54" s="1038" t="s">
        <v>3105</v>
      </c>
    </row>
    <row r="55" spans="1:14">
      <c r="A55" s="1025">
        <v>2</v>
      </c>
      <c r="B55" s="1026" t="s">
        <v>177</v>
      </c>
      <c r="C55" s="1027"/>
      <c r="D55" s="1028"/>
      <c r="E55" s="1025" t="s">
        <v>5504</v>
      </c>
      <c r="F55" s="1027">
        <v>1</v>
      </c>
      <c r="G55" s="1029"/>
      <c r="H55" s="1030">
        <f>$F55*$G55</f>
        <v>0</v>
      </c>
      <c r="I55" s="1029"/>
      <c r="J55" s="1030">
        <f>$F55*$I55</f>
        <v>0</v>
      </c>
      <c r="K55" s="1029">
        <f>$G55+$I55</f>
        <v>0</v>
      </c>
      <c r="L55" s="1030">
        <f>$H55+$J55</f>
        <v>0</v>
      </c>
      <c r="M55" s="1027"/>
      <c r="N55" s="1027"/>
    </row>
    <row r="56" spans="1:14">
      <c r="D56" s="1038" t="s">
        <v>1060</v>
      </c>
    </row>
    <row r="57" spans="1:14">
      <c r="A57" s="1025">
        <v>3</v>
      </c>
      <c r="B57" s="1026" t="s">
        <v>1163</v>
      </c>
      <c r="C57" s="1027"/>
      <c r="D57" s="1028"/>
      <c r="E57" s="1025" t="s">
        <v>5504</v>
      </c>
      <c r="F57" s="1027">
        <v>2</v>
      </c>
      <c r="G57" s="1029"/>
      <c r="H57" s="1030">
        <f>$F57*$G57</f>
        <v>0</v>
      </c>
      <c r="I57" s="1029"/>
      <c r="J57" s="1030">
        <f>$F57*$I57</f>
        <v>0</v>
      </c>
      <c r="K57" s="1029">
        <f>$G57+$I57</f>
        <v>0</v>
      </c>
      <c r="L57" s="1030">
        <f>$H57+$J57</f>
        <v>0</v>
      </c>
      <c r="M57" s="1027"/>
      <c r="N57" s="1027"/>
    </row>
    <row r="58" spans="1:14">
      <c r="D58" s="1038" t="s">
        <v>1164</v>
      </c>
    </row>
    <row r="59" spans="1:14">
      <c r="A59" s="1025">
        <v>4</v>
      </c>
      <c r="B59" s="1026" t="s">
        <v>181</v>
      </c>
      <c r="C59" s="1027"/>
      <c r="D59" s="1028"/>
      <c r="E59" s="1025" t="s">
        <v>5504</v>
      </c>
      <c r="F59" s="1027">
        <v>1</v>
      </c>
      <c r="G59" s="1029"/>
      <c r="H59" s="1030">
        <f>$F59*$G59</f>
        <v>0</v>
      </c>
      <c r="I59" s="1029"/>
      <c r="J59" s="1030">
        <f>$F59*$I59</f>
        <v>0</v>
      </c>
      <c r="K59" s="1029">
        <f>$G59+$I59</f>
        <v>0</v>
      </c>
      <c r="L59" s="1030">
        <f>$H59+$J59</f>
        <v>0</v>
      </c>
      <c r="M59" s="1027"/>
      <c r="N59" s="1027"/>
    </row>
    <row r="60" spans="1:14">
      <c r="A60" s="1039"/>
      <c r="B60" s="1040"/>
      <c r="C60" s="1041"/>
      <c r="D60" s="1042" t="s">
        <v>30</v>
      </c>
      <c r="E60" s="1039"/>
      <c r="F60" s="1041"/>
      <c r="G60" s="1043"/>
      <c r="H60" s="1044"/>
      <c r="I60" s="1043"/>
      <c r="J60" s="1044"/>
      <c r="K60" s="1043"/>
      <c r="L60" s="1044"/>
      <c r="M60" s="1041"/>
      <c r="N60" s="1041"/>
    </row>
    <row r="61" spans="1:14">
      <c r="A61" s="1025">
        <v>5</v>
      </c>
      <c r="B61" s="1026" t="s">
        <v>1165</v>
      </c>
      <c r="C61" s="1027"/>
      <c r="D61" s="1028"/>
      <c r="E61" s="1025" t="s">
        <v>459</v>
      </c>
      <c r="F61" s="1027">
        <v>51</v>
      </c>
      <c r="G61" s="1029"/>
      <c r="H61" s="1030">
        <f>$F61*$G61</f>
        <v>0</v>
      </c>
      <c r="I61" s="1029"/>
      <c r="J61" s="1030">
        <f>$F61*$I61</f>
        <v>0</v>
      </c>
      <c r="K61" s="1029">
        <f>$G61+$I61</f>
        <v>0</v>
      </c>
      <c r="L61" s="1030">
        <f>$H61+$J61</f>
        <v>0</v>
      </c>
      <c r="M61" s="1027"/>
      <c r="N61" s="1027"/>
    </row>
    <row r="62" spans="1:14">
      <c r="A62" s="1039"/>
      <c r="B62" s="1040"/>
      <c r="C62" s="1041"/>
      <c r="D62" s="1042" t="s">
        <v>3111</v>
      </c>
      <c r="E62" s="1039"/>
      <c r="F62" s="1041"/>
      <c r="G62" s="1043"/>
      <c r="H62" s="1044"/>
      <c r="I62" s="1043"/>
      <c r="J62" s="1044"/>
      <c r="K62" s="1043"/>
      <c r="L62" s="1044"/>
      <c r="M62" s="1041"/>
      <c r="N62" s="1041"/>
    </row>
    <row r="63" spans="1:14">
      <c r="A63" s="1025">
        <v>6</v>
      </c>
      <c r="B63" s="1026" t="s">
        <v>3119</v>
      </c>
      <c r="C63" s="1027"/>
      <c r="D63" s="1028"/>
      <c r="E63" s="1025" t="s">
        <v>459</v>
      </c>
      <c r="F63" s="1027">
        <v>38</v>
      </c>
      <c r="G63" s="1029"/>
      <c r="H63" s="1030">
        <f>$F63*$G63</f>
        <v>0</v>
      </c>
      <c r="I63" s="1029"/>
      <c r="J63" s="1030">
        <f>$F63*$I63</f>
        <v>0</v>
      </c>
      <c r="K63" s="1029">
        <f>$G63+$I63</f>
        <v>0</v>
      </c>
      <c r="L63" s="1030">
        <f>$H63+$J63</f>
        <v>0</v>
      </c>
      <c r="M63" s="1027"/>
      <c r="N63" s="1027"/>
    </row>
    <row r="64" spans="1:14">
      <c r="A64" s="1039"/>
      <c r="B64" s="1040"/>
      <c r="C64" s="1041"/>
      <c r="D64" s="1042" t="s">
        <v>3111</v>
      </c>
      <c r="E64" s="1039"/>
      <c r="F64" s="1041"/>
      <c r="G64" s="1043"/>
      <c r="H64" s="1044"/>
      <c r="I64" s="1043"/>
      <c r="J64" s="1044"/>
      <c r="K64" s="1043"/>
      <c r="L64" s="1044"/>
      <c r="M64" s="1041"/>
      <c r="N64" s="1041"/>
    </row>
    <row r="65" spans="1:14">
      <c r="A65" s="1025">
        <v>7</v>
      </c>
      <c r="B65" s="1026" t="s">
        <v>183</v>
      </c>
      <c r="C65" s="1027"/>
      <c r="D65" s="1028"/>
      <c r="E65" s="1025" t="s">
        <v>459</v>
      </c>
      <c r="F65" s="1027">
        <v>18</v>
      </c>
      <c r="G65" s="1029"/>
      <c r="H65" s="1030">
        <f>$F65*$G65</f>
        <v>0</v>
      </c>
      <c r="I65" s="1029"/>
      <c r="J65" s="1030">
        <f>$F65*$I65</f>
        <v>0</v>
      </c>
      <c r="K65" s="1029">
        <f>$G65+$I65</f>
        <v>0</v>
      </c>
      <c r="L65" s="1030">
        <f>$H65+$J65</f>
        <v>0</v>
      </c>
      <c r="M65" s="1027"/>
      <c r="N65" s="1027"/>
    </row>
    <row r="66" spans="1:14">
      <c r="A66" s="1039"/>
      <c r="B66" s="1040"/>
      <c r="C66" s="1041"/>
      <c r="D66" s="1042" t="s">
        <v>3111</v>
      </c>
      <c r="E66" s="1039"/>
      <c r="F66" s="1041"/>
      <c r="G66" s="1043"/>
      <c r="H66" s="1044"/>
      <c r="I66" s="1043"/>
      <c r="J66" s="1044"/>
      <c r="K66" s="1043"/>
      <c r="L66" s="1044"/>
      <c r="M66" s="1041"/>
      <c r="N66" s="1041"/>
    </row>
    <row r="67" spans="1:14">
      <c r="A67" s="1025">
        <v>8</v>
      </c>
      <c r="B67" s="1026" t="s">
        <v>3123</v>
      </c>
      <c r="C67" s="1027"/>
      <c r="D67" s="1028"/>
      <c r="E67" s="1025" t="s">
        <v>459</v>
      </c>
      <c r="F67" s="1027">
        <v>18</v>
      </c>
      <c r="G67" s="1029"/>
      <c r="H67" s="1030">
        <f>$F67*$G67</f>
        <v>0</v>
      </c>
      <c r="I67" s="1029"/>
      <c r="J67" s="1030">
        <f>$F67*$I67</f>
        <v>0</v>
      </c>
      <c r="K67" s="1029">
        <f>$G67+$I67</f>
        <v>0</v>
      </c>
      <c r="L67" s="1030">
        <f>$H67+$J67</f>
        <v>0</v>
      </c>
      <c r="M67" s="1027"/>
      <c r="N67" s="1027"/>
    </row>
    <row r="68" spans="1:14">
      <c r="A68" s="1039"/>
      <c r="B68" s="1040"/>
      <c r="C68" s="1041"/>
      <c r="D68" s="1042" t="s">
        <v>3111</v>
      </c>
      <c r="E68" s="1039"/>
      <c r="F68" s="1041"/>
      <c r="G68" s="1043"/>
      <c r="H68" s="1044"/>
      <c r="I68" s="1043"/>
      <c r="J68" s="1044"/>
      <c r="K68" s="1043"/>
      <c r="L68" s="1044"/>
      <c r="M68" s="1041"/>
      <c r="N68" s="1041"/>
    </row>
    <row r="69" spans="1:14">
      <c r="A69" s="1025">
        <v>9</v>
      </c>
      <c r="B69" s="1026" t="s">
        <v>1297</v>
      </c>
      <c r="C69" s="1027"/>
      <c r="D69" s="1028"/>
      <c r="E69" s="1025" t="s">
        <v>459</v>
      </c>
      <c r="F69" s="1027">
        <v>25</v>
      </c>
      <c r="G69" s="1029"/>
      <c r="H69" s="1030">
        <f>$F69*$G69</f>
        <v>0</v>
      </c>
      <c r="I69" s="1029"/>
      <c r="J69" s="1030">
        <f>$F69*$I69</f>
        <v>0</v>
      </c>
      <c r="K69" s="1029">
        <f>$G69+$I69</f>
        <v>0</v>
      </c>
      <c r="L69" s="1030">
        <f>$H69+$J69</f>
        <v>0</v>
      </c>
      <c r="M69" s="1027"/>
      <c r="N69" s="1027"/>
    </row>
    <row r="70" spans="1:14">
      <c r="A70" s="1039"/>
      <c r="B70" s="1040"/>
      <c r="C70" s="1041"/>
      <c r="D70" s="1042" t="s">
        <v>3111</v>
      </c>
      <c r="E70" s="1039"/>
      <c r="F70" s="1041"/>
      <c r="G70" s="1043"/>
      <c r="H70" s="1044"/>
      <c r="I70" s="1043"/>
      <c r="J70" s="1044"/>
      <c r="K70" s="1043"/>
      <c r="L70" s="1044"/>
      <c r="M70" s="1041"/>
      <c r="N70" s="1041"/>
    </row>
    <row r="71" spans="1:14">
      <c r="A71" s="1025">
        <v>10</v>
      </c>
      <c r="B71" s="1026" t="s">
        <v>184</v>
      </c>
      <c r="C71" s="1027"/>
      <c r="D71" s="1028"/>
      <c r="E71" s="1025" t="s">
        <v>459</v>
      </c>
      <c r="F71" s="1027">
        <v>33</v>
      </c>
      <c r="G71" s="1029"/>
      <c r="H71" s="1030">
        <f>$F71*$G71</f>
        <v>0</v>
      </c>
      <c r="I71" s="1029"/>
      <c r="J71" s="1030">
        <f>$F71*$I71</f>
        <v>0</v>
      </c>
      <c r="K71" s="1029">
        <f>$G71+$I71</f>
        <v>0</v>
      </c>
      <c r="L71" s="1030">
        <f>$H71+$J71</f>
        <v>0</v>
      </c>
      <c r="M71" s="1027"/>
      <c r="N71" s="1027"/>
    </row>
    <row r="72" spans="1:14">
      <c r="A72" s="1039"/>
      <c r="B72" s="1040"/>
      <c r="C72" s="1041"/>
      <c r="D72" s="1042" t="s">
        <v>3111</v>
      </c>
      <c r="E72" s="1039"/>
      <c r="F72" s="1041"/>
      <c r="G72" s="1043"/>
      <c r="H72" s="1044"/>
      <c r="I72" s="1043"/>
      <c r="J72" s="1044"/>
      <c r="K72" s="1043"/>
      <c r="L72" s="1044"/>
      <c r="M72" s="1041"/>
      <c r="N72" s="1041"/>
    </row>
    <row r="73" spans="1:14">
      <c r="A73" s="1025">
        <v>11</v>
      </c>
      <c r="B73" s="1026" t="s">
        <v>3124</v>
      </c>
      <c r="C73" s="1027"/>
      <c r="D73" s="1028"/>
      <c r="E73" s="1025" t="s">
        <v>459</v>
      </c>
      <c r="F73" s="1027">
        <v>33</v>
      </c>
      <c r="G73" s="1029"/>
      <c r="H73" s="1030">
        <f>$F73*$G73</f>
        <v>0</v>
      </c>
      <c r="I73" s="1029"/>
      <c r="J73" s="1030">
        <f>$F73*$I73</f>
        <v>0</v>
      </c>
      <c r="K73" s="1029">
        <f>$G73+$I73</f>
        <v>0</v>
      </c>
      <c r="L73" s="1030">
        <f>$H73+$J73</f>
        <v>0</v>
      </c>
      <c r="M73" s="1027"/>
      <c r="N73" s="1027"/>
    </row>
    <row r="74" spans="1:14">
      <c r="A74" s="1039"/>
      <c r="B74" s="1040"/>
      <c r="C74" s="1041"/>
      <c r="D74" s="1042" t="s">
        <v>3111</v>
      </c>
      <c r="E74" s="1039"/>
      <c r="F74" s="1041"/>
      <c r="G74" s="1043"/>
      <c r="H74" s="1044"/>
      <c r="I74" s="1043"/>
      <c r="J74" s="1044"/>
      <c r="K74" s="1043"/>
      <c r="L74" s="1044"/>
      <c r="M74" s="1041"/>
      <c r="N74" s="1041"/>
    </row>
    <row r="75" spans="1:14">
      <c r="A75" s="1025">
        <v>12</v>
      </c>
      <c r="B75" s="1026" t="s">
        <v>1166</v>
      </c>
      <c r="C75" s="1027"/>
      <c r="D75" s="1028"/>
      <c r="E75" s="1025" t="s">
        <v>459</v>
      </c>
      <c r="F75" s="1027">
        <v>20</v>
      </c>
      <c r="G75" s="1029"/>
      <c r="H75" s="1030">
        <f>$F75*$G75</f>
        <v>0</v>
      </c>
      <c r="I75" s="1029"/>
      <c r="J75" s="1030">
        <f>$F75*$I75</f>
        <v>0</v>
      </c>
      <c r="K75" s="1029">
        <f>$G75+$I75</f>
        <v>0</v>
      </c>
      <c r="L75" s="1030">
        <f>$H75+$J75</f>
        <v>0</v>
      </c>
      <c r="M75" s="1027"/>
      <c r="N75" s="1027"/>
    </row>
    <row r="76" spans="1:14">
      <c r="A76" s="1039"/>
      <c r="B76" s="1040"/>
      <c r="C76" s="1041"/>
      <c r="D76" s="1042" t="s">
        <v>3111</v>
      </c>
      <c r="E76" s="1039"/>
      <c r="F76" s="1041"/>
      <c r="G76" s="1043"/>
      <c r="H76" s="1044"/>
      <c r="I76" s="1043"/>
      <c r="J76" s="1044"/>
      <c r="K76" s="1043"/>
      <c r="L76" s="1044"/>
      <c r="M76" s="1041"/>
      <c r="N76" s="1041"/>
    </row>
    <row r="77" spans="1:14">
      <c r="A77" s="1025">
        <v>13</v>
      </c>
      <c r="B77" s="1026" t="s">
        <v>1167</v>
      </c>
      <c r="C77" s="1027"/>
      <c r="D77" s="1028"/>
      <c r="E77" s="1025" t="s">
        <v>459</v>
      </c>
      <c r="F77" s="1027">
        <v>10</v>
      </c>
      <c r="G77" s="1029"/>
      <c r="H77" s="1030">
        <f>$F77*$G77</f>
        <v>0</v>
      </c>
      <c r="I77" s="1029"/>
      <c r="J77" s="1030">
        <f>$F77*$I77</f>
        <v>0</v>
      </c>
      <c r="K77" s="1029">
        <f>$G77+$I77</f>
        <v>0</v>
      </c>
      <c r="L77" s="1030">
        <f>$H77+$J77</f>
        <v>0</v>
      </c>
      <c r="M77" s="1027"/>
      <c r="N77" s="1027"/>
    </row>
    <row r="78" spans="1:14">
      <c r="A78" s="1039"/>
      <c r="B78" s="1040"/>
      <c r="C78" s="1041"/>
      <c r="D78" s="1042" t="s">
        <v>3111</v>
      </c>
      <c r="E78" s="1039"/>
      <c r="F78" s="1041"/>
      <c r="G78" s="1043"/>
      <c r="H78" s="1044"/>
      <c r="I78" s="1043"/>
      <c r="J78" s="1044"/>
      <c r="K78" s="1043"/>
      <c r="L78" s="1044"/>
      <c r="M78" s="1041"/>
      <c r="N78" s="1041"/>
    </row>
    <row r="79" spans="1:14">
      <c r="A79" s="1025">
        <v>14</v>
      </c>
      <c r="B79" s="1026" t="s">
        <v>185</v>
      </c>
      <c r="C79" s="1027"/>
      <c r="D79" s="1028"/>
      <c r="E79" s="1025" t="s">
        <v>459</v>
      </c>
      <c r="F79" s="1027">
        <v>10</v>
      </c>
      <c r="G79" s="1029"/>
      <c r="H79" s="1030">
        <f>$F79*$G79</f>
        <v>0</v>
      </c>
      <c r="I79" s="1029"/>
      <c r="J79" s="1030">
        <f>$F79*$I79</f>
        <v>0</v>
      </c>
      <c r="K79" s="1029">
        <f>$G79+$I79</f>
        <v>0</v>
      </c>
      <c r="L79" s="1030">
        <f>$H79+$J79</f>
        <v>0</v>
      </c>
      <c r="M79" s="1027"/>
      <c r="N79" s="1027"/>
    </row>
    <row r="80" spans="1:14">
      <c r="A80" s="1039"/>
      <c r="B80" s="1040"/>
      <c r="C80" s="1041"/>
      <c r="D80" s="1042" t="s">
        <v>3111</v>
      </c>
      <c r="E80" s="1039"/>
      <c r="F80" s="1041"/>
      <c r="G80" s="1043"/>
      <c r="H80" s="1044"/>
      <c r="I80" s="1043"/>
      <c r="J80" s="1044"/>
      <c r="K80" s="1043"/>
      <c r="L80" s="1044"/>
      <c r="M80" s="1041"/>
      <c r="N80" s="1041"/>
    </row>
    <row r="81" spans="1:14">
      <c r="A81" s="1025">
        <v>15</v>
      </c>
      <c r="B81" s="1026" t="s">
        <v>3127</v>
      </c>
      <c r="C81" s="1027"/>
      <c r="D81" s="1028"/>
      <c r="E81" s="1025" t="s">
        <v>4018</v>
      </c>
      <c r="F81" s="1027">
        <v>1</v>
      </c>
      <c r="G81" s="1029"/>
      <c r="H81" s="1030">
        <f>$F81*$G81</f>
        <v>0</v>
      </c>
      <c r="I81" s="1029"/>
      <c r="J81" s="1030">
        <f>$F81*$I81</f>
        <v>0</v>
      </c>
      <c r="K81" s="1029">
        <f>$G81+$I81</f>
        <v>0</v>
      </c>
      <c r="L81" s="1030">
        <f>$H81+$J81</f>
        <v>0</v>
      </c>
      <c r="M81" s="1027"/>
      <c r="N81" s="1027"/>
    </row>
    <row r="82" spans="1:14" ht="25.5">
      <c r="A82" s="1011"/>
      <c r="B82" s="1031"/>
      <c r="C82" s="1032"/>
      <c r="D82" s="1033" t="s">
        <v>3128</v>
      </c>
      <c r="E82" s="1011"/>
      <c r="F82" s="1032"/>
      <c r="G82" s="1014"/>
      <c r="H82" s="1034"/>
      <c r="I82" s="1014"/>
      <c r="J82" s="1034"/>
      <c r="K82" s="1014"/>
      <c r="L82" s="1034"/>
      <c r="M82" s="1032"/>
      <c r="N82" s="1032"/>
    </row>
    <row r="83" spans="1:14">
      <c r="B83" s="1036">
        <v>1</v>
      </c>
      <c r="C83" s="1036" t="s">
        <v>4018</v>
      </c>
      <c r="D83" s="1038" t="s">
        <v>3129</v>
      </c>
    </row>
    <row r="84" spans="1:14">
      <c r="B84" s="1036">
        <v>1</v>
      </c>
      <c r="C84" s="1036" t="s">
        <v>4018</v>
      </c>
      <c r="D84" s="1038" t="s">
        <v>3130</v>
      </c>
    </row>
    <row r="85" spans="1:14">
      <c r="A85" s="1025">
        <v>16</v>
      </c>
      <c r="B85" s="1026" t="s">
        <v>1168</v>
      </c>
      <c r="C85" s="1027"/>
      <c r="D85" s="1028"/>
      <c r="E85" s="1025" t="s">
        <v>4018</v>
      </c>
      <c r="F85" s="1027">
        <v>1</v>
      </c>
      <c r="G85" s="1029"/>
      <c r="H85" s="1030">
        <f>$F85*$G85</f>
        <v>0</v>
      </c>
      <c r="I85" s="1029"/>
      <c r="J85" s="1030">
        <f>$F85*$I85</f>
        <v>0</v>
      </c>
      <c r="K85" s="1029">
        <f>$G85+$I85</f>
        <v>0</v>
      </c>
      <c r="L85" s="1030">
        <f>$H85+$J85</f>
        <v>0</v>
      </c>
      <c r="M85" s="1027"/>
      <c r="N85" s="1027"/>
    </row>
    <row r="86" spans="1:14">
      <c r="A86" s="1039"/>
      <c r="B86" s="1040"/>
      <c r="C86" s="1041"/>
      <c r="D86" s="1042" t="s">
        <v>3137</v>
      </c>
      <c r="E86" s="1039"/>
      <c r="F86" s="1041"/>
      <c r="G86" s="1043"/>
      <c r="H86" s="1044"/>
      <c r="I86" s="1043"/>
      <c r="J86" s="1044"/>
      <c r="K86" s="1043"/>
      <c r="L86" s="1044"/>
      <c r="M86" s="1041"/>
      <c r="N86" s="1041"/>
    </row>
    <row r="87" spans="1:14">
      <c r="A87" s="1025">
        <v>17</v>
      </c>
      <c r="B87" s="1026" t="s">
        <v>1169</v>
      </c>
      <c r="C87" s="1027"/>
      <c r="D87" s="1028"/>
      <c r="E87" s="1025" t="s">
        <v>4018</v>
      </c>
      <c r="F87" s="1027">
        <v>1</v>
      </c>
      <c r="G87" s="1029"/>
      <c r="H87" s="1030">
        <f>$F87*$G87</f>
        <v>0</v>
      </c>
      <c r="I87" s="1029"/>
      <c r="J87" s="1030">
        <f>$F87*$I87</f>
        <v>0</v>
      </c>
      <c r="K87" s="1029">
        <f>$G87+$I87</f>
        <v>0</v>
      </c>
      <c r="L87" s="1030">
        <f>$H87+$J87</f>
        <v>0</v>
      </c>
      <c r="M87" s="1027"/>
      <c r="N87" s="1027"/>
    </row>
    <row r="88" spans="1:14">
      <c r="A88" s="1039"/>
      <c r="B88" s="1040"/>
      <c r="C88" s="1041"/>
      <c r="D88" s="1042" t="s">
        <v>3137</v>
      </c>
      <c r="E88" s="1039"/>
      <c r="F88" s="1041"/>
      <c r="G88" s="1043"/>
      <c r="H88" s="1044"/>
      <c r="I88" s="1043"/>
      <c r="J88" s="1044"/>
      <c r="K88" s="1043"/>
      <c r="L88" s="1044"/>
      <c r="M88" s="1041"/>
      <c r="N88" s="1041"/>
    </row>
    <row r="89" spans="1:14">
      <c r="A89" s="1025">
        <v>18</v>
      </c>
      <c r="B89" s="1026" t="s">
        <v>1170</v>
      </c>
      <c r="C89" s="1027"/>
      <c r="D89" s="1028"/>
      <c r="E89" s="1025" t="s">
        <v>4018</v>
      </c>
      <c r="F89" s="1027">
        <v>1</v>
      </c>
      <c r="G89" s="1029"/>
      <c r="H89" s="1030">
        <f>$F89*$G89</f>
        <v>0</v>
      </c>
      <c r="I89" s="1029"/>
      <c r="J89" s="1030">
        <f>$F89*$I89</f>
        <v>0</v>
      </c>
      <c r="K89" s="1029">
        <f>$G89+$I89</f>
        <v>0</v>
      </c>
      <c r="L89" s="1030">
        <f>$H89+$J89</f>
        <v>0</v>
      </c>
      <c r="M89" s="1027"/>
      <c r="N89" s="1027"/>
    </row>
    <row r="90" spans="1:14">
      <c r="A90" s="1039"/>
      <c r="B90" s="1040"/>
      <c r="C90" s="1041"/>
      <c r="D90" s="1042" t="s">
        <v>3154</v>
      </c>
      <c r="E90" s="1039"/>
      <c r="F90" s="1041"/>
      <c r="G90" s="1043"/>
      <c r="H90" s="1044"/>
      <c r="I90" s="1043"/>
      <c r="J90" s="1044"/>
      <c r="K90" s="1043"/>
      <c r="L90" s="1044"/>
      <c r="M90" s="1041"/>
      <c r="N90" s="1041"/>
    </row>
    <row r="91" spans="1:14">
      <c r="A91" s="1025">
        <v>19</v>
      </c>
      <c r="B91" s="1026" t="s">
        <v>1268</v>
      </c>
      <c r="C91" s="1027"/>
      <c r="D91" s="1028"/>
      <c r="E91" s="1025" t="s">
        <v>4018</v>
      </c>
      <c r="F91" s="1027">
        <v>1</v>
      </c>
      <c r="G91" s="1029"/>
      <c r="H91" s="1030">
        <f>$F91*$G91</f>
        <v>0</v>
      </c>
      <c r="I91" s="1029"/>
      <c r="J91" s="1030">
        <f>$F91*$I91</f>
        <v>0</v>
      </c>
      <c r="K91" s="1029">
        <f>$G91+$I91</f>
        <v>0</v>
      </c>
      <c r="L91" s="1030">
        <f>$H91+$J91</f>
        <v>0</v>
      </c>
      <c r="M91" s="1027"/>
      <c r="N91" s="1027"/>
    </row>
    <row r="92" spans="1:14">
      <c r="B92" s="1036">
        <v>1</v>
      </c>
      <c r="C92" s="1036" t="s">
        <v>5504</v>
      </c>
      <c r="D92" s="1038" t="s">
        <v>1003</v>
      </c>
    </row>
    <row r="93" spans="1:14">
      <c r="A93" s="1025">
        <v>20</v>
      </c>
      <c r="B93" s="1026" t="s">
        <v>1270</v>
      </c>
      <c r="C93" s="1027"/>
      <c r="D93" s="1028"/>
      <c r="E93" s="1025" t="s">
        <v>4018</v>
      </c>
      <c r="F93" s="1027">
        <v>1</v>
      </c>
      <c r="G93" s="1029"/>
      <c r="H93" s="1030">
        <f>$F93*$G93</f>
        <v>0</v>
      </c>
      <c r="I93" s="1029"/>
      <c r="J93" s="1030">
        <f>$F93*$I93</f>
        <v>0</v>
      </c>
      <c r="K93" s="1029">
        <f>$G93+$I93</f>
        <v>0</v>
      </c>
      <c r="L93" s="1030">
        <f>$H93+$J93</f>
        <v>0</v>
      </c>
      <c r="M93" s="1027"/>
      <c r="N93" s="1027"/>
    </row>
    <row r="94" spans="1:14" ht="25.5">
      <c r="B94" s="1036">
        <v>1</v>
      </c>
      <c r="C94" s="1036" t="s">
        <v>5504</v>
      </c>
      <c r="D94" s="1038" t="s">
        <v>1271</v>
      </c>
    </row>
    <row r="95" spans="1:14">
      <c r="A95" s="1025">
        <v>21</v>
      </c>
      <c r="B95" s="1026" t="s">
        <v>3810</v>
      </c>
      <c r="C95" s="1027"/>
      <c r="D95" s="1028"/>
      <c r="E95" s="1025" t="s">
        <v>4018</v>
      </c>
      <c r="F95" s="1027">
        <v>1</v>
      </c>
      <c r="G95" s="1029"/>
      <c r="H95" s="1030">
        <f>$F95*$G95</f>
        <v>0</v>
      </c>
      <c r="I95" s="1029"/>
      <c r="J95" s="1030">
        <f>$F95*$I95</f>
        <v>0</v>
      </c>
      <c r="K95" s="1029">
        <f>$G95+$I95</f>
        <v>0</v>
      </c>
      <c r="L95" s="1030">
        <f>$H95+$J95</f>
        <v>0</v>
      </c>
      <c r="M95" s="1027"/>
      <c r="N95" s="1027"/>
    </row>
    <row r="96" spans="1:14">
      <c r="B96" s="1036">
        <v>1</v>
      </c>
      <c r="C96" s="1036" t="s">
        <v>4018</v>
      </c>
      <c r="D96" s="1038" t="s">
        <v>1004</v>
      </c>
    </row>
    <row r="97" spans="1:14">
      <c r="B97" s="1036">
        <v>20</v>
      </c>
      <c r="C97" s="1036" t="s">
        <v>459</v>
      </c>
      <c r="D97" s="1038" t="s">
        <v>236</v>
      </c>
    </row>
    <row r="98" spans="1:14">
      <c r="B98" s="1036">
        <v>20</v>
      </c>
      <c r="C98" s="1036" t="s">
        <v>459</v>
      </c>
      <c r="D98" s="1038" t="s">
        <v>1171</v>
      </c>
    </row>
    <row r="99" spans="1:14">
      <c r="B99" s="1036">
        <v>20</v>
      </c>
      <c r="C99" s="1036" t="s">
        <v>459</v>
      </c>
      <c r="D99" s="1038" t="s">
        <v>1171</v>
      </c>
    </row>
    <row r="100" spans="1:14">
      <c r="B100" s="1036">
        <v>5</v>
      </c>
      <c r="C100" s="1036" t="s">
        <v>459</v>
      </c>
      <c r="D100" s="1038" t="s">
        <v>1171</v>
      </c>
    </row>
    <row r="101" spans="1:14">
      <c r="B101" s="1036">
        <v>1</v>
      </c>
      <c r="C101" s="1036" t="s">
        <v>4018</v>
      </c>
      <c r="D101" s="1038" t="s">
        <v>1005</v>
      </c>
    </row>
    <row r="102" spans="1:14" ht="25.5">
      <c r="D102" s="1038" t="s">
        <v>3813</v>
      </c>
    </row>
    <row r="103" spans="1:14">
      <c r="A103" s="1025">
        <v>22</v>
      </c>
      <c r="B103" s="1026" t="s">
        <v>1273</v>
      </c>
      <c r="C103" s="1027"/>
      <c r="D103" s="1028"/>
      <c r="E103" s="1025" t="s">
        <v>4018</v>
      </c>
      <c r="F103" s="1027">
        <v>1</v>
      </c>
      <c r="G103" s="1029"/>
      <c r="H103" s="1030">
        <f>$F103*$G103</f>
        <v>0</v>
      </c>
      <c r="I103" s="1029"/>
      <c r="J103" s="1030">
        <f>$F103*$I103</f>
        <v>0</v>
      </c>
      <c r="K103" s="1029">
        <f>$G103+$I103</f>
        <v>0</v>
      </c>
      <c r="L103" s="1030">
        <f>$H103+$J103</f>
        <v>0</v>
      </c>
      <c r="M103" s="1027"/>
      <c r="N103" s="1027"/>
    </row>
    <row r="104" spans="1:14">
      <c r="D104" s="1038" t="s">
        <v>1274</v>
      </c>
    </row>
    <row r="105" spans="1:14">
      <c r="D105" s="1038" t="s">
        <v>1275</v>
      </c>
    </row>
    <row r="106" spans="1:14">
      <c r="D106" s="1038" t="s">
        <v>1276</v>
      </c>
    </row>
    <row r="107" spans="1:14">
      <c r="D107" s="1038" t="s">
        <v>1277</v>
      </c>
    </row>
    <row r="108" spans="1:14">
      <c r="D108" s="1038" t="s">
        <v>1278</v>
      </c>
    </row>
    <row r="109" spans="1:14">
      <c r="A109" s="1025">
        <v>23</v>
      </c>
      <c r="B109" s="1026" t="s">
        <v>1279</v>
      </c>
      <c r="C109" s="1027"/>
      <c r="D109" s="1028"/>
      <c r="E109" s="1025" t="s">
        <v>4018</v>
      </c>
      <c r="F109" s="1027">
        <v>1</v>
      </c>
      <c r="G109" s="1029"/>
      <c r="H109" s="1030">
        <f>$F109*$G109</f>
        <v>0</v>
      </c>
      <c r="I109" s="1029"/>
      <c r="J109" s="1030">
        <f>$F109*$I109</f>
        <v>0</v>
      </c>
      <c r="K109" s="1029">
        <f>$G109+$I109</f>
        <v>0</v>
      </c>
      <c r="L109" s="1030">
        <f>$H109+$J109</f>
        <v>0</v>
      </c>
      <c r="M109" s="1027"/>
      <c r="N109" s="1027"/>
    </row>
    <row r="110" spans="1:14">
      <c r="D110" s="1038" t="s">
        <v>1274</v>
      </c>
    </row>
    <row r="111" spans="1:14" ht="25.5">
      <c r="D111" s="1038" t="s">
        <v>0</v>
      </c>
    </row>
    <row r="112" spans="1:14">
      <c r="D112" s="1038" t="s">
        <v>1280</v>
      </c>
    </row>
    <row r="113" spans="1:14">
      <c r="D113" s="1038" t="s">
        <v>1281</v>
      </c>
    </row>
    <row r="114" spans="1:14" ht="13.5" thickBot="1">
      <c r="D114" s="1038" t="s">
        <v>1282</v>
      </c>
    </row>
    <row r="115" spans="1:14" ht="13.5" thickBot="1">
      <c r="A115" s="1045" t="s">
        <v>1283</v>
      </c>
      <c r="B115" s="1046" t="s">
        <v>1284</v>
      </c>
      <c r="C115" s="1047"/>
      <c r="D115" s="1048"/>
      <c r="E115" s="1049"/>
      <c r="F115" s="1047"/>
      <c r="G115" s="1050"/>
      <c r="H115" s="1051">
        <f>SUM(H7:H114)</f>
        <v>0</v>
      </c>
      <c r="I115" s="1050"/>
      <c r="J115" s="1050">
        <f>SUM(J7:J114)</f>
        <v>0</v>
      </c>
      <c r="K115" s="1050"/>
      <c r="L115" s="1050">
        <f>SUM(L7:L114)</f>
        <v>0</v>
      </c>
      <c r="M115" s="1047"/>
      <c r="N115"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90.xml><?xml version="1.0" encoding="utf-8"?>
<worksheet xmlns="http://schemas.openxmlformats.org/spreadsheetml/2006/main" xmlns:r="http://schemas.openxmlformats.org/officeDocument/2006/relationships">
  <sheetPr>
    <tabColor rgb="FF00B0F0"/>
    <pageSetUpPr fitToPage="1"/>
  </sheetPr>
  <dimension ref="A1:N72"/>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4812</v>
      </c>
      <c r="C1" s="1684"/>
      <c r="D1" s="1684"/>
      <c r="E1" s="1011"/>
      <c r="G1" s="1013"/>
      <c r="H1" s="1014">
        <f>H72</f>
        <v>0</v>
      </c>
      <c r="I1" s="1015"/>
      <c r="J1" s="1014">
        <f>J72</f>
        <v>0</v>
      </c>
      <c r="K1" s="1015"/>
      <c r="L1" s="1014">
        <f>L72</f>
        <v>0</v>
      </c>
    </row>
    <row r="2" spans="1:14" s="1012" customFormat="1">
      <c r="A2" s="1010"/>
      <c r="B2" s="1684" t="s">
        <v>4831</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24</v>
      </c>
      <c r="B7" s="1026" t="s">
        <v>1285</v>
      </c>
      <c r="C7" s="1027"/>
      <c r="D7" s="1028"/>
      <c r="E7" s="1025" t="s">
        <v>4018</v>
      </c>
      <c r="F7" s="1027">
        <v>1</v>
      </c>
      <c r="G7" s="1029"/>
      <c r="H7" s="1030">
        <f>$F7*$G7</f>
        <v>0</v>
      </c>
      <c r="I7" s="1029"/>
      <c r="J7" s="1030">
        <f>$F7*$I7</f>
        <v>0</v>
      </c>
      <c r="K7" s="1029">
        <f>$G7+$I7</f>
        <v>0</v>
      </c>
      <c r="L7" s="1030">
        <f>$H7+$J7</f>
        <v>0</v>
      </c>
      <c r="M7" s="1027"/>
      <c r="N7" s="1027"/>
    </row>
    <row r="8" spans="1:14" ht="89.25">
      <c r="A8" s="1011"/>
      <c r="B8" s="1031"/>
      <c r="C8" s="1032"/>
      <c r="D8" s="1033" t="s">
        <v>3879</v>
      </c>
      <c r="E8" s="1011"/>
      <c r="F8" s="1032"/>
      <c r="G8" s="1014"/>
      <c r="H8" s="1034"/>
      <c r="I8" s="1014"/>
      <c r="J8" s="1034"/>
      <c r="K8" s="1014"/>
      <c r="L8" s="1034"/>
      <c r="M8" s="1032"/>
      <c r="N8" s="1032"/>
    </row>
    <row r="9" spans="1:14">
      <c r="D9" s="1033" t="s">
        <v>4849</v>
      </c>
    </row>
    <row r="10" spans="1:14">
      <c r="D10" s="1033" t="s">
        <v>4850</v>
      </c>
    </row>
    <row r="11" spans="1:14">
      <c r="D11" s="1033" t="s">
        <v>4851</v>
      </c>
    </row>
    <row r="12" spans="1:14">
      <c r="B12" s="1036">
        <v>2</v>
      </c>
      <c r="C12" s="1036" t="s">
        <v>5504</v>
      </c>
      <c r="D12" s="1038" t="s">
        <v>1288</v>
      </c>
    </row>
    <row r="13" spans="1:14">
      <c r="B13" s="1036">
        <v>1</v>
      </c>
      <c r="C13" s="1036" t="s">
        <v>5504</v>
      </c>
      <c r="D13" s="1038" t="s">
        <v>7</v>
      </c>
    </row>
    <row r="14" spans="1:14">
      <c r="B14" s="1036">
        <v>1</v>
      </c>
      <c r="C14" s="1036" t="s">
        <v>5504</v>
      </c>
      <c r="D14" s="1038" t="s">
        <v>1289</v>
      </c>
    </row>
    <row r="15" spans="1:14">
      <c r="B15" s="1036">
        <v>1</v>
      </c>
      <c r="C15" s="1036" t="s">
        <v>5504</v>
      </c>
      <c r="D15" s="1038" t="s">
        <v>4864</v>
      </c>
    </row>
    <row r="16" spans="1:14">
      <c r="B16" s="1036">
        <v>1</v>
      </c>
      <c r="C16" s="1036" t="s">
        <v>5504</v>
      </c>
      <c r="D16" s="1038" t="s">
        <v>1127</v>
      </c>
    </row>
    <row r="17" spans="1:14">
      <c r="B17" s="1036">
        <v>1</v>
      </c>
      <c r="C17" s="1036" t="s">
        <v>5504</v>
      </c>
      <c r="D17" s="1038" t="s">
        <v>4869</v>
      </c>
    </row>
    <row r="18" spans="1:14">
      <c r="B18" s="1036">
        <v>2</v>
      </c>
      <c r="C18" s="1036" t="s">
        <v>5504</v>
      </c>
      <c r="D18" s="1038" t="s">
        <v>4873</v>
      </c>
    </row>
    <row r="19" spans="1:14">
      <c r="B19" s="1036">
        <v>1</v>
      </c>
      <c r="C19" s="1036" t="s">
        <v>5504</v>
      </c>
      <c r="D19" s="1038" t="s">
        <v>1291</v>
      </c>
    </row>
    <row r="20" spans="1:14">
      <c r="B20" s="1036">
        <v>1</v>
      </c>
      <c r="C20" s="1036" t="s">
        <v>5504</v>
      </c>
      <c r="D20" s="1038" t="s">
        <v>4882</v>
      </c>
    </row>
    <row r="21" spans="1:14">
      <c r="B21" s="1036">
        <v>1</v>
      </c>
      <c r="C21" s="1036" t="s">
        <v>5504</v>
      </c>
      <c r="D21" s="1038" t="s">
        <v>1293</v>
      </c>
    </row>
    <row r="22" spans="1:14">
      <c r="B22" s="1036">
        <v>1</v>
      </c>
      <c r="C22" s="1036" t="s">
        <v>5504</v>
      </c>
      <c r="D22" s="1038" t="s">
        <v>1295</v>
      </c>
    </row>
    <row r="23" spans="1:14">
      <c r="B23" s="1036">
        <v>1</v>
      </c>
      <c r="C23" s="1036" t="s">
        <v>5504</v>
      </c>
      <c r="D23" s="1038" t="s">
        <v>3085</v>
      </c>
    </row>
    <row r="24" spans="1:14">
      <c r="B24" s="1036">
        <v>1</v>
      </c>
      <c r="C24" s="1036" t="s">
        <v>5504</v>
      </c>
      <c r="D24" s="1038" t="s">
        <v>3086</v>
      </c>
    </row>
    <row r="25" spans="1:14">
      <c r="B25" s="1036">
        <v>1</v>
      </c>
      <c r="C25" s="1036" t="s">
        <v>5504</v>
      </c>
      <c r="D25" s="1038" t="s">
        <v>3087</v>
      </c>
    </row>
    <row r="26" spans="1:14">
      <c r="B26" s="1036">
        <v>10</v>
      </c>
      <c r="C26" s="1036" t="s">
        <v>5504</v>
      </c>
      <c r="D26" s="1038" t="s">
        <v>3090</v>
      </c>
    </row>
    <row r="27" spans="1:14">
      <c r="B27" s="1036">
        <v>3</v>
      </c>
      <c r="C27" s="1036" t="s">
        <v>5504</v>
      </c>
      <c r="D27" s="1038" t="s">
        <v>1296</v>
      </c>
    </row>
    <row r="28" spans="1:14">
      <c r="B28" s="1036">
        <v>2</v>
      </c>
      <c r="C28" s="1036" t="s">
        <v>5504</v>
      </c>
      <c r="D28" s="1038" t="s">
        <v>3096</v>
      </c>
    </row>
    <row r="29" spans="1:14">
      <c r="B29" s="1036">
        <v>2</v>
      </c>
      <c r="C29" s="1036" t="s">
        <v>5504</v>
      </c>
      <c r="D29" s="1038" t="s">
        <v>3097</v>
      </c>
    </row>
    <row r="30" spans="1:14">
      <c r="B30" s="1036">
        <v>1</v>
      </c>
      <c r="C30" s="1036" t="s">
        <v>5504</v>
      </c>
      <c r="D30" s="1038" t="s">
        <v>3099</v>
      </c>
    </row>
    <row r="31" spans="1:14">
      <c r="B31" s="1036">
        <v>1</v>
      </c>
      <c r="C31" s="1036" t="s">
        <v>4018</v>
      </c>
      <c r="D31" s="1038" t="s">
        <v>3105</v>
      </c>
    </row>
    <row r="32" spans="1:14">
      <c r="A32" s="1025">
        <v>25</v>
      </c>
      <c r="B32" s="1026" t="s">
        <v>1074</v>
      </c>
      <c r="C32" s="1027"/>
      <c r="D32" s="1028"/>
      <c r="E32" s="1025" t="s">
        <v>5504</v>
      </c>
      <c r="F32" s="1027">
        <v>1</v>
      </c>
      <c r="G32" s="1029"/>
      <c r="H32" s="1030">
        <f>$F32*$G32</f>
        <v>0</v>
      </c>
      <c r="I32" s="1029"/>
      <c r="J32" s="1030">
        <f>$F32*$I32</f>
        <v>0</v>
      </c>
      <c r="K32" s="1029">
        <f>$G32+$I32</f>
        <v>0</v>
      </c>
      <c r="L32" s="1030">
        <f>$H32+$J32</f>
        <v>0</v>
      </c>
      <c r="M32" s="1027"/>
      <c r="N32" s="1027"/>
    </row>
    <row r="33" spans="1:14">
      <c r="A33" s="1039"/>
      <c r="B33" s="1040"/>
      <c r="C33" s="1041"/>
      <c r="D33" s="1042" t="s">
        <v>30</v>
      </c>
      <c r="E33" s="1039"/>
      <c r="F33" s="1041"/>
      <c r="G33" s="1043"/>
      <c r="H33" s="1044"/>
      <c r="I33" s="1043"/>
      <c r="J33" s="1044"/>
      <c r="K33" s="1043"/>
      <c r="L33" s="1044"/>
      <c r="M33" s="1041"/>
      <c r="N33" s="1041"/>
    </row>
    <row r="34" spans="1:14">
      <c r="A34" s="1025">
        <v>26</v>
      </c>
      <c r="B34" s="1026" t="s">
        <v>1297</v>
      </c>
      <c r="C34" s="1027"/>
      <c r="D34" s="1028"/>
      <c r="E34" s="1025" t="s">
        <v>459</v>
      </c>
      <c r="F34" s="1027">
        <v>15</v>
      </c>
      <c r="G34" s="1029"/>
      <c r="H34" s="1030">
        <f>$F34*$G34</f>
        <v>0</v>
      </c>
      <c r="I34" s="1029"/>
      <c r="J34" s="1030">
        <f>$F34*$I34</f>
        <v>0</v>
      </c>
      <c r="K34" s="1029">
        <f>$G34+$I34</f>
        <v>0</v>
      </c>
      <c r="L34" s="1030">
        <f>$H34+$J34</f>
        <v>0</v>
      </c>
      <c r="M34" s="1027"/>
      <c r="N34" s="1027"/>
    </row>
    <row r="35" spans="1:14">
      <c r="A35" s="1039"/>
      <c r="B35" s="1040"/>
      <c r="C35" s="1041"/>
      <c r="D35" s="1042" t="s">
        <v>3111</v>
      </c>
      <c r="E35" s="1039"/>
      <c r="F35" s="1041"/>
      <c r="G35" s="1043"/>
      <c r="H35" s="1044"/>
      <c r="I35" s="1043"/>
      <c r="J35" s="1044"/>
      <c r="K35" s="1043"/>
      <c r="L35" s="1044"/>
      <c r="M35" s="1041"/>
      <c r="N35" s="1041"/>
    </row>
    <row r="36" spans="1:14">
      <c r="A36" s="1025">
        <v>27</v>
      </c>
      <c r="B36" s="1026" t="s">
        <v>3124</v>
      </c>
      <c r="C36" s="1027"/>
      <c r="D36" s="1028"/>
      <c r="E36" s="1025" t="s">
        <v>459</v>
      </c>
      <c r="F36" s="1027">
        <v>58</v>
      </c>
      <c r="G36" s="1029"/>
      <c r="H36" s="1030">
        <f>$F36*$G36</f>
        <v>0</v>
      </c>
      <c r="I36" s="1029"/>
      <c r="J36" s="1030">
        <f>$F36*$I36</f>
        <v>0</v>
      </c>
      <c r="K36" s="1029">
        <f>$G36+$I36</f>
        <v>0</v>
      </c>
      <c r="L36" s="1030">
        <f>$H36+$J36</f>
        <v>0</v>
      </c>
      <c r="M36" s="1027"/>
      <c r="N36" s="1027"/>
    </row>
    <row r="37" spans="1:14">
      <c r="A37" s="1039"/>
      <c r="B37" s="1040"/>
      <c r="C37" s="1041"/>
      <c r="D37" s="1042" t="s">
        <v>3111</v>
      </c>
      <c r="E37" s="1039"/>
      <c r="F37" s="1041"/>
      <c r="G37" s="1043"/>
      <c r="H37" s="1044"/>
      <c r="I37" s="1043"/>
      <c r="J37" s="1044"/>
      <c r="K37" s="1043"/>
      <c r="L37" s="1044"/>
      <c r="M37" s="1041"/>
      <c r="N37" s="1041"/>
    </row>
    <row r="38" spans="1:14">
      <c r="A38" s="1025">
        <v>28</v>
      </c>
      <c r="B38" s="1026" t="s">
        <v>1298</v>
      </c>
      <c r="C38" s="1027"/>
      <c r="D38" s="1028"/>
      <c r="E38" s="1025" t="s">
        <v>459</v>
      </c>
      <c r="F38" s="1027">
        <v>35</v>
      </c>
      <c r="G38" s="1029"/>
      <c r="H38" s="1030">
        <f>$F38*$G38</f>
        <v>0</v>
      </c>
      <c r="I38" s="1029"/>
      <c r="J38" s="1030">
        <f>$F38*$I38</f>
        <v>0</v>
      </c>
      <c r="K38" s="1029">
        <f>$G38+$I38</f>
        <v>0</v>
      </c>
      <c r="L38" s="1030">
        <f>$H38+$J38</f>
        <v>0</v>
      </c>
      <c r="M38" s="1027"/>
      <c r="N38" s="1027"/>
    </row>
    <row r="39" spans="1:14">
      <c r="A39" s="1039"/>
      <c r="B39" s="1040"/>
      <c r="C39" s="1041"/>
      <c r="D39" s="1042" t="s">
        <v>3111</v>
      </c>
      <c r="E39" s="1039"/>
      <c r="F39" s="1041"/>
      <c r="G39" s="1043"/>
      <c r="H39" s="1044"/>
      <c r="I39" s="1043"/>
      <c r="J39" s="1044"/>
      <c r="K39" s="1043"/>
      <c r="L39" s="1044"/>
      <c r="M39" s="1041"/>
      <c r="N39" s="1041"/>
    </row>
    <row r="40" spans="1:14">
      <c r="A40" s="1025">
        <v>29</v>
      </c>
      <c r="B40" s="1026" t="s">
        <v>3127</v>
      </c>
      <c r="C40" s="1027"/>
      <c r="D40" s="1028"/>
      <c r="E40" s="1025" t="s">
        <v>4018</v>
      </c>
      <c r="F40" s="1027">
        <v>1</v>
      </c>
      <c r="G40" s="1029"/>
      <c r="H40" s="1030">
        <f>$F40*$G40</f>
        <v>0</v>
      </c>
      <c r="I40" s="1029"/>
      <c r="J40" s="1030">
        <f>$F40*$I40</f>
        <v>0</v>
      </c>
      <c r="K40" s="1029">
        <f>$G40+$I40</f>
        <v>0</v>
      </c>
      <c r="L40" s="1030">
        <f>$H40+$J40</f>
        <v>0</v>
      </c>
      <c r="M40" s="1027"/>
      <c r="N40" s="1027"/>
    </row>
    <row r="41" spans="1:14" ht="25.5">
      <c r="A41" s="1011"/>
      <c r="B41" s="1031"/>
      <c r="C41" s="1032"/>
      <c r="D41" s="1033" t="s">
        <v>3128</v>
      </c>
      <c r="E41" s="1011"/>
      <c r="F41" s="1032"/>
      <c r="G41" s="1014"/>
      <c r="H41" s="1034"/>
      <c r="I41" s="1014"/>
      <c r="J41" s="1034"/>
      <c r="K41" s="1014"/>
      <c r="L41" s="1034"/>
      <c r="M41" s="1032"/>
      <c r="N41" s="1032"/>
    </row>
    <row r="42" spans="1:14">
      <c r="B42" s="1036">
        <v>1</v>
      </c>
      <c r="C42" s="1036" t="s">
        <v>4018</v>
      </c>
      <c r="D42" s="1038" t="s">
        <v>3129</v>
      </c>
    </row>
    <row r="43" spans="1:14">
      <c r="B43" s="1036">
        <v>1</v>
      </c>
      <c r="C43" s="1036" t="s">
        <v>4018</v>
      </c>
      <c r="D43" s="1038" t="s">
        <v>3130</v>
      </c>
    </row>
    <row r="44" spans="1:14">
      <c r="A44" s="1025">
        <v>30</v>
      </c>
      <c r="B44" s="1026" t="s">
        <v>1172</v>
      </c>
      <c r="C44" s="1027"/>
      <c r="D44" s="1028"/>
      <c r="E44" s="1025" t="s">
        <v>4018</v>
      </c>
      <c r="F44" s="1027">
        <v>1</v>
      </c>
      <c r="G44" s="1029"/>
      <c r="H44" s="1030">
        <f>$F44*$G44</f>
        <v>0</v>
      </c>
      <c r="I44" s="1029"/>
      <c r="J44" s="1030">
        <f>$F44*$I44</f>
        <v>0</v>
      </c>
      <c r="K44" s="1029">
        <f>$G44+$I44</f>
        <v>0</v>
      </c>
      <c r="L44" s="1030">
        <f>$H44+$J44</f>
        <v>0</v>
      </c>
      <c r="M44" s="1027"/>
      <c r="N44" s="1027"/>
    </row>
    <row r="45" spans="1:14">
      <c r="B45" s="1036">
        <v>1</v>
      </c>
      <c r="C45" s="1036" t="s">
        <v>5504</v>
      </c>
      <c r="D45" s="1038" t="s">
        <v>1134</v>
      </c>
    </row>
    <row r="46" spans="1:14">
      <c r="A46" s="1025">
        <v>31</v>
      </c>
      <c r="B46" s="1026" t="s">
        <v>1007</v>
      </c>
      <c r="C46" s="1027"/>
      <c r="D46" s="1028"/>
      <c r="E46" s="1025" t="s">
        <v>4018</v>
      </c>
      <c r="F46" s="1027">
        <v>1</v>
      </c>
      <c r="G46" s="1029"/>
      <c r="H46" s="1030">
        <f>$F46*$G46</f>
        <v>0</v>
      </c>
      <c r="I46" s="1029"/>
      <c r="J46" s="1030">
        <f>$F46*$I46</f>
        <v>0</v>
      </c>
      <c r="K46" s="1029">
        <f>$G46+$I46</f>
        <v>0</v>
      </c>
      <c r="L46" s="1030">
        <f>$H46+$J46</f>
        <v>0</v>
      </c>
      <c r="M46" s="1027"/>
      <c r="N46" s="1027"/>
    </row>
    <row r="47" spans="1:14">
      <c r="B47" s="1036">
        <v>6</v>
      </c>
      <c r="C47" s="1036" t="s">
        <v>5504</v>
      </c>
      <c r="D47" s="1038" t="s">
        <v>1008</v>
      </c>
    </row>
    <row r="48" spans="1:14">
      <c r="B48" s="1036">
        <v>2</v>
      </c>
      <c r="C48" s="1036" t="s">
        <v>5504</v>
      </c>
      <c r="D48" s="1038" t="s">
        <v>1009</v>
      </c>
    </row>
    <row r="49" spans="1:14">
      <c r="B49" s="1036">
        <v>12</v>
      </c>
      <c r="C49" s="1036" t="s">
        <v>5504</v>
      </c>
      <c r="D49" s="1038" t="s">
        <v>1010</v>
      </c>
    </row>
    <row r="50" spans="1:14">
      <c r="B50" s="1036">
        <v>4</v>
      </c>
      <c r="C50" s="1036" t="s">
        <v>5504</v>
      </c>
      <c r="D50" s="1038" t="s">
        <v>1011</v>
      </c>
    </row>
    <row r="51" spans="1:14">
      <c r="B51" s="1036">
        <v>12</v>
      </c>
      <c r="C51" s="1036" t="s">
        <v>5504</v>
      </c>
      <c r="D51" s="1038" t="s">
        <v>1012</v>
      </c>
    </row>
    <row r="52" spans="1:14">
      <c r="B52" s="1036">
        <v>4</v>
      </c>
      <c r="C52" s="1036" t="s">
        <v>5504</v>
      </c>
      <c r="D52" s="1038" t="s">
        <v>1013</v>
      </c>
    </row>
    <row r="53" spans="1:14">
      <c r="B53" s="1036">
        <v>2</v>
      </c>
      <c r="C53" s="1036" t="s">
        <v>5504</v>
      </c>
      <c r="D53" s="1038" t="s">
        <v>1135</v>
      </c>
    </row>
    <row r="54" spans="1:14">
      <c r="A54" s="1025">
        <v>32</v>
      </c>
      <c r="B54" s="1026" t="s">
        <v>1076</v>
      </c>
      <c r="C54" s="1027"/>
      <c r="D54" s="1028"/>
      <c r="E54" s="1025" t="s">
        <v>4018</v>
      </c>
      <c r="F54" s="1027">
        <v>1</v>
      </c>
      <c r="G54" s="1029"/>
      <c r="H54" s="1030">
        <f>$F54*$G54</f>
        <v>0</v>
      </c>
      <c r="I54" s="1029"/>
      <c r="J54" s="1030">
        <f>$F54*$I54</f>
        <v>0</v>
      </c>
      <c r="K54" s="1029">
        <f>$G54+$I54</f>
        <v>0</v>
      </c>
      <c r="L54" s="1030">
        <f>$H54+$J54</f>
        <v>0</v>
      </c>
      <c r="M54" s="1027"/>
      <c r="N54" s="1027"/>
    </row>
    <row r="55" spans="1:14">
      <c r="B55" s="1036">
        <v>1</v>
      </c>
      <c r="C55" s="1036" t="s">
        <v>5504</v>
      </c>
      <c r="D55" s="1038" t="s">
        <v>1077</v>
      </c>
    </row>
    <row r="56" spans="1:14">
      <c r="A56" s="1025">
        <v>33</v>
      </c>
      <c r="B56" s="1026" t="s">
        <v>2278</v>
      </c>
      <c r="C56" s="1027"/>
      <c r="D56" s="1028"/>
      <c r="E56" s="1025" t="s">
        <v>4018</v>
      </c>
      <c r="F56" s="1027">
        <v>1</v>
      </c>
      <c r="G56" s="1029"/>
      <c r="H56" s="1030">
        <f>$F56*$G56</f>
        <v>0</v>
      </c>
      <c r="I56" s="1029"/>
      <c r="J56" s="1030">
        <f>$F56*$I56</f>
        <v>0</v>
      </c>
      <c r="K56" s="1029">
        <f>$G56+$I56</f>
        <v>0</v>
      </c>
      <c r="L56" s="1030">
        <f>$H56+$J56</f>
        <v>0</v>
      </c>
      <c r="M56" s="1027"/>
      <c r="N56" s="1027"/>
    </row>
    <row r="57" spans="1:14">
      <c r="B57" s="1036">
        <v>1</v>
      </c>
      <c r="C57" s="1036" t="s">
        <v>5504</v>
      </c>
      <c r="D57" s="1038" t="s">
        <v>2279</v>
      </c>
    </row>
    <row r="58" spans="1:14">
      <c r="A58" s="1025">
        <v>34</v>
      </c>
      <c r="B58" s="1026" t="s">
        <v>1079</v>
      </c>
      <c r="C58" s="1027"/>
      <c r="D58" s="1028"/>
      <c r="E58" s="1025" t="s">
        <v>4018</v>
      </c>
      <c r="F58" s="1027">
        <v>1</v>
      </c>
      <c r="G58" s="1029"/>
      <c r="H58" s="1030">
        <f>$F58*$G58</f>
        <v>0</v>
      </c>
      <c r="I58" s="1029"/>
      <c r="J58" s="1030">
        <f>$F58*$I58</f>
        <v>0</v>
      </c>
      <c r="K58" s="1029">
        <f>$G58+$I58</f>
        <v>0</v>
      </c>
      <c r="L58" s="1030">
        <f>$H58+$J58</f>
        <v>0</v>
      </c>
      <c r="M58" s="1027"/>
      <c r="N58" s="1027"/>
    </row>
    <row r="59" spans="1:14">
      <c r="B59" s="1036">
        <v>1</v>
      </c>
      <c r="C59" s="1036" t="s">
        <v>5504</v>
      </c>
      <c r="D59" s="1038" t="s">
        <v>2284</v>
      </c>
    </row>
    <row r="60" spans="1:14">
      <c r="A60" s="1025">
        <v>35</v>
      </c>
      <c r="B60" s="1026" t="s">
        <v>1273</v>
      </c>
      <c r="C60" s="1027"/>
      <c r="D60" s="1028"/>
      <c r="E60" s="1025" t="s">
        <v>4018</v>
      </c>
      <c r="F60" s="1027">
        <v>1</v>
      </c>
      <c r="G60" s="1029"/>
      <c r="H60" s="1030">
        <f>$F60*$G60</f>
        <v>0</v>
      </c>
      <c r="I60" s="1029"/>
      <c r="J60" s="1030">
        <f>$F60*$I60</f>
        <v>0</v>
      </c>
      <c r="K60" s="1029">
        <f>$G60+$I60</f>
        <v>0</v>
      </c>
      <c r="L60" s="1030">
        <f>$H60+$J60</f>
        <v>0</v>
      </c>
      <c r="M60" s="1027"/>
      <c r="N60" s="1027"/>
    </row>
    <row r="61" spans="1:14">
      <c r="D61" s="1038" t="s">
        <v>1274</v>
      </c>
    </row>
    <row r="62" spans="1:14">
      <c r="D62" s="1038" t="s">
        <v>1275</v>
      </c>
    </row>
    <row r="63" spans="1:14">
      <c r="D63" s="1038" t="s">
        <v>1276</v>
      </c>
    </row>
    <row r="64" spans="1:14">
      <c r="D64" s="1038" t="s">
        <v>1277</v>
      </c>
    </row>
    <row r="65" spans="1:14">
      <c r="D65" s="1038" t="s">
        <v>1278</v>
      </c>
    </row>
    <row r="66" spans="1:14">
      <c r="A66" s="1025">
        <v>36</v>
      </c>
      <c r="B66" s="1026" t="s">
        <v>1279</v>
      </c>
      <c r="C66" s="1027"/>
      <c r="D66" s="1028"/>
      <c r="E66" s="1025" t="s">
        <v>4018</v>
      </c>
      <c r="F66" s="1027">
        <v>1</v>
      </c>
      <c r="G66" s="1029"/>
      <c r="H66" s="1030">
        <f>$F66*$G66</f>
        <v>0</v>
      </c>
      <c r="I66" s="1029"/>
      <c r="J66" s="1030">
        <f>$F66*$I66</f>
        <v>0</v>
      </c>
      <c r="K66" s="1029">
        <f>$G66+$I66</f>
        <v>0</v>
      </c>
      <c r="L66" s="1030">
        <f>$H66+$J66</f>
        <v>0</v>
      </c>
      <c r="M66" s="1027"/>
      <c r="N66" s="1027"/>
    </row>
    <row r="67" spans="1:14">
      <c r="D67" s="1038" t="s">
        <v>1274</v>
      </c>
    </row>
    <row r="68" spans="1:14" ht="25.5">
      <c r="D68" s="1038" t="s">
        <v>0</v>
      </c>
    </row>
    <row r="69" spans="1:14">
      <c r="D69" s="1038" t="s">
        <v>1280</v>
      </c>
    </row>
    <row r="70" spans="1:14">
      <c r="D70" s="1038" t="s">
        <v>1281</v>
      </c>
    </row>
    <row r="71" spans="1:14" ht="13.5" thickBot="1">
      <c r="D71" s="1038" t="s">
        <v>1282</v>
      </c>
    </row>
    <row r="72" spans="1:14" ht="13.5" thickBot="1">
      <c r="A72" s="1045" t="s">
        <v>1283</v>
      </c>
      <c r="B72" s="1046" t="s">
        <v>1284</v>
      </c>
      <c r="C72" s="1047"/>
      <c r="D72" s="1048"/>
      <c r="E72" s="1049"/>
      <c r="F72" s="1047"/>
      <c r="G72" s="1050"/>
      <c r="H72" s="1051">
        <f>SUM(H7:H71)</f>
        <v>0</v>
      </c>
      <c r="I72" s="1050"/>
      <c r="J72" s="1050">
        <f>SUM(J7:J71)</f>
        <v>0</v>
      </c>
      <c r="K72" s="1050"/>
      <c r="L72" s="1050">
        <f>SUM(L7:L71)</f>
        <v>0</v>
      </c>
      <c r="M72" s="1047"/>
      <c r="N72"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91.xml><?xml version="1.0" encoding="utf-8"?>
<worksheet xmlns="http://schemas.openxmlformats.org/spreadsheetml/2006/main" xmlns:r="http://schemas.openxmlformats.org/officeDocument/2006/relationships">
  <sheetPr>
    <tabColor rgb="FF00B0F0"/>
    <pageSetUpPr fitToPage="1"/>
  </sheetPr>
  <dimension ref="A1:N8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4812</v>
      </c>
      <c r="C1" s="1684"/>
      <c r="D1" s="1684"/>
      <c r="E1" s="1011"/>
      <c r="G1" s="1013"/>
      <c r="H1" s="1014">
        <f>H86</f>
        <v>0</v>
      </c>
      <c r="I1" s="1015"/>
      <c r="J1" s="1014">
        <f>J86</f>
        <v>0</v>
      </c>
      <c r="K1" s="1015"/>
      <c r="L1" s="1014">
        <f>L86</f>
        <v>0</v>
      </c>
    </row>
    <row r="2" spans="1:14" s="1012" customFormat="1">
      <c r="A2" s="1010"/>
      <c r="B2" s="1684" t="s">
        <v>2</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37</v>
      </c>
      <c r="B7" s="1026" t="s">
        <v>1285</v>
      </c>
      <c r="C7" s="1027"/>
      <c r="D7" s="1028"/>
      <c r="E7" s="1025" t="s">
        <v>4018</v>
      </c>
      <c r="F7" s="1027">
        <v>1</v>
      </c>
      <c r="G7" s="1029"/>
      <c r="H7" s="1030">
        <f>$F7*$G7</f>
        <v>0</v>
      </c>
      <c r="I7" s="1029"/>
      <c r="J7" s="1030">
        <f>$F7*$I7</f>
        <v>0</v>
      </c>
      <c r="K7" s="1029">
        <f>$G7+$I7</f>
        <v>0</v>
      </c>
      <c r="L7" s="1030">
        <f>$H7+$J7</f>
        <v>0</v>
      </c>
      <c r="M7" s="1027"/>
      <c r="N7" s="1027"/>
    </row>
    <row r="8" spans="1:14" ht="89.25">
      <c r="A8" s="1011"/>
      <c r="B8" s="1031"/>
      <c r="C8" s="1032"/>
      <c r="D8" s="1033" t="s">
        <v>25</v>
      </c>
      <c r="E8" s="1011"/>
      <c r="F8" s="1032"/>
      <c r="G8" s="1014"/>
      <c r="H8" s="1034"/>
      <c r="I8" s="1014"/>
      <c r="J8" s="1034"/>
      <c r="K8" s="1014"/>
      <c r="L8" s="1034"/>
      <c r="M8" s="1032"/>
      <c r="N8" s="1032"/>
    </row>
    <row r="9" spans="1:14">
      <c r="D9" s="1033" t="s">
        <v>4849</v>
      </c>
    </row>
    <row r="10" spans="1:14">
      <c r="D10" s="1033" t="s">
        <v>4850</v>
      </c>
    </row>
    <row r="11" spans="1:14">
      <c r="D11" s="1033" t="s">
        <v>4851</v>
      </c>
    </row>
    <row r="12" spans="1:14">
      <c r="B12" s="1036">
        <v>2</v>
      </c>
      <c r="C12" s="1036" t="s">
        <v>5504</v>
      </c>
      <c r="D12" s="1038" t="s">
        <v>26</v>
      </c>
    </row>
    <row r="13" spans="1:14">
      <c r="B13" s="1036">
        <v>2</v>
      </c>
      <c r="C13" s="1036" t="s">
        <v>5504</v>
      </c>
      <c r="D13" s="1038" t="s">
        <v>27</v>
      </c>
    </row>
    <row r="14" spans="1:14">
      <c r="B14" s="1036">
        <v>2</v>
      </c>
      <c r="C14" s="1036" t="s">
        <v>5504</v>
      </c>
      <c r="D14" s="1038" t="s">
        <v>4864</v>
      </c>
    </row>
    <row r="15" spans="1:14">
      <c r="B15" s="1036">
        <v>4</v>
      </c>
      <c r="C15" s="1036" t="s">
        <v>5504</v>
      </c>
      <c r="D15" s="1038" t="s">
        <v>4882</v>
      </c>
    </row>
    <row r="16" spans="1:14">
      <c r="B16" s="1036">
        <v>4</v>
      </c>
      <c r="C16" s="1036" t="s">
        <v>5504</v>
      </c>
      <c r="D16" s="1038" t="s">
        <v>1173</v>
      </c>
    </row>
    <row r="17" spans="1:14">
      <c r="B17" s="1036">
        <v>4</v>
      </c>
      <c r="C17" s="1036" t="s">
        <v>5504</v>
      </c>
      <c r="D17" s="1038" t="s">
        <v>3085</v>
      </c>
    </row>
    <row r="18" spans="1:14">
      <c r="B18" s="1036">
        <v>4</v>
      </c>
      <c r="C18" s="1036" t="s">
        <v>5504</v>
      </c>
      <c r="D18" s="1038" t="s">
        <v>3086</v>
      </c>
    </row>
    <row r="19" spans="1:14">
      <c r="B19" s="1036">
        <v>9</v>
      </c>
      <c r="C19" s="1036" t="s">
        <v>5504</v>
      </c>
      <c r="D19" s="1038" t="s">
        <v>12</v>
      </c>
    </row>
    <row r="20" spans="1:14">
      <c r="B20" s="1036">
        <v>4</v>
      </c>
      <c r="C20" s="1036" t="s">
        <v>5504</v>
      </c>
      <c r="D20" s="1038" t="s">
        <v>3087</v>
      </c>
    </row>
    <row r="21" spans="1:14">
      <c r="B21" s="1036">
        <v>9</v>
      </c>
      <c r="C21" s="1036" t="s">
        <v>5504</v>
      </c>
      <c r="D21" s="1038" t="s">
        <v>13</v>
      </c>
    </row>
    <row r="22" spans="1:14">
      <c r="B22" s="1036">
        <v>42</v>
      </c>
      <c r="C22" s="1036" t="s">
        <v>5504</v>
      </c>
      <c r="D22" s="1038" t="s">
        <v>3088</v>
      </c>
    </row>
    <row r="23" spans="1:14">
      <c r="B23" s="1036">
        <v>1</v>
      </c>
      <c r="C23" s="1036" t="s">
        <v>5504</v>
      </c>
      <c r="D23" s="1038" t="s">
        <v>3090</v>
      </c>
    </row>
    <row r="24" spans="1:14">
      <c r="B24" s="1036">
        <v>1</v>
      </c>
      <c r="C24" s="1036" t="s">
        <v>5504</v>
      </c>
      <c r="D24" s="1038" t="s">
        <v>3096</v>
      </c>
    </row>
    <row r="25" spans="1:14">
      <c r="B25" s="1036">
        <v>2</v>
      </c>
      <c r="C25" s="1036" t="s">
        <v>5504</v>
      </c>
      <c r="D25" s="1038" t="s">
        <v>28</v>
      </c>
    </row>
    <row r="26" spans="1:14">
      <c r="B26" s="1036">
        <v>9</v>
      </c>
      <c r="C26" s="1036" t="s">
        <v>5504</v>
      </c>
      <c r="D26" s="1038" t="s">
        <v>3103</v>
      </c>
    </row>
    <row r="27" spans="1:14">
      <c r="B27" s="1036">
        <v>1</v>
      </c>
      <c r="C27" s="1036" t="s">
        <v>4018</v>
      </c>
      <c r="D27" s="1038" t="s">
        <v>3105</v>
      </c>
    </row>
    <row r="28" spans="1:14">
      <c r="A28" s="1025">
        <v>38</v>
      </c>
      <c r="B28" s="1026" t="s">
        <v>29</v>
      </c>
      <c r="C28" s="1027"/>
      <c r="D28" s="1028"/>
      <c r="E28" s="1025" t="s">
        <v>5504</v>
      </c>
      <c r="F28" s="1027">
        <v>3</v>
      </c>
      <c r="G28" s="1029"/>
      <c r="H28" s="1030">
        <f>$F28*$G28</f>
        <v>0</v>
      </c>
      <c r="I28" s="1029"/>
      <c r="J28" s="1030">
        <f>$F28*$I28</f>
        <v>0</v>
      </c>
      <c r="K28" s="1029">
        <f>$G28+$I28</f>
        <v>0</v>
      </c>
      <c r="L28" s="1030">
        <f>$H28+$J28</f>
        <v>0</v>
      </c>
      <c r="M28" s="1027"/>
      <c r="N28" s="1027"/>
    </row>
    <row r="29" spans="1:14">
      <c r="A29" s="1039"/>
      <c r="B29" s="1040"/>
      <c r="C29" s="1041"/>
      <c r="D29" s="1042" t="s">
        <v>30</v>
      </c>
      <c r="E29" s="1039"/>
      <c r="F29" s="1041"/>
      <c r="G29" s="1043"/>
      <c r="H29" s="1044"/>
      <c r="I29" s="1043"/>
      <c r="J29" s="1044"/>
      <c r="K29" s="1043"/>
      <c r="L29" s="1044"/>
      <c r="M29" s="1041"/>
      <c r="N29" s="1041"/>
    </row>
    <row r="30" spans="1:14">
      <c r="A30" s="1025">
        <v>39</v>
      </c>
      <c r="B30" s="1026" t="s">
        <v>1074</v>
      </c>
      <c r="C30" s="1027"/>
      <c r="D30" s="1028"/>
      <c r="E30" s="1025" t="s">
        <v>5504</v>
      </c>
      <c r="F30" s="1027">
        <v>4</v>
      </c>
      <c r="G30" s="1029"/>
      <c r="H30" s="1030">
        <f>$F30*$G30</f>
        <v>0</v>
      </c>
      <c r="I30" s="1029"/>
      <c r="J30" s="1030">
        <f>$F30*$I30</f>
        <v>0</v>
      </c>
      <c r="K30" s="1029">
        <f>$G30+$I30</f>
        <v>0</v>
      </c>
      <c r="L30" s="1030">
        <f>$H30+$J30</f>
        <v>0</v>
      </c>
      <c r="M30" s="1027"/>
      <c r="N30" s="1027"/>
    </row>
    <row r="31" spans="1:14">
      <c r="A31" s="1039"/>
      <c r="B31" s="1040"/>
      <c r="C31" s="1041"/>
      <c r="D31" s="1042" t="s">
        <v>30</v>
      </c>
      <c r="E31" s="1039"/>
      <c r="F31" s="1041"/>
      <c r="G31" s="1043"/>
      <c r="H31" s="1044"/>
      <c r="I31" s="1043"/>
      <c r="J31" s="1044"/>
      <c r="K31" s="1043"/>
      <c r="L31" s="1044"/>
      <c r="M31" s="1041"/>
      <c r="N31" s="1041"/>
    </row>
    <row r="32" spans="1:14">
      <c r="A32" s="1025">
        <v>40</v>
      </c>
      <c r="B32" s="1026" t="s">
        <v>3112</v>
      </c>
      <c r="C32" s="1027"/>
      <c r="D32" s="1028"/>
      <c r="E32" s="1025" t="s">
        <v>459</v>
      </c>
      <c r="F32" s="1027">
        <v>90</v>
      </c>
      <c r="G32" s="1029"/>
      <c r="H32" s="1030">
        <f>$F32*$G32</f>
        <v>0</v>
      </c>
      <c r="I32" s="1029"/>
      <c r="J32" s="1030">
        <f>$F32*$I32</f>
        <v>0</v>
      </c>
      <c r="K32" s="1029">
        <f>$G32+$I32</f>
        <v>0</v>
      </c>
      <c r="L32" s="1030">
        <f>$H32+$J32</f>
        <v>0</v>
      </c>
      <c r="M32" s="1027"/>
      <c r="N32" s="1027"/>
    </row>
    <row r="33" spans="1:14">
      <c r="A33" s="1039"/>
      <c r="B33" s="1040"/>
      <c r="C33" s="1041"/>
      <c r="D33" s="1042" t="s">
        <v>3111</v>
      </c>
      <c r="E33" s="1039"/>
      <c r="F33" s="1041"/>
      <c r="G33" s="1043"/>
      <c r="H33" s="1044"/>
      <c r="I33" s="1043"/>
      <c r="J33" s="1044"/>
      <c r="K33" s="1043"/>
      <c r="L33" s="1044"/>
      <c r="M33" s="1041"/>
      <c r="N33" s="1041"/>
    </row>
    <row r="34" spans="1:14">
      <c r="A34" s="1025">
        <v>41</v>
      </c>
      <c r="B34" s="1026" t="s">
        <v>3113</v>
      </c>
      <c r="C34" s="1027"/>
      <c r="D34" s="1028"/>
      <c r="E34" s="1025" t="s">
        <v>459</v>
      </c>
      <c r="F34" s="1027">
        <v>32</v>
      </c>
      <c r="G34" s="1029"/>
      <c r="H34" s="1030">
        <f>$F34*$G34</f>
        <v>0</v>
      </c>
      <c r="I34" s="1029"/>
      <c r="J34" s="1030">
        <f>$F34*$I34</f>
        <v>0</v>
      </c>
      <c r="K34" s="1029">
        <f>$G34+$I34</f>
        <v>0</v>
      </c>
      <c r="L34" s="1030">
        <f>$H34+$J34</f>
        <v>0</v>
      </c>
      <c r="M34" s="1027"/>
      <c r="N34" s="1027"/>
    </row>
    <row r="35" spans="1:14">
      <c r="A35" s="1039"/>
      <c r="B35" s="1040"/>
      <c r="C35" s="1041"/>
      <c r="D35" s="1042" t="s">
        <v>3111</v>
      </c>
      <c r="E35" s="1039"/>
      <c r="F35" s="1041"/>
      <c r="G35" s="1043"/>
      <c r="H35" s="1044"/>
      <c r="I35" s="1043"/>
      <c r="J35" s="1044"/>
      <c r="K35" s="1043"/>
      <c r="L35" s="1044"/>
      <c r="M35" s="1041"/>
      <c r="N35" s="1041"/>
    </row>
    <row r="36" spans="1:14">
      <c r="A36" s="1025">
        <v>42</v>
      </c>
      <c r="B36" s="1026" t="s">
        <v>3124</v>
      </c>
      <c r="C36" s="1027"/>
      <c r="D36" s="1028"/>
      <c r="E36" s="1025" t="s">
        <v>459</v>
      </c>
      <c r="F36" s="1027">
        <v>15</v>
      </c>
      <c r="G36" s="1029"/>
      <c r="H36" s="1030">
        <f>$F36*$G36</f>
        <v>0</v>
      </c>
      <c r="I36" s="1029"/>
      <c r="J36" s="1030">
        <f>$F36*$I36</f>
        <v>0</v>
      </c>
      <c r="K36" s="1029">
        <f>$G36+$I36</f>
        <v>0</v>
      </c>
      <c r="L36" s="1030">
        <f>$H36+$J36</f>
        <v>0</v>
      </c>
      <c r="M36" s="1027"/>
      <c r="N36" s="1027"/>
    </row>
    <row r="37" spans="1:14">
      <c r="A37" s="1039"/>
      <c r="B37" s="1040"/>
      <c r="C37" s="1041"/>
      <c r="D37" s="1042" t="s">
        <v>3111</v>
      </c>
      <c r="E37" s="1039"/>
      <c r="F37" s="1041"/>
      <c r="G37" s="1043"/>
      <c r="H37" s="1044"/>
      <c r="I37" s="1043"/>
      <c r="J37" s="1044"/>
      <c r="K37" s="1043"/>
      <c r="L37" s="1044"/>
      <c r="M37" s="1041"/>
      <c r="N37" s="1041"/>
    </row>
    <row r="38" spans="1:14">
      <c r="A38" s="1025">
        <v>43</v>
      </c>
      <c r="B38" s="1026" t="s">
        <v>31</v>
      </c>
      <c r="C38" s="1027"/>
      <c r="D38" s="1028"/>
      <c r="E38" s="1025" t="s">
        <v>459</v>
      </c>
      <c r="F38" s="1027">
        <v>32</v>
      </c>
      <c r="G38" s="1029"/>
      <c r="H38" s="1030">
        <f>$F38*$G38</f>
        <v>0</v>
      </c>
      <c r="I38" s="1029"/>
      <c r="J38" s="1030">
        <f>$F38*$I38</f>
        <v>0</v>
      </c>
      <c r="K38" s="1029">
        <f>$G38+$I38</f>
        <v>0</v>
      </c>
      <c r="L38" s="1030">
        <f>$H38+$J38</f>
        <v>0</v>
      </c>
      <c r="M38" s="1027"/>
      <c r="N38" s="1027"/>
    </row>
    <row r="39" spans="1:14">
      <c r="A39" s="1039"/>
      <c r="B39" s="1040"/>
      <c r="C39" s="1041"/>
      <c r="D39" s="1042" t="s">
        <v>3111</v>
      </c>
      <c r="E39" s="1039"/>
      <c r="F39" s="1041"/>
      <c r="G39" s="1043"/>
      <c r="H39" s="1044"/>
      <c r="I39" s="1043"/>
      <c r="J39" s="1044"/>
      <c r="K39" s="1043"/>
      <c r="L39" s="1044"/>
      <c r="M39" s="1041"/>
      <c r="N39" s="1041"/>
    </row>
    <row r="40" spans="1:14">
      <c r="A40" s="1025">
        <v>44</v>
      </c>
      <c r="B40" s="1026" t="s">
        <v>3127</v>
      </c>
      <c r="C40" s="1027"/>
      <c r="D40" s="1028"/>
      <c r="E40" s="1025" t="s">
        <v>4018</v>
      </c>
      <c r="F40" s="1027">
        <v>1</v>
      </c>
      <c r="G40" s="1029"/>
      <c r="H40" s="1030">
        <f>$F40*$G40</f>
        <v>0</v>
      </c>
      <c r="I40" s="1029"/>
      <c r="J40" s="1030">
        <f>$F40*$I40</f>
        <v>0</v>
      </c>
      <c r="K40" s="1029">
        <f>$G40+$I40</f>
        <v>0</v>
      </c>
      <c r="L40" s="1030">
        <f>$H40+$J40</f>
        <v>0</v>
      </c>
      <c r="M40" s="1027"/>
      <c r="N40" s="1027"/>
    </row>
    <row r="41" spans="1:14" ht="25.5">
      <c r="A41" s="1011"/>
      <c r="B41" s="1031"/>
      <c r="C41" s="1032"/>
      <c r="D41" s="1033" t="s">
        <v>3128</v>
      </c>
      <c r="E41" s="1011"/>
      <c r="F41" s="1032"/>
      <c r="G41" s="1014"/>
      <c r="H41" s="1034"/>
      <c r="I41" s="1014"/>
      <c r="J41" s="1034"/>
      <c r="K41" s="1014"/>
      <c r="L41" s="1034"/>
      <c r="M41" s="1032"/>
      <c r="N41" s="1032"/>
    </row>
    <row r="42" spans="1:14">
      <c r="B42" s="1036">
        <v>1</v>
      </c>
      <c r="C42" s="1036" t="s">
        <v>4018</v>
      </c>
      <c r="D42" s="1038" t="s">
        <v>3129</v>
      </c>
    </row>
    <row r="43" spans="1:14">
      <c r="B43" s="1036">
        <v>1</v>
      </c>
      <c r="C43" s="1036" t="s">
        <v>4018</v>
      </c>
      <c r="D43" s="1038" t="s">
        <v>3130</v>
      </c>
    </row>
    <row r="44" spans="1:14">
      <c r="A44" s="1025">
        <v>45</v>
      </c>
      <c r="B44" s="1026" t="s">
        <v>1174</v>
      </c>
      <c r="C44" s="1027"/>
      <c r="D44" s="1028"/>
      <c r="E44" s="1025" t="s">
        <v>4018</v>
      </c>
      <c r="F44" s="1027">
        <v>1</v>
      </c>
      <c r="G44" s="1029"/>
      <c r="H44" s="1030">
        <f>$F44*$G44</f>
        <v>0</v>
      </c>
      <c r="I44" s="1029"/>
      <c r="J44" s="1030">
        <f>$F44*$I44</f>
        <v>0</v>
      </c>
      <c r="K44" s="1029">
        <f>$G44+$I44</f>
        <v>0</v>
      </c>
      <c r="L44" s="1030">
        <f>$H44+$J44</f>
        <v>0</v>
      </c>
      <c r="M44" s="1027"/>
      <c r="N44" s="1027"/>
    </row>
    <row r="45" spans="1:14">
      <c r="A45" s="1039"/>
      <c r="B45" s="1040"/>
      <c r="C45" s="1041"/>
      <c r="D45" s="1042" t="s">
        <v>35</v>
      </c>
      <c r="E45" s="1039"/>
      <c r="F45" s="1041"/>
      <c r="G45" s="1043"/>
      <c r="H45" s="1044"/>
      <c r="I45" s="1043"/>
      <c r="J45" s="1044"/>
      <c r="K45" s="1043"/>
      <c r="L45" s="1044"/>
      <c r="M45" s="1041"/>
      <c r="N45" s="1041"/>
    </row>
    <row r="46" spans="1:14">
      <c r="A46" s="1025">
        <v>46</v>
      </c>
      <c r="B46" s="1026" t="s">
        <v>1175</v>
      </c>
      <c r="C46" s="1027"/>
      <c r="D46" s="1028"/>
      <c r="E46" s="1025" t="s">
        <v>4018</v>
      </c>
      <c r="F46" s="1027">
        <v>1</v>
      </c>
      <c r="G46" s="1029"/>
      <c r="H46" s="1030">
        <f>$F46*$G46</f>
        <v>0</v>
      </c>
      <c r="I46" s="1029"/>
      <c r="J46" s="1030">
        <f>$F46*$I46</f>
        <v>0</v>
      </c>
      <c r="K46" s="1029">
        <f>$G46+$I46</f>
        <v>0</v>
      </c>
      <c r="L46" s="1030">
        <f>$H46+$J46</f>
        <v>0</v>
      </c>
      <c r="M46" s="1027"/>
      <c r="N46" s="1027"/>
    </row>
    <row r="47" spans="1:14">
      <c r="A47" s="1039"/>
      <c r="B47" s="1040"/>
      <c r="C47" s="1041"/>
      <c r="D47" s="1042" t="s">
        <v>35</v>
      </c>
      <c r="E47" s="1039"/>
      <c r="F47" s="1041"/>
      <c r="G47" s="1043"/>
      <c r="H47" s="1044"/>
      <c r="I47" s="1043"/>
      <c r="J47" s="1044"/>
      <c r="K47" s="1043"/>
      <c r="L47" s="1044"/>
      <c r="M47" s="1041"/>
      <c r="N47" s="1041"/>
    </row>
    <row r="48" spans="1:14">
      <c r="A48" s="1025">
        <v>47</v>
      </c>
      <c r="B48" s="1026" t="s">
        <v>1176</v>
      </c>
      <c r="C48" s="1027"/>
      <c r="D48" s="1028"/>
      <c r="E48" s="1025" t="s">
        <v>4018</v>
      </c>
      <c r="F48" s="1027">
        <v>1</v>
      </c>
      <c r="G48" s="1029"/>
      <c r="H48" s="1030">
        <f>$F48*$G48</f>
        <v>0</v>
      </c>
      <c r="I48" s="1029"/>
      <c r="J48" s="1030">
        <f>$F48*$I48</f>
        <v>0</v>
      </c>
      <c r="K48" s="1029">
        <f>$G48+$I48</f>
        <v>0</v>
      </c>
      <c r="L48" s="1030">
        <f>$H48+$J48</f>
        <v>0</v>
      </c>
      <c r="M48" s="1027"/>
      <c r="N48" s="1027"/>
    </row>
    <row r="49" spans="1:14">
      <c r="A49" s="1039"/>
      <c r="B49" s="1040"/>
      <c r="C49" s="1041"/>
      <c r="D49" s="1042" t="s">
        <v>35</v>
      </c>
      <c r="E49" s="1039"/>
      <c r="F49" s="1041"/>
      <c r="G49" s="1043"/>
      <c r="H49" s="1044"/>
      <c r="I49" s="1043"/>
      <c r="J49" s="1044"/>
      <c r="K49" s="1043"/>
      <c r="L49" s="1044"/>
      <c r="M49" s="1041"/>
      <c r="N49" s="1041"/>
    </row>
    <row r="50" spans="1:14">
      <c r="A50" s="1025">
        <v>48</v>
      </c>
      <c r="B50" s="1026" t="s">
        <v>1177</v>
      </c>
      <c r="C50" s="1027"/>
      <c r="D50" s="1028"/>
      <c r="E50" s="1025" t="s">
        <v>4018</v>
      </c>
      <c r="F50" s="1027">
        <v>1</v>
      </c>
      <c r="G50" s="1029"/>
      <c r="H50" s="1030">
        <f>$F50*$G50</f>
        <v>0</v>
      </c>
      <c r="I50" s="1029"/>
      <c r="J50" s="1030">
        <f>$F50*$I50</f>
        <v>0</v>
      </c>
      <c r="K50" s="1029">
        <f>$G50+$I50</f>
        <v>0</v>
      </c>
      <c r="L50" s="1030">
        <f>$H50+$J50</f>
        <v>0</v>
      </c>
      <c r="M50" s="1027"/>
      <c r="N50" s="1027"/>
    </row>
    <row r="51" spans="1:14">
      <c r="A51" s="1039"/>
      <c r="B51" s="1040"/>
      <c r="C51" s="1041"/>
      <c r="D51" s="1042" t="s">
        <v>35</v>
      </c>
      <c r="E51" s="1039"/>
      <c r="F51" s="1041"/>
      <c r="G51" s="1043"/>
      <c r="H51" s="1044"/>
      <c r="I51" s="1043"/>
      <c r="J51" s="1044"/>
      <c r="K51" s="1043"/>
      <c r="L51" s="1044"/>
      <c r="M51" s="1041"/>
      <c r="N51" s="1041"/>
    </row>
    <row r="52" spans="1:14">
      <c r="A52" s="1025">
        <v>49</v>
      </c>
      <c r="B52" s="1026" t="s">
        <v>1178</v>
      </c>
      <c r="C52" s="1027"/>
      <c r="D52" s="1028"/>
      <c r="E52" s="1025" t="s">
        <v>4018</v>
      </c>
      <c r="F52" s="1027">
        <v>1</v>
      </c>
      <c r="G52" s="1029"/>
      <c r="H52" s="1030">
        <f>$F52*$G52</f>
        <v>0</v>
      </c>
      <c r="I52" s="1029"/>
      <c r="J52" s="1030">
        <f>$F52*$I52</f>
        <v>0</v>
      </c>
      <c r="K52" s="1029">
        <f>$G52+$I52</f>
        <v>0</v>
      </c>
      <c r="L52" s="1030">
        <f>$H52+$J52</f>
        <v>0</v>
      </c>
      <c r="M52" s="1027"/>
      <c r="N52" s="1027"/>
    </row>
    <row r="53" spans="1:14">
      <c r="A53" s="1039"/>
      <c r="B53" s="1040"/>
      <c r="C53" s="1041"/>
      <c r="D53" s="1042" t="s">
        <v>35</v>
      </c>
      <c r="E53" s="1039"/>
      <c r="F53" s="1041"/>
      <c r="G53" s="1043"/>
      <c r="H53" s="1044"/>
      <c r="I53" s="1043"/>
      <c r="J53" s="1044"/>
      <c r="K53" s="1043"/>
      <c r="L53" s="1044"/>
      <c r="M53" s="1041"/>
      <c r="N53" s="1041"/>
    </row>
    <row r="54" spans="1:14">
      <c r="A54" s="1025">
        <v>50</v>
      </c>
      <c r="B54" s="1026" t="s">
        <v>1138</v>
      </c>
      <c r="C54" s="1027"/>
      <c r="D54" s="1028"/>
      <c r="E54" s="1025" t="s">
        <v>4018</v>
      </c>
      <c r="F54" s="1027">
        <v>1</v>
      </c>
      <c r="G54" s="1029"/>
      <c r="H54" s="1030">
        <f>$F54*$G54</f>
        <v>0</v>
      </c>
      <c r="I54" s="1029"/>
      <c r="J54" s="1030">
        <f>$F54*$I54</f>
        <v>0</v>
      </c>
      <c r="K54" s="1029">
        <f>$G54+$I54</f>
        <v>0</v>
      </c>
      <c r="L54" s="1030">
        <f>$H54+$J54</f>
        <v>0</v>
      </c>
      <c r="M54" s="1027"/>
      <c r="N54" s="1027"/>
    </row>
    <row r="55" spans="1:14" ht="25.5">
      <c r="A55" s="1011"/>
      <c r="B55" s="1031"/>
      <c r="C55" s="1032"/>
      <c r="D55" s="1033" t="s">
        <v>44</v>
      </c>
      <c r="E55" s="1011"/>
      <c r="F55" s="1032"/>
      <c r="G55" s="1014"/>
      <c r="H55" s="1034"/>
      <c r="I55" s="1014"/>
      <c r="J55" s="1034"/>
      <c r="K55" s="1014"/>
      <c r="L55" s="1034"/>
      <c r="M55" s="1032"/>
      <c r="N55" s="1032"/>
    </row>
    <row r="56" spans="1:14">
      <c r="B56" s="1036">
        <v>1</v>
      </c>
      <c r="C56" s="1036" t="s">
        <v>5504</v>
      </c>
      <c r="D56" s="1038" t="s">
        <v>1084</v>
      </c>
    </row>
    <row r="57" spans="1:14">
      <c r="A57" s="1025">
        <v>51</v>
      </c>
      <c r="B57" s="1026" t="s">
        <v>1179</v>
      </c>
      <c r="C57" s="1027"/>
      <c r="D57" s="1028"/>
      <c r="E57" s="1025" t="s">
        <v>4018</v>
      </c>
      <c r="F57" s="1027">
        <v>1</v>
      </c>
      <c r="G57" s="1029"/>
      <c r="H57" s="1030">
        <f>$F57*$G57</f>
        <v>0</v>
      </c>
      <c r="I57" s="1029"/>
      <c r="J57" s="1030">
        <f>$F57*$I57</f>
        <v>0</v>
      </c>
      <c r="K57" s="1029">
        <f>$G57+$I57</f>
        <v>0</v>
      </c>
      <c r="L57" s="1030">
        <f>$H57+$J57</f>
        <v>0</v>
      </c>
      <c r="M57" s="1027"/>
      <c r="N57" s="1027"/>
    </row>
    <row r="58" spans="1:14" ht="25.5">
      <c r="A58" s="1011"/>
      <c r="B58" s="1031"/>
      <c r="C58" s="1032"/>
      <c r="D58" s="1033" t="s">
        <v>44</v>
      </c>
      <c r="E58" s="1011"/>
      <c r="F58" s="1032"/>
      <c r="G58" s="1014"/>
      <c r="H58" s="1034"/>
      <c r="I58" s="1014"/>
      <c r="J58" s="1034"/>
      <c r="K58" s="1014"/>
      <c r="L58" s="1034"/>
      <c r="M58" s="1032"/>
      <c r="N58" s="1032"/>
    </row>
    <row r="59" spans="1:14">
      <c r="B59" s="1036">
        <v>1</v>
      </c>
      <c r="C59" s="1036" t="s">
        <v>5504</v>
      </c>
      <c r="D59" s="1038" t="s">
        <v>1019</v>
      </c>
    </row>
    <row r="60" spans="1:14">
      <c r="B60" s="1036">
        <v>1</v>
      </c>
      <c r="C60" s="1036" t="s">
        <v>5504</v>
      </c>
      <c r="D60" s="1038" t="s">
        <v>1139</v>
      </c>
    </row>
    <row r="61" spans="1:14">
      <c r="B61" s="1036">
        <v>1</v>
      </c>
      <c r="C61" s="1036" t="s">
        <v>5504</v>
      </c>
      <c r="D61" s="1038" t="s">
        <v>1140</v>
      </c>
    </row>
    <row r="62" spans="1:14">
      <c r="B62" s="1036">
        <v>1</v>
      </c>
      <c r="C62" s="1036" t="s">
        <v>5504</v>
      </c>
      <c r="D62" s="1038" t="s">
        <v>1140</v>
      </c>
    </row>
    <row r="63" spans="1:14">
      <c r="B63" s="1036">
        <v>1</v>
      </c>
      <c r="C63" s="1036" t="s">
        <v>5504</v>
      </c>
      <c r="D63" s="1038" t="s">
        <v>1141</v>
      </c>
    </row>
    <row r="64" spans="1:14">
      <c r="B64" s="1036">
        <v>1</v>
      </c>
      <c r="C64" s="1036" t="s">
        <v>5504</v>
      </c>
      <c r="D64" s="1038" t="s">
        <v>1142</v>
      </c>
    </row>
    <row r="65" spans="1:14">
      <c r="B65" s="1036">
        <v>1</v>
      </c>
      <c r="C65" s="1036" t="s">
        <v>5504</v>
      </c>
      <c r="D65" s="1038" t="s">
        <v>1142</v>
      </c>
    </row>
    <row r="66" spans="1:14">
      <c r="B66" s="1036">
        <v>1</v>
      </c>
      <c r="C66" s="1036" t="s">
        <v>5504</v>
      </c>
      <c r="D66" s="1038" t="s">
        <v>1180</v>
      </c>
    </row>
    <row r="67" spans="1:14">
      <c r="B67" s="1036">
        <v>1</v>
      </c>
      <c r="C67" s="1036" t="s">
        <v>5504</v>
      </c>
      <c r="D67" s="1038" t="s">
        <v>1181</v>
      </c>
    </row>
    <row r="68" spans="1:14">
      <c r="B68" s="1036">
        <v>1</v>
      </c>
      <c r="C68" s="1036" t="s">
        <v>5504</v>
      </c>
      <c r="D68" s="1038" t="s">
        <v>1181</v>
      </c>
    </row>
    <row r="69" spans="1:14">
      <c r="B69" s="1036">
        <v>1</v>
      </c>
      <c r="C69" s="1036" t="s">
        <v>5504</v>
      </c>
      <c r="D69" s="1038" t="s">
        <v>1182</v>
      </c>
    </row>
    <row r="70" spans="1:14">
      <c r="B70" s="1036">
        <v>1</v>
      </c>
      <c r="C70" s="1036" t="s">
        <v>5504</v>
      </c>
      <c r="D70" s="1038" t="s">
        <v>1183</v>
      </c>
    </row>
    <row r="71" spans="1:14">
      <c r="B71" s="1036">
        <v>1</v>
      </c>
      <c r="C71" s="1036" t="s">
        <v>5504</v>
      </c>
      <c r="D71" s="1038" t="s">
        <v>1183</v>
      </c>
    </row>
    <row r="72" spans="1:14">
      <c r="A72" s="1025">
        <v>52</v>
      </c>
      <c r="B72" s="1026" t="s">
        <v>1184</v>
      </c>
      <c r="C72" s="1027"/>
      <c r="D72" s="1028"/>
      <c r="E72" s="1025" t="s">
        <v>4018</v>
      </c>
      <c r="F72" s="1027">
        <v>1</v>
      </c>
      <c r="G72" s="1029"/>
      <c r="H72" s="1030">
        <f>$F72*$G72</f>
        <v>0</v>
      </c>
      <c r="I72" s="1029"/>
      <c r="J72" s="1030">
        <f>$F72*$I72</f>
        <v>0</v>
      </c>
      <c r="K72" s="1029">
        <f>$G72+$I72</f>
        <v>0</v>
      </c>
      <c r="L72" s="1030">
        <f>$H72+$J72</f>
        <v>0</v>
      </c>
      <c r="M72" s="1027"/>
      <c r="N72" s="1027"/>
    </row>
    <row r="73" spans="1:14" ht="25.5">
      <c r="A73" s="1011"/>
      <c r="B73" s="1031"/>
      <c r="C73" s="1032"/>
      <c r="D73" s="1033" t="s">
        <v>44</v>
      </c>
      <c r="E73" s="1011"/>
      <c r="F73" s="1032"/>
      <c r="G73" s="1014"/>
      <c r="H73" s="1034"/>
      <c r="I73" s="1014"/>
      <c r="J73" s="1034"/>
      <c r="K73" s="1014"/>
      <c r="L73" s="1034"/>
      <c r="M73" s="1032"/>
      <c r="N73" s="1032"/>
    </row>
    <row r="74" spans="1:14">
      <c r="B74" s="1036">
        <v>1</v>
      </c>
      <c r="C74" s="1036" t="s">
        <v>5504</v>
      </c>
      <c r="D74" s="1038" t="s">
        <v>1185</v>
      </c>
    </row>
    <row r="75" spans="1:14">
      <c r="B75" s="1036">
        <v>1</v>
      </c>
      <c r="C75" s="1036" t="s">
        <v>5504</v>
      </c>
      <c r="D75" s="1038" t="s">
        <v>1186</v>
      </c>
    </row>
    <row r="76" spans="1:14">
      <c r="B76" s="1036">
        <v>1</v>
      </c>
      <c r="C76" s="1036" t="s">
        <v>5504</v>
      </c>
      <c r="D76" s="1038" t="s">
        <v>1186</v>
      </c>
    </row>
    <row r="77" spans="1:14">
      <c r="A77" s="1025">
        <v>53</v>
      </c>
      <c r="B77" s="1026" t="s">
        <v>1103</v>
      </c>
      <c r="C77" s="1027"/>
      <c r="D77" s="1028"/>
      <c r="E77" s="1025" t="s">
        <v>4018</v>
      </c>
      <c r="F77" s="1027">
        <v>1</v>
      </c>
      <c r="G77" s="1029"/>
      <c r="H77" s="1030">
        <f>$F77*$G77</f>
        <v>0</v>
      </c>
      <c r="I77" s="1029"/>
      <c r="J77" s="1030">
        <f>$F77*$I77</f>
        <v>0</v>
      </c>
      <c r="K77" s="1029">
        <f>$G77+$I77</f>
        <v>0</v>
      </c>
      <c r="L77" s="1030">
        <f>$H77+$J77</f>
        <v>0</v>
      </c>
      <c r="M77" s="1027"/>
      <c r="N77" s="1027"/>
    </row>
    <row r="78" spans="1:14" ht="25.5">
      <c r="A78" s="1011"/>
      <c r="B78" s="1031"/>
      <c r="C78" s="1032"/>
      <c r="D78" s="1033" t="s">
        <v>44</v>
      </c>
      <c r="E78" s="1011"/>
      <c r="F78" s="1032"/>
      <c r="G78" s="1014"/>
      <c r="H78" s="1034"/>
      <c r="I78" s="1014"/>
      <c r="J78" s="1034"/>
      <c r="K78" s="1014"/>
      <c r="L78" s="1034"/>
      <c r="M78" s="1032"/>
      <c r="N78" s="1032"/>
    </row>
    <row r="79" spans="1:14">
      <c r="B79" s="1036">
        <v>1</v>
      </c>
      <c r="C79" s="1036" t="s">
        <v>5504</v>
      </c>
      <c r="D79" s="1038" t="s">
        <v>1104</v>
      </c>
    </row>
    <row r="80" spans="1:14">
      <c r="A80" s="1025">
        <v>54</v>
      </c>
      <c r="B80" s="1026" t="s">
        <v>1279</v>
      </c>
      <c r="C80" s="1027"/>
      <c r="D80" s="1028"/>
      <c r="E80" s="1025" t="s">
        <v>4018</v>
      </c>
      <c r="F80" s="1027">
        <v>1</v>
      </c>
      <c r="G80" s="1029"/>
      <c r="H80" s="1030">
        <f>$F80*$G80</f>
        <v>0</v>
      </c>
      <c r="I80" s="1029"/>
      <c r="J80" s="1030">
        <f>$F80*$I80</f>
        <v>0</v>
      </c>
      <c r="K80" s="1029">
        <f>$G80+$I80</f>
        <v>0</v>
      </c>
      <c r="L80" s="1030">
        <f>$H80+$J80</f>
        <v>0</v>
      </c>
      <c r="M80" s="1027"/>
      <c r="N80" s="1027"/>
    </row>
    <row r="81" spans="1:14">
      <c r="D81" s="1038" t="s">
        <v>1274</v>
      </c>
    </row>
    <row r="82" spans="1:14" ht="25.5">
      <c r="D82" s="1038" t="s">
        <v>0</v>
      </c>
    </row>
    <row r="83" spans="1:14">
      <c r="D83" s="1038" t="s">
        <v>1280</v>
      </c>
    </row>
    <row r="84" spans="1:14">
      <c r="D84" s="1038" t="s">
        <v>1281</v>
      </c>
    </row>
    <row r="85" spans="1:14" ht="13.5" thickBot="1">
      <c r="D85" s="1038" t="s">
        <v>1282</v>
      </c>
    </row>
    <row r="86" spans="1:14" ht="13.5" thickBot="1">
      <c r="A86" s="1045" t="s">
        <v>1283</v>
      </c>
      <c r="B86" s="1046" t="s">
        <v>1284</v>
      </c>
      <c r="C86" s="1047"/>
      <c r="D86" s="1048"/>
      <c r="E86" s="1049"/>
      <c r="F86" s="1047"/>
      <c r="G86" s="1050"/>
      <c r="H86" s="1051">
        <f>SUM(H7:H85)</f>
        <v>0</v>
      </c>
      <c r="I86" s="1050"/>
      <c r="J86" s="1050">
        <f>SUM(J7:J85)</f>
        <v>0</v>
      </c>
      <c r="K86" s="1050"/>
      <c r="L86" s="1050">
        <f>SUM(L7:L85)</f>
        <v>0</v>
      </c>
      <c r="M86" s="1047"/>
      <c r="N86"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92.xml><?xml version="1.0" encoding="utf-8"?>
<worksheet xmlns="http://schemas.openxmlformats.org/spreadsheetml/2006/main" xmlns:r="http://schemas.openxmlformats.org/officeDocument/2006/relationships">
  <sheetPr>
    <tabColor rgb="FF00B0F0"/>
    <pageSetUpPr fitToPage="1"/>
  </sheetPr>
  <dimension ref="A1:N4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4812</v>
      </c>
      <c r="C1" s="1684"/>
      <c r="D1" s="1684"/>
      <c r="E1" s="1011"/>
      <c r="G1" s="1013"/>
      <c r="H1" s="1014">
        <f>H46</f>
        <v>0</v>
      </c>
      <c r="I1" s="1015"/>
      <c r="J1" s="1014">
        <f>J46</f>
        <v>0</v>
      </c>
      <c r="K1" s="1015"/>
      <c r="L1" s="1014">
        <f>L46</f>
        <v>0</v>
      </c>
    </row>
    <row r="2" spans="1:14" s="1012" customFormat="1">
      <c r="A2" s="1010"/>
      <c r="B2" s="1684" t="s">
        <v>3</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55</v>
      </c>
      <c r="B7" s="1026" t="s">
        <v>1285</v>
      </c>
      <c r="C7" s="1027"/>
      <c r="D7" s="1028"/>
      <c r="E7" s="1025" t="s">
        <v>4018</v>
      </c>
      <c r="F7" s="1027">
        <v>1</v>
      </c>
      <c r="G7" s="1029"/>
      <c r="H7" s="1030">
        <f>$F7*$G7</f>
        <v>0</v>
      </c>
      <c r="I7" s="1029"/>
      <c r="J7" s="1030">
        <f>$F7*$I7</f>
        <v>0</v>
      </c>
      <c r="K7" s="1029">
        <f>$G7+$I7</f>
        <v>0</v>
      </c>
      <c r="L7" s="1030">
        <f>$H7+$J7</f>
        <v>0</v>
      </c>
      <c r="M7" s="1027"/>
      <c r="N7" s="1027"/>
    </row>
    <row r="8" spans="1:14" ht="89.25">
      <c r="A8" s="1011"/>
      <c r="B8" s="1031"/>
      <c r="C8" s="1032"/>
      <c r="D8" s="1033" t="s">
        <v>76</v>
      </c>
      <c r="E8" s="1011"/>
      <c r="F8" s="1032"/>
      <c r="G8" s="1014"/>
      <c r="H8" s="1034"/>
      <c r="I8" s="1014"/>
      <c r="J8" s="1034"/>
      <c r="K8" s="1014"/>
      <c r="L8" s="1034"/>
      <c r="M8" s="1032"/>
      <c r="N8" s="1032"/>
    </row>
    <row r="9" spans="1:14">
      <c r="D9" s="1033" t="s">
        <v>4849</v>
      </c>
    </row>
    <row r="10" spans="1:14">
      <c r="D10" s="1033" t="s">
        <v>4850</v>
      </c>
    </row>
    <row r="11" spans="1:14">
      <c r="D11" s="1033" t="s">
        <v>4851</v>
      </c>
    </row>
    <row r="12" spans="1:14">
      <c r="B12" s="1036">
        <v>1</v>
      </c>
      <c r="C12" s="1036" t="s">
        <v>5504</v>
      </c>
      <c r="D12" s="1038" t="s">
        <v>77</v>
      </c>
    </row>
    <row r="13" spans="1:14">
      <c r="B13" s="1036">
        <v>1</v>
      </c>
      <c r="C13" s="1036" t="s">
        <v>5504</v>
      </c>
      <c r="D13" s="1038" t="s">
        <v>1022</v>
      </c>
    </row>
    <row r="14" spans="1:14">
      <c r="B14" s="1036">
        <v>1</v>
      </c>
      <c r="C14" s="1036" t="s">
        <v>4018</v>
      </c>
      <c r="D14" s="1038" t="s">
        <v>3105</v>
      </c>
    </row>
    <row r="15" spans="1:14">
      <c r="A15" s="1025">
        <v>56</v>
      </c>
      <c r="B15" s="1026" t="s">
        <v>1144</v>
      </c>
      <c r="C15" s="1027"/>
      <c r="D15" s="1028"/>
      <c r="E15" s="1025" t="s">
        <v>4018</v>
      </c>
      <c r="F15" s="1027">
        <v>1</v>
      </c>
      <c r="G15" s="1029"/>
      <c r="H15" s="1030">
        <f>$F15*$G15</f>
        <v>0</v>
      </c>
      <c r="I15" s="1029"/>
      <c r="J15" s="1030">
        <f>$F15*$I15</f>
        <v>0</v>
      </c>
      <c r="K15" s="1029">
        <f>$G15+$I15</f>
        <v>0</v>
      </c>
      <c r="L15" s="1030">
        <f>$H15+$J15</f>
        <v>0</v>
      </c>
      <c r="M15" s="1027"/>
      <c r="N15" s="1027"/>
    </row>
    <row r="16" spans="1:14">
      <c r="B16" s="1036">
        <v>1</v>
      </c>
      <c r="C16" s="1036" t="s">
        <v>5504</v>
      </c>
      <c r="D16" s="1038" t="s">
        <v>1145</v>
      </c>
    </row>
    <row r="17" spans="1:14">
      <c r="B17" s="1036">
        <v>1</v>
      </c>
      <c r="C17" s="1036" t="s">
        <v>5504</v>
      </c>
      <c r="D17" s="1038" t="s">
        <v>1146</v>
      </c>
    </row>
    <row r="18" spans="1:14">
      <c r="B18" s="1036">
        <v>1</v>
      </c>
      <c r="C18" s="1036" t="s">
        <v>5504</v>
      </c>
      <c r="D18" s="1038" t="s">
        <v>1147</v>
      </c>
    </row>
    <row r="19" spans="1:14">
      <c r="A19" s="1025">
        <v>57</v>
      </c>
      <c r="B19" s="1026" t="s">
        <v>1148</v>
      </c>
      <c r="C19" s="1027"/>
      <c r="D19" s="1028"/>
      <c r="E19" s="1025" t="s">
        <v>4018</v>
      </c>
      <c r="F19" s="1027">
        <v>1</v>
      </c>
      <c r="G19" s="1029"/>
      <c r="H19" s="1030">
        <f>$F19*$G19</f>
        <v>0</v>
      </c>
      <c r="I19" s="1029"/>
      <c r="J19" s="1030">
        <f>$F19*$I19</f>
        <v>0</v>
      </c>
      <c r="K19" s="1029">
        <f>$G19+$I19</f>
        <v>0</v>
      </c>
      <c r="L19" s="1030">
        <f>$H19+$J19</f>
        <v>0</v>
      </c>
      <c r="M19" s="1027"/>
      <c r="N19" s="1027"/>
    </row>
    <row r="20" spans="1:14">
      <c r="B20" s="1036">
        <v>1</v>
      </c>
      <c r="C20" s="1036" t="s">
        <v>5504</v>
      </c>
      <c r="D20" s="1038" t="s">
        <v>1149</v>
      </c>
    </row>
    <row r="21" spans="1:14">
      <c r="A21" s="1025">
        <v>58</v>
      </c>
      <c r="B21" s="1026" t="s">
        <v>1150</v>
      </c>
      <c r="C21" s="1027"/>
      <c r="D21" s="1028"/>
      <c r="E21" s="1025" t="s">
        <v>4018</v>
      </c>
      <c r="F21" s="1027">
        <v>1</v>
      </c>
      <c r="G21" s="1029"/>
      <c r="H21" s="1030">
        <f>$F21*$G21</f>
        <v>0</v>
      </c>
      <c r="I21" s="1029"/>
      <c r="J21" s="1030">
        <f>$F21*$I21</f>
        <v>0</v>
      </c>
      <c r="K21" s="1029">
        <f>$G21+$I21</f>
        <v>0</v>
      </c>
      <c r="L21" s="1030">
        <f>$H21+$J21</f>
        <v>0</v>
      </c>
      <c r="M21" s="1027"/>
      <c r="N21" s="1027"/>
    </row>
    <row r="22" spans="1:14">
      <c r="B22" s="1036">
        <v>1</v>
      </c>
      <c r="C22" s="1036" t="s">
        <v>5504</v>
      </c>
      <c r="D22" s="1038" t="s">
        <v>1151</v>
      </c>
    </row>
    <row r="23" spans="1:14">
      <c r="B23" s="1036">
        <v>1</v>
      </c>
      <c r="C23" s="1036" t="s">
        <v>5504</v>
      </c>
      <c r="D23" s="1038" t="s">
        <v>1152</v>
      </c>
    </row>
    <row r="24" spans="1:14">
      <c r="B24" s="1036">
        <v>1</v>
      </c>
      <c r="C24" s="1036" t="s">
        <v>5504</v>
      </c>
      <c r="D24" s="1038" t="s">
        <v>1153</v>
      </c>
    </row>
    <row r="25" spans="1:14">
      <c r="B25" s="1036">
        <v>1</v>
      </c>
      <c r="C25" s="1036" t="s">
        <v>5504</v>
      </c>
      <c r="D25" s="1038" t="s">
        <v>1028</v>
      </c>
    </row>
    <row r="26" spans="1:14">
      <c r="B26" s="1036">
        <v>1</v>
      </c>
      <c r="C26" s="1036" t="s">
        <v>5504</v>
      </c>
      <c r="D26" s="1038" t="s">
        <v>1029</v>
      </c>
    </row>
    <row r="27" spans="1:14">
      <c r="B27" s="1036">
        <v>1</v>
      </c>
      <c r="C27" s="1036" t="s">
        <v>5504</v>
      </c>
      <c r="D27" s="1038" t="s">
        <v>1187</v>
      </c>
    </row>
    <row r="28" spans="1:14">
      <c r="B28" s="1036">
        <v>1</v>
      </c>
      <c r="C28" s="1036" t="s">
        <v>5504</v>
      </c>
      <c r="D28" s="1038" t="s">
        <v>1039</v>
      </c>
    </row>
    <row r="29" spans="1:14">
      <c r="A29" s="1025">
        <v>59</v>
      </c>
      <c r="B29" s="1026" t="s">
        <v>134</v>
      </c>
      <c r="C29" s="1027"/>
      <c r="D29" s="1028"/>
      <c r="E29" s="1025" t="s">
        <v>4018</v>
      </c>
      <c r="F29" s="1027">
        <v>1</v>
      </c>
      <c r="G29" s="1029"/>
      <c r="H29" s="1030">
        <f>$F29*$G29</f>
        <v>0</v>
      </c>
      <c r="I29" s="1029"/>
      <c r="J29" s="1030">
        <f>$F29*$I29</f>
        <v>0</v>
      </c>
      <c r="K29" s="1029">
        <f>$G29+$I29</f>
        <v>0</v>
      </c>
      <c r="L29" s="1030">
        <f>$H29+$J29</f>
        <v>0</v>
      </c>
      <c r="M29" s="1027"/>
      <c r="N29" s="1027"/>
    </row>
    <row r="30" spans="1:14">
      <c r="B30" s="1036">
        <v>1</v>
      </c>
      <c r="C30" s="1036" t="s">
        <v>5504</v>
      </c>
      <c r="D30" s="1038" t="s">
        <v>135</v>
      </c>
    </row>
    <row r="31" spans="1:14">
      <c r="B31" s="1036">
        <v>1</v>
      </c>
      <c r="C31" s="1036" t="s">
        <v>5504</v>
      </c>
      <c r="D31" s="1038" t="s">
        <v>136</v>
      </c>
    </row>
    <row r="32" spans="1:14">
      <c r="B32" s="1036">
        <v>1</v>
      </c>
      <c r="C32" s="1036" t="s">
        <v>5504</v>
      </c>
      <c r="D32" s="1038" t="s">
        <v>137</v>
      </c>
    </row>
    <row r="33" spans="1:14">
      <c r="A33" s="1025">
        <v>60</v>
      </c>
      <c r="B33" s="1026" t="s">
        <v>141</v>
      </c>
      <c r="C33" s="1027"/>
      <c r="D33" s="1028"/>
      <c r="E33" s="1025" t="s">
        <v>4018</v>
      </c>
      <c r="F33" s="1027">
        <v>1</v>
      </c>
      <c r="G33" s="1029"/>
      <c r="H33" s="1030">
        <f>$F33*$G33</f>
        <v>0</v>
      </c>
      <c r="I33" s="1029"/>
      <c r="J33" s="1030">
        <f>$F33*$I33</f>
        <v>0</v>
      </c>
      <c r="K33" s="1029">
        <f>$G33+$I33</f>
        <v>0</v>
      </c>
      <c r="L33" s="1030">
        <f>$H33+$J33</f>
        <v>0</v>
      </c>
      <c r="M33" s="1027"/>
      <c r="N33" s="1027"/>
    </row>
    <row r="34" spans="1:14">
      <c r="B34" s="1036">
        <v>1</v>
      </c>
      <c r="C34" s="1036" t="s">
        <v>5504</v>
      </c>
      <c r="D34" s="1038" t="s">
        <v>142</v>
      </c>
    </row>
    <row r="35" spans="1:14">
      <c r="A35" s="1025">
        <v>61</v>
      </c>
      <c r="B35" s="1026" t="s">
        <v>143</v>
      </c>
      <c r="C35" s="1027"/>
      <c r="D35" s="1028"/>
      <c r="E35" s="1025" t="s">
        <v>4018</v>
      </c>
      <c r="F35" s="1027">
        <v>1</v>
      </c>
      <c r="G35" s="1029"/>
      <c r="H35" s="1030">
        <f>$F35*$G35</f>
        <v>0</v>
      </c>
      <c r="I35" s="1029"/>
      <c r="J35" s="1030">
        <f>$F35*$I35</f>
        <v>0</v>
      </c>
      <c r="K35" s="1029">
        <f>$G35+$I35</f>
        <v>0</v>
      </c>
      <c r="L35" s="1030">
        <f>$H35+$J35</f>
        <v>0</v>
      </c>
      <c r="M35" s="1027"/>
      <c r="N35" s="1027"/>
    </row>
    <row r="36" spans="1:14">
      <c r="B36" s="1036">
        <v>1</v>
      </c>
      <c r="C36" s="1036" t="s">
        <v>5504</v>
      </c>
      <c r="D36" s="1038" t="s">
        <v>144</v>
      </c>
    </row>
    <row r="37" spans="1:14">
      <c r="A37" s="1025">
        <v>62</v>
      </c>
      <c r="B37" s="1026" t="s">
        <v>145</v>
      </c>
      <c r="C37" s="1027"/>
      <c r="D37" s="1028"/>
      <c r="E37" s="1025" t="s">
        <v>4018</v>
      </c>
      <c r="F37" s="1027">
        <v>1</v>
      </c>
      <c r="G37" s="1029"/>
      <c r="H37" s="1030">
        <f>$F37*$G37</f>
        <v>0</v>
      </c>
      <c r="I37" s="1029"/>
      <c r="J37" s="1030">
        <f>$F37*$I37</f>
        <v>0</v>
      </c>
      <c r="K37" s="1029">
        <f>$G37+$I37</f>
        <v>0</v>
      </c>
      <c r="L37" s="1030">
        <f>$H37+$J37</f>
        <v>0</v>
      </c>
      <c r="M37" s="1027"/>
      <c r="N37" s="1027"/>
    </row>
    <row r="38" spans="1:14" ht="25.5">
      <c r="A38" s="1011"/>
      <c r="B38" s="1031"/>
      <c r="C38" s="1032"/>
      <c r="D38" s="1033" t="s">
        <v>146</v>
      </c>
      <c r="E38" s="1011"/>
      <c r="F38" s="1032"/>
      <c r="G38" s="1014"/>
      <c r="H38" s="1034"/>
      <c r="I38" s="1014"/>
      <c r="J38" s="1034"/>
      <c r="K38" s="1014"/>
      <c r="L38" s="1034"/>
      <c r="M38" s="1032"/>
      <c r="N38" s="1032"/>
    </row>
    <row r="39" spans="1:14">
      <c r="B39" s="1036">
        <v>1</v>
      </c>
      <c r="C39" s="1036" t="s">
        <v>5504</v>
      </c>
      <c r="D39" s="1038" t="s">
        <v>147</v>
      </c>
    </row>
    <row r="40" spans="1:14">
      <c r="A40" s="1025">
        <v>63</v>
      </c>
      <c r="B40" s="1026" t="s">
        <v>1279</v>
      </c>
      <c r="C40" s="1027"/>
      <c r="D40" s="1028"/>
      <c r="E40" s="1025" t="s">
        <v>4018</v>
      </c>
      <c r="F40" s="1027">
        <v>1</v>
      </c>
      <c r="G40" s="1029"/>
      <c r="H40" s="1030">
        <f>$F40*$G40</f>
        <v>0</v>
      </c>
      <c r="I40" s="1029"/>
      <c r="J40" s="1030">
        <f>$F40*$I40</f>
        <v>0</v>
      </c>
      <c r="K40" s="1029">
        <f>$G40+$I40</f>
        <v>0</v>
      </c>
      <c r="L40" s="1030">
        <f>$H40+$J40</f>
        <v>0</v>
      </c>
      <c r="M40" s="1027"/>
      <c r="N40" s="1027"/>
    </row>
    <row r="41" spans="1:14">
      <c r="D41" s="1038" t="s">
        <v>1274</v>
      </c>
    </row>
    <row r="42" spans="1:14" ht="25.5">
      <c r="D42" s="1038" t="s">
        <v>0</v>
      </c>
    </row>
    <row r="43" spans="1:14">
      <c r="D43" s="1038" t="s">
        <v>1280</v>
      </c>
    </row>
    <row r="44" spans="1:14">
      <c r="D44" s="1038" t="s">
        <v>1281</v>
      </c>
    </row>
    <row r="45" spans="1:14" ht="13.5" thickBot="1">
      <c r="D45" s="1038" t="s">
        <v>1282</v>
      </c>
    </row>
    <row r="46" spans="1:14" ht="13.5" thickBot="1">
      <c r="A46" s="1045" t="s">
        <v>1283</v>
      </c>
      <c r="B46" s="1046" t="s">
        <v>1284</v>
      </c>
      <c r="C46" s="1047"/>
      <c r="D46" s="1048"/>
      <c r="E46" s="1049"/>
      <c r="F46" s="1047"/>
      <c r="G46" s="1050"/>
      <c r="H46" s="1051">
        <f>SUM(H7:H45)</f>
        <v>0</v>
      </c>
      <c r="I46" s="1050"/>
      <c r="J46" s="1050">
        <f>SUM(J7:J45)</f>
        <v>0</v>
      </c>
      <c r="K46" s="1050"/>
      <c r="L46" s="1050">
        <f>SUM(L7:L45)</f>
        <v>0</v>
      </c>
      <c r="M46" s="1047"/>
      <c r="N46"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93.xml><?xml version="1.0" encoding="utf-8"?>
<worksheet xmlns="http://schemas.openxmlformats.org/spreadsheetml/2006/main" xmlns:r="http://schemas.openxmlformats.org/officeDocument/2006/relationships">
  <sheetPr>
    <tabColor rgb="FF00B0F0"/>
    <pageSetUpPr fitToPage="1"/>
  </sheetPr>
  <dimension ref="A1:N1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4812</v>
      </c>
      <c r="C1" s="1684"/>
      <c r="D1" s="1684"/>
      <c r="E1" s="1011"/>
      <c r="G1" s="1013"/>
      <c r="H1" s="1014">
        <f>H17</f>
        <v>0</v>
      </c>
      <c r="I1" s="1015"/>
      <c r="J1" s="1014">
        <f>J17</f>
        <v>0</v>
      </c>
      <c r="K1" s="1015"/>
      <c r="L1" s="1014">
        <f>L17</f>
        <v>0</v>
      </c>
    </row>
    <row r="2" spans="1:14" s="1012" customFormat="1">
      <c r="A2" s="1010"/>
      <c r="B2" s="1684" t="s">
        <v>1046</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64</v>
      </c>
      <c r="B7" s="1026" t="s">
        <v>1154</v>
      </c>
      <c r="C7" s="1027"/>
      <c r="D7" s="1028"/>
      <c r="E7" s="1025" t="s">
        <v>4018</v>
      </c>
      <c r="F7" s="1027">
        <v>1</v>
      </c>
      <c r="G7" s="1029"/>
      <c r="H7" s="1030">
        <f>$F7*$G7</f>
        <v>0</v>
      </c>
      <c r="I7" s="1029"/>
      <c r="J7" s="1030">
        <f>$F7*$I7</f>
        <v>0</v>
      </c>
      <c r="K7" s="1029">
        <f>$G7+$I7</f>
        <v>0</v>
      </c>
      <c r="L7" s="1030">
        <f>$H7+$J7</f>
        <v>0</v>
      </c>
      <c r="M7" s="1027"/>
      <c r="N7" s="1027"/>
    </row>
    <row r="8" spans="1:14" ht="25.5">
      <c r="B8" s="1036">
        <v>1</v>
      </c>
      <c r="C8" s="1036" t="s">
        <v>5504</v>
      </c>
      <c r="D8" s="1038" t="s">
        <v>1188</v>
      </c>
    </row>
    <row r="9" spans="1:14" ht="25.5">
      <c r="B9" s="1036">
        <v>1</v>
      </c>
      <c r="C9" s="1036" t="s">
        <v>5504</v>
      </c>
      <c r="D9" s="1038" t="s">
        <v>1189</v>
      </c>
    </row>
    <row r="10" spans="1:14">
      <c r="B10" s="1036">
        <v>1</v>
      </c>
      <c r="C10" s="1036" t="s">
        <v>5504</v>
      </c>
      <c r="D10" s="1038" t="s">
        <v>1155</v>
      </c>
    </row>
    <row r="11" spans="1:14">
      <c r="A11" s="1025">
        <v>65</v>
      </c>
      <c r="B11" s="1026" t="s">
        <v>1279</v>
      </c>
      <c r="C11" s="1027"/>
      <c r="D11" s="1028"/>
      <c r="E11" s="1025" t="s">
        <v>4018</v>
      </c>
      <c r="F11" s="1027">
        <v>1</v>
      </c>
      <c r="G11" s="1029"/>
      <c r="H11" s="1030">
        <f>$F11*$G11</f>
        <v>0</v>
      </c>
      <c r="I11" s="1029"/>
      <c r="J11" s="1030">
        <f>$F11*$I11</f>
        <v>0</v>
      </c>
      <c r="K11" s="1029">
        <f>$G11+$I11</f>
        <v>0</v>
      </c>
      <c r="L11" s="1030">
        <f>$H11+$J11</f>
        <v>0</v>
      </c>
      <c r="M11" s="1027"/>
      <c r="N11" s="1027"/>
    </row>
    <row r="12" spans="1:14">
      <c r="D12" s="1038" t="s">
        <v>1274</v>
      </c>
    </row>
    <row r="13" spans="1:14" ht="25.5">
      <c r="D13" s="1038" t="s">
        <v>0</v>
      </c>
    </row>
    <row r="14" spans="1:14">
      <c r="D14" s="1038" t="s">
        <v>1280</v>
      </c>
    </row>
    <row r="15" spans="1:14">
      <c r="D15" s="1038" t="s">
        <v>1281</v>
      </c>
    </row>
    <row r="16" spans="1:14" ht="13.5" thickBot="1">
      <c r="D16" s="1038" t="s">
        <v>1282</v>
      </c>
    </row>
    <row r="17" spans="1:14" ht="13.5" thickBot="1">
      <c r="A17" s="1045" t="s">
        <v>1283</v>
      </c>
      <c r="B17" s="1046" t="s">
        <v>1284</v>
      </c>
      <c r="C17" s="1047"/>
      <c r="D17" s="1048"/>
      <c r="E17" s="1049"/>
      <c r="F17" s="1047"/>
      <c r="G17" s="1050"/>
      <c r="H17" s="1051">
        <f>SUM(H7:H16)</f>
        <v>0</v>
      </c>
      <c r="I17" s="1050"/>
      <c r="J17" s="1050">
        <f>SUM(J7:J16)</f>
        <v>0</v>
      </c>
      <c r="K17" s="1050"/>
      <c r="L17" s="1050">
        <f>SUM(L7:L16)</f>
        <v>0</v>
      </c>
      <c r="M17" s="1047"/>
      <c r="N17"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94.xml><?xml version="1.0" encoding="utf-8"?>
<worksheet xmlns="http://schemas.openxmlformats.org/spreadsheetml/2006/main" xmlns:r="http://schemas.openxmlformats.org/officeDocument/2006/relationships">
  <sheetPr>
    <tabColor rgb="FF00B0F0"/>
    <pageSetUpPr fitToPage="1"/>
  </sheetPr>
  <dimension ref="A3:E25"/>
  <sheetViews>
    <sheetView workbookViewId="0">
      <selection activeCell="A31" sqref="A31"/>
    </sheetView>
  </sheetViews>
  <sheetFormatPr defaultColWidth="10.6640625" defaultRowHeight="12.75"/>
  <cols>
    <col min="1" max="1" width="10.6640625" style="1053"/>
    <col min="2" max="2" width="45" style="1055" customWidth="1"/>
    <col min="3" max="3" width="15.1640625" style="1055" customWidth="1"/>
    <col min="4" max="4" width="16.1640625" style="1055" customWidth="1"/>
    <col min="5" max="5" width="17.6640625" style="1055" customWidth="1"/>
    <col min="6" max="16384" width="10.6640625" style="1055"/>
  </cols>
  <sheetData>
    <row r="3" spans="1:5">
      <c r="B3" s="1054" t="s">
        <v>1190</v>
      </c>
    </row>
    <row r="5" spans="1:5">
      <c r="B5" s="1056" t="s">
        <v>4826</v>
      </c>
      <c r="C5" s="1057" t="s">
        <v>4827</v>
      </c>
      <c r="D5" s="1057" t="s">
        <v>4828</v>
      </c>
      <c r="E5" s="1057" t="s">
        <v>4829</v>
      </c>
    </row>
    <row r="6" spans="1:5">
      <c r="B6" s="1058"/>
      <c r="C6" s="1058"/>
      <c r="D6" s="1058"/>
      <c r="E6" s="1058"/>
    </row>
    <row r="7" spans="1:5">
      <c r="B7" s="1058" t="s">
        <v>4830</v>
      </c>
      <c r="C7" s="1059">
        <f ca="1">'Mot (12)'!$H$1</f>
        <v>0</v>
      </c>
      <c r="D7" s="1059">
        <f ca="1">'Mot (12)'!$J$1</f>
        <v>0</v>
      </c>
      <c r="E7" s="1059">
        <f ca="1">'Mot (12)'!$L$1</f>
        <v>0</v>
      </c>
    </row>
    <row r="8" spans="1:5">
      <c r="B8" s="1058" t="s">
        <v>4831</v>
      </c>
      <c r="C8" s="1059">
        <f ca="1">'St (7)'!$H$1</f>
        <v>0</v>
      </c>
      <c r="D8" s="1059">
        <f ca="1">'St (7)'!$J$1</f>
        <v>0</v>
      </c>
      <c r="E8" s="1059">
        <f ca="1">'St (7)'!$L$1</f>
        <v>0</v>
      </c>
    </row>
    <row r="9" spans="1:5">
      <c r="B9" s="1058" t="s">
        <v>2</v>
      </c>
      <c r="C9" s="1059">
        <f ca="1">'MaR (7)'!$H$1</f>
        <v>0</v>
      </c>
      <c r="D9" s="1059">
        <f ca="1">'MaR (7)'!$J$1</f>
        <v>0</v>
      </c>
      <c r="E9" s="1059">
        <f ca="1">'MaR (7)'!$L$1</f>
        <v>0</v>
      </c>
    </row>
    <row r="10" spans="1:5">
      <c r="B10" s="1058" t="s">
        <v>3</v>
      </c>
      <c r="C10" s="1059">
        <f ca="1">'ASŘTP (7)'!$H$1</f>
        <v>0</v>
      </c>
      <c r="D10" s="1059">
        <f ca="1">'ASŘTP (7)'!$J$1</f>
        <v>0</v>
      </c>
      <c r="E10" s="1059">
        <f ca="1">'ASŘTP (7)'!$L$1</f>
        <v>0</v>
      </c>
    </row>
    <row r="11" spans="1:5">
      <c r="B11" s="1058"/>
      <c r="C11" s="1059"/>
      <c r="D11" s="1059"/>
      <c r="E11" s="1059"/>
    </row>
    <row r="12" spans="1:5">
      <c r="B12" s="1060" t="s">
        <v>4832</v>
      </c>
      <c r="C12" s="1061">
        <f>SUM(C6:C11)</f>
        <v>0</v>
      </c>
      <c r="D12" s="1061">
        <f>SUM(D6:D11)</f>
        <v>0</v>
      </c>
      <c r="E12" s="1061">
        <f>SUM(E6:E11)</f>
        <v>0</v>
      </c>
    </row>
    <row r="16" spans="1:5" s="1063" customFormat="1" ht="9.75">
      <c r="A16" s="1062"/>
    </row>
    <row r="17" spans="1:1" s="1063" customFormat="1" ht="9.75">
      <c r="A17" s="1062"/>
    </row>
    <row r="18" spans="1:1" s="1063" customFormat="1" ht="9.75">
      <c r="A18" s="1062"/>
    </row>
    <row r="19" spans="1:1" s="1063" customFormat="1" ht="9.75">
      <c r="A19" s="1062"/>
    </row>
    <row r="20" spans="1:1" s="1063" customFormat="1" ht="9.75">
      <c r="A20" s="1062"/>
    </row>
    <row r="21" spans="1:1" s="1063" customFormat="1" ht="9.75">
      <c r="A21" s="1062"/>
    </row>
    <row r="22" spans="1:1" s="1063" customFormat="1" ht="9.75">
      <c r="A22" s="1062"/>
    </row>
    <row r="23" spans="1:1" s="1063" customFormat="1" ht="9.75">
      <c r="A23" s="1062"/>
    </row>
    <row r="24" spans="1:1" s="1063" customFormat="1" ht="9.75">
      <c r="A24" s="1062"/>
    </row>
    <row r="25" spans="1:1" s="1063" customFormat="1" ht="9.75">
      <c r="A25" s="1062"/>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95.xml><?xml version="1.0" encoding="utf-8"?>
<worksheet xmlns="http://schemas.openxmlformats.org/spreadsheetml/2006/main" xmlns:r="http://schemas.openxmlformats.org/officeDocument/2006/relationships">
  <sheetPr>
    <tabColor rgb="FF00B0F0"/>
    <pageSetUpPr fitToPage="1"/>
  </sheetPr>
  <dimension ref="A1:N103"/>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089" customWidth="1"/>
    <col min="2" max="2" width="6.83203125" style="1090" customWidth="1"/>
    <col min="3" max="3" width="5.5" style="1090" customWidth="1"/>
    <col min="4" max="4" width="68.1640625" style="1093" customWidth="1"/>
    <col min="5" max="5" width="10.1640625" style="1089" customWidth="1"/>
    <col min="6" max="6" width="10.6640625" style="1090"/>
    <col min="7" max="12" width="12.5" style="1092" customWidth="1"/>
    <col min="13" max="13" width="15" style="1090" customWidth="1"/>
    <col min="14" max="14" width="17" style="1090" customWidth="1"/>
    <col min="15" max="16384" width="10.6640625" style="1055"/>
  </cols>
  <sheetData>
    <row r="1" spans="1:14" s="1066" customFormat="1">
      <c r="A1" s="1064"/>
      <c r="B1" s="1687" t="s">
        <v>1191</v>
      </c>
      <c r="C1" s="1687"/>
      <c r="D1" s="1687"/>
      <c r="E1" s="1065"/>
      <c r="G1" s="1067"/>
      <c r="H1" s="1068">
        <f>H103</f>
        <v>0</v>
      </c>
      <c r="I1" s="1069"/>
      <c r="J1" s="1068">
        <f>J103</f>
        <v>0</v>
      </c>
      <c r="K1" s="1069"/>
      <c r="L1" s="1068">
        <f>L103</f>
        <v>0</v>
      </c>
    </row>
    <row r="2" spans="1:14" s="1066" customFormat="1">
      <c r="A2" s="1064"/>
      <c r="B2" s="1687" t="s">
        <v>4830</v>
      </c>
      <c r="C2" s="1687"/>
      <c r="D2" s="1687"/>
      <c r="E2" s="1065"/>
      <c r="G2" s="1070"/>
      <c r="H2" s="1071"/>
      <c r="I2" s="1065"/>
      <c r="J2" s="1065"/>
      <c r="K2" s="1065"/>
      <c r="L2" s="1065"/>
    </row>
    <row r="3" spans="1:14" s="1066" customFormat="1">
      <c r="A3" s="1064"/>
      <c r="B3" s="1688"/>
      <c r="C3" s="1688"/>
      <c r="D3" s="1688"/>
      <c r="E3" s="1065"/>
      <c r="G3" s="1071"/>
      <c r="H3" s="1071"/>
      <c r="I3" s="1065"/>
      <c r="J3" s="1065"/>
      <c r="K3" s="1065"/>
      <c r="L3" s="1065"/>
    </row>
    <row r="4" spans="1:14" ht="25.5">
      <c r="A4" s="1072" t="s">
        <v>4834</v>
      </c>
      <c r="B4" s="1689" t="s">
        <v>4835</v>
      </c>
      <c r="C4" s="1689"/>
      <c r="D4" s="1689"/>
      <c r="E4" s="1073" t="s">
        <v>4836</v>
      </c>
      <c r="F4" s="1073" t="s">
        <v>4837</v>
      </c>
      <c r="G4" s="1057" t="s">
        <v>4838</v>
      </c>
      <c r="H4" s="1057" t="s">
        <v>4839</v>
      </c>
      <c r="I4" s="1057" t="s">
        <v>4840</v>
      </c>
      <c r="J4" s="1057" t="s">
        <v>4841</v>
      </c>
      <c r="K4" s="1057" t="s">
        <v>4842</v>
      </c>
      <c r="L4" s="1057" t="s">
        <v>4843</v>
      </c>
      <c r="M4" s="1057" t="s">
        <v>5953</v>
      </c>
      <c r="N4" s="1057" t="s">
        <v>4844</v>
      </c>
    </row>
    <row r="5" spans="1:14">
      <c r="A5" s="1074">
        <v>1</v>
      </c>
      <c r="B5" s="1074" t="s">
        <v>5936</v>
      </c>
      <c r="C5" s="1074" t="s">
        <v>5936</v>
      </c>
      <c r="D5" s="1074">
        <v>2</v>
      </c>
      <c r="E5" s="1074">
        <v>3</v>
      </c>
      <c r="F5" s="1074">
        <v>4</v>
      </c>
      <c r="G5" s="1074">
        <v>5</v>
      </c>
      <c r="H5" s="1074">
        <v>6</v>
      </c>
      <c r="I5" s="1074">
        <v>7</v>
      </c>
      <c r="J5" s="1074">
        <v>8</v>
      </c>
      <c r="K5" s="1074">
        <v>9</v>
      </c>
      <c r="L5" s="1074">
        <v>10</v>
      </c>
      <c r="M5" s="1074">
        <v>11</v>
      </c>
      <c r="N5" s="1074">
        <v>12</v>
      </c>
    </row>
    <row r="6" spans="1:14" s="1078" customFormat="1">
      <c r="A6" s="1075" t="s">
        <v>4845</v>
      </c>
      <c r="B6" s="1076" t="s">
        <v>4845</v>
      </c>
      <c r="C6" s="1076" t="s">
        <v>4845</v>
      </c>
      <c r="D6" s="1077" t="s">
        <v>4845</v>
      </c>
      <c r="E6" s="1075" t="s">
        <v>4845</v>
      </c>
      <c r="F6" s="1076" t="s">
        <v>4845</v>
      </c>
      <c r="G6" s="1075" t="s">
        <v>4846</v>
      </c>
      <c r="H6" s="1075" t="s">
        <v>4846</v>
      </c>
      <c r="I6" s="1075" t="s">
        <v>4846</v>
      </c>
      <c r="J6" s="1075" t="s">
        <v>4846</v>
      </c>
      <c r="K6" s="1076" t="s">
        <v>4846</v>
      </c>
      <c r="L6" s="1076" t="s">
        <v>4846</v>
      </c>
      <c r="M6" s="1076" t="s">
        <v>4846</v>
      </c>
      <c r="N6" s="1076" t="s">
        <v>4846</v>
      </c>
    </row>
    <row r="7" spans="1:14">
      <c r="A7" s="1079">
        <v>1</v>
      </c>
      <c r="B7" s="1080" t="s">
        <v>4847</v>
      </c>
      <c r="C7" s="1081"/>
      <c r="D7" s="1082"/>
      <c r="E7" s="1079" t="s">
        <v>4018</v>
      </c>
      <c r="F7" s="1081">
        <v>1</v>
      </c>
      <c r="G7" s="1083"/>
      <c r="H7" s="1084">
        <f>$F7*$G7</f>
        <v>0</v>
      </c>
      <c r="I7" s="1083"/>
      <c r="J7" s="1084">
        <f>$F7*$I7</f>
        <v>0</v>
      </c>
      <c r="K7" s="1083">
        <f>$G7+$I7</f>
        <v>0</v>
      </c>
      <c r="L7" s="1084">
        <f>$H7+$J7</f>
        <v>0</v>
      </c>
      <c r="M7" s="1081"/>
      <c r="N7" s="1081"/>
    </row>
    <row r="8" spans="1:14" ht="89.25">
      <c r="A8" s="1065"/>
      <c r="B8" s="1085"/>
      <c r="C8" s="1086"/>
      <c r="D8" s="1087" t="s">
        <v>1192</v>
      </c>
      <c r="E8" s="1065"/>
      <c r="F8" s="1086"/>
      <c r="G8" s="1068"/>
      <c r="H8" s="1088"/>
      <c r="I8" s="1068"/>
      <c r="J8" s="1088"/>
      <c r="K8" s="1068"/>
      <c r="L8" s="1088"/>
      <c r="M8" s="1086"/>
      <c r="N8" s="1086"/>
    </row>
    <row r="9" spans="1:14">
      <c r="D9" s="1091" t="s">
        <v>4849</v>
      </c>
    </row>
    <row r="10" spans="1:14">
      <c r="D10" s="1091" t="s">
        <v>4850</v>
      </c>
    </row>
    <row r="11" spans="1:14">
      <c r="D11" s="1091" t="s">
        <v>4851</v>
      </c>
    </row>
    <row r="12" spans="1:14">
      <c r="B12" s="1090">
        <v>2</v>
      </c>
      <c r="C12" s="1090" t="s">
        <v>5504</v>
      </c>
      <c r="D12" s="1093" t="s">
        <v>4864</v>
      </c>
    </row>
    <row r="13" spans="1:14">
      <c r="B13" s="1090">
        <v>1</v>
      </c>
      <c r="C13" s="1090" t="s">
        <v>5504</v>
      </c>
      <c r="D13" s="1093" t="s">
        <v>1290</v>
      </c>
    </row>
    <row r="14" spans="1:14">
      <c r="B14" s="1090">
        <v>1</v>
      </c>
      <c r="C14" s="1090" t="s">
        <v>5504</v>
      </c>
      <c r="D14" s="1093" t="s">
        <v>4869</v>
      </c>
    </row>
    <row r="15" spans="1:14">
      <c r="B15" s="1090">
        <v>1</v>
      </c>
      <c r="C15" s="1090" t="s">
        <v>5504</v>
      </c>
      <c r="D15" s="1093" t="s">
        <v>3775</v>
      </c>
    </row>
    <row r="16" spans="1:14">
      <c r="B16" s="1090">
        <v>1</v>
      </c>
      <c r="C16" s="1090" t="s">
        <v>5504</v>
      </c>
      <c r="D16" s="1093" t="s">
        <v>4874</v>
      </c>
    </row>
    <row r="17" spans="2:4">
      <c r="B17" s="1090">
        <v>1</v>
      </c>
      <c r="C17" s="1090" t="s">
        <v>5504</v>
      </c>
      <c r="D17" s="1093" t="s">
        <v>4874</v>
      </c>
    </row>
    <row r="18" spans="2:4">
      <c r="B18" s="1090">
        <v>1</v>
      </c>
      <c r="C18" s="1090" t="s">
        <v>5504</v>
      </c>
      <c r="D18" s="1093" t="s">
        <v>162</v>
      </c>
    </row>
    <row r="19" spans="2:4">
      <c r="B19" s="1090">
        <v>1</v>
      </c>
      <c r="C19" s="1090" t="s">
        <v>5504</v>
      </c>
      <c r="D19" s="1093" t="s">
        <v>1193</v>
      </c>
    </row>
    <row r="20" spans="2:4">
      <c r="B20" s="1090">
        <v>3</v>
      </c>
      <c r="C20" s="1090" t="s">
        <v>5504</v>
      </c>
      <c r="D20" s="1093" t="s">
        <v>166</v>
      </c>
    </row>
    <row r="21" spans="2:4">
      <c r="B21" s="1090">
        <v>12</v>
      </c>
      <c r="C21" s="1090" t="s">
        <v>5504</v>
      </c>
      <c r="D21" s="1093" t="s">
        <v>4882</v>
      </c>
    </row>
    <row r="22" spans="2:4">
      <c r="B22" s="1090">
        <v>1</v>
      </c>
      <c r="C22" s="1090" t="s">
        <v>5504</v>
      </c>
      <c r="D22" s="1093" t="s">
        <v>1160</v>
      </c>
    </row>
    <row r="23" spans="2:4">
      <c r="B23" s="1090">
        <v>1</v>
      </c>
      <c r="C23" s="1090" t="s">
        <v>5504</v>
      </c>
      <c r="D23" s="1093" t="s">
        <v>1054</v>
      </c>
    </row>
    <row r="24" spans="2:4">
      <c r="B24" s="1090">
        <v>1</v>
      </c>
      <c r="C24" s="1090" t="s">
        <v>5504</v>
      </c>
      <c r="D24" s="1093" t="s">
        <v>4886</v>
      </c>
    </row>
    <row r="25" spans="2:4">
      <c r="B25" s="1090">
        <v>1</v>
      </c>
      <c r="C25" s="1090" t="s">
        <v>5504</v>
      </c>
      <c r="D25" s="1093" t="s">
        <v>1161</v>
      </c>
    </row>
    <row r="26" spans="2:4">
      <c r="B26" s="1090">
        <v>1</v>
      </c>
      <c r="C26" s="1090" t="s">
        <v>5504</v>
      </c>
      <c r="D26" s="1093" t="s">
        <v>170</v>
      </c>
    </row>
    <row r="27" spans="2:4">
      <c r="B27" s="1090">
        <v>12</v>
      </c>
      <c r="C27" s="1090" t="s">
        <v>5504</v>
      </c>
      <c r="D27" s="1093" t="s">
        <v>3085</v>
      </c>
    </row>
    <row r="28" spans="2:4">
      <c r="B28" s="1090">
        <v>15</v>
      </c>
      <c r="C28" s="1090" t="s">
        <v>5504</v>
      </c>
      <c r="D28" s="1093" t="s">
        <v>3086</v>
      </c>
    </row>
    <row r="29" spans="2:4">
      <c r="B29" s="1090">
        <v>2</v>
      </c>
      <c r="C29" s="1090" t="s">
        <v>5504</v>
      </c>
      <c r="D29" s="1093" t="s">
        <v>12</v>
      </c>
    </row>
    <row r="30" spans="2:4">
      <c r="B30" s="1090">
        <v>1</v>
      </c>
      <c r="C30" s="1090" t="s">
        <v>5504</v>
      </c>
      <c r="D30" s="1093" t="s">
        <v>81</v>
      </c>
    </row>
    <row r="31" spans="2:4">
      <c r="B31" s="1090">
        <v>15</v>
      </c>
      <c r="C31" s="1090" t="s">
        <v>5504</v>
      </c>
      <c r="D31" s="1093" t="s">
        <v>3087</v>
      </c>
    </row>
    <row r="32" spans="2:4">
      <c r="B32" s="1090">
        <v>4</v>
      </c>
      <c r="C32" s="1090" t="s">
        <v>5504</v>
      </c>
      <c r="D32" s="1093" t="s">
        <v>13</v>
      </c>
    </row>
    <row r="33" spans="1:14">
      <c r="B33" s="1090">
        <v>53</v>
      </c>
      <c r="C33" s="1090" t="s">
        <v>5504</v>
      </c>
      <c r="D33" s="1093" t="s">
        <v>3088</v>
      </c>
    </row>
    <row r="34" spans="1:14">
      <c r="B34" s="1090">
        <v>5</v>
      </c>
      <c r="C34" s="1090" t="s">
        <v>5504</v>
      </c>
      <c r="D34" s="1093" t="s">
        <v>3780</v>
      </c>
    </row>
    <row r="35" spans="1:14">
      <c r="B35" s="1090">
        <v>18</v>
      </c>
      <c r="C35" s="1090" t="s">
        <v>5504</v>
      </c>
      <c r="D35" s="1093" t="s">
        <v>3090</v>
      </c>
    </row>
    <row r="36" spans="1:14">
      <c r="B36" s="1090">
        <v>2</v>
      </c>
      <c r="C36" s="1090" t="s">
        <v>5504</v>
      </c>
      <c r="D36" s="1093" t="s">
        <v>3096</v>
      </c>
    </row>
    <row r="37" spans="1:14">
      <c r="B37" s="1090">
        <v>4</v>
      </c>
      <c r="C37" s="1090" t="s">
        <v>5504</v>
      </c>
      <c r="D37" s="1093" t="s">
        <v>3097</v>
      </c>
    </row>
    <row r="38" spans="1:14">
      <c r="B38" s="1090">
        <v>1</v>
      </c>
      <c r="C38" s="1090" t="s">
        <v>5504</v>
      </c>
      <c r="D38" s="1093" t="s">
        <v>3098</v>
      </c>
    </row>
    <row r="39" spans="1:14">
      <c r="B39" s="1090">
        <v>1</v>
      </c>
      <c r="C39" s="1090" t="s">
        <v>5504</v>
      </c>
      <c r="D39" s="1093" t="s">
        <v>3099</v>
      </c>
    </row>
    <row r="40" spans="1:14">
      <c r="B40" s="1090">
        <v>1</v>
      </c>
      <c r="C40" s="1090" t="s">
        <v>5504</v>
      </c>
      <c r="D40" s="1093" t="s">
        <v>3100</v>
      </c>
    </row>
    <row r="41" spans="1:14">
      <c r="B41" s="1090">
        <v>1</v>
      </c>
      <c r="C41" s="1090" t="s">
        <v>5504</v>
      </c>
      <c r="D41" s="1093" t="s">
        <v>174</v>
      </c>
    </row>
    <row r="42" spans="1:14">
      <c r="B42" s="1090">
        <v>2</v>
      </c>
      <c r="C42" s="1090" t="s">
        <v>5504</v>
      </c>
      <c r="D42" s="1093" t="s">
        <v>3103</v>
      </c>
    </row>
    <row r="43" spans="1:14">
      <c r="B43" s="1090">
        <v>1</v>
      </c>
      <c r="C43" s="1090" t="s">
        <v>4018</v>
      </c>
      <c r="D43" s="1093" t="s">
        <v>3105</v>
      </c>
    </row>
    <row r="44" spans="1:14">
      <c r="A44" s="1079">
        <v>2</v>
      </c>
      <c r="B44" s="1080" t="s">
        <v>177</v>
      </c>
      <c r="C44" s="1081"/>
      <c r="D44" s="1082"/>
      <c r="E44" s="1079" t="s">
        <v>5504</v>
      </c>
      <c r="F44" s="1081">
        <v>1</v>
      </c>
      <c r="G44" s="1083"/>
      <c r="H44" s="1084">
        <f>$F44*$G44</f>
        <v>0</v>
      </c>
      <c r="I44" s="1083"/>
      <c r="J44" s="1084">
        <f>$F44*$I44</f>
        <v>0</v>
      </c>
      <c r="K44" s="1083">
        <f>$G44+$I44</f>
        <v>0</v>
      </c>
      <c r="L44" s="1084">
        <f>$H44+$J44</f>
        <v>0</v>
      </c>
      <c r="M44" s="1081"/>
      <c r="N44" s="1081"/>
    </row>
    <row r="45" spans="1:14">
      <c r="D45" s="1093" t="s">
        <v>1194</v>
      </c>
    </row>
    <row r="46" spans="1:14">
      <c r="A46" s="1079">
        <v>3</v>
      </c>
      <c r="B46" s="1080" t="s">
        <v>181</v>
      </c>
      <c r="C46" s="1081"/>
      <c r="D46" s="1082"/>
      <c r="E46" s="1079" t="s">
        <v>5504</v>
      </c>
      <c r="F46" s="1081">
        <v>1</v>
      </c>
      <c r="G46" s="1083"/>
      <c r="H46" s="1084">
        <f>$F46*$G46</f>
        <v>0</v>
      </c>
      <c r="I46" s="1083"/>
      <c r="J46" s="1084">
        <f>$F46*$I46</f>
        <v>0</v>
      </c>
      <c r="K46" s="1083">
        <f>$G46+$I46</f>
        <v>0</v>
      </c>
      <c r="L46" s="1084">
        <f>$H46+$J46</f>
        <v>0</v>
      </c>
      <c r="M46" s="1081"/>
      <c r="N46" s="1081"/>
    </row>
    <row r="47" spans="1:14">
      <c r="A47" s="1094"/>
      <c r="B47" s="1095"/>
      <c r="C47" s="1096"/>
      <c r="D47" s="1097" t="s">
        <v>30</v>
      </c>
      <c r="E47" s="1094"/>
      <c r="F47" s="1096"/>
      <c r="G47" s="1098"/>
      <c r="H47" s="1099"/>
      <c r="I47" s="1098"/>
      <c r="J47" s="1099"/>
      <c r="K47" s="1098"/>
      <c r="L47" s="1099"/>
      <c r="M47" s="1096"/>
      <c r="N47" s="1096"/>
    </row>
    <row r="48" spans="1:14">
      <c r="A48" s="1079">
        <v>4</v>
      </c>
      <c r="B48" s="1080" t="s">
        <v>1165</v>
      </c>
      <c r="C48" s="1081"/>
      <c r="D48" s="1082"/>
      <c r="E48" s="1079" t="s">
        <v>459</v>
      </c>
      <c r="F48" s="1081">
        <v>50</v>
      </c>
      <c r="G48" s="1083"/>
      <c r="H48" s="1084">
        <f>$F48*$G48</f>
        <v>0</v>
      </c>
      <c r="I48" s="1083"/>
      <c r="J48" s="1084">
        <f>$F48*$I48</f>
        <v>0</v>
      </c>
      <c r="K48" s="1083">
        <f>$G48+$I48</f>
        <v>0</v>
      </c>
      <c r="L48" s="1084">
        <f>$H48+$J48</f>
        <v>0</v>
      </c>
      <c r="M48" s="1081"/>
      <c r="N48" s="1081"/>
    </row>
    <row r="49" spans="1:14">
      <c r="A49" s="1094"/>
      <c r="B49" s="1095"/>
      <c r="C49" s="1096"/>
      <c r="D49" s="1097" t="s">
        <v>3111</v>
      </c>
      <c r="E49" s="1094"/>
      <c r="F49" s="1096"/>
      <c r="G49" s="1098"/>
      <c r="H49" s="1099"/>
      <c r="I49" s="1098"/>
      <c r="J49" s="1099"/>
      <c r="K49" s="1098"/>
      <c r="L49" s="1099"/>
      <c r="M49" s="1096"/>
      <c r="N49" s="1096"/>
    </row>
    <row r="50" spans="1:14">
      <c r="A50" s="1079">
        <v>5</v>
      </c>
      <c r="B50" s="1080" t="s">
        <v>1195</v>
      </c>
      <c r="C50" s="1081"/>
      <c r="D50" s="1082"/>
      <c r="E50" s="1079" t="s">
        <v>459</v>
      </c>
      <c r="F50" s="1081">
        <v>25</v>
      </c>
      <c r="G50" s="1083"/>
      <c r="H50" s="1084">
        <f>$F50*$G50</f>
        <v>0</v>
      </c>
      <c r="I50" s="1083"/>
      <c r="J50" s="1084">
        <f>$F50*$I50</f>
        <v>0</v>
      </c>
      <c r="K50" s="1083">
        <f>$G50+$I50</f>
        <v>0</v>
      </c>
      <c r="L50" s="1084">
        <f>$H50+$J50</f>
        <v>0</v>
      </c>
      <c r="M50" s="1081"/>
      <c r="N50" s="1081"/>
    </row>
    <row r="51" spans="1:14">
      <c r="A51" s="1094"/>
      <c r="B51" s="1095"/>
      <c r="C51" s="1096"/>
      <c r="D51" s="1097" t="s">
        <v>3111</v>
      </c>
      <c r="E51" s="1094"/>
      <c r="F51" s="1096"/>
      <c r="G51" s="1098"/>
      <c r="H51" s="1099"/>
      <c r="I51" s="1098"/>
      <c r="J51" s="1099"/>
      <c r="K51" s="1098"/>
      <c r="L51" s="1099"/>
      <c r="M51" s="1096"/>
      <c r="N51" s="1096"/>
    </row>
    <row r="52" spans="1:14">
      <c r="A52" s="1079">
        <v>6</v>
      </c>
      <c r="B52" s="1080" t="s">
        <v>1196</v>
      </c>
      <c r="C52" s="1081"/>
      <c r="D52" s="1082"/>
      <c r="E52" s="1079" t="s">
        <v>459</v>
      </c>
      <c r="F52" s="1081">
        <v>25</v>
      </c>
      <c r="G52" s="1083"/>
      <c r="H52" s="1084">
        <f>$F52*$G52</f>
        <v>0</v>
      </c>
      <c r="I52" s="1083"/>
      <c r="J52" s="1084">
        <f>$F52*$I52</f>
        <v>0</v>
      </c>
      <c r="K52" s="1083">
        <f>$G52+$I52</f>
        <v>0</v>
      </c>
      <c r="L52" s="1084">
        <f>$H52+$J52</f>
        <v>0</v>
      </c>
      <c r="M52" s="1081"/>
      <c r="N52" s="1081"/>
    </row>
    <row r="53" spans="1:14">
      <c r="A53" s="1094"/>
      <c r="B53" s="1095"/>
      <c r="C53" s="1096"/>
      <c r="D53" s="1097" t="s">
        <v>3111</v>
      </c>
      <c r="E53" s="1094"/>
      <c r="F53" s="1096"/>
      <c r="G53" s="1098"/>
      <c r="H53" s="1099"/>
      <c r="I53" s="1098"/>
      <c r="J53" s="1099"/>
      <c r="K53" s="1098"/>
      <c r="L53" s="1099"/>
      <c r="M53" s="1096"/>
      <c r="N53" s="1096"/>
    </row>
    <row r="54" spans="1:14">
      <c r="A54" s="1079">
        <v>7</v>
      </c>
      <c r="B54" s="1080" t="s">
        <v>3119</v>
      </c>
      <c r="C54" s="1081"/>
      <c r="D54" s="1082"/>
      <c r="E54" s="1079" t="s">
        <v>459</v>
      </c>
      <c r="F54" s="1081">
        <v>50</v>
      </c>
      <c r="G54" s="1083"/>
      <c r="H54" s="1084">
        <f>$F54*$G54</f>
        <v>0</v>
      </c>
      <c r="I54" s="1083"/>
      <c r="J54" s="1084">
        <f>$F54*$I54</f>
        <v>0</v>
      </c>
      <c r="K54" s="1083">
        <f>$G54+$I54</f>
        <v>0</v>
      </c>
      <c r="L54" s="1084">
        <f>$H54+$J54</f>
        <v>0</v>
      </c>
      <c r="M54" s="1081"/>
      <c r="N54" s="1081"/>
    </row>
    <row r="55" spans="1:14">
      <c r="A55" s="1094"/>
      <c r="B55" s="1095"/>
      <c r="C55" s="1096"/>
      <c r="D55" s="1097" t="s">
        <v>3111</v>
      </c>
      <c r="E55" s="1094"/>
      <c r="F55" s="1096"/>
      <c r="G55" s="1098"/>
      <c r="H55" s="1099"/>
      <c r="I55" s="1098"/>
      <c r="J55" s="1099"/>
      <c r="K55" s="1098"/>
      <c r="L55" s="1099"/>
      <c r="M55" s="1096"/>
      <c r="N55" s="1096"/>
    </row>
    <row r="56" spans="1:14">
      <c r="A56" s="1079">
        <v>8</v>
      </c>
      <c r="B56" s="1080" t="s">
        <v>183</v>
      </c>
      <c r="C56" s="1081"/>
      <c r="D56" s="1082"/>
      <c r="E56" s="1079" t="s">
        <v>459</v>
      </c>
      <c r="F56" s="1081">
        <v>25</v>
      </c>
      <c r="G56" s="1083"/>
      <c r="H56" s="1084">
        <f>$F56*$G56</f>
        <v>0</v>
      </c>
      <c r="I56" s="1083"/>
      <c r="J56" s="1084">
        <f>$F56*$I56</f>
        <v>0</v>
      </c>
      <c r="K56" s="1083">
        <f>$G56+$I56</f>
        <v>0</v>
      </c>
      <c r="L56" s="1084">
        <f>$H56+$J56</f>
        <v>0</v>
      </c>
      <c r="M56" s="1081"/>
      <c r="N56" s="1081"/>
    </row>
    <row r="57" spans="1:14">
      <c r="A57" s="1094"/>
      <c r="B57" s="1095"/>
      <c r="C57" s="1096"/>
      <c r="D57" s="1097" t="s">
        <v>3111</v>
      </c>
      <c r="E57" s="1094"/>
      <c r="F57" s="1096"/>
      <c r="G57" s="1098"/>
      <c r="H57" s="1099"/>
      <c r="I57" s="1098"/>
      <c r="J57" s="1099"/>
      <c r="K57" s="1098"/>
      <c r="L57" s="1099"/>
      <c r="M57" s="1096"/>
      <c r="N57" s="1096"/>
    </row>
    <row r="58" spans="1:14">
      <c r="A58" s="1079">
        <v>9</v>
      </c>
      <c r="B58" s="1080" t="s">
        <v>3786</v>
      </c>
      <c r="C58" s="1081"/>
      <c r="D58" s="1082"/>
      <c r="E58" s="1079" t="s">
        <v>459</v>
      </c>
      <c r="F58" s="1081">
        <v>25</v>
      </c>
      <c r="G58" s="1083"/>
      <c r="H58" s="1084">
        <f>$F58*$G58</f>
        <v>0</v>
      </c>
      <c r="I58" s="1083"/>
      <c r="J58" s="1084">
        <f>$F58*$I58</f>
        <v>0</v>
      </c>
      <c r="K58" s="1083">
        <f>$G58+$I58</f>
        <v>0</v>
      </c>
      <c r="L58" s="1084">
        <f>$H58+$J58</f>
        <v>0</v>
      </c>
      <c r="M58" s="1081"/>
      <c r="N58" s="1081"/>
    </row>
    <row r="59" spans="1:14">
      <c r="A59" s="1094"/>
      <c r="B59" s="1095"/>
      <c r="C59" s="1096"/>
      <c r="D59" s="1097" t="s">
        <v>3111</v>
      </c>
      <c r="E59" s="1094"/>
      <c r="F59" s="1096"/>
      <c r="G59" s="1098"/>
      <c r="H59" s="1099"/>
      <c r="I59" s="1098"/>
      <c r="J59" s="1099"/>
      <c r="K59" s="1098"/>
      <c r="L59" s="1099"/>
      <c r="M59" s="1096"/>
      <c r="N59" s="1096"/>
    </row>
    <row r="60" spans="1:14">
      <c r="A60" s="1079">
        <v>10</v>
      </c>
      <c r="B60" s="1080" t="s">
        <v>3123</v>
      </c>
      <c r="C60" s="1081"/>
      <c r="D60" s="1082"/>
      <c r="E60" s="1079" t="s">
        <v>459</v>
      </c>
      <c r="F60" s="1081">
        <v>25</v>
      </c>
      <c r="G60" s="1083"/>
      <c r="H60" s="1084">
        <f>$F60*$G60</f>
        <v>0</v>
      </c>
      <c r="I60" s="1083"/>
      <c r="J60" s="1084">
        <f>$F60*$I60</f>
        <v>0</v>
      </c>
      <c r="K60" s="1083">
        <f>$G60+$I60</f>
        <v>0</v>
      </c>
      <c r="L60" s="1084">
        <f>$H60+$J60</f>
        <v>0</v>
      </c>
      <c r="M60" s="1081"/>
      <c r="N60" s="1081"/>
    </row>
    <row r="61" spans="1:14">
      <c r="A61" s="1094"/>
      <c r="B61" s="1095"/>
      <c r="C61" s="1096"/>
      <c r="D61" s="1097" t="s">
        <v>3111</v>
      </c>
      <c r="E61" s="1094"/>
      <c r="F61" s="1096"/>
      <c r="G61" s="1098"/>
      <c r="H61" s="1099"/>
      <c r="I61" s="1098"/>
      <c r="J61" s="1099"/>
      <c r="K61" s="1098"/>
      <c r="L61" s="1099"/>
      <c r="M61" s="1096"/>
      <c r="N61" s="1096"/>
    </row>
    <row r="62" spans="1:14">
      <c r="A62" s="1079">
        <v>11</v>
      </c>
      <c r="B62" s="1080" t="s">
        <v>1297</v>
      </c>
      <c r="C62" s="1081"/>
      <c r="D62" s="1082"/>
      <c r="E62" s="1079" t="s">
        <v>459</v>
      </c>
      <c r="F62" s="1081">
        <v>25</v>
      </c>
      <c r="G62" s="1083"/>
      <c r="H62" s="1084">
        <f>$F62*$G62</f>
        <v>0</v>
      </c>
      <c r="I62" s="1083"/>
      <c r="J62" s="1084">
        <f>$F62*$I62</f>
        <v>0</v>
      </c>
      <c r="K62" s="1083">
        <f>$G62+$I62</f>
        <v>0</v>
      </c>
      <c r="L62" s="1084">
        <f>$H62+$J62</f>
        <v>0</v>
      </c>
      <c r="M62" s="1081"/>
      <c r="N62" s="1081"/>
    </row>
    <row r="63" spans="1:14">
      <c r="A63" s="1094"/>
      <c r="B63" s="1095"/>
      <c r="C63" s="1096"/>
      <c r="D63" s="1097" t="s">
        <v>3111</v>
      </c>
      <c r="E63" s="1094"/>
      <c r="F63" s="1096"/>
      <c r="G63" s="1098"/>
      <c r="H63" s="1099"/>
      <c r="I63" s="1098"/>
      <c r="J63" s="1099"/>
      <c r="K63" s="1098"/>
      <c r="L63" s="1099"/>
      <c r="M63" s="1096"/>
      <c r="N63" s="1096"/>
    </row>
    <row r="64" spans="1:14">
      <c r="A64" s="1079">
        <v>12</v>
      </c>
      <c r="B64" s="1080" t="s">
        <v>1166</v>
      </c>
      <c r="C64" s="1081"/>
      <c r="D64" s="1082"/>
      <c r="E64" s="1079" t="s">
        <v>459</v>
      </c>
      <c r="F64" s="1081">
        <v>10</v>
      </c>
      <c r="G64" s="1083"/>
      <c r="H64" s="1084">
        <f>$F64*$G64</f>
        <v>0</v>
      </c>
      <c r="I64" s="1083"/>
      <c r="J64" s="1084">
        <f>$F64*$I64</f>
        <v>0</v>
      </c>
      <c r="K64" s="1083">
        <f>$G64+$I64</f>
        <v>0</v>
      </c>
      <c r="L64" s="1084">
        <f>$H64+$J64</f>
        <v>0</v>
      </c>
      <c r="M64" s="1081"/>
      <c r="N64" s="1081"/>
    </row>
    <row r="65" spans="1:14">
      <c r="A65" s="1094"/>
      <c r="B65" s="1095"/>
      <c r="C65" s="1096"/>
      <c r="D65" s="1097" t="s">
        <v>3111</v>
      </c>
      <c r="E65" s="1094"/>
      <c r="F65" s="1096"/>
      <c r="G65" s="1098"/>
      <c r="H65" s="1099"/>
      <c r="I65" s="1098"/>
      <c r="J65" s="1099"/>
      <c r="K65" s="1098"/>
      <c r="L65" s="1099"/>
      <c r="M65" s="1096"/>
      <c r="N65" s="1096"/>
    </row>
    <row r="66" spans="1:14">
      <c r="A66" s="1079">
        <v>13</v>
      </c>
      <c r="B66" s="1080" t="s">
        <v>1167</v>
      </c>
      <c r="C66" s="1081"/>
      <c r="D66" s="1082"/>
      <c r="E66" s="1079" t="s">
        <v>459</v>
      </c>
      <c r="F66" s="1081">
        <v>5</v>
      </c>
      <c r="G66" s="1083"/>
      <c r="H66" s="1084">
        <f>$F66*$G66</f>
        <v>0</v>
      </c>
      <c r="I66" s="1083"/>
      <c r="J66" s="1084">
        <f>$F66*$I66</f>
        <v>0</v>
      </c>
      <c r="K66" s="1083">
        <f>$G66+$I66</f>
        <v>0</v>
      </c>
      <c r="L66" s="1084">
        <f>$H66+$J66</f>
        <v>0</v>
      </c>
      <c r="M66" s="1081"/>
      <c r="N66" s="1081"/>
    </row>
    <row r="67" spans="1:14">
      <c r="A67" s="1094"/>
      <c r="B67" s="1095"/>
      <c r="C67" s="1096"/>
      <c r="D67" s="1097" t="s">
        <v>3111</v>
      </c>
      <c r="E67" s="1094"/>
      <c r="F67" s="1096"/>
      <c r="G67" s="1098"/>
      <c r="H67" s="1099"/>
      <c r="I67" s="1098"/>
      <c r="J67" s="1099"/>
      <c r="K67" s="1098"/>
      <c r="L67" s="1099"/>
      <c r="M67" s="1096"/>
      <c r="N67" s="1096"/>
    </row>
    <row r="68" spans="1:14">
      <c r="A68" s="1079">
        <v>14</v>
      </c>
      <c r="B68" s="1080" t="s">
        <v>185</v>
      </c>
      <c r="C68" s="1081"/>
      <c r="D68" s="1082"/>
      <c r="E68" s="1079" t="s">
        <v>459</v>
      </c>
      <c r="F68" s="1081">
        <v>5</v>
      </c>
      <c r="G68" s="1083"/>
      <c r="H68" s="1084">
        <f>$F68*$G68</f>
        <v>0</v>
      </c>
      <c r="I68" s="1083"/>
      <c r="J68" s="1084">
        <f>$F68*$I68</f>
        <v>0</v>
      </c>
      <c r="K68" s="1083">
        <f>$G68+$I68</f>
        <v>0</v>
      </c>
      <c r="L68" s="1084">
        <f>$H68+$J68</f>
        <v>0</v>
      </c>
      <c r="M68" s="1081"/>
      <c r="N68" s="1081"/>
    </row>
    <row r="69" spans="1:14">
      <c r="A69" s="1094"/>
      <c r="B69" s="1095"/>
      <c r="C69" s="1096"/>
      <c r="D69" s="1097" t="s">
        <v>3111</v>
      </c>
      <c r="E69" s="1094"/>
      <c r="F69" s="1096"/>
      <c r="G69" s="1098"/>
      <c r="H69" s="1099"/>
      <c r="I69" s="1098"/>
      <c r="J69" s="1099"/>
      <c r="K69" s="1098"/>
      <c r="L69" s="1099"/>
      <c r="M69" s="1096"/>
      <c r="N69" s="1096"/>
    </row>
    <row r="70" spans="1:14">
      <c r="A70" s="1079">
        <v>15</v>
      </c>
      <c r="B70" s="1080" t="s">
        <v>3127</v>
      </c>
      <c r="C70" s="1081"/>
      <c r="D70" s="1082"/>
      <c r="E70" s="1079" t="s">
        <v>4018</v>
      </c>
      <c r="F70" s="1081">
        <v>1</v>
      </c>
      <c r="G70" s="1083"/>
      <c r="H70" s="1084">
        <f>$F70*$G70</f>
        <v>0</v>
      </c>
      <c r="I70" s="1083"/>
      <c r="J70" s="1084">
        <f>$F70*$I70</f>
        <v>0</v>
      </c>
      <c r="K70" s="1083">
        <f>$G70+$I70</f>
        <v>0</v>
      </c>
      <c r="L70" s="1084">
        <f>$H70+$J70</f>
        <v>0</v>
      </c>
      <c r="M70" s="1081"/>
      <c r="N70" s="1081"/>
    </row>
    <row r="71" spans="1:14" ht="25.5">
      <c r="A71" s="1065"/>
      <c r="B71" s="1085"/>
      <c r="C71" s="1086"/>
      <c r="D71" s="1091" t="s">
        <v>3128</v>
      </c>
      <c r="E71" s="1065"/>
      <c r="F71" s="1086"/>
      <c r="G71" s="1068"/>
      <c r="H71" s="1088"/>
      <c r="I71" s="1068"/>
      <c r="J71" s="1088"/>
      <c r="K71" s="1068"/>
      <c r="L71" s="1088"/>
      <c r="M71" s="1086"/>
      <c r="N71" s="1086"/>
    </row>
    <row r="72" spans="1:14">
      <c r="B72" s="1090">
        <v>1</v>
      </c>
      <c r="C72" s="1090" t="s">
        <v>4018</v>
      </c>
      <c r="D72" s="1093" t="s">
        <v>3129</v>
      </c>
    </row>
    <row r="73" spans="1:14">
      <c r="B73" s="1090">
        <v>1</v>
      </c>
      <c r="C73" s="1090" t="s">
        <v>4018</v>
      </c>
      <c r="D73" s="1093" t="s">
        <v>3130</v>
      </c>
    </row>
    <row r="74" spans="1:14">
      <c r="A74" s="1079">
        <v>16</v>
      </c>
      <c r="B74" s="1080" t="s">
        <v>1197</v>
      </c>
      <c r="C74" s="1081"/>
      <c r="D74" s="1082"/>
      <c r="E74" s="1079" t="s">
        <v>4018</v>
      </c>
      <c r="F74" s="1081">
        <v>1</v>
      </c>
      <c r="G74" s="1083"/>
      <c r="H74" s="1084">
        <f>$F74*$G74</f>
        <v>0</v>
      </c>
      <c r="I74" s="1083"/>
      <c r="J74" s="1084">
        <f>$F74*$I74</f>
        <v>0</v>
      </c>
      <c r="K74" s="1083">
        <f>$G74+$I74</f>
        <v>0</v>
      </c>
      <c r="L74" s="1084">
        <f>$H74+$J74</f>
        <v>0</v>
      </c>
      <c r="M74" s="1081"/>
      <c r="N74" s="1081"/>
    </row>
    <row r="75" spans="1:14">
      <c r="A75" s="1094"/>
      <c r="B75" s="1095"/>
      <c r="C75" s="1096"/>
      <c r="D75" s="1097" t="s">
        <v>3137</v>
      </c>
      <c r="E75" s="1094"/>
      <c r="F75" s="1096"/>
      <c r="G75" s="1098"/>
      <c r="H75" s="1099"/>
      <c r="I75" s="1098"/>
      <c r="J75" s="1099"/>
      <c r="K75" s="1098"/>
      <c r="L75" s="1099"/>
      <c r="M75" s="1096"/>
      <c r="N75" s="1096"/>
    </row>
    <row r="76" spans="1:14">
      <c r="A76" s="1079">
        <v>17</v>
      </c>
      <c r="B76" s="1080" t="s">
        <v>1198</v>
      </c>
      <c r="C76" s="1081"/>
      <c r="D76" s="1082"/>
      <c r="E76" s="1079" t="s">
        <v>4018</v>
      </c>
      <c r="F76" s="1081">
        <v>1</v>
      </c>
      <c r="G76" s="1083"/>
      <c r="H76" s="1084">
        <f>$F76*$G76</f>
        <v>0</v>
      </c>
      <c r="I76" s="1083"/>
      <c r="J76" s="1084">
        <f>$F76*$I76</f>
        <v>0</v>
      </c>
      <c r="K76" s="1083">
        <f>$G76+$I76</f>
        <v>0</v>
      </c>
      <c r="L76" s="1084">
        <f>$H76+$J76</f>
        <v>0</v>
      </c>
      <c r="M76" s="1081"/>
      <c r="N76" s="1081"/>
    </row>
    <row r="77" spans="1:14">
      <c r="A77" s="1094"/>
      <c r="B77" s="1095"/>
      <c r="C77" s="1096"/>
      <c r="D77" s="1097" t="s">
        <v>3154</v>
      </c>
      <c r="E77" s="1094"/>
      <c r="F77" s="1096"/>
      <c r="G77" s="1098"/>
      <c r="H77" s="1099"/>
      <c r="I77" s="1098"/>
      <c r="J77" s="1099"/>
      <c r="K77" s="1098"/>
      <c r="L77" s="1099"/>
      <c r="M77" s="1096"/>
      <c r="N77" s="1096"/>
    </row>
    <row r="78" spans="1:14">
      <c r="A78" s="1079">
        <v>18</v>
      </c>
      <c r="B78" s="1080" t="s">
        <v>1199</v>
      </c>
      <c r="C78" s="1081"/>
      <c r="D78" s="1082"/>
      <c r="E78" s="1079" t="s">
        <v>4018</v>
      </c>
      <c r="F78" s="1081">
        <v>1</v>
      </c>
      <c r="G78" s="1083"/>
      <c r="H78" s="1084">
        <f>$F78*$G78</f>
        <v>0</v>
      </c>
      <c r="I78" s="1083"/>
      <c r="J78" s="1084">
        <f>$F78*$I78</f>
        <v>0</v>
      </c>
      <c r="K78" s="1083">
        <f>$G78+$I78</f>
        <v>0</v>
      </c>
      <c r="L78" s="1084">
        <f>$H78+$J78</f>
        <v>0</v>
      </c>
      <c r="M78" s="1081"/>
      <c r="N78" s="1081"/>
    </row>
    <row r="79" spans="1:14">
      <c r="B79" s="1090">
        <v>1</v>
      </c>
      <c r="C79" s="1090" t="s">
        <v>5504</v>
      </c>
      <c r="D79" s="1093" t="s">
        <v>999</v>
      </c>
    </row>
    <row r="80" spans="1:14">
      <c r="B80" s="1090">
        <v>1</v>
      </c>
      <c r="C80" s="1090" t="s">
        <v>5504</v>
      </c>
      <c r="D80" s="1093" t="s">
        <v>1000</v>
      </c>
    </row>
    <row r="81" spans="1:14">
      <c r="B81" s="1090">
        <v>1</v>
      </c>
      <c r="C81" s="1090" t="s">
        <v>5504</v>
      </c>
      <c r="D81" s="1093" t="s">
        <v>1001</v>
      </c>
    </row>
    <row r="82" spans="1:14">
      <c r="B82" s="1090">
        <v>1</v>
      </c>
      <c r="C82" s="1090" t="s">
        <v>5504</v>
      </c>
      <c r="D82" s="1093" t="s">
        <v>1200</v>
      </c>
    </row>
    <row r="83" spans="1:14">
      <c r="B83" s="1090">
        <v>1</v>
      </c>
      <c r="C83" s="1090" t="s">
        <v>5504</v>
      </c>
      <c r="D83" s="1093" t="s">
        <v>1201</v>
      </c>
    </row>
    <row r="84" spans="1:14">
      <c r="A84" s="1079">
        <v>19</v>
      </c>
      <c r="B84" s="1080" t="s">
        <v>1268</v>
      </c>
      <c r="C84" s="1081"/>
      <c r="D84" s="1082"/>
      <c r="E84" s="1079" t="s">
        <v>4018</v>
      </c>
      <c r="F84" s="1081">
        <v>1</v>
      </c>
      <c r="G84" s="1083"/>
      <c r="H84" s="1084">
        <f>$F84*$G84</f>
        <v>0</v>
      </c>
      <c r="I84" s="1083"/>
      <c r="J84" s="1084">
        <f>$F84*$I84</f>
        <v>0</v>
      </c>
      <c r="K84" s="1083">
        <f>$G84+$I84</f>
        <v>0</v>
      </c>
      <c r="L84" s="1084">
        <f>$H84+$J84</f>
        <v>0</v>
      </c>
      <c r="M84" s="1081"/>
      <c r="N84" s="1081"/>
    </row>
    <row r="85" spans="1:14">
      <c r="B85" s="1090">
        <v>1</v>
      </c>
      <c r="C85" s="1090" t="s">
        <v>5504</v>
      </c>
      <c r="D85" s="1093" t="s">
        <v>1003</v>
      </c>
    </row>
    <row r="86" spans="1:14">
      <c r="A86" s="1079">
        <v>20</v>
      </c>
      <c r="B86" s="1080" t="s">
        <v>1270</v>
      </c>
      <c r="C86" s="1081"/>
      <c r="D86" s="1082"/>
      <c r="E86" s="1079" t="s">
        <v>4018</v>
      </c>
      <c r="F86" s="1081">
        <v>1</v>
      </c>
      <c r="G86" s="1083"/>
      <c r="H86" s="1084">
        <f>$F86*$G86</f>
        <v>0</v>
      </c>
      <c r="I86" s="1083"/>
      <c r="J86" s="1084">
        <f>$F86*$I86</f>
        <v>0</v>
      </c>
      <c r="K86" s="1083">
        <f>$G86+$I86</f>
        <v>0</v>
      </c>
      <c r="L86" s="1084">
        <f>$H86+$J86</f>
        <v>0</v>
      </c>
      <c r="M86" s="1081"/>
      <c r="N86" s="1081"/>
    </row>
    <row r="87" spans="1:14" ht="25.5">
      <c r="B87" s="1090">
        <v>1</v>
      </c>
      <c r="C87" s="1090" t="s">
        <v>5504</v>
      </c>
      <c r="D87" s="1093" t="s">
        <v>1271</v>
      </c>
    </row>
    <row r="88" spans="1:14">
      <c r="A88" s="1079">
        <v>21</v>
      </c>
      <c r="B88" s="1080" t="s">
        <v>3810</v>
      </c>
      <c r="C88" s="1081"/>
      <c r="D88" s="1082"/>
      <c r="E88" s="1079" t="s">
        <v>4018</v>
      </c>
      <c r="F88" s="1081">
        <v>1</v>
      </c>
      <c r="G88" s="1083"/>
      <c r="H88" s="1084">
        <f>$F88*$G88</f>
        <v>0</v>
      </c>
      <c r="I88" s="1083"/>
      <c r="J88" s="1084">
        <f>$F88*$I88</f>
        <v>0</v>
      </c>
      <c r="K88" s="1083">
        <f>$G88+$I88</f>
        <v>0</v>
      </c>
      <c r="L88" s="1084">
        <f>$H88+$J88</f>
        <v>0</v>
      </c>
      <c r="M88" s="1081"/>
      <c r="N88" s="1081"/>
    </row>
    <row r="89" spans="1:14">
      <c r="B89" s="1090">
        <v>1</v>
      </c>
      <c r="C89" s="1090" t="s">
        <v>4018</v>
      </c>
      <c r="D89" s="1093" t="s">
        <v>1004</v>
      </c>
    </row>
    <row r="90" spans="1:14">
      <c r="B90" s="1090">
        <v>1</v>
      </c>
      <c r="C90" s="1090" t="s">
        <v>4018</v>
      </c>
      <c r="D90" s="1093" t="s">
        <v>1005</v>
      </c>
    </row>
    <row r="91" spans="1:14" ht="25.5">
      <c r="D91" s="1093" t="s">
        <v>3813</v>
      </c>
    </row>
    <row r="92" spans="1:14">
      <c r="A92" s="1079">
        <v>22</v>
      </c>
      <c r="B92" s="1080" t="s">
        <v>1273</v>
      </c>
      <c r="C92" s="1081"/>
      <c r="D92" s="1082"/>
      <c r="E92" s="1079" t="s">
        <v>4018</v>
      </c>
      <c r="F92" s="1081">
        <v>1</v>
      </c>
      <c r="G92" s="1083"/>
      <c r="H92" s="1084">
        <f>$F92*$G92</f>
        <v>0</v>
      </c>
      <c r="I92" s="1083"/>
      <c r="J92" s="1084">
        <f>$F92*$I92</f>
        <v>0</v>
      </c>
      <c r="K92" s="1083">
        <f>$G92+$I92</f>
        <v>0</v>
      </c>
      <c r="L92" s="1084">
        <f>$H92+$J92</f>
        <v>0</v>
      </c>
      <c r="M92" s="1081"/>
      <c r="N92" s="1081"/>
    </row>
    <row r="93" spans="1:14">
      <c r="D93" s="1093" t="s">
        <v>1274</v>
      </c>
    </row>
    <row r="94" spans="1:14">
      <c r="D94" s="1093" t="s">
        <v>1275</v>
      </c>
    </row>
    <row r="95" spans="1:14">
      <c r="D95" s="1093" t="s">
        <v>1276</v>
      </c>
    </row>
    <row r="96" spans="1:14">
      <c r="D96" s="1093" t="s">
        <v>1277</v>
      </c>
    </row>
    <row r="97" spans="1:14">
      <c r="D97" s="1093" t="s">
        <v>1278</v>
      </c>
    </row>
    <row r="98" spans="1:14">
      <c r="A98" s="1079">
        <v>23</v>
      </c>
      <c r="B98" s="1080" t="s">
        <v>1279</v>
      </c>
      <c r="C98" s="1081"/>
      <c r="D98" s="1082"/>
      <c r="E98" s="1079" t="s">
        <v>4018</v>
      </c>
      <c r="F98" s="1081">
        <v>1</v>
      </c>
      <c r="G98" s="1083"/>
      <c r="H98" s="1084">
        <f>$F98*$G98</f>
        <v>0</v>
      </c>
      <c r="I98" s="1083"/>
      <c r="J98" s="1084">
        <f>$F98*$I98</f>
        <v>0</v>
      </c>
      <c r="K98" s="1083">
        <f>$G98+$I98</f>
        <v>0</v>
      </c>
      <c r="L98" s="1084">
        <f>$H98+$J98</f>
        <v>0</v>
      </c>
      <c r="M98" s="1081"/>
      <c r="N98" s="1081"/>
    </row>
    <row r="99" spans="1:14">
      <c r="D99" s="1093" t="s">
        <v>1274</v>
      </c>
    </row>
    <row r="100" spans="1:14">
      <c r="D100" s="1093" t="s">
        <v>1280</v>
      </c>
    </row>
    <row r="101" spans="1:14">
      <c r="D101" s="1093" t="s">
        <v>1281</v>
      </c>
    </row>
    <row r="102" spans="1:14" ht="13.5" thickBot="1">
      <c r="D102" s="1093" t="s">
        <v>1282</v>
      </c>
    </row>
    <row r="103" spans="1:14" ht="13.5" thickBot="1">
      <c r="A103" s="1100" t="s">
        <v>1283</v>
      </c>
      <c r="B103" s="1101" t="s">
        <v>1284</v>
      </c>
      <c r="C103" s="1102"/>
      <c r="D103" s="1103"/>
      <c r="E103" s="1104"/>
      <c r="F103" s="1102"/>
      <c r="G103" s="1105"/>
      <c r="H103" s="1106">
        <f>SUM(H7:H102)</f>
        <v>0</v>
      </c>
      <c r="I103" s="1105"/>
      <c r="J103" s="1105">
        <f>SUM(J7:J102)</f>
        <v>0</v>
      </c>
      <c r="K103" s="1105"/>
      <c r="L103" s="1105">
        <f>SUM(L7:L102)</f>
        <v>0</v>
      </c>
      <c r="M103" s="1102"/>
      <c r="N103" s="1107"/>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96.xml><?xml version="1.0" encoding="utf-8"?>
<worksheet xmlns="http://schemas.openxmlformats.org/spreadsheetml/2006/main" xmlns:r="http://schemas.openxmlformats.org/officeDocument/2006/relationships">
  <sheetPr>
    <tabColor rgb="FF00B0F0"/>
    <pageSetUpPr fitToPage="1"/>
  </sheetPr>
  <dimension ref="A1:N7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089" customWidth="1"/>
    <col min="2" max="2" width="6.83203125" style="1090" customWidth="1"/>
    <col min="3" max="3" width="5.5" style="1090" customWidth="1"/>
    <col min="4" max="4" width="68.1640625" style="1093" customWidth="1"/>
    <col min="5" max="5" width="10.1640625" style="1089" customWidth="1"/>
    <col min="6" max="6" width="10.6640625" style="1090"/>
    <col min="7" max="12" width="12.5" style="1092" customWidth="1"/>
    <col min="13" max="13" width="15" style="1090" customWidth="1"/>
    <col min="14" max="14" width="17" style="1090" customWidth="1"/>
    <col min="15" max="16384" width="10.6640625" style="1055"/>
  </cols>
  <sheetData>
    <row r="1" spans="1:14" s="1066" customFormat="1">
      <c r="A1" s="1064"/>
      <c r="B1" s="1687" t="s">
        <v>1191</v>
      </c>
      <c r="C1" s="1687"/>
      <c r="D1" s="1687"/>
      <c r="E1" s="1065"/>
      <c r="G1" s="1067"/>
      <c r="H1" s="1068">
        <f>H76</f>
        <v>0</v>
      </c>
      <c r="I1" s="1069"/>
      <c r="J1" s="1068">
        <f>J76</f>
        <v>0</v>
      </c>
      <c r="K1" s="1069"/>
      <c r="L1" s="1068">
        <f>L76</f>
        <v>0</v>
      </c>
    </row>
    <row r="2" spans="1:14" s="1066" customFormat="1">
      <c r="A2" s="1064"/>
      <c r="B2" s="1687" t="s">
        <v>4831</v>
      </c>
      <c r="C2" s="1687"/>
      <c r="D2" s="1687"/>
      <c r="E2" s="1065"/>
      <c r="G2" s="1070"/>
      <c r="H2" s="1071"/>
      <c r="I2" s="1065"/>
      <c r="J2" s="1065"/>
      <c r="K2" s="1065"/>
      <c r="L2" s="1065"/>
    </row>
    <row r="3" spans="1:14" s="1066" customFormat="1">
      <c r="A3" s="1064"/>
      <c r="B3" s="1688"/>
      <c r="C3" s="1688"/>
      <c r="D3" s="1688"/>
      <c r="E3" s="1065"/>
      <c r="G3" s="1071"/>
      <c r="H3" s="1071"/>
      <c r="I3" s="1065"/>
      <c r="J3" s="1065"/>
      <c r="K3" s="1065"/>
      <c r="L3" s="1065"/>
    </row>
    <row r="4" spans="1:14" ht="25.5">
      <c r="A4" s="1072" t="s">
        <v>4834</v>
      </c>
      <c r="B4" s="1689" t="s">
        <v>4835</v>
      </c>
      <c r="C4" s="1689"/>
      <c r="D4" s="1689"/>
      <c r="E4" s="1073" t="s">
        <v>4836</v>
      </c>
      <c r="F4" s="1073" t="s">
        <v>4837</v>
      </c>
      <c r="G4" s="1057" t="s">
        <v>4838</v>
      </c>
      <c r="H4" s="1057" t="s">
        <v>4839</v>
      </c>
      <c r="I4" s="1057" t="s">
        <v>4840</v>
      </c>
      <c r="J4" s="1057" t="s">
        <v>4841</v>
      </c>
      <c r="K4" s="1057" t="s">
        <v>4842</v>
      </c>
      <c r="L4" s="1057" t="s">
        <v>4843</v>
      </c>
      <c r="M4" s="1057" t="s">
        <v>5953</v>
      </c>
      <c r="N4" s="1057" t="s">
        <v>4844</v>
      </c>
    </row>
    <row r="5" spans="1:14">
      <c r="A5" s="1074">
        <v>1</v>
      </c>
      <c r="B5" s="1074" t="s">
        <v>5936</v>
      </c>
      <c r="C5" s="1074" t="s">
        <v>5936</v>
      </c>
      <c r="D5" s="1074">
        <v>2</v>
      </c>
      <c r="E5" s="1074">
        <v>3</v>
      </c>
      <c r="F5" s="1074">
        <v>4</v>
      </c>
      <c r="G5" s="1074">
        <v>5</v>
      </c>
      <c r="H5" s="1074">
        <v>6</v>
      </c>
      <c r="I5" s="1074">
        <v>7</v>
      </c>
      <c r="J5" s="1074">
        <v>8</v>
      </c>
      <c r="K5" s="1074">
        <v>9</v>
      </c>
      <c r="L5" s="1074">
        <v>10</v>
      </c>
      <c r="M5" s="1074">
        <v>11</v>
      </c>
      <c r="N5" s="1074">
        <v>12</v>
      </c>
    </row>
    <row r="6" spans="1:14" s="1078" customFormat="1">
      <c r="A6" s="1075" t="s">
        <v>4845</v>
      </c>
      <c r="B6" s="1076" t="s">
        <v>4845</v>
      </c>
      <c r="C6" s="1076" t="s">
        <v>4845</v>
      </c>
      <c r="D6" s="1077" t="s">
        <v>4845</v>
      </c>
      <c r="E6" s="1075" t="s">
        <v>4845</v>
      </c>
      <c r="F6" s="1076" t="s">
        <v>4845</v>
      </c>
      <c r="G6" s="1075" t="s">
        <v>4846</v>
      </c>
      <c r="H6" s="1075" t="s">
        <v>4846</v>
      </c>
      <c r="I6" s="1075" t="s">
        <v>4846</v>
      </c>
      <c r="J6" s="1075" t="s">
        <v>4846</v>
      </c>
      <c r="K6" s="1076" t="s">
        <v>4846</v>
      </c>
      <c r="L6" s="1076" t="s">
        <v>4846</v>
      </c>
      <c r="M6" s="1076" t="s">
        <v>4846</v>
      </c>
      <c r="N6" s="1076" t="s">
        <v>4846</v>
      </c>
    </row>
    <row r="7" spans="1:14">
      <c r="A7" s="1079">
        <v>24</v>
      </c>
      <c r="B7" s="1080" t="s">
        <v>1285</v>
      </c>
      <c r="C7" s="1081"/>
      <c r="D7" s="1082"/>
      <c r="E7" s="1079" t="s">
        <v>4018</v>
      </c>
      <c r="F7" s="1081">
        <v>1</v>
      </c>
      <c r="G7" s="1083"/>
      <c r="H7" s="1084">
        <f>$F7*$G7</f>
        <v>0</v>
      </c>
      <c r="I7" s="1083"/>
      <c r="J7" s="1084">
        <f>$F7*$I7</f>
        <v>0</v>
      </c>
      <c r="K7" s="1083">
        <f>$G7+$I7</f>
        <v>0</v>
      </c>
      <c r="L7" s="1084">
        <f>$H7+$J7</f>
        <v>0</v>
      </c>
      <c r="M7" s="1081"/>
      <c r="N7" s="1081"/>
    </row>
    <row r="8" spans="1:14" ht="89.25">
      <c r="A8" s="1065"/>
      <c r="B8" s="1085"/>
      <c r="C8" s="1086"/>
      <c r="D8" s="1087" t="s">
        <v>3879</v>
      </c>
      <c r="E8" s="1065"/>
      <c r="F8" s="1086"/>
      <c r="G8" s="1068"/>
      <c r="H8" s="1088"/>
      <c r="I8" s="1068"/>
      <c r="J8" s="1088"/>
      <c r="K8" s="1068"/>
      <c r="L8" s="1088"/>
      <c r="M8" s="1086"/>
      <c r="N8" s="1086"/>
    </row>
    <row r="9" spans="1:14">
      <c r="D9" s="1091" t="s">
        <v>4849</v>
      </c>
    </row>
    <row r="10" spans="1:14">
      <c r="D10" s="1091" t="s">
        <v>4850</v>
      </c>
    </row>
    <row r="11" spans="1:14">
      <c r="D11" s="1091" t="s">
        <v>4851</v>
      </c>
    </row>
    <row r="12" spans="1:14">
      <c r="B12" s="1090">
        <v>2</v>
      </c>
      <c r="C12" s="1090" t="s">
        <v>5504</v>
      </c>
      <c r="D12" s="1093" t="s">
        <v>1288</v>
      </c>
    </row>
    <row r="13" spans="1:14">
      <c r="B13" s="1090">
        <v>1</v>
      </c>
      <c r="C13" s="1090" t="s">
        <v>5504</v>
      </c>
      <c r="D13" s="1093" t="s">
        <v>7</v>
      </c>
    </row>
    <row r="14" spans="1:14">
      <c r="B14" s="1090">
        <v>1</v>
      </c>
      <c r="C14" s="1090" t="s">
        <v>5504</v>
      </c>
      <c r="D14" s="1093" t="s">
        <v>4864</v>
      </c>
    </row>
    <row r="15" spans="1:14">
      <c r="B15" s="1090">
        <v>1</v>
      </c>
      <c r="C15" s="1090" t="s">
        <v>5504</v>
      </c>
      <c r="D15" s="1093" t="s">
        <v>4867</v>
      </c>
    </row>
    <row r="16" spans="1:14">
      <c r="B16" s="1090">
        <v>1</v>
      </c>
      <c r="C16" s="1090" t="s">
        <v>5504</v>
      </c>
      <c r="D16" s="1093" t="s">
        <v>4869</v>
      </c>
    </row>
    <row r="17" spans="1:14">
      <c r="B17" s="1090">
        <v>2</v>
      </c>
      <c r="C17" s="1090" t="s">
        <v>5504</v>
      </c>
      <c r="D17" s="1093" t="s">
        <v>4873</v>
      </c>
    </row>
    <row r="18" spans="1:14">
      <c r="B18" s="1090">
        <v>1</v>
      </c>
      <c r="C18" s="1090" t="s">
        <v>5504</v>
      </c>
      <c r="D18" s="1093" t="s">
        <v>1291</v>
      </c>
    </row>
    <row r="19" spans="1:14">
      <c r="B19" s="1090">
        <v>1</v>
      </c>
      <c r="C19" s="1090" t="s">
        <v>5504</v>
      </c>
      <c r="D19" s="1093" t="s">
        <v>4882</v>
      </c>
    </row>
    <row r="20" spans="1:14">
      <c r="B20" s="1090">
        <v>1</v>
      </c>
      <c r="C20" s="1090" t="s">
        <v>5504</v>
      </c>
      <c r="D20" s="1093" t="s">
        <v>1293</v>
      </c>
    </row>
    <row r="21" spans="1:14">
      <c r="B21" s="1090">
        <v>1</v>
      </c>
      <c r="C21" s="1090" t="s">
        <v>5504</v>
      </c>
      <c r="D21" s="1093" t="s">
        <v>1295</v>
      </c>
    </row>
    <row r="22" spans="1:14">
      <c r="B22" s="1090">
        <v>1</v>
      </c>
      <c r="C22" s="1090" t="s">
        <v>5504</v>
      </c>
      <c r="D22" s="1093" t="s">
        <v>3085</v>
      </c>
    </row>
    <row r="23" spans="1:14">
      <c r="B23" s="1090">
        <v>1</v>
      </c>
      <c r="C23" s="1090" t="s">
        <v>5504</v>
      </c>
      <c r="D23" s="1093" t="s">
        <v>3086</v>
      </c>
    </row>
    <row r="24" spans="1:14">
      <c r="B24" s="1090">
        <v>1</v>
      </c>
      <c r="C24" s="1090" t="s">
        <v>5504</v>
      </c>
      <c r="D24" s="1093" t="s">
        <v>3087</v>
      </c>
    </row>
    <row r="25" spans="1:14">
      <c r="B25" s="1090">
        <v>6</v>
      </c>
      <c r="C25" s="1090" t="s">
        <v>5504</v>
      </c>
      <c r="D25" s="1093" t="s">
        <v>3090</v>
      </c>
    </row>
    <row r="26" spans="1:14">
      <c r="B26" s="1090">
        <v>3</v>
      </c>
      <c r="C26" s="1090" t="s">
        <v>5504</v>
      </c>
      <c r="D26" s="1093" t="s">
        <v>1296</v>
      </c>
    </row>
    <row r="27" spans="1:14">
      <c r="B27" s="1090">
        <v>3</v>
      </c>
      <c r="C27" s="1090" t="s">
        <v>5504</v>
      </c>
      <c r="D27" s="1093" t="s">
        <v>3096</v>
      </c>
    </row>
    <row r="28" spans="1:14">
      <c r="B28" s="1090">
        <v>2</v>
      </c>
      <c r="C28" s="1090" t="s">
        <v>5504</v>
      </c>
      <c r="D28" s="1093" t="s">
        <v>3097</v>
      </c>
    </row>
    <row r="29" spans="1:14">
      <c r="B29" s="1090">
        <v>1</v>
      </c>
      <c r="C29" s="1090" t="s">
        <v>5504</v>
      </c>
      <c r="D29" s="1093" t="s">
        <v>3099</v>
      </c>
    </row>
    <row r="30" spans="1:14">
      <c r="B30" s="1090">
        <v>1</v>
      </c>
      <c r="C30" s="1090" t="s">
        <v>4018</v>
      </c>
      <c r="D30" s="1093" t="s">
        <v>3105</v>
      </c>
    </row>
    <row r="31" spans="1:14">
      <c r="A31" s="1079">
        <v>25</v>
      </c>
      <c r="B31" s="1080" t="s">
        <v>1074</v>
      </c>
      <c r="C31" s="1081"/>
      <c r="D31" s="1082"/>
      <c r="E31" s="1079" t="s">
        <v>5504</v>
      </c>
      <c r="F31" s="1081">
        <v>2</v>
      </c>
      <c r="G31" s="1083"/>
      <c r="H31" s="1084">
        <f>$F31*$G31</f>
        <v>0</v>
      </c>
      <c r="I31" s="1083"/>
      <c r="J31" s="1084">
        <f>$F31*$I31</f>
        <v>0</v>
      </c>
      <c r="K31" s="1083">
        <f>$G31+$I31</f>
        <v>0</v>
      </c>
      <c r="L31" s="1084">
        <f>$H31+$J31</f>
        <v>0</v>
      </c>
      <c r="M31" s="1081"/>
      <c r="N31" s="1081"/>
    </row>
    <row r="32" spans="1:14">
      <c r="A32" s="1094"/>
      <c r="B32" s="1095"/>
      <c r="C32" s="1096"/>
      <c r="D32" s="1097" t="s">
        <v>30</v>
      </c>
      <c r="E32" s="1094"/>
      <c r="F32" s="1096"/>
      <c r="G32" s="1098"/>
      <c r="H32" s="1099"/>
      <c r="I32" s="1098"/>
      <c r="J32" s="1099"/>
      <c r="K32" s="1098"/>
      <c r="L32" s="1099"/>
      <c r="M32" s="1096"/>
      <c r="N32" s="1096"/>
    </row>
    <row r="33" spans="1:14">
      <c r="A33" s="1079">
        <v>26</v>
      </c>
      <c r="B33" s="1080" t="s">
        <v>1297</v>
      </c>
      <c r="C33" s="1081"/>
      <c r="D33" s="1082"/>
      <c r="E33" s="1079" t="s">
        <v>459</v>
      </c>
      <c r="F33" s="1081">
        <v>25</v>
      </c>
      <c r="G33" s="1083"/>
      <c r="H33" s="1084">
        <f>$F33*$G33</f>
        <v>0</v>
      </c>
      <c r="I33" s="1083"/>
      <c r="J33" s="1084">
        <f>$F33*$I33</f>
        <v>0</v>
      </c>
      <c r="K33" s="1083">
        <f>$G33+$I33</f>
        <v>0</v>
      </c>
      <c r="L33" s="1084">
        <f>$H33+$J33</f>
        <v>0</v>
      </c>
      <c r="M33" s="1081"/>
      <c r="N33" s="1081"/>
    </row>
    <row r="34" spans="1:14">
      <c r="A34" s="1094"/>
      <c r="B34" s="1095"/>
      <c r="C34" s="1096"/>
      <c r="D34" s="1097" t="s">
        <v>3111</v>
      </c>
      <c r="E34" s="1094"/>
      <c r="F34" s="1096"/>
      <c r="G34" s="1098"/>
      <c r="H34" s="1099"/>
      <c r="I34" s="1098"/>
      <c r="J34" s="1099"/>
      <c r="K34" s="1098"/>
      <c r="L34" s="1099"/>
      <c r="M34" s="1096"/>
      <c r="N34" s="1096"/>
    </row>
    <row r="35" spans="1:14">
      <c r="A35" s="1079">
        <v>27</v>
      </c>
      <c r="B35" s="1080" t="s">
        <v>3124</v>
      </c>
      <c r="C35" s="1081"/>
      <c r="D35" s="1082"/>
      <c r="E35" s="1079" t="s">
        <v>459</v>
      </c>
      <c r="F35" s="1081">
        <v>153</v>
      </c>
      <c r="G35" s="1083"/>
      <c r="H35" s="1084">
        <f>$F35*$G35</f>
        <v>0</v>
      </c>
      <c r="I35" s="1083"/>
      <c r="J35" s="1084">
        <f>$F35*$I35</f>
        <v>0</v>
      </c>
      <c r="K35" s="1083">
        <f>$G35+$I35</f>
        <v>0</v>
      </c>
      <c r="L35" s="1084">
        <f>$H35+$J35</f>
        <v>0</v>
      </c>
      <c r="M35" s="1081"/>
      <c r="N35" s="1081"/>
    </row>
    <row r="36" spans="1:14">
      <c r="A36" s="1094"/>
      <c r="B36" s="1095"/>
      <c r="C36" s="1096"/>
      <c r="D36" s="1097" t="s">
        <v>3111</v>
      </c>
      <c r="E36" s="1094"/>
      <c r="F36" s="1096"/>
      <c r="G36" s="1098"/>
      <c r="H36" s="1099"/>
      <c r="I36" s="1098"/>
      <c r="J36" s="1099"/>
      <c r="K36" s="1098"/>
      <c r="L36" s="1099"/>
      <c r="M36" s="1096"/>
      <c r="N36" s="1096"/>
    </row>
    <row r="37" spans="1:14">
      <c r="A37" s="1079">
        <v>28</v>
      </c>
      <c r="B37" s="1080" t="s">
        <v>1298</v>
      </c>
      <c r="C37" s="1081"/>
      <c r="D37" s="1082"/>
      <c r="E37" s="1079" t="s">
        <v>459</v>
      </c>
      <c r="F37" s="1081">
        <v>43</v>
      </c>
      <c r="G37" s="1083"/>
      <c r="H37" s="1084">
        <f>$F37*$G37</f>
        <v>0</v>
      </c>
      <c r="I37" s="1083"/>
      <c r="J37" s="1084">
        <f>$F37*$I37</f>
        <v>0</v>
      </c>
      <c r="K37" s="1083">
        <f>$G37+$I37</f>
        <v>0</v>
      </c>
      <c r="L37" s="1084">
        <f>$H37+$J37</f>
        <v>0</v>
      </c>
      <c r="M37" s="1081"/>
      <c r="N37" s="1081"/>
    </row>
    <row r="38" spans="1:14">
      <c r="A38" s="1094"/>
      <c r="B38" s="1095"/>
      <c r="C38" s="1096"/>
      <c r="D38" s="1097" t="s">
        <v>3111</v>
      </c>
      <c r="E38" s="1094"/>
      <c r="F38" s="1096"/>
      <c r="G38" s="1098"/>
      <c r="H38" s="1099"/>
      <c r="I38" s="1098"/>
      <c r="J38" s="1099"/>
      <c r="K38" s="1098"/>
      <c r="L38" s="1099"/>
      <c r="M38" s="1096"/>
      <c r="N38" s="1096"/>
    </row>
    <row r="39" spans="1:14">
      <c r="A39" s="1079">
        <v>29</v>
      </c>
      <c r="B39" s="1080" t="s">
        <v>3127</v>
      </c>
      <c r="C39" s="1081"/>
      <c r="D39" s="1082"/>
      <c r="E39" s="1079" t="s">
        <v>4018</v>
      </c>
      <c r="F39" s="1081">
        <v>1</v>
      </c>
      <c r="G39" s="1083"/>
      <c r="H39" s="1084">
        <f>$F39*$G39</f>
        <v>0</v>
      </c>
      <c r="I39" s="1083"/>
      <c r="J39" s="1084">
        <f>$F39*$I39</f>
        <v>0</v>
      </c>
      <c r="K39" s="1083">
        <f>$G39+$I39</f>
        <v>0</v>
      </c>
      <c r="L39" s="1084">
        <f>$H39+$J39</f>
        <v>0</v>
      </c>
      <c r="M39" s="1081"/>
      <c r="N39" s="1081"/>
    </row>
    <row r="40" spans="1:14" ht="25.5">
      <c r="A40" s="1065"/>
      <c r="B40" s="1085"/>
      <c r="C40" s="1086"/>
      <c r="D40" s="1091" t="s">
        <v>3128</v>
      </c>
      <c r="E40" s="1065"/>
      <c r="F40" s="1086"/>
      <c r="G40" s="1068"/>
      <c r="H40" s="1088"/>
      <c r="I40" s="1068"/>
      <c r="J40" s="1088"/>
      <c r="K40" s="1068"/>
      <c r="L40" s="1088"/>
      <c r="M40" s="1086"/>
      <c r="N40" s="1086"/>
    </row>
    <row r="41" spans="1:14">
      <c r="B41" s="1090">
        <v>1</v>
      </c>
      <c r="C41" s="1090" t="s">
        <v>4018</v>
      </c>
      <c r="D41" s="1093" t="s">
        <v>3129</v>
      </c>
    </row>
    <row r="42" spans="1:14">
      <c r="B42" s="1090">
        <v>1</v>
      </c>
      <c r="C42" s="1090" t="s">
        <v>4018</v>
      </c>
      <c r="D42" s="1093" t="s">
        <v>3130</v>
      </c>
    </row>
    <row r="43" spans="1:14">
      <c r="A43" s="1079">
        <v>30</v>
      </c>
      <c r="B43" s="1080" t="s">
        <v>1007</v>
      </c>
      <c r="C43" s="1081"/>
      <c r="D43" s="1082"/>
      <c r="E43" s="1079" t="s">
        <v>4018</v>
      </c>
      <c r="F43" s="1081">
        <v>1</v>
      </c>
      <c r="G43" s="1083"/>
      <c r="H43" s="1084">
        <f>$F43*$G43</f>
        <v>0</v>
      </c>
      <c r="I43" s="1083"/>
      <c r="J43" s="1084">
        <f>$F43*$I43</f>
        <v>0</v>
      </c>
      <c r="K43" s="1083">
        <f>$G43+$I43</f>
        <v>0</v>
      </c>
      <c r="L43" s="1084">
        <f>$H43+$J43</f>
        <v>0</v>
      </c>
      <c r="M43" s="1081"/>
      <c r="N43" s="1081"/>
    </row>
    <row r="44" spans="1:14">
      <c r="B44" s="1090">
        <v>3</v>
      </c>
      <c r="C44" s="1090" t="s">
        <v>5504</v>
      </c>
      <c r="D44" s="1093" t="s">
        <v>1008</v>
      </c>
    </row>
    <row r="45" spans="1:14">
      <c r="B45" s="1090">
        <v>2</v>
      </c>
      <c r="C45" s="1090" t="s">
        <v>5504</v>
      </c>
      <c r="D45" s="1093" t="s">
        <v>1009</v>
      </c>
    </row>
    <row r="46" spans="1:14">
      <c r="B46" s="1090">
        <v>6</v>
      </c>
      <c r="C46" s="1090" t="s">
        <v>5504</v>
      </c>
      <c r="D46" s="1093" t="s">
        <v>1010</v>
      </c>
    </row>
    <row r="47" spans="1:14">
      <c r="B47" s="1090">
        <v>4</v>
      </c>
      <c r="C47" s="1090" t="s">
        <v>5504</v>
      </c>
      <c r="D47" s="1093" t="s">
        <v>1011</v>
      </c>
    </row>
    <row r="48" spans="1:14">
      <c r="B48" s="1090">
        <v>6</v>
      </c>
      <c r="C48" s="1090" t="s">
        <v>5504</v>
      </c>
      <c r="D48" s="1093" t="s">
        <v>1012</v>
      </c>
    </row>
    <row r="49" spans="1:14">
      <c r="B49" s="1090">
        <v>4</v>
      </c>
      <c r="C49" s="1090" t="s">
        <v>5504</v>
      </c>
      <c r="D49" s="1093" t="s">
        <v>1013</v>
      </c>
    </row>
    <row r="50" spans="1:14">
      <c r="B50" s="1090">
        <v>2</v>
      </c>
      <c r="C50" s="1090" t="s">
        <v>5504</v>
      </c>
      <c r="D50" s="1093" t="s">
        <v>1135</v>
      </c>
    </row>
    <row r="51" spans="1:14">
      <c r="A51" s="1079">
        <v>31</v>
      </c>
      <c r="B51" s="1080" t="s">
        <v>1075</v>
      </c>
      <c r="C51" s="1081"/>
      <c r="D51" s="1082"/>
      <c r="E51" s="1079" t="s">
        <v>4018</v>
      </c>
      <c r="F51" s="1081">
        <v>1</v>
      </c>
      <c r="G51" s="1083"/>
      <c r="H51" s="1084">
        <f>$F51*$G51</f>
        <v>0</v>
      </c>
      <c r="I51" s="1083"/>
      <c r="J51" s="1084">
        <f>$F51*$I51</f>
        <v>0</v>
      </c>
      <c r="K51" s="1083">
        <f>$G51+$I51</f>
        <v>0</v>
      </c>
      <c r="L51" s="1084">
        <f>$H51+$J51</f>
        <v>0</v>
      </c>
      <c r="M51" s="1081"/>
      <c r="N51" s="1081"/>
    </row>
    <row r="52" spans="1:14">
      <c r="B52" s="1090">
        <v>7</v>
      </c>
      <c r="C52" s="1090" t="s">
        <v>5504</v>
      </c>
      <c r="D52" s="1093" t="s">
        <v>1202</v>
      </c>
    </row>
    <row r="53" spans="1:14">
      <c r="B53" s="1090">
        <v>14</v>
      </c>
      <c r="C53" s="1090" t="s">
        <v>5504</v>
      </c>
      <c r="D53" s="1093" t="s">
        <v>1203</v>
      </c>
    </row>
    <row r="54" spans="1:14">
      <c r="B54" s="1090">
        <v>3</v>
      </c>
      <c r="C54" s="1090" t="s">
        <v>5504</v>
      </c>
      <c r="D54" s="1093" t="s">
        <v>1204</v>
      </c>
    </row>
    <row r="55" spans="1:14">
      <c r="B55" s="1090">
        <v>14</v>
      </c>
      <c r="C55" s="1090" t="s">
        <v>5504</v>
      </c>
      <c r="D55" s="1093" t="s">
        <v>1205</v>
      </c>
    </row>
    <row r="56" spans="1:14">
      <c r="B56" s="1090">
        <v>4</v>
      </c>
      <c r="C56" s="1090" t="s">
        <v>5504</v>
      </c>
      <c r="D56" s="1093" t="s">
        <v>1206</v>
      </c>
    </row>
    <row r="57" spans="1:14">
      <c r="A57" s="1079">
        <v>32</v>
      </c>
      <c r="B57" s="1080" t="s">
        <v>1076</v>
      </c>
      <c r="C57" s="1081"/>
      <c r="D57" s="1082"/>
      <c r="E57" s="1079" t="s">
        <v>4018</v>
      </c>
      <c r="F57" s="1081">
        <v>1</v>
      </c>
      <c r="G57" s="1083"/>
      <c r="H57" s="1084">
        <f>$F57*$G57</f>
        <v>0</v>
      </c>
      <c r="I57" s="1083"/>
      <c r="J57" s="1084">
        <f>$F57*$I57</f>
        <v>0</v>
      </c>
      <c r="K57" s="1083">
        <f>$G57+$I57</f>
        <v>0</v>
      </c>
      <c r="L57" s="1084">
        <f>$H57+$J57</f>
        <v>0</v>
      </c>
      <c r="M57" s="1081"/>
      <c r="N57" s="1081"/>
    </row>
    <row r="58" spans="1:14">
      <c r="B58" s="1090">
        <v>1</v>
      </c>
      <c r="C58" s="1090" t="s">
        <v>5504</v>
      </c>
      <c r="D58" s="1093" t="s">
        <v>1077</v>
      </c>
    </row>
    <row r="59" spans="1:14">
      <c r="B59" s="1090">
        <v>1</v>
      </c>
      <c r="C59" s="1090" t="s">
        <v>5504</v>
      </c>
      <c r="D59" s="1093" t="s">
        <v>1078</v>
      </c>
    </row>
    <row r="60" spans="1:14">
      <c r="A60" s="1079">
        <v>33</v>
      </c>
      <c r="B60" s="1080" t="s">
        <v>2278</v>
      </c>
      <c r="C60" s="1081"/>
      <c r="D60" s="1082"/>
      <c r="E60" s="1079" t="s">
        <v>4018</v>
      </c>
      <c r="F60" s="1081">
        <v>1</v>
      </c>
      <c r="G60" s="1083"/>
      <c r="H60" s="1084">
        <f>$F60*$G60</f>
        <v>0</v>
      </c>
      <c r="I60" s="1083"/>
      <c r="J60" s="1084">
        <f>$F60*$I60</f>
        <v>0</v>
      </c>
      <c r="K60" s="1083">
        <f>$G60+$I60</f>
        <v>0</v>
      </c>
      <c r="L60" s="1084">
        <f>$H60+$J60</f>
        <v>0</v>
      </c>
      <c r="M60" s="1081"/>
      <c r="N60" s="1081"/>
    </row>
    <row r="61" spans="1:14">
      <c r="B61" s="1090">
        <v>1</v>
      </c>
      <c r="C61" s="1090" t="s">
        <v>5504</v>
      </c>
      <c r="D61" s="1093" t="s">
        <v>2279</v>
      </c>
    </row>
    <row r="62" spans="1:14">
      <c r="A62" s="1079">
        <v>34</v>
      </c>
      <c r="B62" s="1080" t="s">
        <v>1079</v>
      </c>
      <c r="C62" s="1081"/>
      <c r="D62" s="1082"/>
      <c r="E62" s="1079" t="s">
        <v>4018</v>
      </c>
      <c r="F62" s="1081">
        <v>1</v>
      </c>
      <c r="G62" s="1083"/>
      <c r="H62" s="1084">
        <f>$F62*$G62</f>
        <v>0</v>
      </c>
      <c r="I62" s="1083"/>
      <c r="J62" s="1084">
        <f>$F62*$I62</f>
        <v>0</v>
      </c>
      <c r="K62" s="1083">
        <f>$G62+$I62</f>
        <v>0</v>
      </c>
      <c r="L62" s="1084">
        <f>$H62+$J62</f>
        <v>0</v>
      </c>
      <c r="M62" s="1081"/>
      <c r="N62" s="1081"/>
    </row>
    <row r="63" spans="1:14">
      <c r="B63" s="1090">
        <v>1</v>
      </c>
      <c r="C63" s="1090" t="s">
        <v>5504</v>
      </c>
      <c r="D63" s="1093" t="s">
        <v>2284</v>
      </c>
    </row>
    <row r="64" spans="1:14">
      <c r="A64" s="1079">
        <v>35</v>
      </c>
      <c r="B64" s="1080" t="s">
        <v>1273</v>
      </c>
      <c r="C64" s="1081"/>
      <c r="D64" s="1082"/>
      <c r="E64" s="1079" t="s">
        <v>4018</v>
      </c>
      <c r="F64" s="1081">
        <v>1</v>
      </c>
      <c r="G64" s="1083"/>
      <c r="H64" s="1084">
        <f>$F64*$G64</f>
        <v>0</v>
      </c>
      <c r="I64" s="1083"/>
      <c r="J64" s="1084">
        <f>$F64*$I64</f>
        <v>0</v>
      </c>
      <c r="K64" s="1083">
        <f>$G64+$I64</f>
        <v>0</v>
      </c>
      <c r="L64" s="1084">
        <f>$H64+$J64</f>
        <v>0</v>
      </c>
      <c r="M64" s="1081"/>
      <c r="N64" s="1081"/>
    </row>
    <row r="65" spans="1:14">
      <c r="D65" s="1093" t="s">
        <v>1274</v>
      </c>
    </row>
    <row r="66" spans="1:14">
      <c r="D66" s="1093" t="s">
        <v>1275</v>
      </c>
    </row>
    <row r="67" spans="1:14">
      <c r="D67" s="1093" t="s">
        <v>1276</v>
      </c>
    </row>
    <row r="68" spans="1:14">
      <c r="D68" s="1093" t="s">
        <v>1277</v>
      </c>
    </row>
    <row r="69" spans="1:14">
      <c r="D69" s="1093" t="s">
        <v>1278</v>
      </c>
    </row>
    <row r="70" spans="1:14">
      <c r="A70" s="1079">
        <v>36</v>
      </c>
      <c r="B70" s="1080" t="s">
        <v>1279</v>
      </c>
      <c r="C70" s="1081"/>
      <c r="D70" s="1082"/>
      <c r="E70" s="1079" t="s">
        <v>4018</v>
      </c>
      <c r="F70" s="1081">
        <v>1</v>
      </c>
      <c r="G70" s="1083"/>
      <c r="H70" s="1084">
        <f>$F70*$G70</f>
        <v>0</v>
      </c>
      <c r="I70" s="1083"/>
      <c r="J70" s="1084">
        <f>$F70*$I70</f>
        <v>0</v>
      </c>
      <c r="K70" s="1083">
        <f>$G70+$I70</f>
        <v>0</v>
      </c>
      <c r="L70" s="1084">
        <f>$H70+$J70</f>
        <v>0</v>
      </c>
      <c r="M70" s="1081"/>
      <c r="N70" s="1081"/>
    </row>
    <row r="71" spans="1:14">
      <c r="D71" s="1093" t="s">
        <v>1274</v>
      </c>
    </row>
    <row r="72" spans="1:14" ht="25.5">
      <c r="D72" s="1093" t="s">
        <v>0</v>
      </c>
    </row>
    <row r="73" spans="1:14">
      <c r="D73" s="1093" t="s">
        <v>1280</v>
      </c>
    </row>
    <row r="74" spans="1:14">
      <c r="D74" s="1093" t="s">
        <v>1281</v>
      </c>
    </row>
    <row r="75" spans="1:14" ht="13.5" thickBot="1">
      <c r="D75" s="1093" t="s">
        <v>1282</v>
      </c>
    </row>
    <row r="76" spans="1:14" ht="13.5" thickBot="1">
      <c r="A76" s="1100" t="s">
        <v>1283</v>
      </c>
      <c r="B76" s="1101" t="s">
        <v>1284</v>
      </c>
      <c r="C76" s="1102"/>
      <c r="D76" s="1103"/>
      <c r="E76" s="1104"/>
      <c r="F76" s="1102"/>
      <c r="G76" s="1105"/>
      <c r="H76" s="1106">
        <f>SUM(H7:H75)</f>
        <v>0</v>
      </c>
      <c r="I76" s="1105"/>
      <c r="J76" s="1105">
        <f>SUM(J7:J75)</f>
        <v>0</v>
      </c>
      <c r="K76" s="1105"/>
      <c r="L76" s="1105">
        <f>SUM(L7:L75)</f>
        <v>0</v>
      </c>
      <c r="M76" s="1102"/>
      <c r="N76" s="1107"/>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97.xml><?xml version="1.0" encoding="utf-8"?>
<worksheet xmlns="http://schemas.openxmlformats.org/spreadsheetml/2006/main" xmlns:r="http://schemas.openxmlformats.org/officeDocument/2006/relationships">
  <sheetPr>
    <tabColor rgb="FF00B0F0"/>
    <pageSetUpPr fitToPage="1"/>
  </sheetPr>
  <dimension ref="A1:N8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089" customWidth="1"/>
    <col min="2" max="2" width="6.83203125" style="1090" customWidth="1"/>
    <col min="3" max="3" width="5.5" style="1090" customWidth="1"/>
    <col min="4" max="4" width="68.1640625" style="1093" customWidth="1"/>
    <col min="5" max="5" width="10.1640625" style="1089" customWidth="1"/>
    <col min="6" max="6" width="10.6640625" style="1090"/>
    <col min="7" max="12" width="12.5" style="1092" customWidth="1"/>
    <col min="13" max="13" width="15" style="1090" customWidth="1"/>
    <col min="14" max="14" width="17" style="1090" customWidth="1"/>
    <col min="15" max="16384" width="10.6640625" style="1055"/>
  </cols>
  <sheetData>
    <row r="1" spans="1:14" s="1066" customFormat="1">
      <c r="A1" s="1064"/>
      <c r="B1" s="1687" t="s">
        <v>1191</v>
      </c>
      <c r="C1" s="1687"/>
      <c r="D1" s="1687"/>
      <c r="E1" s="1065"/>
      <c r="G1" s="1067"/>
      <c r="H1" s="1068">
        <f>H84</f>
        <v>0</v>
      </c>
      <c r="I1" s="1069"/>
      <c r="J1" s="1068">
        <f>J84</f>
        <v>0</v>
      </c>
      <c r="K1" s="1069"/>
      <c r="L1" s="1068">
        <f>L84</f>
        <v>0</v>
      </c>
    </row>
    <row r="2" spans="1:14" s="1066" customFormat="1">
      <c r="A2" s="1064"/>
      <c r="B2" s="1687" t="s">
        <v>2</v>
      </c>
      <c r="C2" s="1687"/>
      <c r="D2" s="1687"/>
      <c r="E2" s="1065"/>
      <c r="G2" s="1070"/>
      <c r="H2" s="1071"/>
      <c r="I2" s="1065"/>
      <c r="J2" s="1065"/>
      <c r="K2" s="1065"/>
      <c r="L2" s="1065"/>
    </row>
    <row r="3" spans="1:14" s="1066" customFormat="1">
      <c r="A3" s="1064"/>
      <c r="B3" s="1688"/>
      <c r="C3" s="1688"/>
      <c r="D3" s="1688"/>
      <c r="E3" s="1065"/>
      <c r="G3" s="1071"/>
      <c r="H3" s="1071"/>
      <c r="I3" s="1065"/>
      <c r="J3" s="1065"/>
      <c r="K3" s="1065"/>
      <c r="L3" s="1065"/>
    </row>
    <row r="4" spans="1:14" ht="25.5">
      <c r="A4" s="1072" t="s">
        <v>4834</v>
      </c>
      <c r="B4" s="1689" t="s">
        <v>4835</v>
      </c>
      <c r="C4" s="1689"/>
      <c r="D4" s="1689"/>
      <c r="E4" s="1073" t="s">
        <v>4836</v>
      </c>
      <c r="F4" s="1073" t="s">
        <v>4837</v>
      </c>
      <c r="G4" s="1057" t="s">
        <v>4838</v>
      </c>
      <c r="H4" s="1057" t="s">
        <v>4839</v>
      </c>
      <c r="I4" s="1057" t="s">
        <v>4840</v>
      </c>
      <c r="J4" s="1057" t="s">
        <v>4841</v>
      </c>
      <c r="K4" s="1057" t="s">
        <v>4842</v>
      </c>
      <c r="L4" s="1057" t="s">
        <v>4843</v>
      </c>
      <c r="M4" s="1057" t="s">
        <v>5953</v>
      </c>
      <c r="N4" s="1057" t="s">
        <v>4844</v>
      </c>
    </row>
    <row r="5" spans="1:14">
      <c r="A5" s="1074">
        <v>1</v>
      </c>
      <c r="B5" s="1074" t="s">
        <v>5936</v>
      </c>
      <c r="C5" s="1074" t="s">
        <v>5936</v>
      </c>
      <c r="D5" s="1074">
        <v>2</v>
      </c>
      <c r="E5" s="1074">
        <v>3</v>
      </c>
      <c r="F5" s="1074">
        <v>4</v>
      </c>
      <c r="G5" s="1074">
        <v>5</v>
      </c>
      <c r="H5" s="1074">
        <v>6</v>
      </c>
      <c r="I5" s="1074">
        <v>7</v>
      </c>
      <c r="J5" s="1074">
        <v>8</v>
      </c>
      <c r="K5" s="1074">
        <v>9</v>
      </c>
      <c r="L5" s="1074">
        <v>10</v>
      </c>
      <c r="M5" s="1074">
        <v>11</v>
      </c>
      <c r="N5" s="1074">
        <v>12</v>
      </c>
    </row>
    <row r="6" spans="1:14" s="1078" customFormat="1">
      <c r="A6" s="1075" t="s">
        <v>4845</v>
      </c>
      <c r="B6" s="1076" t="s">
        <v>4845</v>
      </c>
      <c r="C6" s="1076" t="s">
        <v>4845</v>
      </c>
      <c r="D6" s="1077" t="s">
        <v>4845</v>
      </c>
      <c r="E6" s="1075" t="s">
        <v>4845</v>
      </c>
      <c r="F6" s="1076" t="s">
        <v>4845</v>
      </c>
      <c r="G6" s="1075" t="s">
        <v>4846</v>
      </c>
      <c r="H6" s="1075" t="s">
        <v>4846</v>
      </c>
      <c r="I6" s="1075" t="s">
        <v>4846</v>
      </c>
      <c r="J6" s="1075" t="s">
        <v>4846</v>
      </c>
      <c r="K6" s="1076" t="s">
        <v>4846</v>
      </c>
      <c r="L6" s="1076" t="s">
        <v>4846</v>
      </c>
      <c r="M6" s="1076" t="s">
        <v>4846</v>
      </c>
      <c r="N6" s="1076" t="s">
        <v>4846</v>
      </c>
    </row>
    <row r="7" spans="1:14">
      <c r="A7" s="1079">
        <v>37</v>
      </c>
      <c r="B7" s="1080" t="s">
        <v>1285</v>
      </c>
      <c r="C7" s="1081"/>
      <c r="D7" s="1082"/>
      <c r="E7" s="1079" t="s">
        <v>4018</v>
      </c>
      <c r="F7" s="1081">
        <v>1</v>
      </c>
      <c r="G7" s="1083"/>
      <c r="H7" s="1084">
        <f>$F7*$G7</f>
        <v>0</v>
      </c>
      <c r="I7" s="1083"/>
      <c r="J7" s="1084">
        <f>$F7*$I7</f>
        <v>0</v>
      </c>
      <c r="K7" s="1083">
        <f>$G7+$I7</f>
        <v>0</v>
      </c>
      <c r="L7" s="1084">
        <f>$H7+$J7</f>
        <v>0</v>
      </c>
      <c r="M7" s="1081"/>
      <c r="N7" s="1081"/>
    </row>
    <row r="8" spans="1:14" ht="89.25">
      <c r="A8" s="1065"/>
      <c r="B8" s="1085"/>
      <c r="C8" s="1086"/>
      <c r="D8" s="1087" t="s">
        <v>25</v>
      </c>
      <c r="E8" s="1065"/>
      <c r="F8" s="1086"/>
      <c r="G8" s="1068"/>
      <c r="H8" s="1088"/>
      <c r="I8" s="1068"/>
      <c r="J8" s="1088"/>
      <c r="K8" s="1068"/>
      <c r="L8" s="1088"/>
      <c r="M8" s="1086"/>
      <c r="N8" s="1086"/>
    </row>
    <row r="9" spans="1:14">
      <c r="D9" s="1091" t="s">
        <v>4849</v>
      </c>
    </row>
    <row r="10" spans="1:14">
      <c r="D10" s="1091" t="s">
        <v>4850</v>
      </c>
    </row>
    <row r="11" spans="1:14">
      <c r="D11" s="1091" t="s">
        <v>4851</v>
      </c>
    </row>
    <row r="12" spans="1:14">
      <c r="B12" s="1090">
        <v>3</v>
      </c>
      <c r="C12" s="1090" t="s">
        <v>5504</v>
      </c>
      <c r="D12" s="1093" t="s">
        <v>26</v>
      </c>
    </row>
    <row r="13" spans="1:14">
      <c r="B13" s="1090">
        <v>3</v>
      </c>
      <c r="C13" s="1090" t="s">
        <v>5504</v>
      </c>
      <c r="D13" s="1093" t="s">
        <v>27</v>
      </c>
    </row>
    <row r="14" spans="1:14">
      <c r="B14" s="1090">
        <v>5</v>
      </c>
      <c r="C14" s="1090" t="s">
        <v>5504</v>
      </c>
      <c r="D14" s="1093" t="s">
        <v>4864</v>
      </c>
    </row>
    <row r="15" spans="1:14">
      <c r="B15" s="1090">
        <v>3</v>
      </c>
      <c r="C15" s="1090" t="s">
        <v>5504</v>
      </c>
      <c r="D15" s="1093" t="s">
        <v>4882</v>
      </c>
    </row>
    <row r="16" spans="1:14">
      <c r="B16" s="1090">
        <v>3</v>
      </c>
      <c r="C16" s="1090" t="s">
        <v>5504</v>
      </c>
      <c r="D16" s="1093" t="s">
        <v>3085</v>
      </c>
    </row>
    <row r="17" spans="1:14">
      <c r="B17" s="1090">
        <v>3</v>
      </c>
      <c r="C17" s="1090" t="s">
        <v>5504</v>
      </c>
      <c r="D17" s="1093" t="s">
        <v>3086</v>
      </c>
    </row>
    <row r="18" spans="1:14">
      <c r="B18" s="1090">
        <v>10</v>
      </c>
      <c r="C18" s="1090" t="s">
        <v>5504</v>
      </c>
      <c r="D18" s="1093" t="s">
        <v>12</v>
      </c>
    </row>
    <row r="19" spans="1:14">
      <c r="B19" s="1090">
        <v>3</v>
      </c>
      <c r="C19" s="1090" t="s">
        <v>5504</v>
      </c>
      <c r="D19" s="1093" t="s">
        <v>3087</v>
      </c>
    </row>
    <row r="20" spans="1:14">
      <c r="B20" s="1090">
        <v>10</v>
      </c>
      <c r="C20" s="1090" t="s">
        <v>5504</v>
      </c>
      <c r="D20" s="1093" t="s">
        <v>13</v>
      </c>
    </row>
    <row r="21" spans="1:14">
      <c r="B21" s="1090">
        <v>36</v>
      </c>
      <c r="C21" s="1090" t="s">
        <v>5504</v>
      </c>
      <c r="D21" s="1093" t="s">
        <v>3088</v>
      </c>
    </row>
    <row r="22" spans="1:14">
      <c r="B22" s="1090">
        <v>4</v>
      </c>
      <c r="C22" s="1090" t="s">
        <v>5504</v>
      </c>
      <c r="D22" s="1093" t="s">
        <v>3090</v>
      </c>
    </row>
    <row r="23" spans="1:14">
      <c r="B23" s="1090">
        <v>4</v>
      </c>
      <c r="C23" s="1090" t="s">
        <v>5504</v>
      </c>
      <c r="D23" s="1093" t="s">
        <v>3096</v>
      </c>
    </row>
    <row r="24" spans="1:14">
      <c r="B24" s="1090">
        <v>1</v>
      </c>
      <c r="C24" s="1090" t="s">
        <v>5504</v>
      </c>
      <c r="D24" s="1093" t="s">
        <v>3097</v>
      </c>
    </row>
    <row r="25" spans="1:14">
      <c r="B25" s="1090">
        <v>3</v>
      </c>
      <c r="C25" s="1090" t="s">
        <v>5504</v>
      </c>
      <c r="D25" s="1093" t="s">
        <v>28</v>
      </c>
    </row>
    <row r="26" spans="1:14">
      <c r="B26" s="1090">
        <v>9</v>
      </c>
      <c r="C26" s="1090" t="s">
        <v>5504</v>
      </c>
      <c r="D26" s="1093" t="s">
        <v>3103</v>
      </c>
    </row>
    <row r="27" spans="1:14">
      <c r="B27" s="1090">
        <v>1</v>
      </c>
      <c r="C27" s="1090" t="s">
        <v>4018</v>
      </c>
      <c r="D27" s="1093" t="s">
        <v>3105</v>
      </c>
    </row>
    <row r="28" spans="1:14">
      <c r="A28" s="1079">
        <v>38</v>
      </c>
      <c r="B28" s="1080" t="s">
        <v>29</v>
      </c>
      <c r="C28" s="1081"/>
      <c r="D28" s="1082"/>
      <c r="E28" s="1079" t="s">
        <v>5504</v>
      </c>
      <c r="F28" s="1081">
        <v>5</v>
      </c>
      <c r="G28" s="1083"/>
      <c r="H28" s="1084">
        <f>$F28*$G28</f>
        <v>0</v>
      </c>
      <c r="I28" s="1083"/>
      <c r="J28" s="1084">
        <f>$F28*$I28</f>
        <v>0</v>
      </c>
      <c r="K28" s="1083">
        <f>$G28+$I28</f>
        <v>0</v>
      </c>
      <c r="L28" s="1084">
        <f>$H28+$J28</f>
        <v>0</v>
      </c>
      <c r="M28" s="1081"/>
      <c r="N28" s="1081"/>
    </row>
    <row r="29" spans="1:14">
      <c r="A29" s="1094"/>
      <c r="B29" s="1095"/>
      <c r="C29" s="1096"/>
      <c r="D29" s="1097" t="s">
        <v>30</v>
      </c>
      <c r="E29" s="1094"/>
      <c r="F29" s="1096"/>
      <c r="G29" s="1098"/>
      <c r="H29" s="1099"/>
      <c r="I29" s="1098"/>
      <c r="J29" s="1099"/>
      <c r="K29" s="1098"/>
      <c r="L29" s="1099"/>
      <c r="M29" s="1096"/>
      <c r="N29" s="1096"/>
    </row>
    <row r="30" spans="1:14">
      <c r="A30" s="1079">
        <v>39</v>
      </c>
      <c r="B30" s="1080" t="s">
        <v>1207</v>
      </c>
      <c r="C30" s="1081"/>
      <c r="D30" s="1082"/>
      <c r="E30" s="1079" t="s">
        <v>459</v>
      </c>
      <c r="F30" s="1081">
        <v>1</v>
      </c>
      <c r="G30" s="1083"/>
      <c r="H30" s="1084">
        <f>$F30*$G30</f>
        <v>0</v>
      </c>
      <c r="I30" s="1083"/>
      <c r="J30" s="1084">
        <f>$F30*$I30</f>
        <v>0</v>
      </c>
      <c r="K30" s="1083">
        <f>$G30+$I30</f>
        <v>0</v>
      </c>
      <c r="L30" s="1084">
        <f>$H30+$J30</f>
        <v>0</v>
      </c>
      <c r="M30" s="1081"/>
      <c r="N30" s="1081"/>
    </row>
    <row r="31" spans="1:14">
      <c r="A31" s="1094"/>
      <c r="B31" s="1095"/>
      <c r="C31" s="1096"/>
      <c r="D31" s="1097" t="s">
        <v>3111</v>
      </c>
      <c r="E31" s="1094"/>
      <c r="F31" s="1096"/>
      <c r="G31" s="1098"/>
      <c r="H31" s="1099"/>
      <c r="I31" s="1098"/>
      <c r="J31" s="1099"/>
      <c r="K31" s="1098"/>
      <c r="L31" s="1099"/>
      <c r="M31" s="1096"/>
      <c r="N31" s="1096"/>
    </row>
    <row r="32" spans="1:14">
      <c r="A32" s="1079">
        <v>40</v>
      </c>
      <c r="B32" s="1080" t="s">
        <v>3112</v>
      </c>
      <c r="C32" s="1081"/>
      <c r="D32" s="1082"/>
      <c r="E32" s="1079" t="s">
        <v>459</v>
      </c>
      <c r="F32" s="1081">
        <v>192</v>
      </c>
      <c r="G32" s="1083"/>
      <c r="H32" s="1084">
        <f>$F32*$G32</f>
        <v>0</v>
      </c>
      <c r="I32" s="1083"/>
      <c r="J32" s="1084">
        <f>$F32*$I32</f>
        <v>0</v>
      </c>
      <c r="K32" s="1083">
        <f>$G32+$I32</f>
        <v>0</v>
      </c>
      <c r="L32" s="1084">
        <f>$H32+$J32</f>
        <v>0</v>
      </c>
      <c r="M32" s="1081"/>
      <c r="N32" s="1081"/>
    </row>
    <row r="33" spans="1:14">
      <c r="A33" s="1094"/>
      <c r="B33" s="1095"/>
      <c r="C33" s="1096"/>
      <c r="D33" s="1097" t="s">
        <v>3111</v>
      </c>
      <c r="E33" s="1094"/>
      <c r="F33" s="1096"/>
      <c r="G33" s="1098"/>
      <c r="H33" s="1099"/>
      <c r="I33" s="1098"/>
      <c r="J33" s="1099"/>
      <c r="K33" s="1098"/>
      <c r="L33" s="1099"/>
      <c r="M33" s="1096"/>
      <c r="N33" s="1096"/>
    </row>
    <row r="34" spans="1:14">
      <c r="A34" s="1079">
        <v>41</v>
      </c>
      <c r="B34" s="1080" t="s">
        <v>3124</v>
      </c>
      <c r="C34" s="1081"/>
      <c r="D34" s="1082"/>
      <c r="E34" s="1079" t="s">
        <v>459</v>
      </c>
      <c r="F34" s="1081">
        <v>100</v>
      </c>
      <c r="G34" s="1083"/>
      <c r="H34" s="1084">
        <f>$F34*$G34</f>
        <v>0</v>
      </c>
      <c r="I34" s="1083"/>
      <c r="J34" s="1084">
        <f>$F34*$I34</f>
        <v>0</v>
      </c>
      <c r="K34" s="1083">
        <f>$G34+$I34</f>
        <v>0</v>
      </c>
      <c r="L34" s="1084">
        <f>$H34+$J34</f>
        <v>0</v>
      </c>
      <c r="M34" s="1081"/>
      <c r="N34" s="1081"/>
    </row>
    <row r="35" spans="1:14">
      <c r="A35" s="1094"/>
      <c r="B35" s="1095"/>
      <c r="C35" s="1096"/>
      <c r="D35" s="1097" t="s">
        <v>3111</v>
      </c>
      <c r="E35" s="1094"/>
      <c r="F35" s="1096"/>
      <c r="G35" s="1098"/>
      <c r="H35" s="1099"/>
      <c r="I35" s="1098"/>
      <c r="J35" s="1099"/>
      <c r="K35" s="1098"/>
      <c r="L35" s="1099"/>
      <c r="M35" s="1096"/>
      <c r="N35" s="1096"/>
    </row>
    <row r="36" spans="1:14">
      <c r="A36" s="1079">
        <v>42</v>
      </c>
      <c r="B36" s="1080" t="s">
        <v>31</v>
      </c>
      <c r="C36" s="1081"/>
      <c r="D36" s="1082"/>
      <c r="E36" s="1079" t="s">
        <v>459</v>
      </c>
      <c r="F36" s="1081">
        <v>75</v>
      </c>
      <c r="G36" s="1083"/>
      <c r="H36" s="1084">
        <f>$F36*$G36</f>
        <v>0</v>
      </c>
      <c r="I36" s="1083"/>
      <c r="J36" s="1084">
        <f>$F36*$I36</f>
        <v>0</v>
      </c>
      <c r="K36" s="1083">
        <f>$G36+$I36</f>
        <v>0</v>
      </c>
      <c r="L36" s="1084">
        <f>$H36+$J36</f>
        <v>0</v>
      </c>
      <c r="M36" s="1081"/>
      <c r="N36" s="1081"/>
    </row>
    <row r="37" spans="1:14">
      <c r="A37" s="1094"/>
      <c r="B37" s="1095"/>
      <c r="C37" s="1096"/>
      <c r="D37" s="1097" t="s">
        <v>3111</v>
      </c>
      <c r="E37" s="1094"/>
      <c r="F37" s="1096"/>
      <c r="G37" s="1098"/>
      <c r="H37" s="1099"/>
      <c r="I37" s="1098"/>
      <c r="J37" s="1099"/>
      <c r="K37" s="1098"/>
      <c r="L37" s="1099"/>
      <c r="M37" s="1096"/>
      <c r="N37" s="1096"/>
    </row>
    <row r="38" spans="1:14">
      <c r="A38" s="1079">
        <v>43</v>
      </c>
      <c r="B38" s="1080" t="s">
        <v>3127</v>
      </c>
      <c r="C38" s="1081"/>
      <c r="D38" s="1082"/>
      <c r="E38" s="1079" t="s">
        <v>4018</v>
      </c>
      <c r="F38" s="1081">
        <v>1</v>
      </c>
      <c r="G38" s="1083"/>
      <c r="H38" s="1084">
        <f>$F38*$G38</f>
        <v>0</v>
      </c>
      <c r="I38" s="1083"/>
      <c r="J38" s="1084">
        <f>$F38*$I38</f>
        <v>0</v>
      </c>
      <c r="K38" s="1083">
        <f>$G38+$I38</f>
        <v>0</v>
      </c>
      <c r="L38" s="1084">
        <f>$H38+$J38</f>
        <v>0</v>
      </c>
      <c r="M38" s="1081"/>
      <c r="N38" s="1081"/>
    </row>
    <row r="39" spans="1:14" ht="25.5">
      <c r="A39" s="1065"/>
      <c r="B39" s="1085"/>
      <c r="C39" s="1086"/>
      <c r="D39" s="1091" t="s">
        <v>3128</v>
      </c>
      <c r="E39" s="1065"/>
      <c r="F39" s="1086"/>
      <c r="G39" s="1068"/>
      <c r="H39" s="1088"/>
      <c r="I39" s="1068"/>
      <c r="J39" s="1088"/>
      <c r="K39" s="1068"/>
      <c r="L39" s="1088"/>
      <c r="M39" s="1086"/>
      <c r="N39" s="1086"/>
    </row>
    <row r="40" spans="1:14">
      <c r="B40" s="1090">
        <v>1</v>
      </c>
      <c r="C40" s="1090" t="s">
        <v>4018</v>
      </c>
      <c r="D40" s="1093" t="s">
        <v>3129</v>
      </c>
    </row>
    <row r="41" spans="1:14">
      <c r="B41" s="1090">
        <v>1</v>
      </c>
      <c r="C41" s="1090" t="s">
        <v>4018</v>
      </c>
      <c r="D41" s="1093" t="s">
        <v>3130</v>
      </c>
    </row>
    <row r="42" spans="1:14">
      <c r="A42" s="1079">
        <v>44</v>
      </c>
      <c r="B42" s="1080" t="s">
        <v>1208</v>
      </c>
      <c r="C42" s="1081"/>
      <c r="D42" s="1082"/>
      <c r="E42" s="1079" t="s">
        <v>4018</v>
      </c>
      <c r="F42" s="1081">
        <v>1</v>
      </c>
      <c r="G42" s="1083"/>
      <c r="H42" s="1084">
        <f>$F42*$G42</f>
        <v>0</v>
      </c>
      <c r="I42" s="1083"/>
      <c r="J42" s="1084">
        <f>$F42*$I42</f>
        <v>0</v>
      </c>
      <c r="K42" s="1083">
        <f>$G42+$I42</f>
        <v>0</v>
      </c>
      <c r="L42" s="1084">
        <f>$H42+$J42</f>
        <v>0</v>
      </c>
      <c r="M42" s="1081"/>
      <c r="N42" s="1081"/>
    </row>
    <row r="43" spans="1:14">
      <c r="A43" s="1094"/>
      <c r="B43" s="1095"/>
      <c r="C43" s="1096"/>
      <c r="D43" s="1097" t="s">
        <v>3132</v>
      </c>
      <c r="E43" s="1094"/>
      <c r="F43" s="1096"/>
      <c r="G43" s="1098"/>
      <c r="H43" s="1099"/>
      <c r="I43" s="1098"/>
      <c r="J43" s="1099"/>
      <c r="K43" s="1098"/>
      <c r="L43" s="1099"/>
      <c r="M43" s="1096"/>
      <c r="N43" s="1096"/>
    </row>
    <row r="44" spans="1:14">
      <c r="A44" s="1079">
        <v>45</v>
      </c>
      <c r="B44" s="1080" t="s">
        <v>1209</v>
      </c>
      <c r="C44" s="1081"/>
      <c r="D44" s="1082"/>
      <c r="E44" s="1079" t="s">
        <v>4018</v>
      </c>
      <c r="F44" s="1081">
        <v>1</v>
      </c>
      <c r="G44" s="1083"/>
      <c r="H44" s="1084">
        <f>$F44*$G44</f>
        <v>0</v>
      </c>
      <c r="I44" s="1083"/>
      <c r="J44" s="1084">
        <f>$F44*$I44</f>
        <v>0</v>
      </c>
      <c r="K44" s="1083">
        <f>$G44+$I44</f>
        <v>0</v>
      </c>
      <c r="L44" s="1084">
        <f>$H44+$J44</f>
        <v>0</v>
      </c>
      <c r="M44" s="1081"/>
      <c r="N44" s="1081"/>
    </row>
    <row r="45" spans="1:14">
      <c r="A45" s="1094"/>
      <c r="B45" s="1095"/>
      <c r="C45" s="1096"/>
      <c r="D45" s="1097" t="s">
        <v>3132</v>
      </c>
      <c r="E45" s="1094"/>
      <c r="F45" s="1096"/>
      <c r="G45" s="1098"/>
      <c r="H45" s="1099"/>
      <c r="I45" s="1098"/>
      <c r="J45" s="1099"/>
      <c r="K45" s="1098"/>
      <c r="L45" s="1099"/>
      <c r="M45" s="1096"/>
      <c r="N45" s="1096"/>
    </row>
    <row r="46" spans="1:14">
      <c r="A46" s="1079">
        <v>46</v>
      </c>
      <c r="B46" s="1080" t="s">
        <v>1210</v>
      </c>
      <c r="C46" s="1081"/>
      <c r="D46" s="1082"/>
      <c r="E46" s="1079" t="s">
        <v>4018</v>
      </c>
      <c r="F46" s="1081">
        <v>1</v>
      </c>
      <c r="G46" s="1083"/>
      <c r="H46" s="1084">
        <f>$F46*$G46</f>
        <v>0</v>
      </c>
      <c r="I46" s="1083"/>
      <c r="J46" s="1084">
        <f>$F46*$I46</f>
        <v>0</v>
      </c>
      <c r="K46" s="1083">
        <f>$G46+$I46</f>
        <v>0</v>
      </c>
      <c r="L46" s="1084">
        <f>$H46+$J46</f>
        <v>0</v>
      </c>
      <c r="M46" s="1081"/>
      <c r="N46" s="1081"/>
    </row>
    <row r="47" spans="1:14">
      <c r="A47" s="1094"/>
      <c r="B47" s="1095"/>
      <c r="C47" s="1096"/>
      <c r="D47" s="1097" t="s">
        <v>3132</v>
      </c>
      <c r="E47" s="1094"/>
      <c r="F47" s="1096"/>
      <c r="G47" s="1098"/>
      <c r="H47" s="1099"/>
      <c r="I47" s="1098"/>
      <c r="J47" s="1099"/>
      <c r="K47" s="1098"/>
      <c r="L47" s="1099"/>
      <c r="M47" s="1096"/>
      <c r="N47" s="1096"/>
    </row>
    <row r="48" spans="1:14">
      <c r="A48" s="1079">
        <v>47</v>
      </c>
      <c r="B48" s="1080" t="s">
        <v>1211</v>
      </c>
      <c r="C48" s="1081"/>
      <c r="D48" s="1082"/>
      <c r="E48" s="1079" t="s">
        <v>4018</v>
      </c>
      <c r="F48" s="1081">
        <v>1</v>
      </c>
      <c r="G48" s="1083"/>
      <c r="H48" s="1084">
        <f>$F48*$G48</f>
        <v>0</v>
      </c>
      <c r="I48" s="1083"/>
      <c r="J48" s="1084">
        <f>$F48*$I48</f>
        <v>0</v>
      </c>
      <c r="K48" s="1083">
        <f>$G48+$I48</f>
        <v>0</v>
      </c>
      <c r="L48" s="1084">
        <f>$H48+$J48</f>
        <v>0</v>
      </c>
      <c r="M48" s="1081"/>
      <c r="N48" s="1081"/>
    </row>
    <row r="49" spans="1:14">
      <c r="A49" s="1094"/>
      <c r="B49" s="1095"/>
      <c r="C49" s="1096"/>
      <c r="D49" s="1097" t="s">
        <v>3132</v>
      </c>
      <c r="E49" s="1094"/>
      <c r="F49" s="1096"/>
      <c r="G49" s="1098"/>
      <c r="H49" s="1099"/>
      <c r="I49" s="1098"/>
      <c r="J49" s="1099"/>
      <c r="K49" s="1098"/>
      <c r="L49" s="1099"/>
      <c r="M49" s="1096"/>
      <c r="N49" s="1096"/>
    </row>
    <row r="50" spans="1:14">
      <c r="A50" s="1079">
        <v>48</v>
      </c>
      <c r="B50" s="1080" t="s">
        <v>1212</v>
      </c>
      <c r="C50" s="1081"/>
      <c r="D50" s="1082"/>
      <c r="E50" s="1079" t="s">
        <v>4018</v>
      </c>
      <c r="F50" s="1081">
        <v>1</v>
      </c>
      <c r="G50" s="1083"/>
      <c r="H50" s="1084">
        <f>$F50*$G50</f>
        <v>0</v>
      </c>
      <c r="I50" s="1083"/>
      <c r="J50" s="1084">
        <f>$F50*$I50</f>
        <v>0</v>
      </c>
      <c r="K50" s="1083">
        <f>$G50+$I50</f>
        <v>0</v>
      </c>
      <c r="L50" s="1084">
        <f>$H50+$J50</f>
        <v>0</v>
      </c>
      <c r="M50" s="1081"/>
      <c r="N50" s="1081"/>
    </row>
    <row r="51" spans="1:14" ht="25.5">
      <c r="A51" s="1065"/>
      <c r="B51" s="1085"/>
      <c r="C51" s="1086"/>
      <c r="D51" s="1091" t="s">
        <v>44</v>
      </c>
      <c r="E51" s="1065"/>
      <c r="F51" s="1086"/>
      <c r="G51" s="1068"/>
      <c r="H51" s="1088"/>
      <c r="I51" s="1068"/>
      <c r="J51" s="1088"/>
      <c r="K51" s="1068"/>
      <c r="L51" s="1088"/>
      <c r="M51" s="1086"/>
      <c r="N51" s="1086"/>
    </row>
    <row r="52" spans="1:14" ht="25.5">
      <c r="B52" s="1090">
        <v>1</v>
      </c>
      <c r="C52" s="1090" t="s">
        <v>5504</v>
      </c>
      <c r="D52" s="1093" t="s">
        <v>1213</v>
      </c>
    </row>
    <row r="53" spans="1:14">
      <c r="B53" s="1090">
        <v>1</v>
      </c>
      <c r="C53" s="1090" t="s">
        <v>5504</v>
      </c>
      <c r="D53" s="1093" t="s">
        <v>1084</v>
      </c>
    </row>
    <row r="54" spans="1:14">
      <c r="A54" s="1079">
        <v>49</v>
      </c>
      <c r="B54" s="1080" t="s">
        <v>1214</v>
      </c>
      <c r="C54" s="1081"/>
      <c r="D54" s="1082"/>
      <c r="E54" s="1079" t="s">
        <v>4018</v>
      </c>
      <c r="F54" s="1081">
        <v>1</v>
      </c>
      <c r="G54" s="1083"/>
      <c r="H54" s="1084">
        <f>$F54*$G54</f>
        <v>0</v>
      </c>
      <c r="I54" s="1083"/>
      <c r="J54" s="1084">
        <f>$F54*$I54</f>
        <v>0</v>
      </c>
      <c r="K54" s="1083">
        <f>$G54+$I54</f>
        <v>0</v>
      </c>
      <c r="L54" s="1084">
        <f>$H54+$J54</f>
        <v>0</v>
      </c>
      <c r="M54" s="1081"/>
      <c r="N54" s="1081"/>
    </row>
    <row r="55" spans="1:14" ht="25.5">
      <c r="A55" s="1065"/>
      <c r="B55" s="1085"/>
      <c r="C55" s="1086"/>
      <c r="D55" s="1091" t="s">
        <v>44</v>
      </c>
      <c r="E55" s="1065"/>
      <c r="F55" s="1086"/>
      <c r="G55" s="1068"/>
      <c r="H55" s="1088"/>
      <c r="I55" s="1068"/>
      <c r="J55" s="1088"/>
      <c r="K55" s="1068"/>
      <c r="L55" s="1088"/>
      <c r="M55" s="1086"/>
      <c r="N55" s="1086"/>
    </row>
    <row r="56" spans="1:14">
      <c r="B56" s="1090">
        <v>1</v>
      </c>
      <c r="C56" s="1090" t="s">
        <v>5504</v>
      </c>
      <c r="D56" s="1093" t="s">
        <v>1215</v>
      </c>
    </row>
    <row r="57" spans="1:14">
      <c r="B57" s="1090">
        <v>1</v>
      </c>
      <c r="C57" s="1090" t="s">
        <v>5504</v>
      </c>
      <c r="D57" s="1093" t="s">
        <v>1216</v>
      </c>
    </row>
    <row r="58" spans="1:14">
      <c r="B58" s="1090">
        <v>1</v>
      </c>
      <c r="C58" s="1090" t="s">
        <v>5504</v>
      </c>
      <c r="D58" s="1093" t="s">
        <v>1216</v>
      </c>
    </row>
    <row r="59" spans="1:14">
      <c r="B59" s="1090">
        <v>1</v>
      </c>
      <c r="C59" s="1090" t="s">
        <v>5504</v>
      </c>
      <c r="D59" s="1093" t="s">
        <v>1217</v>
      </c>
    </row>
    <row r="60" spans="1:14">
      <c r="B60" s="1090">
        <v>1</v>
      </c>
      <c r="C60" s="1090" t="s">
        <v>5504</v>
      </c>
      <c r="D60" s="1093" t="s">
        <v>1218</v>
      </c>
    </row>
    <row r="61" spans="1:14">
      <c r="B61" s="1090">
        <v>1</v>
      </c>
      <c r="C61" s="1090" t="s">
        <v>5504</v>
      </c>
      <c r="D61" s="1093" t="s">
        <v>1218</v>
      </c>
    </row>
    <row r="62" spans="1:14">
      <c r="A62" s="1079">
        <v>50</v>
      </c>
      <c r="B62" s="1080" t="s">
        <v>1219</v>
      </c>
      <c r="C62" s="1081"/>
      <c r="D62" s="1082"/>
      <c r="E62" s="1079" t="s">
        <v>4018</v>
      </c>
      <c r="F62" s="1081">
        <v>1</v>
      </c>
      <c r="G62" s="1083"/>
      <c r="H62" s="1084">
        <f>$F62*$G62</f>
        <v>0</v>
      </c>
      <c r="I62" s="1083"/>
      <c r="J62" s="1084">
        <f>$F62*$I62</f>
        <v>0</v>
      </c>
      <c r="K62" s="1083">
        <f>$G62+$I62</f>
        <v>0</v>
      </c>
      <c r="L62" s="1084">
        <f>$H62+$J62</f>
        <v>0</v>
      </c>
      <c r="M62" s="1081"/>
      <c r="N62" s="1081"/>
    </row>
    <row r="63" spans="1:14" ht="25.5">
      <c r="A63" s="1065"/>
      <c r="B63" s="1085"/>
      <c r="C63" s="1086"/>
      <c r="D63" s="1091" t="s">
        <v>44</v>
      </c>
      <c r="E63" s="1065"/>
      <c r="F63" s="1086"/>
      <c r="G63" s="1068"/>
      <c r="H63" s="1088"/>
      <c r="I63" s="1068"/>
      <c r="J63" s="1088"/>
      <c r="K63" s="1068"/>
      <c r="L63" s="1088"/>
      <c r="M63" s="1086"/>
      <c r="N63" s="1086"/>
    </row>
    <row r="64" spans="1:14" ht="25.5">
      <c r="B64" s="1090">
        <v>1</v>
      </c>
      <c r="C64" s="1090" t="s">
        <v>5504</v>
      </c>
      <c r="D64" s="1093" t="s">
        <v>1095</v>
      </c>
    </row>
    <row r="65" spans="1:14">
      <c r="B65" s="1090">
        <v>1</v>
      </c>
      <c r="C65" s="1090" t="s">
        <v>5504</v>
      </c>
      <c r="D65" s="1093" t="s">
        <v>1096</v>
      </c>
    </row>
    <row r="66" spans="1:14">
      <c r="A66" s="1079">
        <v>51</v>
      </c>
      <c r="B66" s="1080" t="s">
        <v>1220</v>
      </c>
      <c r="C66" s="1081"/>
      <c r="D66" s="1082"/>
      <c r="E66" s="1079" t="s">
        <v>4018</v>
      </c>
      <c r="F66" s="1081">
        <v>1</v>
      </c>
      <c r="G66" s="1083"/>
      <c r="H66" s="1084">
        <f>$F66*$G66</f>
        <v>0</v>
      </c>
      <c r="I66" s="1083"/>
      <c r="J66" s="1084">
        <f>$F66*$I66</f>
        <v>0</v>
      </c>
      <c r="K66" s="1083">
        <f>$G66+$I66</f>
        <v>0</v>
      </c>
      <c r="L66" s="1084">
        <f>$H66+$J66</f>
        <v>0</v>
      </c>
      <c r="M66" s="1081"/>
      <c r="N66" s="1081"/>
    </row>
    <row r="67" spans="1:14" ht="25.5">
      <c r="A67" s="1065"/>
      <c r="B67" s="1085"/>
      <c r="C67" s="1086"/>
      <c r="D67" s="1091" t="s">
        <v>44</v>
      </c>
      <c r="E67" s="1065"/>
      <c r="F67" s="1086"/>
      <c r="G67" s="1068"/>
      <c r="H67" s="1088"/>
      <c r="I67" s="1068"/>
      <c r="J67" s="1088"/>
      <c r="K67" s="1068"/>
      <c r="L67" s="1088"/>
      <c r="M67" s="1086"/>
      <c r="N67" s="1086"/>
    </row>
    <row r="68" spans="1:14" ht="25.5">
      <c r="B68" s="1090">
        <v>1</v>
      </c>
      <c r="C68" s="1090" t="s">
        <v>5504</v>
      </c>
      <c r="D68" s="1093" t="s">
        <v>1098</v>
      </c>
    </row>
    <row r="69" spans="1:14">
      <c r="B69" s="1090">
        <v>1</v>
      </c>
      <c r="C69" s="1090" t="s">
        <v>5504</v>
      </c>
      <c r="D69" s="1093" t="s">
        <v>1099</v>
      </c>
    </row>
    <row r="70" spans="1:14">
      <c r="A70" s="1079">
        <v>52</v>
      </c>
      <c r="B70" s="1080" t="s">
        <v>1184</v>
      </c>
      <c r="C70" s="1081"/>
      <c r="D70" s="1082"/>
      <c r="E70" s="1079" t="s">
        <v>4018</v>
      </c>
      <c r="F70" s="1081">
        <v>1</v>
      </c>
      <c r="G70" s="1083"/>
      <c r="H70" s="1084">
        <f>$F70*$G70</f>
        <v>0</v>
      </c>
      <c r="I70" s="1083"/>
      <c r="J70" s="1084">
        <f>$F70*$I70</f>
        <v>0</v>
      </c>
      <c r="K70" s="1083">
        <f>$G70+$I70</f>
        <v>0</v>
      </c>
      <c r="L70" s="1084">
        <f>$H70+$J70</f>
        <v>0</v>
      </c>
      <c r="M70" s="1081"/>
      <c r="N70" s="1081"/>
    </row>
    <row r="71" spans="1:14" ht="25.5">
      <c r="A71" s="1065"/>
      <c r="B71" s="1085"/>
      <c r="C71" s="1086"/>
      <c r="D71" s="1091" t="s">
        <v>44</v>
      </c>
      <c r="E71" s="1065"/>
      <c r="F71" s="1086"/>
      <c r="G71" s="1068"/>
      <c r="H71" s="1088"/>
      <c r="I71" s="1068"/>
      <c r="J71" s="1088"/>
      <c r="K71" s="1068"/>
      <c r="L71" s="1088"/>
      <c r="M71" s="1086"/>
      <c r="N71" s="1086"/>
    </row>
    <row r="72" spans="1:14">
      <c r="B72" s="1090">
        <v>1</v>
      </c>
      <c r="C72" s="1090" t="s">
        <v>5504</v>
      </c>
      <c r="D72" s="1093" t="s">
        <v>1185</v>
      </c>
    </row>
    <row r="73" spans="1:14">
      <c r="B73" s="1090">
        <v>1</v>
      </c>
      <c r="C73" s="1090" t="s">
        <v>5504</v>
      </c>
      <c r="D73" s="1093" t="s">
        <v>1186</v>
      </c>
    </row>
    <row r="74" spans="1:14">
      <c r="B74" s="1090">
        <v>1</v>
      </c>
      <c r="C74" s="1090" t="s">
        <v>5504</v>
      </c>
      <c r="D74" s="1093" t="s">
        <v>1186</v>
      </c>
    </row>
    <row r="75" spans="1:14">
      <c r="A75" s="1079">
        <v>53</v>
      </c>
      <c r="B75" s="1080" t="s">
        <v>1103</v>
      </c>
      <c r="C75" s="1081"/>
      <c r="D75" s="1082"/>
      <c r="E75" s="1079" t="s">
        <v>4018</v>
      </c>
      <c r="F75" s="1081">
        <v>1</v>
      </c>
      <c r="G75" s="1083"/>
      <c r="H75" s="1084">
        <f>$F75*$G75</f>
        <v>0</v>
      </c>
      <c r="I75" s="1083"/>
      <c r="J75" s="1084">
        <f>$F75*$I75</f>
        <v>0</v>
      </c>
      <c r="K75" s="1083">
        <f>$G75+$I75</f>
        <v>0</v>
      </c>
      <c r="L75" s="1084">
        <f>$H75+$J75</f>
        <v>0</v>
      </c>
      <c r="M75" s="1081"/>
      <c r="N75" s="1081"/>
    </row>
    <row r="76" spans="1:14" ht="25.5">
      <c r="A76" s="1065"/>
      <c r="B76" s="1085"/>
      <c r="C76" s="1086"/>
      <c r="D76" s="1091" t="s">
        <v>44</v>
      </c>
      <c r="E76" s="1065"/>
      <c r="F76" s="1086"/>
      <c r="G76" s="1068"/>
      <c r="H76" s="1088"/>
      <c r="I76" s="1068"/>
      <c r="J76" s="1088"/>
      <c r="K76" s="1068"/>
      <c r="L76" s="1088"/>
      <c r="M76" s="1086"/>
      <c r="N76" s="1086"/>
    </row>
    <row r="77" spans="1:14">
      <c r="B77" s="1090">
        <v>1</v>
      </c>
      <c r="C77" s="1090" t="s">
        <v>5504</v>
      </c>
      <c r="D77" s="1093" t="s">
        <v>1104</v>
      </c>
    </row>
    <row r="78" spans="1:14">
      <c r="A78" s="1079">
        <v>54</v>
      </c>
      <c r="B78" s="1080" t="s">
        <v>1279</v>
      </c>
      <c r="C78" s="1081"/>
      <c r="D78" s="1082"/>
      <c r="E78" s="1079" t="s">
        <v>4018</v>
      </c>
      <c r="F78" s="1081">
        <v>1</v>
      </c>
      <c r="G78" s="1083"/>
      <c r="H78" s="1084">
        <f>$F78*$G78</f>
        <v>0</v>
      </c>
      <c r="I78" s="1083"/>
      <c r="J78" s="1084">
        <f>$F78*$I78</f>
        <v>0</v>
      </c>
      <c r="K78" s="1083">
        <f>$G78+$I78</f>
        <v>0</v>
      </c>
      <c r="L78" s="1084">
        <f>$H78+$J78</f>
        <v>0</v>
      </c>
      <c r="M78" s="1081"/>
      <c r="N78" s="1081"/>
    </row>
    <row r="79" spans="1:14">
      <c r="D79" s="1093" t="s">
        <v>1274</v>
      </c>
    </row>
    <row r="80" spans="1:14" ht="25.5">
      <c r="D80" s="1093" t="s">
        <v>0</v>
      </c>
    </row>
    <row r="81" spans="1:14">
      <c r="D81" s="1093" t="s">
        <v>1280</v>
      </c>
    </row>
    <row r="82" spans="1:14">
      <c r="D82" s="1093" t="s">
        <v>1281</v>
      </c>
    </row>
    <row r="83" spans="1:14" ht="13.5" thickBot="1">
      <c r="D83" s="1093" t="s">
        <v>1282</v>
      </c>
    </row>
    <row r="84" spans="1:14" ht="13.5" thickBot="1">
      <c r="A84" s="1100" t="s">
        <v>1283</v>
      </c>
      <c r="B84" s="1101" t="s">
        <v>1284</v>
      </c>
      <c r="C84" s="1102"/>
      <c r="D84" s="1103"/>
      <c r="E84" s="1104"/>
      <c r="F84" s="1102"/>
      <c r="G84" s="1105"/>
      <c r="H84" s="1106">
        <f>SUM(H7:H83)</f>
        <v>0</v>
      </c>
      <c r="I84" s="1105"/>
      <c r="J84" s="1105">
        <f>SUM(J7:J83)</f>
        <v>0</v>
      </c>
      <c r="K84" s="1105"/>
      <c r="L84" s="1105">
        <f>SUM(L7:L83)</f>
        <v>0</v>
      </c>
      <c r="M84" s="1102"/>
      <c r="N84" s="1107"/>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98.xml><?xml version="1.0" encoding="utf-8"?>
<worksheet xmlns="http://schemas.openxmlformats.org/spreadsheetml/2006/main" xmlns:r="http://schemas.openxmlformats.org/officeDocument/2006/relationships">
  <sheetPr>
    <tabColor rgb="FF00B0F0"/>
    <pageSetUpPr fitToPage="1"/>
  </sheetPr>
  <dimension ref="A1:N2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089" customWidth="1"/>
    <col min="2" max="2" width="6.83203125" style="1090" customWidth="1"/>
    <col min="3" max="3" width="5.5" style="1090" customWidth="1"/>
    <col min="4" max="4" width="68.1640625" style="1093" customWidth="1"/>
    <col min="5" max="5" width="10.1640625" style="1089" customWidth="1"/>
    <col min="6" max="6" width="10.6640625" style="1090"/>
    <col min="7" max="12" width="12.5" style="1092" customWidth="1"/>
    <col min="13" max="13" width="15" style="1090" customWidth="1"/>
    <col min="14" max="14" width="17" style="1090" customWidth="1"/>
    <col min="15" max="16384" width="10.6640625" style="1055"/>
  </cols>
  <sheetData>
    <row r="1" spans="1:14" s="1066" customFormat="1">
      <c r="A1" s="1064"/>
      <c r="B1" s="1687" t="s">
        <v>1191</v>
      </c>
      <c r="C1" s="1687"/>
      <c r="D1" s="1687"/>
      <c r="E1" s="1065"/>
      <c r="G1" s="1067"/>
      <c r="H1" s="1068">
        <f>H24</f>
        <v>0</v>
      </c>
      <c r="I1" s="1069"/>
      <c r="J1" s="1068">
        <f>J24</f>
        <v>0</v>
      </c>
      <c r="K1" s="1069"/>
      <c r="L1" s="1068">
        <f>L24</f>
        <v>0</v>
      </c>
    </row>
    <row r="2" spans="1:14" s="1066" customFormat="1">
      <c r="A2" s="1064"/>
      <c r="B2" s="1687" t="s">
        <v>3</v>
      </c>
      <c r="C2" s="1687"/>
      <c r="D2" s="1687"/>
      <c r="E2" s="1065"/>
      <c r="G2" s="1070"/>
      <c r="H2" s="1071"/>
      <c r="I2" s="1065"/>
      <c r="J2" s="1065"/>
      <c r="K2" s="1065"/>
      <c r="L2" s="1065"/>
    </row>
    <row r="3" spans="1:14" s="1066" customFormat="1">
      <c r="A3" s="1064"/>
      <c r="B3" s="1688"/>
      <c r="C3" s="1688"/>
      <c r="D3" s="1688"/>
      <c r="E3" s="1065"/>
      <c r="G3" s="1071"/>
      <c r="H3" s="1071"/>
      <c r="I3" s="1065"/>
      <c r="J3" s="1065"/>
      <c r="K3" s="1065"/>
      <c r="L3" s="1065"/>
    </row>
    <row r="4" spans="1:14" ht="25.5">
      <c r="A4" s="1072" t="s">
        <v>4834</v>
      </c>
      <c r="B4" s="1689" t="s">
        <v>4835</v>
      </c>
      <c r="C4" s="1689"/>
      <c r="D4" s="1689"/>
      <c r="E4" s="1073" t="s">
        <v>4836</v>
      </c>
      <c r="F4" s="1073" t="s">
        <v>4837</v>
      </c>
      <c r="G4" s="1057" t="s">
        <v>4838</v>
      </c>
      <c r="H4" s="1057" t="s">
        <v>4839</v>
      </c>
      <c r="I4" s="1057" t="s">
        <v>4840</v>
      </c>
      <c r="J4" s="1057" t="s">
        <v>4841</v>
      </c>
      <c r="K4" s="1057" t="s">
        <v>4842</v>
      </c>
      <c r="L4" s="1057" t="s">
        <v>4843</v>
      </c>
      <c r="M4" s="1057" t="s">
        <v>5953</v>
      </c>
      <c r="N4" s="1057" t="s">
        <v>4844</v>
      </c>
    </row>
    <row r="5" spans="1:14">
      <c r="A5" s="1074">
        <v>1</v>
      </c>
      <c r="B5" s="1074" t="s">
        <v>5936</v>
      </c>
      <c r="C5" s="1074" t="s">
        <v>5936</v>
      </c>
      <c r="D5" s="1074">
        <v>2</v>
      </c>
      <c r="E5" s="1074">
        <v>3</v>
      </c>
      <c r="F5" s="1074">
        <v>4</v>
      </c>
      <c r="G5" s="1074">
        <v>5</v>
      </c>
      <c r="H5" s="1074">
        <v>6</v>
      </c>
      <c r="I5" s="1074">
        <v>7</v>
      </c>
      <c r="J5" s="1074">
        <v>8</v>
      </c>
      <c r="K5" s="1074">
        <v>9</v>
      </c>
      <c r="L5" s="1074">
        <v>10</v>
      </c>
      <c r="M5" s="1074">
        <v>11</v>
      </c>
      <c r="N5" s="1074">
        <v>12</v>
      </c>
    </row>
    <row r="6" spans="1:14" s="1078" customFormat="1">
      <c r="A6" s="1075" t="s">
        <v>4845</v>
      </c>
      <c r="B6" s="1076" t="s">
        <v>4845</v>
      </c>
      <c r="C6" s="1076" t="s">
        <v>4845</v>
      </c>
      <c r="D6" s="1077" t="s">
        <v>4845</v>
      </c>
      <c r="E6" s="1075" t="s">
        <v>4845</v>
      </c>
      <c r="F6" s="1076" t="s">
        <v>4845</v>
      </c>
      <c r="G6" s="1075" t="s">
        <v>4846</v>
      </c>
      <c r="H6" s="1075" t="s">
        <v>4846</v>
      </c>
      <c r="I6" s="1075" t="s">
        <v>4846</v>
      </c>
      <c r="J6" s="1075" t="s">
        <v>4846</v>
      </c>
      <c r="K6" s="1076" t="s">
        <v>4846</v>
      </c>
      <c r="L6" s="1076" t="s">
        <v>4846</v>
      </c>
      <c r="M6" s="1076" t="s">
        <v>4846</v>
      </c>
      <c r="N6" s="1076" t="s">
        <v>4846</v>
      </c>
    </row>
    <row r="7" spans="1:14">
      <c r="A7" s="1079">
        <v>55</v>
      </c>
      <c r="B7" s="1080" t="s">
        <v>134</v>
      </c>
      <c r="C7" s="1081"/>
      <c r="D7" s="1082"/>
      <c r="E7" s="1079" t="s">
        <v>4018</v>
      </c>
      <c r="F7" s="1081">
        <v>1</v>
      </c>
      <c r="G7" s="1083"/>
      <c r="H7" s="1084">
        <f>$F7*$G7</f>
        <v>0</v>
      </c>
      <c r="I7" s="1083"/>
      <c r="J7" s="1084">
        <f>$F7*$I7</f>
        <v>0</v>
      </c>
      <c r="K7" s="1083">
        <f>$G7+$I7</f>
        <v>0</v>
      </c>
      <c r="L7" s="1084">
        <f>$H7+$J7</f>
        <v>0</v>
      </c>
      <c r="M7" s="1081"/>
      <c r="N7" s="1081"/>
    </row>
    <row r="8" spans="1:14">
      <c r="B8" s="1090">
        <v>1</v>
      </c>
      <c r="C8" s="1090" t="s">
        <v>5504</v>
      </c>
      <c r="D8" s="1093" t="s">
        <v>135</v>
      </c>
    </row>
    <row r="9" spans="1:14">
      <c r="B9" s="1090">
        <v>1</v>
      </c>
      <c r="C9" s="1090" t="s">
        <v>5504</v>
      </c>
      <c r="D9" s="1093" t="s">
        <v>136</v>
      </c>
    </row>
    <row r="10" spans="1:14">
      <c r="B10" s="1090">
        <v>1</v>
      </c>
      <c r="C10" s="1090" t="s">
        <v>5504</v>
      </c>
      <c r="D10" s="1093" t="s">
        <v>137</v>
      </c>
    </row>
    <row r="11" spans="1:14">
      <c r="A11" s="1079">
        <v>56</v>
      </c>
      <c r="B11" s="1080" t="s">
        <v>141</v>
      </c>
      <c r="C11" s="1081"/>
      <c r="D11" s="1082"/>
      <c r="E11" s="1079" t="s">
        <v>4018</v>
      </c>
      <c r="F11" s="1081">
        <v>1</v>
      </c>
      <c r="G11" s="1083"/>
      <c r="H11" s="1084">
        <f>$F11*$G11</f>
        <v>0</v>
      </c>
      <c r="I11" s="1083"/>
      <c r="J11" s="1084">
        <f>$F11*$I11</f>
        <v>0</v>
      </c>
      <c r="K11" s="1083">
        <f>$G11+$I11</f>
        <v>0</v>
      </c>
      <c r="L11" s="1084">
        <f>$H11+$J11</f>
        <v>0</v>
      </c>
      <c r="M11" s="1081"/>
      <c r="N11" s="1081"/>
    </row>
    <row r="12" spans="1:14">
      <c r="B12" s="1090">
        <v>1</v>
      </c>
      <c r="C12" s="1090" t="s">
        <v>5504</v>
      </c>
      <c r="D12" s="1093" t="s">
        <v>142</v>
      </c>
    </row>
    <row r="13" spans="1:14">
      <c r="A13" s="1079">
        <v>57</v>
      </c>
      <c r="B13" s="1080" t="s">
        <v>143</v>
      </c>
      <c r="C13" s="1081"/>
      <c r="D13" s="1082"/>
      <c r="E13" s="1079" t="s">
        <v>4018</v>
      </c>
      <c r="F13" s="1081">
        <v>1</v>
      </c>
      <c r="G13" s="1083"/>
      <c r="H13" s="1084">
        <f>$F13*$G13</f>
        <v>0</v>
      </c>
      <c r="I13" s="1083"/>
      <c r="J13" s="1084">
        <f>$F13*$I13</f>
        <v>0</v>
      </c>
      <c r="K13" s="1083">
        <f>$G13+$I13</f>
        <v>0</v>
      </c>
      <c r="L13" s="1084">
        <f>$H13+$J13</f>
        <v>0</v>
      </c>
      <c r="M13" s="1081"/>
      <c r="N13" s="1081"/>
    </row>
    <row r="14" spans="1:14">
      <c r="B14" s="1090">
        <v>1</v>
      </c>
      <c r="C14" s="1090" t="s">
        <v>5504</v>
      </c>
      <c r="D14" s="1093" t="s">
        <v>144</v>
      </c>
    </row>
    <row r="15" spans="1:14">
      <c r="A15" s="1079">
        <v>58</v>
      </c>
      <c r="B15" s="1080" t="s">
        <v>145</v>
      </c>
      <c r="C15" s="1081"/>
      <c r="D15" s="1082"/>
      <c r="E15" s="1079" t="s">
        <v>4018</v>
      </c>
      <c r="F15" s="1081">
        <v>1</v>
      </c>
      <c r="G15" s="1083"/>
      <c r="H15" s="1084">
        <f>$F15*$G15</f>
        <v>0</v>
      </c>
      <c r="I15" s="1083"/>
      <c r="J15" s="1084">
        <f>$F15*$I15</f>
        <v>0</v>
      </c>
      <c r="K15" s="1083">
        <f>$G15+$I15</f>
        <v>0</v>
      </c>
      <c r="L15" s="1084">
        <f>$H15+$J15</f>
        <v>0</v>
      </c>
      <c r="M15" s="1081"/>
      <c r="N15" s="1081"/>
    </row>
    <row r="16" spans="1:14" ht="25.5">
      <c r="A16" s="1065"/>
      <c r="B16" s="1085"/>
      <c r="C16" s="1086"/>
      <c r="D16" s="1091" t="s">
        <v>146</v>
      </c>
      <c r="E16" s="1065"/>
      <c r="F16" s="1086"/>
      <c r="G16" s="1068"/>
      <c r="H16" s="1088"/>
      <c r="I16" s="1068"/>
      <c r="J16" s="1088"/>
      <c r="K16" s="1068"/>
      <c r="L16" s="1088"/>
      <c r="M16" s="1086"/>
      <c r="N16" s="1086"/>
    </row>
    <row r="17" spans="1:14">
      <c r="B17" s="1090">
        <v>1</v>
      </c>
      <c r="C17" s="1090" t="s">
        <v>5504</v>
      </c>
      <c r="D17" s="1093" t="s">
        <v>147</v>
      </c>
    </row>
    <row r="18" spans="1:14">
      <c r="A18" s="1079">
        <v>59</v>
      </c>
      <c r="B18" s="1080" t="s">
        <v>1279</v>
      </c>
      <c r="C18" s="1081"/>
      <c r="D18" s="1082"/>
      <c r="E18" s="1079" t="s">
        <v>4018</v>
      </c>
      <c r="F18" s="1081">
        <v>1</v>
      </c>
      <c r="G18" s="1083"/>
      <c r="H18" s="1084">
        <f>$F18*$G18</f>
        <v>0</v>
      </c>
      <c r="I18" s="1083"/>
      <c r="J18" s="1084">
        <f>$F18*$I18</f>
        <v>0</v>
      </c>
      <c r="K18" s="1083">
        <f>$G18+$I18</f>
        <v>0</v>
      </c>
      <c r="L18" s="1084">
        <f>$H18+$J18</f>
        <v>0</v>
      </c>
      <c r="M18" s="1081"/>
      <c r="N18" s="1081"/>
    </row>
    <row r="19" spans="1:14">
      <c r="D19" s="1093" t="s">
        <v>1274</v>
      </c>
    </row>
    <row r="20" spans="1:14" ht="25.5">
      <c r="D20" s="1093" t="s">
        <v>0</v>
      </c>
    </row>
    <row r="21" spans="1:14">
      <c r="D21" s="1093" t="s">
        <v>1280</v>
      </c>
    </row>
    <row r="22" spans="1:14">
      <c r="D22" s="1093" t="s">
        <v>1281</v>
      </c>
    </row>
    <row r="23" spans="1:14" ht="13.5" thickBot="1">
      <c r="D23" s="1093" t="s">
        <v>1282</v>
      </c>
    </row>
    <row r="24" spans="1:14" ht="13.5" thickBot="1">
      <c r="A24" s="1100" t="s">
        <v>1283</v>
      </c>
      <c r="B24" s="1101" t="s">
        <v>1284</v>
      </c>
      <c r="C24" s="1102"/>
      <c r="D24" s="1103"/>
      <c r="E24" s="1104"/>
      <c r="F24" s="1102"/>
      <c r="G24" s="1105"/>
      <c r="H24" s="1106">
        <f>SUM(H7:H23)</f>
        <v>0</v>
      </c>
      <c r="I24" s="1105"/>
      <c r="J24" s="1105">
        <f>SUM(J7:J23)</f>
        <v>0</v>
      </c>
      <c r="K24" s="1105"/>
      <c r="L24" s="1105">
        <f>SUM(L7:L23)</f>
        <v>0</v>
      </c>
      <c r="M24" s="1102"/>
      <c r="N24" s="1107"/>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99.xml><?xml version="1.0" encoding="utf-8"?>
<worksheet xmlns="http://schemas.openxmlformats.org/spreadsheetml/2006/main" xmlns:r="http://schemas.openxmlformats.org/officeDocument/2006/relationships">
  <sheetPr>
    <tabColor rgb="FF00B0F0"/>
    <pageSetUpPr fitToPage="1"/>
  </sheetPr>
  <dimension ref="A3:E25"/>
  <sheetViews>
    <sheetView workbookViewId="0">
      <selection activeCell="A31" sqref="A31"/>
    </sheetView>
  </sheetViews>
  <sheetFormatPr defaultColWidth="10.6640625" defaultRowHeight="12.75"/>
  <cols>
    <col min="1" max="1" width="10.6640625" style="1108"/>
    <col min="2" max="2" width="45" style="1110" customWidth="1"/>
    <col min="3" max="3" width="15.1640625" style="1110" customWidth="1"/>
    <col min="4" max="4" width="16.1640625" style="1110" customWidth="1"/>
    <col min="5" max="5" width="17.6640625" style="1110" customWidth="1"/>
    <col min="6" max="16384" width="10.6640625" style="1110"/>
  </cols>
  <sheetData>
    <row r="3" spans="1:5">
      <c r="B3" s="1109" t="s">
        <v>1221</v>
      </c>
    </row>
    <row r="5" spans="1:5">
      <c r="B5" s="1111" t="s">
        <v>4826</v>
      </c>
      <c r="C5" s="1112" t="s">
        <v>4827</v>
      </c>
      <c r="D5" s="1112" t="s">
        <v>4828</v>
      </c>
      <c r="E5" s="1112" t="s">
        <v>4829</v>
      </c>
    </row>
    <row r="6" spans="1:5">
      <c r="B6" s="1113"/>
      <c r="C6" s="1113"/>
      <c r="D6" s="1113"/>
      <c r="E6" s="1113"/>
    </row>
    <row r="7" spans="1:5">
      <c r="B7" s="1113" t="s">
        <v>1222</v>
      </c>
      <c r="C7" s="1114">
        <f ca="1">'K1'!$H$1</f>
        <v>0</v>
      </c>
      <c r="D7" s="1114">
        <f ca="1">'K1'!$J$1</f>
        <v>0</v>
      </c>
      <c r="E7" s="1114">
        <f ca="1">'K1'!$L$1</f>
        <v>0</v>
      </c>
    </row>
    <row r="8" spans="1:5">
      <c r="B8" s="1113" t="s">
        <v>1223</v>
      </c>
      <c r="C8" s="1114">
        <f ca="1">'U1'!$H$1</f>
        <v>0</v>
      </c>
      <c r="D8" s="1114">
        <f ca="1">'U1'!$J$1</f>
        <v>0</v>
      </c>
      <c r="E8" s="1114">
        <f ca="1">'U1'!$L$1</f>
        <v>0</v>
      </c>
    </row>
    <row r="9" spans="1:5">
      <c r="B9" s="1113" t="s">
        <v>1224</v>
      </c>
      <c r="C9" s="1114">
        <f ca="1">'U2'!$H$1</f>
        <v>0</v>
      </c>
      <c r="D9" s="1114">
        <f ca="1">'U2'!$J$1</f>
        <v>0</v>
      </c>
      <c r="E9" s="1114">
        <f ca="1">'U2'!$L$1</f>
        <v>0</v>
      </c>
    </row>
    <row r="10" spans="1:5">
      <c r="B10" s="1113" t="s">
        <v>1224</v>
      </c>
      <c r="C10" s="1114">
        <f ca="1">'U3'!$H$1</f>
        <v>0</v>
      </c>
      <c r="D10" s="1114">
        <f ca="1">'U3'!$J$1</f>
        <v>0</v>
      </c>
      <c r="E10" s="1114">
        <f ca="1">'U3'!$L$1</f>
        <v>0</v>
      </c>
    </row>
    <row r="11" spans="1:5">
      <c r="B11" s="1113"/>
      <c r="C11" s="1114"/>
      <c r="D11" s="1114"/>
      <c r="E11" s="1114"/>
    </row>
    <row r="12" spans="1:5">
      <c r="B12" s="1115" t="s">
        <v>4832</v>
      </c>
      <c r="C12" s="1116">
        <f>SUM(C6:C11)</f>
        <v>0</v>
      </c>
      <c r="D12" s="1116">
        <f>SUM(D6:D11)</f>
        <v>0</v>
      </c>
      <c r="E12" s="1116">
        <f>SUM(E6:E11)</f>
        <v>0</v>
      </c>
    </row>
    <row r="16" spans="1:5" s="1118" customFormat="1" ht="9.75">
      <c r="A16" s="1117"/>
    </row>
    <row r="17" spans="1:1" s="1118" customFormat="1" ht="9.75">
      <c r="A17" s="1117"/>
    </row>
    <row r="18" spans="1:1" s="1118" customFormat="1" ht="9.75">
      <c r="A18" s="1117"/>
    </row>
    <row r="19" spans="1:1" s="1118" customFormat="1" ht="9.75">
      <c r="A19" s="1117"/>
    </row>
    <row r="20" spans="1:1" s="1118" customFormat="1" ht="9.75">
      <c r="A20" s="1117"/>
    </row>
    <row r="21" spans="1:1" s="1118" customFormat="1" ht="9.75">
      <c r="A21" s="1117"/>
    </row>
    <row r="22" spans="1:1" s="1118" customFormat="1" ht="9.75">
      <c r="A22" s="1117"/>
    </row>
    <row r="23" spans="1:1" s="1118" customFormat="1" ht="9.75">
      <c r="A23" s="1117"/>
    </row>
    <row r="24" spans="1:1" s="1118" customFormat="1" ht="9.75">
      <c r="A24" s="1117"/>
    </row>
    <row r="25" spans="1:1" s="1118" customFormat="1" ht="9.75">
      <c r="A25" s="111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0.xml><?xml version="1.0" encoding="utf-8"?>
<worksheet xmlns="http://schemas.openxmlformats.org/spreadsheetml/2006/main" xmlns:r="http://schemas.openxmlformats.org/officeDocument/2006/relationships">
  <sheetPr>
    <tabColor rgb="FF00B0F0"/>
    <pageSetUpPr fitToPage="1"/>
  </sheetPr>
  <dimension ref="A1:N6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40" customWidth="1"/>
    <col min="2" max="2" width="6.83203125" style="1141" customWidth="1"/>
    <col min="3" max="3" width="5.5" style="1141" customWidth="1"/>
    <col min="4" max="4" width="68.1640625" style="1142" customWidth="1"/>
    <col min="5" max="5" width="10.1640625" style="1140" customWidth="1"/>
    <col min="6" max="6" width="10.6640625" style="1141"/>
    <col min="7" max="12" width="12.5" style="1143" customWidth="1"/>
    <col min="13" max="13" width="15" style="1141" customWidth="1"/>
    <col min="14" max="14" width="17" style="1141" customWidth="1"/>
    <col min="15" max="16384" width="10.6640625" style="1110"/>
  </cols>
  <sheetData>
    <row r="1" spans="1:14" s="1121" customFormat="1">
      <c r="A1" s="1119"/>
      <c r="B1" s="1690" t="s">
        <v>1225</v>
      </c>
      <c r="C1" s="1690"/>
      <c r="D1" s="1690"/>
      <c r="E1" s="1120"/>
      <c r="G1" s="1122"/>
      <c r="H1" s="1123">
        <f>H61</f>
        <v>0</v>
      </c>
      <c r="I1" s="1124"/>
      <c r="J1" s="1123">
        <f>J61</f>
        <v>0</v>
      </c>
      <c r="K1" s="1124"/>
      <c r="L1" s="1123">
        <f>L61</f>
        <v>0</v>
      </c>
    </row>
    <row r="2" spans="1:14" s="1121" customFormat="1">
      <c r="A2" s="1119"/>
      <c r="B2" s="1690" t="s">
        <v>1222</v>
      </c>
      <c r="C2" s="1690"/>
      <c r="D2" s="1690"/>
      <c r="E2" s="1120"/>
      <c r="G2" s="1125"/>
      <c r="H2" s="1126"/>
      <c r="I2" s="1120"/>
      <c r="J2" s="1120"/>
      <c r="K2" s="1120"/>
      <c r="L2" s="1120"/>
    </row>
    <row r="3" spans="1:14" s="1121" customFormat="1">
      <c r="A3" s="1119"/>
      <c r="B3" s="1691"/>
      <c r="C3" s="1691"/>
      <c r="D3" s="1691"/>
      <c r="E3" s="1120"/>
      <c r="G3" s="1126"/>
      <c r="H3" s="1126"/>
      <c r="I3" s="1120"/>
      <c r="J3" s="1120"/>
      <c r="K3" s="1120"/>
      <c r="L3" s="1120"/>
    </row>
    <row r="4" spans="1:14" ht="25.5">
      <c r="A4" s="1127" t="s">
        <v>4834</v>
      </c>
      <c r="B4" s="1692" t="s">
        <v>4835</v>
      </c>
      <c r="C4" s="1692"/>
      <c r="D4" s="1692"/>
      <c r="E4" s="1128" t="s">
        <v>4836</v>
      </c>
      <c r="F4" s="1128" t="s">
        <v>4837</v>
      </c>
      <c r="G4" s="1112" t="s">
        <v>4838</v>
      </c>
      <c r="H4" s="1112" t="s">
        <v>4839</v>
      </c>
      <c r="I4" s="1112" t="s">
        <v>4840</v>
      </c>
      <c r="J4" s="1112" t="s">
        <v>4841</v>
      </c>
      <c r="K4" s="1112" t="s">
        <v>4842</v>
      </c>
      <c r="L4" s="1112" t="s">
        <v>4843</v>
      </c>
      <c r="M4" s="1112" t="s">
        <v>5953</v>
      </c>
      <c r="N4" s="1112" t="s">
        <v>4844</v>
      </c>
    </row>
    <row r="5" spans="1:14">
      <c r="A5" s="1129">
        <v>1</v>
      </c>
      <c r="B5" s="1129" t="s">
        <v>5936</v>
      </c>
      <c r="C5" s="1129" t="s">
        <v>5936</v>
      </c>
      <c r="D5" s="1129">
        <v>2</v>
      </c>
      <c r="E5" s="1129">
        <v>3</v>
      </c>
      <c r="F5" s="1129">
        <v>4</v>
      </c>
      <c r="G5" s="1129">
        <v>5</v>
      </c>
      <c r="H5" s="1129">
        <v>6</v>
      </c>
      <c r="I5" s="1129">
        <v>7</v>
      </c>
      <c r="J5" s="1129">
        <v>8</v>
      </c>
      <c r="K5" s="1129">
        <v>9</v>
      </c>
      <c r="L5" s="1129">
        <v>10</v>
      </c>
      <c r="M5" s="1129">
        <v>11</v>
      </c>
      <c r="N5" s="1129">
        <v>12</v>
      </c>
    </row>
    <row r="6" spans="1:14" s="1133" customFormat="1">
      <c r="A6" s="1130" t="s">
        <v>4845</v>
      </c>
      <c r="B6" s="1131" t="s">
        <v>4845</v>
      </c>
      <c r="C6" s="1131" t="s">
        <v>4845</v>
      </c>
      <c r="D6" s="1132" t="s">
        <v>4845</v>
      </c>
      <c r="E6" s="1130" t="s">
        <v>4845</v>
      </c>
      <c r="F6" s="1131" t="s">
        <v>4845</v>
      </c>
      <c r="G6" s="1130" t="s">
        <v>4846</v>
      </c>
      <c r="H6" s="1130" t="s">
        <v>4846</v>
      </c>
      <c r="I6" s="1130" t="s">
        <v>4846</v>
      </c>
      <c r="J6" s="1130" t="s">
        <v>4846</v>
      </c>
      <c r="K6" s="1131" t="s">
        <v>4846</v>
      </c>
      <c r="L6" s="1131" t="s">
        <v>4846</v>
      </c>
      <c r="M6" s="1131" t="s">
        <v>4846</v>
      </c>
      <c r="N6" s="1131" t="s">
        <v>4846</v>
      </c>
    </row>
    <row r="7" spans="1:14">
      <c r="A7" s="1134">
        <v>1</v>
      </c>
      <c r="B7" s="1135" t="s">
        <v>1226</v>
      </c>
      <c r="C7" s="1136"/>
      <c r="D7" s="1137"/>
      <c r="E7" s="1134" t="s">
        <v>4018</v>
      </c>
      <c r="F7" s="1136">
        <v>1</v>
      </c>
      <c r="G7" s="1138"/>
      <c r="H7" s="1139">
        <f>$F7*$G7</f>
        <v>0</v>
      </c>
      <c r="I7" s="1138"/>
      <c r="J7" s="1139">
        <f>$F7*$I7</f>
        <v>0</v>
      </c>
      <c r="K7" s="1138">
        <f>$G7+$I7</f>
        <v>0</v>
      </c>
      <c r="L7" s="1139">
        <f>$H7+$J7</f>
        <v>0</v>
      </c>
      <c r="M7" s="1136"/>
      <c r="N7" s="1136"/>
    </row>
    <row r="8" spans="1:14">
      <c r="D8" s="1142" t="s">
        <v>1227</v>
      </c>
    </row>
    <row r="9" spans="1:14">
      <c r="D9" s="1142" t="s">
        <v>1228</v>
      </c>
    </row>
    <row r="10" spans="1:14">
      <c r="B10" s="1141">
        <v>1</v>
      </c>
      <c r="C10" s="1141" t="s">
        <v>5504</v>
      </c>
      <c r="D10" s="1142" t="s">
        <v>1229</v>
      </c>
    </row>
    <row r="11" spans="1:14">
      <c r="A11" s="1134">
        <v>2</v>
      </c>
      <c r="B11" s="1135" t="s">
        <v>1230</v>
      </c>
      <c r="C11" s="1136"/>
      <c r="D11" s="1137"/>
      <c r="E11" s="1134" t="s">
        <v>4018</v>
      </c>
      <c r="F11" s="1136">
        <v>1</v>
      </c>
      <c r="G11" s="1138"/>
      <c r="H11" s="1139">
        <f>$F11*$G11</f>
        <v>0</v>
      </c>
      <c r="I11" s="1138"/>
      <c r="J11" s="1139">
        <f>$F11*$I11</f>
        <v>0</v>
      </c>
      <c r="K11" s="1138">
        <f>$G11+$I11</f>
        <v>0</v>
      </c>
      <c r="L11" s="1139">
        <f>$H11+$J11</f>
        <v>0</v>
      </c>
      <c r="M11" s="1136"/>
      <c r="N11" s="1136"/>
    </row>
    <row r="12" spans="1:14">
      <c r="B12" s="1141">
        <v>1</v>
      </c>
      <c r="C12" s="1141" t="s">
        <v>5504</v>
      </c>
      <c r="D12" s="1142" t="s">
        <v>1231</v>
      </c>
    </row>
    <row r="13" spans="1:14" ht="25.5">
      <c r="B13" s="1141">
        <v>1</v>
      </c>
      <c r="C13" s="1141" t="s">
        <v>5504</v>
      </c>
      <c r="D13" s="1142" t="s">
        <v>1232</v>
      </c>
    </row>
    <row r="14" spans="1:14">
      <c r="B14" s="1141">
        <v>1</v>
      </c>
      <c r="C14" s="1141" t="s">
        <v>5504</v>
      </c>
      <c r="D14" s="1142" t="s">
        <v>1233</v>
      </c>
    </row>
    <row r="15" spans="1:14">
      <c r="A15" s="1134">
        <v>3</v>
      </c>
      <c r="B15" s="1135" t="s">
        <v>1234</v>
      </c>
      <c r="C15" s="1136"/>
      <c r="D15" s="1137"/>
      <c r="E15" s="1134" t="s">
        <v>4018</v>
      </c>
      <c r="F15" s="1136">
        <v>1</v>
      </c>
      <c r="G15" s="1138"/>
      <c r="H15" s="1139">
        <f>$F15*$G15</f>
        <v>0</v>
      </c>
      <c r="I15" s="1138"/>
      <c r="J15" s="1139">
        <f>$F15*$I15</f>
        <v>0</v>
      </c>
      <c r="K15" s="1138">
        <f>$G15+$I15</f>
        <v>0</v>
      </c>
      <c r="L15" s="1139">
        <f>$H15+$J15</f>
        <v>0</v>
      </c>
      <c r="M15" s="1136"/>
      <c r="N15" s="1136"/>
    </row>
    <row r="16" spans="1:14">
      <c r="D16" s="1142" t="s">
        <v>1235</v>
      </c>
    </row>
    <row r="17" spans="1:14">
      <c r="B17" s="1141">
        <v>1</v>
      </c>
      <c r="C17" s="1141" t="s">
        <v>5504</v>
      </c>
      <c r="D17" s="1142" t="s">
        <v>1236</v>
      </c>
    </row>
    <row r="18" spans="1:14">
      <c r="B18" s="1141">
        <v>1</v>
      </c>
      <c r="C18" s="1141" t="s">
        <v>5504</v>
      </c>
      <c r="D18" s="1142" t="s">
        <v>1237</v>
      </c>
    </row>
    <row r="19" spans="1:14">
      <c r="A19" s="1134">
        <v>4</v>
      </c>
      <c r="B19" s="1135" t="s">
        <v>1238</v>
      </c>
      <c r="C19" s="1136"/>
      <c r="D19" s="1137"/>
      <c r="E19" s="1134" t="s">
        <v>4018</v>
      </c>
      <c r="F19" s="1136">
        <v>1</v>
      </c>
      <c r="G19" s="1138"/>
      <c r="H19" s="1139">
        <f>$F19*$G19</f>
        <v>0</v>
      </c>
      <c r="I19" s="1138"/>
      <c r="J19" s="1139">
        <f>$F19*$I19</f>
        <v>0</v>
      </c>
      <c r="K19" s="1138">
        <f>$G19+$I19</f>
        <v>0</v>
      </c>
      <c r="L19" s="1139">
        <f>$H19+$J19</f>
        <v>0</v>
      </c>
      <c r="M19" s="1136"/>
      <c r="N19" s="1136"/>
    </row>
    <row r="20" spans="1:14" ht="63.75">
      <c r="D20" s="1142" t="s">
        <v>1239</v>
      </c>
    </row>
    <row r="21" spans="1:14">
      <c r="B21" s="1141">
        <v>1</v>
      </c>
      <c r="C21" s="1141" t="s">
        <v>5504</v>
      </c>
      <c r="D21" s="1142" t="s">
        <v>1240</v>
      </c>
    </row>
    <row r="22" spans="1:14">
      <c r="A22" s="1134">
        <v>5</v>
      </c>
      <c r="B22" s="1135" t="s">
        <v>1241</v>
      </c>
      <c r="C22" s="1136"/>
      <c r="D22" s="1137"/>
      <c r="E22" s="1134" t="s">
        <v>4018</v>
      </c>
      <c r="F22" s="1136">
        <v>1</v>
      </c>
      <c r="G22" s="1138"/>
      <c r="H22" s="1139">
        <f>$F22*$G22</f>
        <v>0</v>
      </c>
      <c r="I22" s="1138"/>
      <c r="J22" s="1139">
        <f>$F22*$I22</f>
        <v>0</v>
      </c>
      <c r="K22" s="1138">
        <f>$G22+$I22</f>
        <v>0</v>
      </c>
      <c r="L22" s="1139">
        <f>$H22+$J22</f>
        <v>0</v>
      </c>
      <c r="M22" s="1136"/>
      <c r="N22" s="1136"/>
    </row>
    <row r="23" spans="1:14" ht="38.25">
      <c r="D23" s="1142" t="s">
        <v>1242</v>
      </c>
    </row>
    <row r="24" spans="1:14">
      <c r="B24" s="1141">
        <v>1</v>
      </c>
      <c r="C24" s="1141" t="s">
        <v>5504</v>
      </c>
      <c r="D24" s="1142" t="s">
        <v>1243</v>
      </c>
    </row>
    <row r="25" spans="1:14">
      <c r="A25" s="1134">
        <v>6</v>
      </c>
      <c r="B25" s="1135" t="s">
        <v>1244</v>
      </c>
      <c r="C25" s="1136"/>
      <c r="D25" s="1137"/>
      <c r="E25" s="1134" t="s">
        <v>4018</v>
      </c>
      <c r="F25" s="1136">
        <v>1</v>
      </c>
      <c r="G25" s="1138"/>
      <c r="H25" s="1139">
        <f>$F25*$G25</f>
        <v>0</v>
      </c>
      <c r="I25" s="1138"/>
      <c r="J25" s="1139">
        <f>$F25*$I25</f>
        <v>0</v>
      </c>
      <c r="K25" s="1138">
        <f>$G25+$I25</f>
        <v>0</v>
      </c>
      <c r="L25" s="1139">
        <f>$H25+$J25</f>
        <v>0</v>
      </c>
      <c r="M25" s="1136"/>
      <c r="N25" s="1136"/>
    </row>
    <row r="26" spans="1:14">
      <c r="D26" s="1142" t="s">
        <v>1245</v>
      </c>
    </row>
    <row r="27" spans="1:14">
      <c r="B27" s="1141">
        <v>1</v>
      </c>
      <c r="C27" s="1141" t="s">
        <v>5504</v>
      </c>
      <c r="D27" s="1142" t="s">
        <v>1246</v>
      </c>
    </row>
    <row r="28" spans="1:14">
      <c r="B28" s="1141">
        <v>1</v>
      </c>
      <c r="C28" s="1141" t="s">
        <v>5504</v>
      </c>
      <c r="D28" s="1142" t="s">
        <v>1247</v>
      </c>
    </row>
    <row r="29" spans="1:14">
      <c r="A29" s="1134">
        <v>7</v>
      </c>
      <c r="B29" s="1135" t="s">
        <v>1248</v>
      </c>
      <c r="C29" s="1136"/>
      <c r="D29" s="1137"/>
      <c r="E29" s="1134" t="s">
        <v>4018</v>
      </c>
      <c r="F29" s="1136">
        <v>1</v>
      </c>
      <c r="G29" s="1138"/>
      <c r="H29" s="1139">
        <f>$F29*$G29</f>
        <v>0</v>
      </c>
      <c r="I29" s="1138"/>
      <c r="J29" s="1139">
        <f>$F29*$I29</f>
        <v>0</v>
      </c>
      <c r="K29" s="1138">
        <f>$G29+$I29</f>
        <v>0</v>
      </c>
      <c r="L29" s="1139">
        <f>$H29+$J29</f>
        <v>0</v>
      </c>
      <c r="M29" s="1136"/>
      <c r="N29" s="1136"/>
    </row>
    <row r="30" spans="1:14">
      <c r="B30" s="1141">
        <v>1</v>
      </c>
      <c r="C30" s="1141" t="s">
        <v>5504</v>
      </c>
      <c r="D30" s="1142" t="s">
        <v>1249</v>
      </c>
    </row>
    <row r="31" spans="1:14">
      <c r="B31" s="1141">
        <v>2</v>
      </c>
      <c r="C31" s="1141" t="s">
        <v>5504</v>
      </c>
      <c r="D31" s="1142" t="s">
        <v>1250</v>
      </c>
    </row>
    <row r="32" spans="1:14">
      <c r="A32" s="1134">
        <v>8</v>
      </c>
      <c r="B32" s="1135" t="s">
        <v>1251</v>
      </c>
      <c r="C32" s="1136"/>
      <c r="D32" s="1137"/>
      <c r="E32" s="1134" t="s">
        <v>4018</v>
      </c>
      <c r="F32" s="1136">
        <v>1</v>
      </c>
      <c r="G32" s="1138"/>
      <c r="H32" s="1139">
        <f>$F32*$G32</f>
        <v>0</v>
      </c>
      <c r="I32" s="1138"/>
      <c r="J32" s="1139">
        <f>$F32*$I32</f>
        <v>0</v>
      </c>
      <c r="K32" s="1138">
        <f>$G32+$I32</f>
        <v>0</v>
      </c>
      <c r="L32" s="1139">
        <f>$H32+$J32</f>
        <v>0</v>
      </c>
      <c r="M32" s="1136"/>
      <c r="N32" s="1136"/>
    </row>
    <row r="33" spans="1:14">
      <c r="B33" s="1141">
        <v>1</v>
      </c>
      <c r="C33" s="1141" t="s">
        <v>5504</v>
      </c>
      <c r="D33" s="1142" t="s">
        <v>1252</v>
      </c>
    </row>
    <row r="34" spans="1:14">
      <c r="A34" s="1134">
        <v>9</v>
      </c>
      <c r="B34" s="1135" t="s">
        <v>1253</v>
      </c>
      <c r="C34" s="1136"/>
      <c r="D34" s="1137"/>
      <c r="E34" s="1134" t="s">
        <v>4018</v>
      </c>
      <c r="F34" s="1136">
        <v>1</v>
      </c>
      <c r="G34" s="1138"/>
      <c r="H34" s="1139">
        <f>$F34*$G34</f>
        <v>0</v>
      </c>
      <c r="I34" s="1138"/>
      <c r="J34" s="1139">
        <f>$F34*$I34</f>
        <v>0</v>
      </c>
      <c r="K34" s="1138">
        <f>$G34+$I34</f>
        <v>0</v>
      </c>
      <c r="L34" s="1139">
        <f>$H34+$J34</f>
        <v>0</v>
      </c>
      <c r="M34" s="1136"/>
      <c r="N34" s="1136"/>
    </row>
    <row r="35" spans="1:14">
      <c r="D35" s="1142" t="s">
        <v>1227</v>
      </c>
    </row>
    <row r="36" spans="1:14">
      <c r="D36" s="1142" t="s">
        <v>1254</v>
      </c>
    </row>
    <row r="37" spans="1:14">
      <c r="B37" s="1141">
        <v>1</v>
      </c>
      <c r="C37" s="1141" t="s">
        <v>5504</v>
      </c>
      <c r="D37" s="1142" t="s">
        <v>1255</v>
      </c>
    </row>
    <row r="38" spans="1:14">
      <c r="B38" s="1141">
        <v>1</v>
      </c>
      <c r="C38" s="1141" t="s">
        <v>5504</v>
      </c>
      <c r="D38" s="1142" t="s">
        <v>1256</v>
      </c>
    </row>
    <row r="39" spans="1:14">
      <c r="A39" s="1134">
        <v>10</v>
      </c>
      <c r="B39" s="1135" t="s">
        <v>1257</v>
      </c>
      <c r="C39" s="1136"/>
      <c r="D39" s="1137"/>
      <c r="E39" s="1134" t="s">
        <v>4018</v>
      </c>
      <c r="F39" s="1136">
        <v>1</v>
      </c>
      <c r="G39" s="1138"/>
      <c r="H39" s="1139">
        <f>$F39*$G39</f>
        <v>0</v>
      </c>
      <c r="I39" s="1138"/>
      <c r="J39" s="1139">
        <f>$F39*$I39</f>
        <v>0</v>
      </c>
      <c r="K39" s="1138">
        <f>$G39+$I39</f>
        <v>0</v>
      </c>
      <c r="L39" s="1139">
        <f>$H39+$J39</f>
        <v>0</v>
      </c>
      <c r="M39" s="1136"/>
      <c r="N39" s="1136"/>
    </row>
    <row r="40" spans="1:14">
      <c r="B40" s="1141">
        <v>2</v>
      </c>
      <c r="C40" s="1141" t="s">
        <v>5504</v>
      </c>
      <c r="D40" s="1142" t="s">
        <v>1258</v>
      </c>
    </row>
    <row r="41" spans="1:14">
      <c r="A41" s="1134">
        <v>11</v>
      </c>
      <c r="B41" s="1135" t="s">
        <v>1248</v>
      </c>
      <c r="C41" s="1136"/>
      <c r="D41" s="1137"/>
      <c r="E41" s="1134" t="s">
        <v>4018</v>
      </c>
      <c r="F41" s="1136">
        <v>1</v>
      </c>
      <c r="G41" s="1138"/>
      <c r="H41" s="1139">
        <f>$F41*$G41</f>
        <v>0</v>
      </c>
      <c r="I41" s="1138"/>
      <c r="J41" s="1139">
        <f>$F41*$I41</f>
        <v>0</v>
      </c>
      <c r="K41" s="1138">
        <f>$G41+$I41</f>
        <v>0</v>
      </c>
      <c r="L41" s="1139">
        <f>$H41+$J41</f>
        <v>0</v>
      </c>
      <c r="M41" s="1136"/>
      <c r="N41" s="1136"/>
    </row>
    <row r="42" spans="1:14">
      <c r="B42" s="1141">
        <v>1</v>
      </c>
      <c r="C42" s="1141" t="s">
        <v>5504</v>
      </c>
      <c r="D42" s="1142" t="s">
        <v>1259</v>
      </c>
    </row>
    <row r="43" spans="1:14">
      <c r="B43" s="1141">
        <v>1</v>
      </c>
      <c r="C43" s="1141" t="s">
        <v>5504</v>
      </c>
      <c r="D43" s="1142" t="s">
        <v>1260</v>
      </c>
    </row>
    <row r="44" spans="1:14">
      <c r="A44" s="1134">
        <v>12</v>
      </c>
      <c r="B44" s="1135" t="s">
        <v>1251</v>
      </c>
      <c r="C44" s="1136"/>
      <c r="D44" s="1137"/>
      <c r="E44" s="1134" t="s">
        <v>4018</v>
      </c>
      <c r="F44" s="1136">
        <v>1</v>
      </c>
      <c r="G44" s="1138"/>
      <c r="H44" s="1139">
        <f>$F44*$G44</f>
        <v>0</v>
      </c>
      <c r="I44" s="1138"/>
      <c r="J44" s="1139">
        <f>$F44*$I44</f>
        <v>0</v>
      </c>
      <c r="K44" s="1138">
        <f>$G44+$I44</f>
        <v>0</v>
      </c>
      <c r="L44" s="1139">
        <f>$H44+$J44</f>
        <v>0</v>
      </c>
      <c r="M44" s="1136"/>
      <c r="N44" s="1136"/>
    </row>
    <row r="45" spans="1:14">
      <c r="B45" s="1141">
        <v>1</v>
      </c>
      <c r="C45" s="1141" t="s">
        <v>5504</v>
      </c>
      <c r="D45" s="1142" t="s">
        <v>1261</v>
      </c>
    </row>
    <row r="46" spans="1:14">
      <c r="A46" s="1134">
        <v>13</v>
      </c>
      <c r="B46" s="1135" t="s">
        <v>1262</v>
      </c>
      <c r="C46" s="1136"/>
      <c r="D46" s="1137"/>
      <c r="E46" s="1134" t="s">
        <v>4018</v>
      </c>
      <c r="F46" s="1136">
        <v>1</v>
      </c>
      <c r="G46" s="1138"/>
      <c r="H46" s="1139">
        <f>$F46*$G46</f>
        <v>0</v>
      </c>
      <c r="I46" s="1138"/>
      <c r="J46" s="1139">
        <f>$F46*$I46</f>
        <v>0</v>
      </c>
      <c r="K46" s="1138">
        <f>$G46+$I46</f>
        <v>0</v>
      </c>
      <c r="L46" s="1139">
        <f>$H46+$J46</f>
        <v>0</v>
      </c>
      <c r="M46" s="1136"/>
      <c r="N46" s="1136"/>
    </row>
    <row r="47" spans="1:14">
      <c r="B47" s="1141">
        <v>1</v>
      </c>
      <c r="C47" s="1141" t="s">
        <v>4855</v>
      </c>
      <c r="D47" s="1142" t="s">
        <v>1263</v>
      </c>
    </row>
    <row r="48" spans="1:14">
      <c r="B48" s="1141">
        <v>1</v>
      </c>
      <c r="C48" s="1141" t="s">
        <v>4855</v>
      </c>
      <c r="D48" s="1142" t="s">
        <v>1264</v>
      </c>
    </row>
    <row r="49" spans="1:14">
      <c r="A49" s="1134">
        <v>14</v>
      </c>
      <c r="B49" s="1135" t="s">
        <v>1265</v>
      </c>
      <c r="C49" s="1136"/>
      <c r="D49" s="1137"/>
      <c r="E49" s="1134" t="s">
        <v>4018</v>
      </c>
      <c r="F49" s="1136">
        <v>1</v>
      </c>
      <c r="G49" s="1138"/>
      <c r="H49" s="1139">
        <f>$F49*$G49</f>
        <v>0</v>
      </c>
      <c r="I49" s="1138"/>
      <c r="J49" s="1139">
        <f>$F49*$I49</f>
        <v>0</v>
      </c>
      <c r="K49" s="1138">
        <f>$G49+$I49</f>
        <v>0</v>
      </c>
      <c r="L49" s="1139">
        <f>$H49+$J49</f>
        <v>0</v>
      </c>
      <c r="M49" s="1136"/>
      <c r="N49" s="1136"/>
    </row>
    <row r="50" spans="1:14">
      <c r="B50" s="1141">
        <v>1</v>
      </c>
      <c r="C50" s="1141" t="s">
        <v>5504</v>
      </c>
      <c r="D50" s="1142" t="s">
        <v>137</v>
      </c>
    </row>
    <row r="51" spans="1:14">
      <c r="B51" s="1141">
        <v>1</v>
      </c>
      <c r="C51" s="1141" t="s">
        <v>5504</v>
      </c>
      <c r="D51" s="1142" t="s">
        <v>1266</v>
      </c>
    </row>
    <row r="52" spans="1:14">
      <c r="B52" s="1141">
        <v>1</v>
      </c>
      <c r="C52" s="1141" t="s">
        <v>5504</v>
      </c>
      <c r="D52" s="1142" t="s">
        <v>838</v>
      </c>
    </row>
    <row r="53" spans="1:14">
      <c r="A53" s="1134">
        <v>15</v>
      </c>
      <c r="B53" s="1135" t="s">
        <v>839</v>
      </c>
      <c r="C53" s="1136"/>
      <c r="D53" s="1137"/>
      <c r="E53" s="1134" t="s">
        <v>4018</v>
      </c>
      <c r="F53" s="1136">
        <v>1</v>
      </c>
      <c r="G53" s="1138"/>
      <c r="H53" s="1139">
        <f>$F53*$G53</f>
        <v>0</v>
      </c>
      <c r="I53" s="1138"/>
      <c r="J53" s="1139">
        <f>$F53*$I53</f>
        <v>0</v>
      </c>
      <c r="K53" s="1138">
        <f>$G53+$I53</f>
        <v>0</v>
      </c>
      <c r="L53" s="1139">
        <f>$H53+$J53</f>
        <v>0</v>
      </c>
      <c r="M53" s="1136"/>
      <c r="N53" s="1136"/>
    </row>
    <row r="54" spans="1:14" ht="25.5">
      <c r="B54" s="1141">
        <v>1</v>
      </c>
      <c r="C54" s="1141" t="s">
        <v>5504</v>
      </c>
      <c r="D54" s="1142" t="s">
        <v>840</v>
      </c>
    </row>
    <row r="55" spans="1:14">
      <c r="B55" s="1141">
        <v>1</v>
      </c>
      <c r="C55" s="1141" t="s">
        <v>5504</v>
      </c>
      <c r="D55" s="1142" t="s">
        <v>841</v>
      </c>
    </row>
    <row r="56" spans="1:14">
      <c r="B56" s="1141">
        <v>1</v>
      </c>
      <c r="C56" s="1141" t="s">
        <v>5504</v>
      </c>
      <c r="D56" s="1142" t="s">
        <v>1237</v>
      </c>
    </row>
    <row r="57" spans="1:14">
      <c r="A57" s="1134">
        <v>16</v>
      </c>
      <c r="B57" s="1135" t="s">
        <v>1279</v>
      </c>
      <c r="C57" s="1136"/>
      <c r="D57" s="1137"/>
      <c r="E57" s="1134" t="s">
        <v>4018</v>
      </c>
      <c r="F57" s="1136">
        <v>1</v>
      </c>
      <c r="G57" s="1138"/>
      <c r="H57" s="1139">
        <f>$F57*$G57</f>
        <v>0</v>
      </c>
      <c r="I57" s="1138"/>
      <c r="J57" s="1139">
        <f>$F57*$I57</f>
        <v>0</v>
      </c>
      <c r="K57" s="1138">
        <f>$G57+$I57</f>
        <v>0</v>
      </c>
      <c r="L57" s="1139">
        <f>$H57+$J57</f>
        <v>0</v>
      </c>
      <c r="M57" s="1136"/>
      <c r="N57" s="1136"/>
    </row>
    <row r="58" spans="1:14">
      <c r="D58" s="1142" t="s">
        <v>1274</v>
      </c>
    </row>
    <row r="59" spans="1:14">
      <c r="D59" s="1142" t="s">
        <v>1280</v>
      </c>
    </row>
    <row r="60" spans="1:14" ht="13.5" thickBot="1">
      <c r="D60" s="1142" t="s">
        <v>1282</v>
      </c>
    </row>
    <row r="61" spans="1:14" ht="13.5" thickBot="1">
      <c r="A61" s="1144" t="s">
        <v>1283</v>
      </c>
      <c r="B61" s="1145" t="s">
        <v>1284</v>
      </c>
      <c r="C61" s="1146"/>
      <c r="D61" s="1147"/>
      <c r="E61" s="1148"/>
      <c r="F61" s="1146"/>
      <c r="G61" s="1149"/>
      <c r="H61" s="1150">
        <f>SUM(H7:H60)</f>
        <v>0</v>
      </c>
      <c r="I61" s="1149"/>
      <c r="J61" s="1149">
        <f>SUM(J7:J60)</f>
        <v>0</v>
      </c>
      <c r="K61" s="1149"/>
      <c r="L61" s="1149">
        <f>SUM(L7:L60)</f>
        <v>0</v>
      </c>
      <c r="M61" s="1146"/>
      <c r="N61" s="1151"/>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1.xml><?xml version="1.0" encoding="utf-8"?>
<worksheet xmlns="http://schemas.openxmlformats.org/spreadsheetml/2006/main" xmlns:r="http://schemas.openxmlformats.org/officeDocument/2006/relationships">
  <sheetPr>
    <tabColor rgb="FF00B0F0"/>
    <pageSetUpPr fitToPage="1"/>
  </sheetPr>
  <dimension ref="A1:N28"/>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40" customWidth="1"/>
    <col min="2" max="2" width="6.83203125" style="1141" customWidth="1"/>
    <col min="3" max="3" width="5.5" style="1141" customWidth="1"/>
    <col min="4" max="4" width="68.1640625" style="1142" customWidth="1"/>
    <col min="5" max="5" width="10.1640625" style="1140" customWidth="1"/>
    <col min="6" max="6" width="10.6640625" style="1141"/>
    <col min="7" max="12" width="12.5" style="1143" customWidth="1"/>
    <col min="13" max="13" width="15" style="1141" customWidth="1"/>
    <col min="14" max="14" width="17" style="1141" customWidth="1"/>
    <col min="15" max="16384" width="10.6640625" style="1110"/>
  </cols>
  <sheetData>
    <row r="1" spans="1:14" s="1121" customFormat="1">
      <c r="A1" s="1119"/>
      <c r="B1" s="1690" t="s">
        <v>1225</v>
      </c>
      <c r="C1" s="1690"/>
      <c r="D1" s="1690"/>
      <c r="E1" s="1120"/>
      <c r="G1" s="1122"/>
      <c r="H1" s="1123">
        <f>H28</f>
        <v>0</v>
      </c>
      <c r="I1" s="1124"/>
      <c r="J1" s="1123">
        <f>J28</f>
        <v>0</v>
      </c>
      <c r="K1" s="1124"/>
      <c r="L1" s="1123">
        <f>L28</f>
        <v>0</v>
      </c>
    </row>
    <row r="2" spans="1:14" s="1121" customFormat="1">
      <c r="A2" s="1119"/>
      <c r="B2" s="1690" t="s">
        <v>1223</v>
      </c>
      <c r="C2" s="1690"/>
      <c r="D2" s="1690"/>
      <c r="E2" s="1120"/>
      <c r="G2" s="1125"/>
      <c r="H2" s="1126"/>
      <c r="I2" s="1120"/>
      <c r="J2" s="1120"/>
      <c r="K2" s="1120"/>
      <c r="L2" s="1120"/>
    </row>
    <row r="3" spans="1:14" s="1121" customFormat="1">
      <c r="A3" s="1119"/>
      <c r="B3" s="1691"/>
      <c r="C3" s="1691"/>
      <c r="D3" s="1691"/>
      <c r="E3" s="1120"/>
      <c r="G3" s="1126"/>
      <c r="H3" s="1126"/>
      <c r="I3" s="1120"/>
      <c r="J3" s="1120"/>
      <c r="K3" s="1120"/>
      <c r="L3" s="1120"/>
    </row>
    <row r="4" spans="1:14" ht="25.5">
      <c r="A4" s="1127" t="s">
        <v>4834</v>
      </c>
      <c r="B4" s="1692" t="s">
        <v>4835</v>
      </c>
      <c r="C4" s="1692"/>
      <c r="D4" s="1692"/>
      <c r="E4" s="1128" t="s">
        <v>4836</v>
      </c>
      <c r="F4" s="1128" t="s">
        <v>4837</v>
      </c>
      <c r="G4" s="1112" t="s">
        <v>4838</v>
      </c>
      <c r="H4" s="1112" t="s">
        <v>4839</v>
      </c>
      <c r="I4" s="1112" t="s">
        <v>4840</v>
      </c>
      <c r="J4" s="1112" t="s">
        <v>4841</v>
      </c>
      <c r="K4" s="1112" t="s">
        <v>4842</v>
      </c>
      <c r="L4" s="1112" t="s">
        <v>4843</v>
      </c>
      <c r="M4" s="1112" t="s">
        <v>5953</v>
      </c>
      <c r="N4" s="1112" t="s">
        <v>4844</v>
      </c>
    </row>
    <row r="5" spans="1:14">
      <c r="A5" s="1129">
        <v>1</v>
      </c>
      <c r="B5" s="1129" t="s">
        <v>5936</v>
      </c>
      <c r="C5" s="1129" t="s">
        <v>5936</v>
      </c>
      <c r="D5" s="1129">
        <v>2</v>
      </c>
      <c r="E5" s="1129">
        <v>3</v>
      </c>
      <c r="F5" s="1129">
        <v>4</v>
      </c>
      <c r="G5" s="1129">
        <v>5</v>
      </c>
      <c r="H5" s="1129">
        <v>6</v>
      </c>
      <c r="I5" s="1129">
        <v>7</v>
      </c>
      <c r="J5" s="1129">
        <v>8</v>
      </c>
      <c r="K5" s="1129">
        <v>9</v>
      </c>
      <c r="L5" s="1129">
        <v>10</v>
      </c>
      <c r="M5" s="1129">
        <v>11</v>
      </c>
      <c r="N5" s="1129">
        <v>12</v>
      </c>
    </row>
    <row r="6" spans="1:14" s="1133" customFormat="1">
      <c r="A6" s="1130" t="s">
        <v>4845</v>
      </c>
      <c r="B6" s="1131" t="s">
        <v>4845</v>
      </c>
      <c r="C6" s="1131" t="s">
        <v>4845</v>
      </c>
      <c r="D6" s="1132" t="s">
        <v>4845</v>
      </c>
      <c r="E6" s="1130" t="s">
        <v>4845</v>
      </c>
      <c r="F6" s="1131" t="s">
        <v>4845</v>
      </c>
      <c r="G6" s="1130" t="s">
        <v>4846</v>
      </c>
      <c r="H6" s="1130" t="s">
        <v>4846</v>
      </c>
      <c r="I6" s="1130" t="s">
        <v>4846</v>
      </c>
      <c r="J6" s="1130" t="s">
        <v>4846</v>
      </c>
      <c r="K6" s="1131" t="s">
        <v>4846</v>
      </c>
      <c r="L6" s="1131" t="s">
        <v>4846</v>
      </c>
      <c r="M6" s="1131" t="s">
        <v>4846</v>
      </c>
      <c r="N6" s="1131" t="s">
        <v>4846</v>
      </c>
    </row>
    <row r="7" spans="1:14">
      <c r="A7" s="1134">
        <v>17</v>
      </c>
      <c r="B7" s="1135" t="s">
        <v>842</v>
      </c>
      <c r="C7" s="1136"/>
      <c r="D7" s="1137"/>
      <c r="E7" s="1134" t="s">
        <v>4018</v>
      </c>
      <c r="F7" s="1136">
        <v>1</v>
      </c>
      <c r="G7" s="1138"/>
      <c r="H7" s="1139">
        <f>$F7*$G7</f>
        <v>0</v>
      </c>
      <c r="I7" s="1138"/>
      <c r="J7" s="1139">
        <f>$F7*$I7</f>
        <v>0</v>
      </c>
      <c r="K7" s="1138">
        <f>$G7+$I7</f>
        <v>0</v>
      </c>
      <c r="L7" s="1139">
        <f>$H7+$J7</f>
        <v>0</v>
      </c>
      <c r="M7" s="1136"/>
      <c r="N7" s="1136"/>
    </row>
    <row r="8" spans="1:14">
      <c r="D8" s="1142" t="s">
        <v>1227</v>
      </c>
    </row>
    <row r="9" spans="1:14">
      <c r="D9" s="1142" t="s">
        <v>1254</v>
      </c>
    </row>
    <row r="10" spans="1:14">
      <c r="B10" s="1141">
        <v>1</v>
      </c>
      <c r="C10" s="1141" t="s">
        <v>5504</v>
      </c>
      <c r="D10" s="1142" t="s">
        <v>1255</v>
      </c>
    </row>
    <row r="11" spans="1:14">
      <c r="B11" s="1141">
        <v>1</v>
      </c>
      <c r="C11" s="1141" t="s">
        <v>5504</v>
      </c>
      <c r="D11" s="1142" t="s">
        <v>1256</v>
      </c>
    </row>
    <row r="12" spans="1:14">
      <c r="A12" s="1134">
        <v>18</v>
      </c>
      <c r="B12" s="1135" t="s">
        <v>843</v>
      </c>
      <c r="C12" s="1136"/>
      <c r="D12" s="1137"/>
      <c r="E12" s="1134" t="s">
        <v>4018</v>
      </c>
      <c r="F12" s="1136">
        <v>1</v>
      </c>
      <c r="G12" s="1138"/>
      <c r="H12" s="1139">
        <f>$F12*$G12</f>
        <v>0</v>
      </c>
      <c r="I12" s="1138"/>
      <c r="J12" s="1139">
        <f>$F12*$I12</f>
        <v>0</v>
      </c>
      <c r="K12" s="1138">
        <f>$G12+$I12</f>
        <v>0</v>
      </c>
      <c r="L12" s="1139">
        <f>$H12+$J12</f>
        <v>0</v>
      </c>
      <c r="M12" s="1136"/>
      <c r="N12" s="1136"/>
    </row>
    <row r="13" spans="1:14">
      <c r="B13" s="1141">
        <v>2</v>
      </c>
      <c r="C13" s="1141" t="s">
        <v>5504</v>
      </c>
      <c r="D13" s="1142" t="s">
        <v>1258</v>
      </c>
    </row>
    <row r="14" spans="1:14">
      <c r="B14" s="1141">
        <v>1</v>
      </c>
      <c r="C14" s="1141" t="s">
        <v>5504</v>
      </c>
      <c r="D14" s="1142" t="s">
        <v>844</v>
      </c>
    </row>
    <row r="15" spans="1:14">
      <c r="A15" s="1134">
        <v>19</v>
      </c>
      <c r="B15" s="1135" t="s">
        <v>1248</v>
      </c>
      <c r="C15" s="1136"/>
      <c r="D15" s="1137"/>
      <c r="E15" s="1134" t="s">
        <v>4018</v>
      </c>
      <c r="F15" s="1136">
        <v>1</v>
      </c>
      <c r="G15" s="1138"/>
      <c r="H15" s="1139">
        <f>$F15*$G15</f>
        <v>0</v>
      </c>
      <c r="I15" s="1138"/>
      <c r="J15" s="1139">
        <f>$F15*$I15</f>
        <v>0</v>
      </c>
      <c r="K15" s="1138">
        <f>$G15+$I15</f>
        <v>0</v>
      </c>
      <c r="L15" s="1139">
        <f>$H15+$J15</f>
        <v>0</v>
      </c>
      <c r="M15" s="1136"/>
      <c r="N15" s="1136"/>
    </row>
    <row r="16" spans="1:14">
      <c r="B16" s="1141">
        <v>1</v>
      </c>
      <c r="C16" s="1141" t="s">
        <v>5504</v>
      </c>
      <c r="D16" s="1142" t="s">
        <v>1259</v>
      </c>
    </row>
    <row r="17" spans="1:14">
      <c r="B17" s="1141">
        <v>1</v>
      </c>
      <c r="C17" s="1141" t="s">
        <v>5504</v>
      </c>
      <c r="D17" s="1142" t="s">
        <v>1260</v>
      </c>
    </row>
    <row r="18" spans="1:14">
      <c r="A18" s="1134">
        <v>20</v>
      </c>
      <c r="B18" s="1135" t="s">
        <v>1251</v>
      </c>
      <c r="C18" s="1136"/>
      <c r="D18" s="1137"/>
      <c r="E18" s="1134" t="s">
        <v>4018</v>
      </c>
      <c r="F18" s="1136">
        <v>1</v>
      </c>
      <c r="G18" s="1138"/>
      <c r="H18" s="1139">
        <f>$F18*$G18</f>
        <v>0</v>
      </c>
      <c r="I18" s="1138"/>
      <c r="J18" s="1139">
        <f>$F18*$I18</f>
        <v>0</v>
      </c>
      <c r="K18" s="1138">
        <f>$G18+$I18</f>
        <v>0</v>
      </c>
      <c r="L18" s="1139">
        <f>$H18+$J18</f>
        <v>0</v>
      </c>
      <c r="M18" s="1136"/>
      <c r="N18" s="1136"/>
    </row>
    <row r="19" spans="1:14">
      <c r="B19" s="1141">
        <v>1</v>
      </c>
      <c r="C19" s="1141" t="s">
        <v>5504</v>
      </c>
      <c r="D19" s="1142" t="s">
        <v>1261</v>
      </c>
    </row>
    <row r="20" spans="1:14">
      <c r="A20" s="1134">
        <v>21</v>
      </c>
      <c r="B20" s="1135" t="s">
        <v>1265</v>
      </c>
      <c r="C20" s="1136"/>
      <c r="D20" s="1137"/>
      <c r="E20" s="1134" t="s">
        <v>4018</v>
      </c>
      <c r="F20" s="1136">
        <v>1</v>
      </c>
      <c r="G20" s="1138"/>
      <c r="H20" s="1139">
        <f>$F20*$G20</f>
        <v>0</v>
      </c>
      <c r="I20" s="1138"/>
      <c r="J20" s="1139">
        <f>$F20*$I20</f>
        <v>0</v>
      </c>
      <c r="K20" s="1138">
        <f>$G20+$I20</f>
        <v>0</v>
      </c>
      <c r="L20" s="1139">
        <f>$H20+$J20</f>
        <v>0</v>
      </c>
      <c r="M20" s="1136"/>
      <c r="N20" s="1136"/>
    </row>
    <row r="21" spans="1:14">
      <c r="B21" s="1141">
        <v>1</v>
      </c>
      <c r="C21" s="1141" t="s">
        <v>5504</v>
      </c>
      <c r="D21" s="1142" t="s">
        <v>137</v>
      </c>
    </row>
    <row r="22" spans="1:14">
      <c r="B22" s="1141">
        <v>1</v>
      </c>
      <c r="C22" s="1141" t="s">
        <v>5504</v>
      </c>
      <c r="D22" s="1142" t="s">
        <v>1266</v>
      </c>
    </row>
    <row r="23" spans="1:14">
      <c r="B23" s="1141">
        <v>1</v>
      </c>
      <c r="C23" s="1141" t="s">
        <v>5504</v>
      </c>
      <c r="D23" s="1142" t="s">
        <v>838</v>
      </c>
    </row>
    <row r="24" spans="1:14">
      <c r="A24" s="1134">
        <v>22</v>
      </c>
      <c r="B24" s="1135" t="s">
        <v>1279</v>
      </c>
      <c r="C24" s="1136"/>
      <c r="D24" s="1137"/>
      <c r="E24" s="1134" t="s">
        <v>4018</v>
      </c>
      <c r="F24" s="1136">
        <v>1</v>
      </c>
      <c r="G24" s="1138"/>
      <c r="H24" s="1139">
        <f>$F24*$G24</f>
        <v>0</v>
      </c>
      <c r="I24" s="1138"/>
      <c r="J24" s="1139">
        <f>$F24*$I24</f>
        <v>0</v>
      </c>
      <c r="K24" s="1138">
        <f>$G24+$I24</f>
        <v>0</v>
      </c>
      <c r="L24" s="1139">
        <f>$H24+$J24</f>
        <v>0</v>
      </c>
      <c r="M24" s="1136"/>
      <c r="N24" s="1136"/>
    </row>
    <row r="25" spans="1:14">
      <c r="D25" s="1142" t="s">
        <v>1274</v>
      </c>
    </row>
    <row r="26" spans="1:14">
      <c r="D26" s="1142" t="s">
        <v>1280</v>
      </c>
    </row>
    <row r="27" spans="1:14" ht="13.5" thickBot="1">
      <c r="D27" s="1142" t="s">
        <v>1282</v>
      </c>
    </row>
    <row r="28" spans="1:14" ht="13.5" thickBot="1">
      <c r="A28" s="1144" t="s">
        <v>1283</v>
      </c>
      <c r="B28" s="1145" t="s">
        <v>1284</v>
      </c>
      <c r="C28" s="1146"/>
      <c r="D28" s="1147"/>
      <c r="E28" s="1148"/>
      <c r="F28" s="1146"/>
      <c r="G28" s="1149"/>
      <c r="H28" s="1150">
        <f>SUM(H7:H27)</f>
        <v>0</v>
      </c>
      <c r="I28" s="1149"/>
      <c r="J28" s="1149">
        <f>SUM(J7:J27)</f>
        <v>0</v>
      </c>
      <c r="K28" s="1149"/>
      <c r="L28" s="1149">
        <f>SUM(L7:L27)</f>
        <v>0</v>
      </c>
      <c r="M28" s="1146"/>
      <c r="N28" s="1151"/>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2.xml><?xml version="1.0" encoding="utf-8"?>
<worksheet xmlns="http://schemas.openxmlformats.org/spreadsheetml/2006/main" xmlns:r="http://schemas.openxmlformats.org/officeDocument/2006/relationships">
  <sheetPr>
    <tabColor rgb="FF00B0F0"/>
    <pageSetUpPr fitToPage="1"/>
  </sheetPr>
  <dimension ref="A1:N31"/>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40" customWidth="1"/>
    <col min="2" max="2" width="6.83203125" style="1141" customWidth="1"/>
    <col min="3" max="3" width="5.5" style="1141" customWidth="1"/>
    <col min="4" max="4" width="68.1640625" style="1142" customWidth="1"/>
    <col min="5" max="5" width="10.1640625" style="1140" customWidth="1"/>
    <col min="6" max="6" width="10.6640625" style="1141"/>
    <col min="7" max="12" width="12.5" style="1143" customWidth="1"/>
    <col min="13" max="13" width="15" style="1141" customWidth="1"/>
    <col min="14" max="14" width="17" style="1141" customWidth="1"/>
    <col min="15" max="16384" width="10.6640625" style="1110"/>
  </cols>
  <sheetData>
    <row r="1" spans="1:14" s="1121" customFormat="1">
      <c r="A1" s="1119"/>
      <c r="B1" s="1690" t="s">
        <v>1225</v>
      </c>
      <c r="C1" s="1690"/>
      <c r="D1" s="1690"/>
      <c r="E1" s="1120"/>
      <c r="G1" s="1122"/>
      <c r="H1" s="1123">
        <f>H31</f>
        <v>0</v>
      </c>
      <c r="I1" s="1124"/>
      <c r="J1" s="1123">
        <f>J31</f>
        <v>0</v>
      </c>
      <c r="K1" s="1124"/>
      <c r="L1" s="1123">
        <f>L31</f>
        <v>0</v>
      </c>
    </row>
    <row r="2" spans="1:14" s="1121" customFormat="1">
      <c r="A2" s="1119"/>
      <c r="B2" s="1690" t="s">
        <v>1224</v>
      </c>
      <c r="C2" s="1690"/>
      <c r="D2" s="1690"/>
      <c r="E2" s="1120"/>
      <c r="G2" s="1125"/>
      <c r="H2" s="1126"/>
      <c r="I2" s="1120"/>
      <c r="J2" s="1120"/>
      <c r="K2" s="1120"/>
      <c r="L2" s="1120"/>
    </row>
    <row r="3" spans="1:14" s="1121" customFormat="1">
      <c r="A3" s="1119"/>
      <c r="B3" s="1691"/>
      <c r="C3" s="1691"/>
      <c r="D3" s="1691"/>
      <c r="E3" s="1120"/>
      <c r="G3" s="1126"/>
      <c r="H3" s="1126"/>
      <c r="I3" s="1120"/>
      <c r="J3" s="1120"/>
      <c r="K3" s="1120"/>
      <c r="L3" s="1120"/>
    </row>
    <row r="4" spans="1:14" ht="25.5">
      <c r="A4" s="1127" t="s">
        <v>4834</v>
      </c>
      <c r="B4" s="1692" t="s">
        <v>4835</v>
      </c>
      <c r="C4" s="1692"/>
      <c r="D4" s="1692"/>
      <c r="E4" s="1128" t="s">
        <v>4836</v>
      </c>
      <c r="F4" s="1128" t="s">
        <v>4837</v>
      </c>
      <c r="G4" s="1112" t="s">
        <v>4838</v>
      </c>
      <c r="H4" s="1112" t="s">
        <v>4839</v>
      </c>
      <c r="I4" s="1112" t="s">
        <v>4840</v>
      </c>
      <c r="J4" s="1112" t="s">
        <v>4841</v>
      </c>
      <c r="K4" s="1112" t="s">
        <v>4842</v>
      </c>
      <c r="L4" s="1112" t="s">
        <v>4843</v>
      </c>
      <c r="M4" s="1112" t="s">
        <v>5953</v>
      </c>
      <c r="N4" s="1112" t="s">
        <v>4844</v>
      </c>
    </row>
    <row r="5" spans="1:14">
      <c r="A5" s="1129">
        <v>1</v>
      </c>
      <c r="B5" s="1129" t="s">
        <v>5936</v>
      </c>
      <c r="C5" s="1129" t="s">
        <v>5936</v>
      </c>
      <c r="D5" s="1129">
        <v>2</v>
      </c>
      <c r="E5" s="1129">
        <v>3</v>
      </c>
      <c r="F5" s="1129">
        <v>4</v>
      </c>
      <c r="G5" s="1129">
        <v>5</v>
      </c>
      <c r="H5" s="1129">
        <v>6</v>
      </c>
      <c r="I5" s="1129">
        <v>7</v>
      </c>
      <c r="J5" s="1129">
        <v>8</v>
      </c>
      <c r="K5" s="1129">
        <v>9</v>
      </c>
      <c r="L5" s="1129">
        <v>10</v>
      </c>
      <c r="M5" s="1129">
        <v>11</v>
      </c>
      <c r="N5" s="1129">
        <v>12</v>
      </c>
    </row>
    <row r="6" spans="1:14" s="1133" customFormat="1">
      <c r="A6" s="1130" t="s">
        <v>4845</v>
      </c>
      <c r="B6" s="1131" t="s">
        <v>4845</v>
      </c>
      <c r="C6" s="1131" t="s">
        <v>4845</v>
      </c>
      <c r="D6" s="1132" t="s">
        <v>4845</v>
      </c>
      <c r="E6" s="1130" t="s">
        <v>4845</v>
      </c>
      <c r="F6" s="1131" t="s">
        <v>4845</v>
      </c>
      <c r="G6" s="1130" t="s">
        <v>4846</v>
      </c>
      <c r="H6" s="1130" t="s">
        <v>4846</v>
      </c>
      <c r="I6" s="1130" t="s">
        <v>4846</v>
      </c>
      <c r="J6" s="1130" t="s">
        <v>4846</v>
      </c>
      <c r="K6" s="1131" t="s">
        <v>4846</v>
      </c>
      <c r="L6" s="1131" t="s">
        <v>4846</v>
      </c>
      <c r="M6" s="1131" t="s">
        <v>4846</v>
      </c>
      <c r="N6" s="1131" t="s">
        <v>4846</v>
      </c>
    </row>
    <row r="7" spans="1:14">
      <c r="A7" s="1134">
        <v>23</v>
      </c>
      <c r="B7" s="1135" t="s">
        <v>845</v>
      </c>
      <c r="C7" s="1136"/>
      <c r="D7" s="1137"/>
      <c r="E7" s="1134" t="s">
        <v>4018</v>
      </c>
      <c r="F7" s="1136">
        <v>1</v>
      </c>
      <c r="G7" s="1138"/>
      <c r="H7" s="1139">
        <f>$F7*$G7</f>
        <v>0</v>
      </c>
      <c r="I7" s="1138"/>
      <c r="J7" s="1139">
        <f>$F7*$I7</f>
        <v>0</v>
      </c>
      <c r="K7" s="1138">
        <f>$G7+$I7</f>
        <v>0</v>
      </c>
      <c r="L7" s="1139">
        <f>$H7+$J7</f>
        <v>0</v>
      </c>
      <c r="M7" s="1136"/>
      <c r="N7" s="1136"/>
    </row>
    <row r="8" spans="1:14">
      <c r="D8" s="1142" t="s">
        <v>1227</v>
      </c>
    </row>
    <row r="9" spans="1:14">
      <c r="D9" s="1142" t="s">
        <v>1254</v>
      </c>
    </row>
    <row r="10" spans="1:14">
      <c r="B10" s="1141">
        <v>1</v>
      </c>
      <c r="C10" s="1141" t="s">
        <v>5504</v>
      </c>
      <c r="D10" s="1142" t="s">
        <v>1255</v>
      </c>
    </row>
    <row r="11" spans="1:14">
      <c r="B11" s="1141">
        <v>1</v>
      </c>
      <c r="C11" s="1141" t="s">
        <v>5504</v>
      </c>
      <c r="D11" s="1142" t="s">
        <v>1256</v>
      </c>
    </row>
    <row r="12" spans="1:14">
      <c r="A12" s="1134">
        <v>24</v>
      </c>
      <c r="B12" s="1135" t="s">
        <v>846</v>
      </c>
      <c r="C12" s="1136"/>
      <c r="D12" s="1137"/>
      <c r="E12" s="1134" t="s">
        <v>4018</v>
      </c>
      <c r="F12" s="1136">
        <v>1</v>
      </c>
      <c r="G12" s="1138"/>
      <c r="H12" s="1139">
        <f>$F12*$G12</f>
        <v>0</v>
      </c>
      <c r="I12" s="1138"/>
      <c r="J12" s="1139">
        <f>$F12*$I12</f>
        <v>0</v>
      </c>
      <c r="K12" s="1138">
        <f>$G12+$I12</f>
        <v>0</v>
      </c>
      <c r="L12" s="1139">
        <f>$H12+$J12</f>
        <v>0</v>
      </c>
      <c r="M12" s="1136"/>
      <c r="N12" s="1136"/>
    </row>
    <row r="13" spans="1:14">
      <c r="B13" s="1141">
        <v>1</v>
      </c>
      <c r="C13" s="1141" t="s">
        <v>5504</v>
      </c>
      <c r="D13" s="1142" t="s">
        <v>847</v>
      </c>
    </row>
    <row r="14" spans="1:14">
      <c r="A14" s="1134">
        <v>25</v>
      </c>
      <c r="B14" s="1135" t="s">
        <v>848</v>
      </c>
      <c r="C14" s="1136"/>
      <c r="D14" s="1137"/>
      <c r="E14" s="1134" t="s">
        <v>4018</v>
      </c>
      <c r="F14" s="1136">
        <v>1</v>
      </c>
      <c r="G14" s="1138"/>
      <c r="H14" s="1139">
        <f>$F14*$G14</f>
        <v>0</v>
      </c>
      <c r="I14" s="1138"/>
      <c r="J14" s="1139">
        <f>$F14*$I14</f>
        <v>0</v>
      </c>
      <c r="K14" s="1138">
        <f>$G14+$I14</f>
        <v>0</v>
      </c>
      <c r="L14" s="1139">
        <f>$H14+$J14</f>
        <v>0</v>
      </c>
      <c r="M14" s="1136"/>
      <c r="N14" s="1136"/>
    </row>
    <row r="15" spans="1:14">
      <c r="B15" s="1141">
        <v>1</v>
      </c>
      <c r="C15" s="1141" t="s">
        <v>5504</v>
      </c>
      <c r="D15" s="1142" t="s">
        <v>1258</v>
      </c>
    </row>
    <row r="16" spans="1:14">
      <c r="B16" s="1141">
        <v>1</v>
      </c>
      <c r="C16" s="1141" t="s">
        <v>5504</v>
      </c>
      <c r="D16" s="1142" t="s">
        <v>844</v>
      </c>
    </row>
    <row r="17" spans="1:14">
      <c r="A17" s="1134">
        <v>26</v>
      </c>
      <c r="B17" s="1135" t="s">
        <v>1248</v>
      </c>
      <c r="C17" s="1136"/>
      <c r="D17" s="1137"/>
      <c r="E17" s="1134" t="s">
        <v>4018</v>
      </c>
      <c r="F17" s="1136">
        <v>1</v>
      </c>
      <c r="G17" s="1138"/>
      <c r="H17" s="1139">
        <f>$F17*$G17</f>
        <v>0</v>
      </c>
      <c r="I17" s="1138"/>
      <c r="J17" s="1139">
        <f>$F17*$I17</f>
        <v>0</v>
      </c>
      <c r="K17" s="1138">
        <f>$G17+$I17</f>
        <v>0</v>
      </c>
      <c r="L17" s="1139">
        <f>$H17+$J17</f>
        <v>0</v>
      </c>
      <c r="M17" s="1136"/>
      <c r="N17" s="1136"/>
    </row>
    <row r="18" spans="1:14">
      <c r="B18" s="1141">
        <v>1</v>
      </c>
      <c r="C18" s="1141" t="s">
        <v>5504</v>
      </c>
      <c r="D18" s="1142" t="s">
        <v>1259</v>
      </c>
    </row>
    <row r="19" spans="1:14">
      <c r="B19" s="1141">
        <v>1</v>
      </c>
      <c r="C19" s="1141" t="s">
        <v>5504</v>
      </c>
      <c r="D19" s="1142" t="s">
        <v>1260</v>
      </c>
    </row>
    <row r="20" spans="1:14">
      <c r="A20" s="1134">
        <v>27</v>
      </c>
      <c r="B20" s="1135" t="s">
        <v>1251</v>
      </c>
      <c r="C20" s="1136"/>
      <c r="D20" s="1137"/>
      <c r="E20" s="1134" t="s">
        <v>4018</v>
      </c>
      <c r="F20" s="1136">
        <v>1</v>
      </c>
      <c r="G20" s="1138"/>
      <c r="H20" s="1139">
        <f>$F20*$G20</f>
        <v>0</v>
      </c>
      <c r="I20" s="1138"/>
      <c r="J20" s="1139">
        <f>$F20*$I20</f>
        <v>0</v>
      </c>
      <c r="K20" s="1138">
        <f>$G20+$I20</f>
        <v>0</v>
      </c>
      <c r="L20" s="1139">
        <f>$H20+$J20</f>
        <v>0</v>
      </c>
      <c r="M20" s="1136"/>
      <c r="N20" s="1136"/>
    </row>
    <row r="21" spans="1:14">
      <c r="B21" s="1141">
        <v>1</v>
      </c>
      <c r="C21" s="1141" t="s">
        <v>5504</v>
      </c>
      <c r="D21" s="1142" t="s">
        <v>1261</v>
      </c>
    </row>
    <row r="22" spans="1:14">
      <c r="B22" s="1141">
        <v>1</v>
      </c>
      <c r="C22" s="1141" t="s">
        <v>5504</v>
      </c>
      <c r="D22" s="1142" t="s">
        <v>849</v>
      </c>
    </row>
    <row r="23" spans="1:14">
      <c r="A23" s="1134">
        <v>28</v>
      </c>
      <c r="B23" s="1135" t="s">
        <v>1265</v>
      </c>
      <c r="C23" s="1136"/>
      <c r="D23" s="1137"/>
      <c r="E23" s="1134" t="s">
        <v>4018</v>
      </c>
      <c r="F23" s="1136">
        <v>1</v>
      </c>
      <c r="G23" s="1138"/>
      <c r="H23" s="1139">
        <f>$F23*$G23</f>
        <v>0</v>
      </c>
      <c r="I23" s="1138"/>
      <c r="J23" s="1139">
        <f>$F23*$I23</f>
        <v>0</v>
      </c>
      <c r="K23" s="1138">
        <f>$G23+$I23</f>
        <v>0</v>
      </c>
      <c r="L23" s="1139">
        <f>$H23+$J23</f>
        <v>0</v>
      </c>
      <c r="M23" s="1136"/>
      <c r="N23" s="1136"/>
    </row>
    <row r="24" spans="1:14">
      <c r="B24" s="1141">
        <v>1</v>
      </c>
      <c r="C24" s="1141" t="s">
        <v>5504</v>
      </c>
      <c r="D24" s="1142" t="s">
        <v>137</v>
      </c>
    </row>
    <row r="25" spans="1:14">
      <c r="B25" s="1141">
        <v>1</v>
      </c>
      <c r="C25" s="1141" t="s">
        <v>5504</v>
      </c>
      <c r="D25" s="1142" t="s">
        <v>1266</v>
      </c>
    </row>
    <row r="26" spans="1:14">
      <c r="B26" s="1141">
        <v>1</v>
      </c>
      <c r="C26" s="1141" t="s">
        <v>5504</v>
      </c>
      <c r="D26" s="1142" t="s">
        <v>838</v>
      </c>
    </row>
    <row r="27" spans="1:14">
      <c r="A27" s="1134">
        <v>29</v>
      </c>
      <c r="B27" s="1135" t="s">
        <v>1279</v>
      </c>
      <c r="C27" s="1136"/>
      <c r="D27" s="1137"/>
      <c r="E27" s="1134" t="s">
        <v>4018</v>
      </c>
      <c r="F27" s="1136">
        <v>1</v>
      </c>
      <c r="G27" s="1138"/>
      <c r="H27" s="1139">
        <f>$F27*$G27</f>
        <v>0</v>
      </c>
      <c r="I27" s="1138"/>
      <c r="J27" s="1139">
        <f>$F27*$I27</f>
        <v>0</v>
      </c>
      <c r="K27" s="1138">
        <f>$G27+$I27</f>
        <v>0</v>
      </c>
      <c r="L27" s="1139">
        <f>$H27+$J27</f>
        <v>0</v>
      </c>
      <c r="M27" s="1136"/>
      <c r="N27" s="1136"/>
    </row>
    <row r="28" spans="1:14">
      <c r="D28" s="1142" t="s">
        <v>1274</v>
      </c>
    </row>
    <row r="29" spans="1:14">
      <c r="D29" s="1142" t="s">
        <v>1280</v>
      </c>
    </row>
    <row r="30" spans="1:14" ht="13.5" thickBot="1">
      <c r="D30" s="1142" t="s">
        <v>1282</v>
      </c>
    </row>
    <row r="31" spans="1:14" ht="13.5" thickBot="1">
      <c r="A31" s="1144" t="s">
        <v>1283</v>
      </c>
      <c r="B31" s="1145" t="s">
        <v>1284</v>
      </c>
      <c r="C31" s="1146"/>
      <c r="D31" s="1147"/>
      <c r="E31" s="1148"/>
      <c r="F31" s="1146"/>
      <c r="G31" s="1149"/>
      <c r="H31" s="1150">
        <f>SUM(H7:H30)</f>
        <v>0</v>
      </c>
      <c r="I31" s="1149"/>
      <c r="J31" s="1149">
        <f>SUM(J7:J30)</f>
        <v>0</v>
      </c>
      <c r="K31" s="1149"/>
      <c r="L31" s="1149">
        <f>SUM(L7:L30)</f>
        <v>0</v>
      </c>
      <c r="M31" s="1146"/>
      <c r="N31" s="1151"/>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3.xml><?xml version="1.0" encoding="utf-8"?>
<worksheet xmlns="http://schemas.openxmlformats.org/spreadsheetml/2006/main" xmlns:r="http://schemas.openxmlformats.org/officeDocument/2006/relationships">
  <sheetPr>
    <tabColor rgb="FF00B0F0"/>
    <pageSetUpPr fitToPage="1"/>
  </sheetPr>
  <dimension ref="A1:N2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40" customWidth="1"/>
    <col min="2" max="2" width="6.83203125" style="1141" customWidth="1"/>
    <col min="3" max="3" width="5.5" style="1141" customWidth="1"/>
    <col min="4" max="4" width="68.1640625" style="1142" customWidth="1"/>
    <col min="5" max="5" width="10.1640625" style="1140" customWidth="1"/>
    <col min="6" max="6" width="10.6640625" style="1141"/>
    <col min="7" max="12" width="12.5" style="1143" customWidth="1"/>
    <col min="13" max="13" width="15" style="1141" customWidth="1"/>
    <col min="14" max="14" width="17" style="1141" customWidth="1"/>
    <col min="15" max="16384" width="10.6640625" style="1110"/>
  </cols>
  <sheetData>
    <row r="1" spans="1:14" s="1121" customFormat="1">
      <c r="A1" s="1119"/>
      <c r="B1" s="1690" t="s">
        <v>1225</v>
      </c>
      <c r="C1" s="1690"/>
      <c r="D1" s="1690"/>
      <c r="E1" s="1120"/>
      <c r="G1" s="1122"/>
      <c r="H1" s="1123">
        <f>H27</f>
        <v>0</v>
      </c>
      <c r="I1" s="1124"/>
      <c r="J1" s="1123">
        <f>J27</f>
        <v>0</v>
      </c>
      <c r="K1" s="1124"/>
      <c r="L1" s="1123">
        <f>L27</f>
        <v>0</v>
      </c>
    </row>
    <row r="2" spans="1:14" s="1121" customFormat="1">
      <c r="A2" s="1119"/>
      <c r="B2" s="1690" t="s">
        <v>1224</v>
      </c>
      <c r="C2" s="1690"/>
      <c r="D2" s="1690"/>
      <c r="E2" s="1120"/>
      <c r="G2" s="1125"/>
      <c r="H2" s="1126"/>
      <c r="I2" s="1120"/>
      <c r="J2" s="1120"/>
      <c r="K2" s="1120"/>
      <c r="L2" s="1120"/>
    </row>
    <row r="3" spans="1:14" s="1121" customFormat="1">
      <c r="A3" s="1119"/>
      <c r="B3" s="1691"/>
      <c r="C3" s="1691"/>
      <c r="D3" s="1691"/>
      <c r="E3" s="1120"/>
      <c r="G3" s="1126"/>
      <c r="H3" s="1126"/>
      <c r="I3" s="1120"/>
      <c r="J3" s="1120"/>
      <c r="K3" s="1120"/>
      <c r="L3" s="1120"/>
    </row>
    <row r="4" spans="1:14" ht="25.5">
      <c r="A4" s="1127" t="s">
        <v>4834</v>
      </c>
      <c r="B4" s="1692" t="s">
        <v>4835</v>
      </c>
      <c r="C4" s="1692"/>
      <c r="D4" s="1692"/>
      <c r="E4" s="1128" t="s">
        <v>4836</v>
      </c>
      <c r="F4" s="1128" t="s">
        <v>4837</v>
      </c>
      <c r="G4" s="1112" t="s">
        <v>4838</v>
      </c>
      <c r="H4" s="1112" t="s">
        <v>4839</v>
      </c>
      <c r="I4" s="1112" t="s">
        <v>4840</v>
      </c>
      <c r="J4" s="1112" t="s">
        <v>4841</v>
      </c>
      <c r="K4" s="1112" t="s">
        <v>4842</v>
      </c>
      <c r="L4" s="1112" t="s">
        <v>4843</v>
      </c>
      <c r="M4" s="1112" t="s">
        <v>5953</v>
      </c>
      <c r="N4" s="1112" t="s">
        <v>4844</v>
      </c>
    </row>
    <row r="5" spans="1:14">
      <c r="A5" s="1129">
        <v>1</v>
      </c>
      <c r="B5" s="1129" t="s">
        <v>5936</v>
      </c>
      <c r="C5" s="1129" t="s">
        <v>5936</v>
      </c>
      <c r="D5" s="1129">
        <v>2</v>
      </c>
      <c r="E5" s="1129">
        <v>3</v>
      </c>
      <c r="F5" s="1129">
        <v>4</v>
      </c>
      <c r="G5" s="1129">
        <v>5</v>
      </c>
      <c r="H5" s="1129">
        <v>6</v>
      </c>
      <c r="I5" s="1129">
        <v>7</v>
      </c>
      <c r="J5" s="1129">
        <v>8</v>
      </c>
      <c r="K5" s="1129">
        <v>9</v>
      </c>
      <c r="L5" s="1129">
        <v>10</v>
      </c>
      <c r="M5" s="1129">
        <v>11</v>
      </c>
      <c r="N5" s="1129">
        <v>12</v>
      </c>
    </row>
    <row r="6" spans="1:14" s="1133" customFormat="1">
      <c r="A6" s="1130" t="s">
        <v>4845</v>
      </c>
      <c r="B6" s="1131" t="s">
        <v>4845</v>
      </c>
      <c r="C6" s="1131" t="s">
        <v>4845</v>
      </c>
      <c r="D6" s="1132" t="s">
        <v>4845</v>
      </c>
      <c r="E6" s="1130" t="s">
        <v>4845</v>
      </c>
      <c r="F6" s="1131" t="s">
        <v>4845</v>
      </c>
      <c r="G6" s="1130" t="s">
        <v>4846</v>
      </c>
      <c r="H6" s="1130" t="s">
        <v>4846</v>
      </c>
      <c r="I6" s="1130" t="s">
        <v>4846</v>
      </c>
      <c r="J6" s="1130" t="s">
        <v>4846</v>
      </c>
      <c r="K6" s="1131" t="s">
        <v>4846</v>
      </c>
      <c r="L6" s="1131" t="s">
        <v>4846</v>
      </c>
      <c r="M6" s="1131" t="s">
        <v>4846</v>
      </c>
      <c r="N6" s="1131" t="s">
        <v>4846</v>
      </c>
    </row>
    <row r="7" spans="1:14">
      <c r="A7" s="1134">
        <v>30</v>
      </c>
      <c r="B7" s="1135" t="s">
        <v>850</v>
      </c>
      <c r="C7" s="1136"/>
      <c r="D7" s="1137"/>
      <c r="E7" s="1134" t="s">
        <v>4018</v>
      </c>
      <c r="F7" s="1136">
        <v>1</v>
      </c>
      <c r="G7" s="1138"/>
      <c r="H7" s="1139">
        <f>$F7*$G7</f>
        <v>0</v>
      </c>
      <c r="I7" s="1138"/>
      <c r="J7" s="1139">
        <f>$F7*$I7</f>
        <v>0</v>
      </c>
      <c r="K7" s="1138">
        <f>$G7+$I7</f>
        <v>0</v>
      </c>
      <c r="L7" s="1139">
        <f>$H7+$J7</f>
        <v>0</v>
      </c>
      <c r="M7" s="1136"/>
      <c r="N7" s="1136"/>
    </row>
    <row r="8" spans="1:14">
      <c r="D8" s="1142" t="s">
        <v>1227</v>
      </c>
    </row>
    <row r="9" spans="1:14">
      <c r="D9" s="1142" t="s">
        <v>1254</v>
      </c>
    </row>
    <row r="10" spans="1:14">
      <c r="B10" s="1141">
        <v>1</v>
      </c>
      <c r="C10" s="1141" t="s">
        <v>5504</v>
      </c>
      <c r="D10" s="1142" t="s">
        <v>1255</v>
      </c>
    </row>
    <row r="11" spans="1:14">
      <c r="B11" s="1141">
        <v>1</v>
      </c>
      <c r="C11" s="1141" t="s">
        <v>5504</v>
      </c>
      <c r="D11" s="1142" t="s">
        <v>1256</v>
      </c>
    </row>
    <row r="12" spans="1:14">
      <c r="A12" s="1134">
        <v>31</v>
      </c>
      <c r="B12" s="1135" t="s">
        <v>851</v>
      </c>
      <c r="C12" s="1136"/>
      <c r="D12" s="1137"/>
      <c r="E12" s="1134" t="s">
        <v>4018</v>
      </c>
      <c r="F12" s="1136">
        <v>1</v>
      </c>
      <c r="G12" s="1138"/>
      <c r="H12" s="1139">
        <f>$F12*$G12</f>
        <v>0</v>
      </c>
      <c r="I12" s="1138"/>
      <c r="J12" s="1139">
        <f>$F12*$I12</f>
        <v>0</v>
      </c>
      <c r="K12" s="1138">
        <f>$G12+$I12</f>
        <v>0</v>
      </c>
      <c r="L12" s="1139">
        <f>$H12+$J12</f>
        <v>0</v>
      </c>
      <c r="M12" s="1136"/>
      <c r="N12" s="1136"/>
    </row>
    <row r="13" spans="1:14">
      <c r="B13" s="1141">
        <v>1</v>
      </c>
      <c r="C13" s="1141" t="s">
        <v>5504</v>
      </c>
      <c r="D13" s="1142" t="s">
        <v>852</v>
      </c>
    </row>
    <row r="14" spans="1:14">
      <c r="B14" s="1141">
        <v>1</v>
      </c>
      <c r="C14" s="1141" t="s">
        <v>5504</v>
      </c>
      <c r="D14" s="1142" t="s">
        <v>853</v>
      </c>
    </row>
    <row r="15" spans="1:14">
      <c r="A15" s="1134">
        <v>32</v>
      </c>
      <c r="B15" s="1135" t="s">
        <v>1248</v>
      </c>
      <c r="C15" s="1136"/>
      <c r="D15" s="1137"/>
      <c r="E15" s="1134" t="s">
        <v>4018</v>
      </c>
      <c r="F15" s="1136">
        <v>1</v>
      </c>
      <c r="G15" s="1138"/>
      <c r="H15" s="1139">
        <f>$F15*$G15</f>
        <v>0</v>
      </c>
      <c r="I15" s="1138"/>
      <c r="J15" s="1139">
        <f>$F15*$I15</f>
        <v>0</v>
      </c>
      <c r="K15" s="1138">
        <f>$G15+$I15</f>
        <v>0</v>
      </c>
      <c r="L15" s="1139">
        <f>$H15+$J15</f>
        <v>0</v>
      </c>
      <c r="M15" s="1136"/>
      <c r="N15" s="1136"/>
    </row>
    <row r="16" spans="1:14">
      <c r="B16" s="1141">
        <v>1</v>
      </c>
      <c r="C16" s="1141" t="s">
        <v>5504</v>
      </c>
      <c r="D16" s="1142" t="s">
        <v>1259</v>
      </c>
    </row>
    <row r="17" spans="1:14">
      <c r="A17" s="1134">
        <v>33</v>
      </c>
      <c r="B17" s="1135" t="s">
        <v>1251</v>
      </c>
      <c r="C17" s="1136"/>
      <c r="D17" s="1137"/>
      <c r="E17" s="1134" t="s">
        <v>4018</v>
      </c>
      <c r="F17" s="1136">
        <v>1</v>
      </c>
      <c r="G17" s="1138"/>
      <c r="H17" s="1139">
        <f>$F17*$G17</f>
        <v>0</v>
      </c>
      <c r="I17" s="1138"/>
      <c r="J17" s="1139">
        <f>$F17*$I17</f>
        <v>0</v>
      </c>
      <c r="K17" s="1138">
        <f>$G17+$I17</f>
        <v>0</v>
      </c>
      <c r="L17" s="1139">
        <f>$H17+$J17</f>
        <v>0</v>
      </c>
      <c r="M17" s="1136"/>
      <c r="N17" s="1136"/>
    </row>
    <row r="18" spans="1:14">
      <c r="B18" s="1141">
        <v>1</v>
      </c>
      <c r="C18" s="1141" t="s">
        <v>5504</v>
      </c>
      <c r="D18" s="1142" t="s">
        <v>1261</v>
      </c>
    </row>
    <row r="19" spans="1:14">
      <c r="A19" s="1134">
        <v>34</v>
      </c>
      <c r="B19" s="1135" t="s">
        <v>1265</v>
      </c>
      <c r="C19" s="1136"/>
      <c r="D19" s="1137"/>
      <c r="E19" s="1134" t="s">
        <v>4018</v>
      </c>
      <c r="F19" s="1136">
        <v>1</v>
      </c>
      <c r="G19" s="1138"/>
      <c r="H19" s="1139">
        <f>$F19*$G19</f>
        <v>0</v>
      </c>
      <c r="I19" s="1138"/>
      <c r="J19" s="1139">
        <f>$F19*$I19</f>
        <v>0</v>
      </c>
      <c r="K19" s="1138">
        <f>$G19+$I19</f>
        <v>0</v>
      </c>
      <c r="L19" s="1139">
        <f>$H19+$J19</f>
        <v>0</v>
      </c>
      <c r="M19" s="1136"/>
      <c r="N19" s="1136"/>
    </row>
    <row r="20" spans="1:14">
      <c r="B20" s="1141">
        <v>1</v>
      </c>
      <c r="C20" s="1141" t="s">
        <v>5504</v>
      </c>
      <c r="D20" s="1142" t="s">
        <v>137</v>
      </c>
    </row>
    <row r="21" spans="1:14">
      <c r="B21" s="1141">
        <v>1</v>
      </c>
      <c r="C21" s="1141" t="s">
        <v>5504</v>
      </c>
      <c r="D21" s="1142" t="s">
        <v>1266</v>
      </c>
    </row>
    <row r="22" spans="1:14">
      <c r="B22" s="1141">
        <v>1</v>
      </c>
      <c r="C22" s="1141" t="s">
        <v>5504</v>
      </c>
      <c r="D22" s="1142" t="s">
        <v>838</v>
      </c>
    </row>
    <row r="23" spans="1:14">
      <c r="A23" s="1134">
        <v>35</v>
      </c>
      <c r="B23" s="1135" t="s">
        <v>1279</v>
      </c>
      <c r="C23" s="1136"/>
      <c r="D23" s="1137"/>
      <c r="E23" s="1134" t="s">
        <v>4018</v>
      </c>
      <c r="F23" s="1136">
        <v>1</v>
      </c>
      <c r="G23" s="1138"/>
      <c r="H23" s="1139">
        <f>$F23*$G23</f>
        <v>0</v>
      </c>
      <c r="I23" s="1138"/>
      <c r="J23" s="1139">
        <f>$F23*$I23</f>
        <v>0</v>
      </c>
      <c r="K23" s="1138">
        <f>$G23+$I23</f>
        <v>0</v>
      </c>
      <c r="L23" s="1139">
        <f>$H23+$J23</f>
        <v>0</v>
      </c>
      <c r="M23" s="1136"/>
      <c r="N23" s="1136"/>
    </row>
    <row r="24" spans="1:14">
      <c r="D24" s="1142" t="s">
        <v>1274</v>
      </c>
    </row>
    <row r="25" spans="1:14">
      <c r="D25" s="1142" t="s">
        <v>1280</v>
      </c>
    </row>
    <row r="26" spans="1:14" ht="13.5" thickBot="1">
      <c r="D26" s="1142" t="s">
        <v>1282</v>
      </c>
    </row>
    <row r="27" spans="1:14" ht="13.5" thickBot="1">
      <c r="A27" s="1144" t="s">
        <v>1283</v>
      </c>
      <c r="B27" s="1145" t="s">
        <v>1284</v>
      </c>
      <c r="C27" s="1146"/>
      <c r="D27" s="1147"/>
      <c r="E27" s="1148"/>
      <c r="F27" s="1146"/>
      <c r="G27" s="1149"/>
      <c r="H27" s="1150">
        <f>SUM(H7:H26)</f>
        <v>0</v>
      </c>
      <c r="I27" s="1149"/>
      <c r="J27" s="1149">
        <f>SUM(J7:J26)</f>
        <v>0</v>
      </c>
      <c r="K27" s="1149"/>
      <c r="L27" s="1149">
        <f>SUM(L7:L26)</f>
        <v>0</v>
      </c>
      <c r="M27" s="1146"/>
      <c r="N27" s="1151"/>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4.xml><?xml version="1.0" encoding="utf-8"?>
<worksheet xmlns="http://schemas.openxmlformats.org/spreadsheetml/2006/main" xmlns:r="http://schemas.openxmlformats.org/officeDocument/2006/relationships">
  <sheetPr>
    <tabColor rgb="FF00B0F0"/>
    <pageSetUpPr fitToPage="1"/>
  </sheetPr>
  <dimension ref="A3:E25"/>
  <sheetViews>
    <sheetView workbookViewId="0">
      <selection activeCell="A31" sqref="A31"/>
    </sheetView>
  </sheetViews>
  <sheetFormatPr defaultColWidth="10.6640625" defaultRowHeight="12.75"/>
  <cols>
    <col min="1" max="1" width="10.6640625" style="1152"/>
    <col min="2" max="2" width="45" style="1154" customWidth="1"/>
    <col min="3" max="3" width="15.1640625" style="1154" customWidth="1"/>
    <col min="4" max="4" width="16.1640625" style="1154" customWidth="1"/>
    <col min="5" max="5" width="17.6640625" style="1154" customWidth="1"/>
    <col min="6" max="16384" width="10.6640625" style="1154"/>
  </cols>
  <sheetData>
    <row r="3" spans="1:5">
      <c r="B3" s="1153" t="s">
        <v>854</v>
      </c>
    </row>
    <row r="5" spans="1:5">
      <c r="B5" s="1155" t="s">
        <v>4826</v>
      </c>
      <c r="C5" s="1156" t="s">
        <v>4827</v>
      </c>
      <c r="D5" s="1156" t="s">
        <v>4828</v>
      </c>
      <c r="E5" s="1156" t="s">
        <v>4829</v>
      </c>
    </row>
    <row r="6" spans="1:5">
      <c r="B6" s="1157"/>
      <c r="C6" s="1157"/>
      <c r="D6" s="1157"/>
      <c r="E6" s="1157"/>
    </row>
    <row r="7" spans="1:5">
      <c r="B7" s="1157" t="s">
        <v>4830</v>
      </c>
      <c r="C7" s="1158">
        <f ca="1">'Mot (13)'!$H$1</f>
        <v>0</v>
      </c>
      <c r="D7" s="1158">
        <f ca="1">'Mot (13)'!$J$1</f>
        <v>0</v>
      </c>
      <c r="E7" s="1158">
        <f ca="1">'Mot (13)'!$L$1</f>
        <v>0</v>
      </c>
    </row>
    <row r="8" spans="1:5">
      <c r="B8" s="1157" t="s">
        <v>4831</v>
      </c>
      <c r="C8" s="1158">
        <f ca="1">'St (8)'!$H$1</f>
        <v>0</v>
      </c>
      <c r="D8" s="1158">
        <f ca="1">'St (8)'!$J$1</f>
        <v>0</v>
      </c>
      <c r="E8" s="1158">
        <f ca="1">'St (8)'!$L$1</f>
        <v>0</v>
      </c>
    </row>
    <row r="9" spans="1:5">
      <c r="B9" s="1157" t="s">
        <v>2</v>
      </c>
      <c r="C9" s="1158">
        <f ca="1">'MaR (8)'!$H$1</f>
        <v>0</v>
      </c>
      <c r="D9" s="1158">
        <f ca="1">'MaR (8)'!$J$1</f>
        <v>0</v>
      </c>
      <c r="E9" s="1158">
        <f ca="1">'MaR (8)'!$L$1</f>
        <v>0</v>
      </c>
    </row>
    <row r="10" spans="1:5">
      <c r="B10" s="1157" t="s">
        <v>3</v>
      </c>
      <c r="C10" s="1158">
        <f ca="1">'ASŘTP (8)'!$H$1</f>
        <v>0</v>
      </c>
      <c r="D10" s="1158">
        <f ca="1">'ASŘTP (8)'!$J$1</f>
        <v>0</v>
      </c>
      <c r="E10" s="1158">
        <f ca="1">'ASŘTP (8)'!$L$1</f>
        <v>0</v>
      </c>
    </row>
    <row r="11" spans="1:5">
      <c r="B11" s="1157"/>
      <c r="C11" s="1158"/>
      <c r="D11" s="1158"/>
      <c r="E11" s="1158"/>
    </row>
    <row r="12" spans="1:5">
      <c r="B12" s="1159" t="s">
        <v>4832</v>
      </c>
      <c r="C12" s="1160">
        <f>SUM(C6:C11)</f>
        <v>0</v>
      </c>
      <c r="D12" s="1160">
        <f>SUM(D6:D11)</f>
        <v>0</v>
      </c>
      <c r="E12" s="1160">
        <f>SUM(E6:E11)</f>
        <v>0</v>
      </c>
    </row>
    <row r="16" spans="1:5" s="1162" customFormat="1" ht="9.75">
      <c r="A16" s="1161"/>
    </row>
    <row r="17" spans="1:1" s="1162" customFormat="1" ht="9.75">
      <c r="A17" s="1161"/>
    </row>
    <row r="18" spans="1:1" s="1162" customFormat="1" ht="9.75">
      <c r="A18" s="1161"/>
    </row>
    <row r="19" spans="1:1" s="1162" customFormat="1" ht="9.75">
      <c r="A19" s="1161"/>
    </row>
    <row r="20" spans="1:1" s="1162" customFormat="1" ht="9.75">
      <c r="A20" s="1161"/>
    </row>
    <row r="21" spans="1:1" s="1162" customFormat="1" ht="9.75">
      <c r="A21" s="1161"/>
    </row>
    <row r="22" spans="1:1" s="1162" customFormat="1" ht="9.75">
      <c r="A22" s="1161"/>
    </row>
    <row r="23" spans="1:1" s="1162" customFormat="1" ht="9.75">
      <c r="A23" s="1161"/>
    </row>
    <row r="24" spans="1:1" s="1162" customFormat="1" ht="9.75">
      <c r="A24" s="1161"/>
    </row>
    <row r="25" spans="1:1" s="1162" customFormat="1" ht="9.75">
      <c r="A25" s="1161"/>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5.xml><?xml version="1.0" encoding="utf-8"?>
<worksheet xmlns="http://schemas.openxmlformats.org/spreadsheetml/2006/main" xmlns:r="http://schemas.openxmlformats.org/officeDocument/2006/relationships">
  <sheetPr>
    <tabColor rgb="FF00B0F0"/>
    <pageSetUpPr fitToPage="1"/>
  </sheetPr>
  <dimension ref="A1:N7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88" customWidth="1"/>
    <col min="2" max="2" width="6.83203125" style="1189" customWidth="1"/>
    <col min="3" max="3" width="5.5" style="1189" customWidth="1"/>
    <col min="4" max="4" width="68.1640625" style="1192" customWidth="1"/>
    <col min="5" max="5" width="10.1640625" style="1188" customWidth="1"/>
    <col min="6" max="6" width="10.6640625" style="1189"/>
    <col min="7" max="12" width="12.5" style="1191" customWidth="1"/>
    <col min="13" max="13" width="15" style="1189" customWidth="1"/>
    <col min="14" max="14" width="17" style="1189" customWidth="1"/>
    <col min="15" max="16384" width="10.6640625" style="1154"/>
  </cols>
  <sheetData>
    <row r="1" spans="1:14" s="1165" customFormat="1">
      <c r="A1" s="1163"/>
      <c r="B1" s="1693" t="s">
        <v>855</v>
      </c>
      <c r="C1" s="1693"/>
      <c r="D1" s="1693"/>
      <c r="E1" s="1164"/>
      <c r="G1" s="1166"/>
      <c r="H1" s="1167">
        <f>H77</f>
        <v>0</v>
      </c>
      <c r="I1" s="1168"/>
      <c r="J1" s="1167">
        <f>J77</f>
        <v>0</v>
      </c>
      <c r="K1" s="1168"/>
      <c r="L1" s="1167">
        <f>L77</f>
        <v>0</v>
      </c>
    </row>
    <row r="2" spans="1:14" s="1165" customFormat="1">
      <c r="A2" s="1163"/>
      <c r="B2" s="1693" t="s">
        <v>4830</v>
      </c>
      <c r="C2" s="1693"/>
      <c r="D2" s="1693"/>
      <c r="E2" s="1164"/>
      <c r="G2" s="1169"/>
      <c r="H2" s="1170"/>
      <c r="I2" s="1164"/>
      <c r="J2" s="1164"/>
      <c r="K2" s="1164"/>
      <c r="L2" s="1164"/>
    </row>
    <row r="3" spans="1:14" s="1165" customFormat="1">
      <c r="A3" s="1163"/>
      <c r="B3" s="1694"/>
      <c r="C3" s="1694"/>
      <c r="D3" s="1694"/>
      <c r="E3" s="1164"/>
      <c r="G3" s="1170"/>
      <c r="H3" s="1170"/>
      <c r="I3" s="1164"/>
      <c r="J3" s="1164"/>
      <c r="K3" s="1164"/>
      <c r="L3" s="1164"/>
    </row>
    <row r="4" spans="1:14" ht="25.5">
      <c r="A4" s="1171" t="s">
        <v>4834</v>
      </c>
      <c r="B4" s="1695" t="s">
        <v>4835</v>
      </c>
      <c r="C4" s="1695"/>
      <c r="D4" s="1695"/>
      <c r="E4" s="1172" t="s">
        <v>4836</v>
      </c>
      <c r="F4" s="1172" t="s">
        <v>4837</v>
      </c>
      <c r="G4" s="1156" t="s">
        <v>4838</v>
      </c>
      <c r="H4" s="1156" t="s">
        <v>4839</v>
      </c>
      <c r="I4" s="1156" t="s">
        <v>4840</v>
      </c>
      <c r="J4" s="1156" t="s">
        <v>4841</v>
      </c>
      <c r="K4" s="1156" t="s">
        <v>4842</v>
      </c>
      <c r="L4" s="1156" t="s">
        <v>4843</v>
      </c>
      <c r="M4" s="1156" t="s">
        <v>5953</v>
      </c>
      <c r="N4" s="1156" t="s">
        <v>4844</v>
      </c>
    </row>
    <row r="5" spans="1:14">
      <c r="A5" s="1173">
        <v>1</v>
      </c>
      <c r="B5" s="1173" t="s">
        <v>5936</v>
      </c>
      <c r="C5" s="1173" t="s">
        <v>5936</v>
      </c>
      <c r="D5" s="1173">
        <v>2</v>
      </c>
      <c r="E5" s="1173">
        <v>3</v>
      </c>
      <c r="F5" s="1173">
        <v>4</v>
      </c>
      <c r="G5" s="1173">
        <v>5</v>
      </c>
      <c r="H5" s="1173">
        <v>6</v>
      </c>
      <c r="I5" s="1173">
        <v>7</v>
      </c>
      <c r="J5" s="1173">
        <v>8</v>
      </c>
      <c r="K5" s="1173">
        <v>9</v>
      </c>
      <c r="L5" s="1173">
        <v>10</v>
      </c>
      <c r="M5" s="1173">
        <v>11</v>
      </c>
      <c r="N5" s="1173">
        <v>12</v>
      </c>
    </row>
    <row r="6" spans="1:14" s="1177" customFormat="1">
      <c r="A6" s="1174" t="s">
        <v>4845</v>
      </c>
      <c r="B6" s="1175" t="s">
        <v>4845</v>
      </c>
      <c r="C6" s="1175" t="s">
        <v>4845</v>
      </c>
      <c r="D6" s="1176" t="s">
        <v>4845</v>
      </c>
      <c r="E6" s="1174" t="s">
        <v>4845</v>
      </c>
      <c r="F6" s="1175" t="s">
        <v>4845</v>
      </c>
      <c r="G6" s="1174" t="s">
        <v>4846</v>
      </c>
      <c r="H6" s="1174" t="s">
        <v>4846</v>
      </c>
      <c r="I6" s="1174" t="s">
        <v>4846</v>
      </c>
      <c r="J6" s="1174" t="s">
        <v>4846</v>
      </c>
      <c r="K6" s="1175" t="s">
        <v>4846</v>
      </c>
      <c r="L6" s="1175" t="s">
        <v>4846</v>
      </c>
      <c r="M6" s="1175" t="s">
        <v>4846</v>
      </c>
      <c r="N6" s="1175" t="s">
        <v>4846</v>
      </c>
    </row>
    <row r="7" spans="1:14">
      <c r="A7" s="1178">
        <v>1</v>
      </c>
      <c r="B7" s="1179" t="s">
        <v>154</v>
      </c>
      <c r="C7" s="1180"/>
      <c r="D7" s="1181"/>
      <c r="E7" s="1178" t="s">
        <v>4018</v>
      </c>
      <c r="F7" s="1180">
        <v>1</v>
      </c>
      <c r="G7" s="1182"/>
      <c r="H7" s="1183">
        <f>$F7*$G7</f>
        <v>0</v>
      </c>
      <c r="I7" s="1182"/>
      <c r="J7" s="1183">
        <f>$F7*$I7</f>
        <v>0</v>
      </c>
      <c r="K7" s="1182">
        <f>$G7+$I7</f>
        <v>0</v>
      </c>
      <c r="L7" s="1183">
        <f>$H7+$J7</f>
        <v>0</v>
      </c>
      <c r="M7" s="1180"/>
      <c r="N7" s="1180"/>
    </row>
    <row r="8" spans="1:14" ht="63.75">
      <c r="A8" s="1164"/>
      <c r="B8" s="1184"/>
      <c r="C8" s="1185"/>
      <c r="D8" s="1186" t="s">
        <v>4848</v>
      </c>
      <c r="E8" s="1164"/>
      <c r="F8" s="1185"/>
      <c r="G8" s="1167"/>
      <c r="H8" s="1187"/>
      <c r="I8" s="1167"/>
      <c r="J8" s="1187"/>
      <c r="K8" s="1167"/>
      <c r="L8" s="1187"/>
      <c r="M8" s="1185"/>
      <c r="N8" s="1185"/>
    </row>
    <row r="9" spans="1:14">
      <c r="D9" s="1190" t="s">
        <v>4849</v>
      </c>
    </row>
    <row r="10" spans="1:14">
      <c r="D10" s="1190" t="s">
        <v>4850</v>
      </c>
    </row>
    <row r="11" spans="1:14">
      <c r="D11" s="1190" t="s">
        <v>4851</v>
      </c>
    </row>
    <row r="12" spans="1:14">
      <c r="B12" s="1189">
        <v>1</v>
      </c>
      <c r="C12" s="1189" t="s">
        <v>5504</v>
      </c>
      <c r="D12" s="1192" t="s">
        <v>856</v>
      </c>
    </row>
    <row r="13" spans="1:14">
      <c r="B13" s="1189">
        <v>1</v>
      </c>
      <c r="C13" s="1189" t="s">
        <v>5504</v>
      </c>
      <c r="D13" s="1192" t="s">
        <v>857</v>
      </c>
    </row>
    <row r="14" spans="1:14">
      <c r="B14" s="1189">
        <v>1</v>
      </c>
      <c r="C14" s="1189" t="s">
        <v>5504</v>
      </c>
      <c r="D14" s="1192" t="s">
        <v>858</v>
      </c>
    </row>
    <row r="15" spans="1:14">
      <c r="B15" s="1189">
        <v>2</v>
      </c>
      <c r="C15" s="1189" t="s">
        <v>5504</v>
      </c>
      <c r="D15" s="1192" t="s">
        <v>859</v>
      </c>
    </row>
    <row r="16" spans="1:14">
      <c r="B16" s="1189">
        <v>1</v>
      </c>
      <c r="C16" s="1189" t="s">
        <v>5504</v>
      </c>
      <c r="D16" s="1192" t="s">
        <v>4862</v>
      </c>
    </row>
    <row r="17" spans="2:4">
      <c r="B17" s="1189">
        <v>1</v>
      </c>
      <c r="C17" s="1189" t="s">
        <v>5504</v>
      </c>
      <c r="D17" s="1192" t="s">
        <v>4863</v>
      </c>
    </row>
    <row r="18" spans="2:4">
      <c r="B18" s="1189">
        <v>1</v>
      </c>
      <c r="C18" s="1189" t="s">
        <v>5504</v>
      </c>
      <c r="D18" s="1192" t="s">
        <v>4864</v>
      </c>
    </row>
    <row r="19" spans="2:4">
      <c r="B19" s="1189">
        <v>1</v>
      </c>
      <c r="C19" s="1189" t="s">
        <v>5504</v>
      </c>
      <c r="D19" s="1192" t="s">
        <v>4864</v>
      </c>
    </row>
    <row r="20" spans="2:4">
      <c r="B20" s="1189">
        <v>1</v>
      </c>
      <c r="C20" s="1189" t="s">
        <v>5504</v>
      </c>
      <c r="D20" s="1192" t="s">
        <v>4867</v>
      </c>
    </row>
    <row r="21" spans="2:4">
      <c r="B21" s="1189">
        <v>1</v>
      </c>
      <c r="C21" s="1189" t="s">
        <v>5504</v>
      </c>
      <c r="D21" s="1192" t="s">
        <v>4870</v>
      </c>
    </row>
    <row r="22" spans="2:4">
      <c r="B22" s="1189">
        <v>1</v>
      </c>
      <c r="C22" s="1189" t="s">
        <v>5504</v>
      </c>
      <c r="D22" s="1192" t="s">
        <v>860</v>
      </c>
    </row>
    <row r="23" spans="2:4">
      <c r="B23" s="1189">
        <v>2</v>
      </c>
      <c r="C23" s="1189" t="s">
        <v>5504</v>
      </c>
      <c r="D23" s="1192" t="s">
        <v>4874</v>
      </c>
    </row>
    <row r="24" spans="2:4">
      <c r="B24" s="1189">
        <v>1</v>
      </c>
      <c r="C24" s="1189" t="s">
        <v>5504</v>
      </c>
      <c r="D24" s="1192" t="s">
        <v>4874</v>
      </c>
    </row>
    <row r="25" spans="2:4">
      <c r="B25" s="1189">
        <v>1</v>
      </c>
      <c r="C25" s="1189" t="s">
        <v>5504</v>
      </c>
      <c r="D25" s="1192" t="s">
        <v>987</v>
      </c>
    </row>
    <row r="26" spans="2:4">
      <c r="B26" s="1189">
        <v>1</v>
      </c>
      <c r="C26" s="1189" t="s">
        <v>5504</v>
      </c>
      <c r="D26" s="1192" t="s">
        <v>1053</v>
      </c>
    </row>
    <row r="27" spans="2:4">
      <c r="B27" s="1189">
        <v>1</v>
      </c>
      <c r="C27" s="1189" t="s">
        <v>5504</v>
      </c>
      <c r="D27" s="1192" t="s">
        <v>861</v>
      </c>
    </row>
    <row r="28" spans="2:4">
      <c r="B28" s="1189">
        <v>2</v>
      </c>
      <c r="C28" s="1189" t="s">
        <v>5504</v>
      </c>
      <c r="D28" s="1192" t="s">
        <v>862</v>
      </c>
    </row>
    <row r="29" spans="2:4">
      <c r="B29" s="1189">
        <v>1</v>
      </c>
      <c r="C29" s="1189" t="s">
        <v>5504</v>
      </c>
      <c r="D29" s="1192" t="s">
        <v>4881</v>
      </c>
    </row>
    <row r="30" spans="2:4">
      <c r="B30" s="1189">
        <v>6</v>
      </c>
      <c r="C30" s="1189" t="s">
        <v>5504</v>
      </c>
      <c r="D30" s="1192" t="s">
        <v>166</v>
      </c>
    </row>
    <row r="31" spans="2:4">
      <c r="B31" s="1189">
        <v>1</v>
      </c>
      <c r="C31" s="1189" t="s">
        <v>5504</v>
      </c>
      <c r="D31" s="1192" t="s">
        <v>4882</v>
      </c>
    </row>
    <row r="32" spans="2:4">
      <c r="B32" s="1189">
        <v>1</v>
      </c>
      <c r="C32" s="1189" t="s">
        <v>5504</v>
      </c>
      <c r="D32" s="1192" t="s">
        <v>1054</v>
      </c>
    </row>
    <row r="33" spans="2:4">
      <c r="B33" s="1189">
        <v>1</v>
      </c>
      <c r="C33" s="1189" t="s">
        <v>5504</v>
      </c>
      <c r="D33" s="1192" t="s">
        <v>863</v>
      </c>
    </row>
    <row r="34" spans="2:4">
      <c r="B34" s="1189">
        <v>1</v>
      </c>
      <c r="C34" s="1189" t="s">
        <v>5504</v>
      </c>
      <c r="D34" s="1192" t="s">
        <v>864</v>
      </c>
    </row>
    <row r="35" spans="2:4">
      <c r="B35" s="1189">
        <v>1</v>
      </c>
      <c r="C35" s="1189" t="s">
        <v>5504</v>
      </c>
      <c r="D35" s="1192" t="s">
        <v>865</v>
      </c>
    </row>
    <row r="36" spans="2:4">
      <c r="B36" s="1189">
        <v>1</v>
      </c>
      <c r="C36" s="1189" t="s">
        <v>5504</v>
      </c>
      <c r="D36" s="1192" t="s">
        <v>866</v>
      </c>
    </row>
    <row r="37" spans="2:4">
      <c r="B37" s="1189">
        <v>1</v>
      </c>
      <c r="C37" s="1189" t="s">
        <v>5504</v>
      </c>
      <c r="D37" s="1192" t="s">
        <v>4887</v>
      </c>
    </row>
    <row r="38" spans="2:4">
      <c r="B38" s="1189">
        <v>3</v>
      </c>
      <c r="C38" s="1189" t="s">
        <v>5504</v>
      </c>
      <c r="D38" s="1192" t="s">
        <v>4889</v>
      </c>
    </row>
    <row r="39" spans="2:4">
      <c r="B39" s="1189">
        <v>1</v>
      </c>
      <c r="C39" s="1189" t="s">
        <v>5504</v>
      </c>
      <c r="D39" s="1192" t="s">
        <v>9</v>
      </c>
    </row>
    <row r="40" spans="2:4">
      <c r="B40" s="1189">
        <v>1</v>
      </c>
      <c r="C40" s="1189" t="s">
        <v>5504</v>
      </c>
      <c r="D40" s="1192" t="s">
        <v>10</v>
      </c>
    </row>
    <row r="41" spans="2:4">
      <c r="B41" s="1189">
        <v>1</v>
      </c>
      <c r="C41" s="1189" t="s">
        <v>5504</v>
      </c>
      <c r="D41" s="1192" t="s">
        <v>3078</v>
      </c>
    </row>
    <row r="42" spans="2:4">
      <c r="B42" s="1189">
        <v>1</v>
      </c>
      <c r="C42" s="1189" t="s">
        <v>5504</v>
      </c>
      <c r="D42" s="1192" t="s">
        <v>992</v>
      </c>
    </row>
    <row r="43" spans="2:4">
      <c r="B43" s="1189">
        <v>1</v>
      </c>
      <c r="C43" s="1189" t="s">
        <v>5504</v>
      </c>
      <c r="D43" s="1192" t="s">
        <v>867</v>
      </c>
    </row>
    <row r="44" spans="2:4">
      <c r="B44" s="1189">
        <v>1</v>
      </c>
      <c r="C44" s="1189" t="s">
        <v>5504</v>
      </c>
      <c r="D44" s="1192" t="s">
        <v>3084</v>
      </c>
    </row>
    <row r="45" spans="2:4">
      <c r="B45" s="1189">
        <v>1</v>
      </c>
      <c r="C45" s="1189" t="s">
        <v>5504</v>
      </c>
      <c r="D45" s="1192" t="s">
        <v>11</v>
      </c>
    </row>
    <row r="46" spans="2:4">
      <c r="B46" s="1189">
        <v>1</v>
      </c>
      <c r="C46" s="1189" t="s">
        <v>5504</v>
      </c>
      <c r="D46" s="1192" t="s">
        <v>3085</v>
      </c>
    </row>
    <row r="47" spans="2:4">
      <c r="B47" s="1189">
        <v>7</v>
      </c>
      <c r="C47" s="1189" t="s">
        <v>5504</v>
      </c>
      <c r="D47" s="1192" t="s">
        <v>3086</v>
      </c>
    </row>
    <row r="48" spans="2:4">
      <c r="B48" s="1189">
        <v>7</v>
      </c>
      <c r="C48" s="1189" t="s">
        <v>5504</v>
      </c>
      <c r="D48" s="1192" t="s">
        <v>3087</v>
      </c>
    </row>
    <row r="49" spans="1:14">
      <c r="B49" s="1189">
        <v>2</v>
      </c>
      <c r="C49" s="1189" t="s">
        <v>5504</v>
      </c>
      <c r="D49" s="1192" t="s">
        <v>3090</v>
      </c>
    </row>
    <row r="50" spans="1:14">
      <c r="B50" s="1189">
        <v>3</v>
      </c>
      <c r="C50" s="1189" t="s">
        <v>5504</v>
      </c>
      <c r="D50" s="1192" t="s">
        <v>3092</v>
      </c>
    </row>
    <row r="51" spans="1:14">
      <c r="B51" s="1189">
        <v>1</v>
      </c>
      <c r="C51" s="1189" t="s">
        <v>5504</v>
      </c>
      <c r="D51" s="1192" t="s">
        <v>3097</v>
      </c>
    </row>
    <row r="52" spans="1:14">
      <c r="B52" s="1189">
        <v>1</v>
      </c>
      <c r="C52" s="1189" t="s">
        <v>5504</v>
      </c>
      <c r="D52" s="1192" t="s">
        <v>3099</v>
      </c>
    </row>
    <row r="53" spans="1:14">
      <c r="B53" s="1189">
        <v>2</v>
      </c>
      <c r="C53" s="1189" t="s">
        <v>5504</v>
      </c>
      <c r="D53" s="1192" t="s">
        <v>174</v>
      </c>
    </row>
    <row r="54" spans="1:14">
      <c r="B54" s="1189">
        <v>1</v>
      </c>
      <c r="C54" s="1189" t="s">
        <v>4018</v>
      </c>
      <c r="D54" s="1192" t="s">
        <v>3105</v>
      </c>
    </row>
    <row r="55" spans="1:14">
      <c r="A55" s="1178">
        <v>2</v>
      </c>
      <c r="B55" s="1179" t="s">
        <v>868</v>
      </c>
      <c r="C55" s="1180"/>
      <c r="D55" s="1181"/>
      <c r="E55" s="1178" t="s">
        <v>4018</v>
      </c>
      <c r="F55" s="1180">
        <v>1</v>
      </c>
      <c r="G55" s="1182"/>
      <c r="H55" s="1183">
        <f>$F55*$G55</f>
        <v>0</v>
      </c>
      <c r="I55" s="1182"/>
      <c r="J55" s="1183">
        <f>$F55*$I55</f>
        <v>0</v>
      </c>
      <c r="K55" s="1182">
        <f>$G55+$I55</f>
        <v>0</v>
      </c>
      <c r="L55" s="1183">
        <f>$H55+$J55</f>
        <v>0</v>
      </c>
      <c r="M55" s="1180"/>
      <c r="N55" s="1180"/>
    </row>
    <row r="56" spans="1:14">
      <c r="A56" s="1193"/>
      <c r="B56" s="1194"/>
      <c r="C56" s="1195"/>
      <c r="D56" s="1196" t="s">
        <v>3154</v>
      </c>
      <c r="E56" s="1193"/>
      <c r="F56" s="1195"/>
      <c r="G56" s="1197"/>
      <c r="H56" s="1198"/>
      <c r="I56" s="1197"/>
      <c r="J56" s="1198"/>
      <c r="K56" s="1197"/>
      <c r="L56" s="1198"/>
      <c r="M56" s="1195"/>
      <c r="N56" s="1195"/>
    </row>
    <row r="57" spans="1:14">
      <c r="A57" s="1178">
        <v>3</v>
      </c>
      <c r="B57" s="1179" t="s">
        <v>1268</v>
      </c>
      <c r="C57" s="1180"/>
      <c r="D57" s="1181"/>
      <c r="E57" s="1178" t="s">
        <v>4018</v>
      </c>
      <c r="F57" s="1180">
        <v>1</v>
      </c>
      <c r="G57" s="1182"/>
      <c r="H57" s="1183">
        <f>$F57*$G57</f>
        <v>0</v>
      </c>
      <c r="I57" s="1182"/>
      <c r="J57" s="1183">
        <f>$F57*$I57</f>
        <v>0</v>
      </c>
      <c r="K57" s="1182">
        <f>$G57+$I57</f>
        <v>0</v>
      </c>
      <c r="L57" s="1183">
        <f>$H57+$J57</f>
        <v>0</v>
      </c>
      <c r="M57" s="1180"/>
      <c r="N57" s="1180"/>
    </row>
    <row r="58" spans="1:14">
      <c r="B58" s="1189">
        <v>1</v>
      </c>
      <c r="C58" s="1189" t="s">
        <v>5504</v>
      </c>
      <c r="D58" s="1192" t="s">
        <v>1003</v>
      </c>
    </row>
    <row r="59" spans="1:14">
      <c r="A59" s="1178">
        <v>4</v>
      </c>
      <c r="B59" s="1179" t="s">
        <v>1270</v>
      </c>
      <c r="C59" s="1180"/>
      <c r="D59" s="1181"/>
      <c r="E59" s="1178" t="s">
        <v>4018</v>
      </c>
      <c r="F59" s="1180">
        <v>1</v>
      </c>
      <c r="G59" s="1182"/>
      <c r="H59" s="1183">
        <f>$F59*$G59</f>
        <v>0</v>
      </c>
      <c r="I59" s="1182"/>
      <c r="J59" s="1183">
        <f>$F59*$I59</f>
        <v>0</v>
      </c>
      <c r="K59" s="1182">
        <f>$G59+$I59</f>
        <v>0</v>
      </c>
      <c r="L59" s="1183">
        <f>$H59+$J59</f>
        <v>0</v>
      </c>
      <c r="M59" s="1180"/>
      <c r="N59" s="1180"/>
    </row>
    <row r="60" spans="1:14" ht="25.5">
      <c r="B60" s="1189">
        <v>1</v>
      </c>
      <c r="C60" s="1189" t="s">
        <v>5504</v>
      </c>
      <c r="D60" s="1192" t="s">
        <v>1271</v>
      </c>
    </row>
    <row r="61" spans="1:14">
      <c r="A61" s="1178">
        <v>5</v>
      </c>
      <c r="B61" s="1179" t="s">
        <v>3810</v>
      </c>
      <c r="C61" s="1180"/>
      <c r="D61" s="1181"/>
      <c r="E61" s="1178" t="s">
        <v>4018</v>
      </c>
      <c r="F61" s="1180">
        <v>1</v>
      </c>
      <c r="G61" s="1182"/>
      <c r="H61" s="1183">
        <f>$F61*$G61</f>
        <v>0</v>
      </c>
      <c r="I61" s="1182"/>
      <c r="J61" s="1183">
        <f>$F61*$I61</f>
        <v>0</v>
      </c>
      <c r="K61" s="1182">
        <f>$G61+$I61</f>
        <v>0</v>
      </c>
      <c r="L61" s="1183">
        <f>$H61+$J61</f>
        <v>0</v>
      </c>
      <c r="M61" s="1180"/>
      <c r="N61" s="1180"/>
    </row>
    <row r="62" spans="1:14">
      <c r="B62" s="1189">
        <v>1</v>
      </c>
      <c r="C62" s="1189" t="s">
        <v>4018</v>
      </c>
      <c r="D62" s="1192" t="s">
        <v>1004</v>
      </c>
    </row>
    <row r="63" spans="1:14">
      <c r="B63" s="1189">
        <v>1</v>
      </c>
      <c r="C63" s="1189" t="s">
        <v>4018</v>
      </c>
      <c r="D63" s="1192" t="s">
        <v>1005</v>
      </c>
    </row>
    <row r="64" spans="1:14" ht="25.5">
      <c r="D64" s="1192" t="s">
        <v>3813</v>
      </c>
    </row>
    <row r="65" spans="1:14">
      <c r="A65" s="1178">
        <v>6</v>
      </c>
      <c r="B65" s="1179" t="s">
        <v>1273</v>
      </c>
      <c r="C65" s="1180"/>
      <c r="D65" s="1181"/>
      <c r="E65" s="1178" t="s">
        <v>4018</v>
      </c>
      <c r="F65" s="1180">
        <v>1</v>
      </c>
      <c r="G65" s="1182"/>
      <c r="H65" s="1183">
        <f>$F65*$G65</f>
        <v>0</v>
      </c>
      <c r="I65" s="1182"/>
      <c r="J65" s="1183">
        <f>$F65*$I65</f>
        <v>0</v>
      </c>
      <c r="K65" s="1182">
        <f>$G65+$I65</f>
        <v>0</v>
      </c>
      <c r="L65" s="1183">
        <f>$H65+$J65</f>
        <v>0</v>
      </c>
      <c r="M65" s="1180"/>
      <c r="N65" s="1180"/>
    </row>
    <row r="66" spans="1:14">
      <c r="D66" s="1192" t="s">
        <v>1274</v>
      </c>
    </row>
    <row r="67" spans="1:14">
      <c r="D67" s="1192" t="s">
        <v>1275</v>
      </c>
    </row>
    <row r="68" spans="1:14">
      <c r="D68" s="1192" t="s">
        <v>1276</v>
      </c>
    </row>
    <row r="69" spans="1:14">
      <c r="D69" s="1192" t="s">
        <v>1277</v>
      </c>
    </row>
    <row r="70" spans="1:14">
      <c r="D70" s="1192" t="s">
        <v>1278</v>
      </c>
    </row>
    <row r="71" spans="1:14">
      <c r="A71" s="1178">
        <v>7</v>
      </c>
      <c r="B71" s="1179" t="s">
        <v>1279</v>
      </c>
      <c r="C71" s="1180"/>
      <c r="D71" s="1181"/>
      <c r="E71" s="1178" t="s">
        <v>4018</v>
      </c>
      <c r="F71" s="1180">
        <v>1</v>
      </c>
      <c r="G71" s="1182"/>
      <c r="H71" s="1183">
        <f>$F71*$G71</f>
        <v>0</v>
      </c>
      <c r="I71" s="1182"/>
      <c r="J71" s="1183">
        <f>$F71*$I71</f>
        <v>0</v>
      </c>
      <c r="K71" s="1182">
        <f>$G71+$I71</f>
        <v>0</v>
      </c>
      <c r="L71" s="1183">
        <f>$H71+$J71</f>
        <v>0</v>
      </c>
      <c r="M71" s="1180"/>
      <c r="N71" s="1180"/>
    </row>
    <row r="72" spans="1:14">
      <c r="D72" s="1192" t="s">
        <v>1274</v>
      </c>
    </row>
    <row r="73" spans="1:14" ht="25.5">
      <c r="D73" s="1192" t="s">
        <v>0</v>
      </c>
    </row>
    <row r="74" spans="1:14">
      <c r="D74" s="1192" t="s">
        <v>1280</v>
      </c>
    </row>
    <row r="75" spans="1:14">
      <c r="D75" s="1192" t="s">
        <v>1281</v>
      </c>
    </row>
    <row r="76" spans="1:14" ht="13.5" thickBot="1">
      <c r="D76" s="1192" t="s">
        <v>1282</v>
      </c>
    </row>
    <row r="77" spans="1:14" ht="13.5" thickBot="1">
      <c r="A77" s="1199" t="s">
        <v>1283</v>
      </c>
      <c r="B77" s="1200" t="s">
        <v>1284</v>
      </c>
      <c r="C77" s="1201"/>
      <c r="D77" s="1202"/>
      <c r="E77" s="1203"/>
      <c r="F77" s="1201"/>
      <c r="G77" s="1204"/>
      <c r="H77" s="1205">
        <f>SUM(H7:H76)</f>
        <v>0</v>
      </c>
      <c r="I77" s="1204"/>
      <c r="J77" s="1204">
        <f>SUM(J7:J76)</f>
        <v>0</v>
      </c>
      <c r="K77" s="1204"/>
      <c r="L77" s="1204">
        <f>SUM(L7:L76)</f>
        <v>0</v>
      </c>
      <c r="M77" s="1201"/>
      <c r="N77" s="1206"/>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6.xml><?xml version="1.0" encoding="utf-8"?>
<worksheet xmlns="http://schemas.openxmlformats.org/spreadsheetml/2006/main" xmlns:r="http://schemas.openxmlformats.org/officeDocument/2006/relationships">
  <sheetPr>
    <tabColor rgb="FF00B0F0"/>
    <pageSetUpPr fitToPage="1"/>
  </sheetPr>
  <dimension ref="A1:N2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88" customWidth="1"/>
    <col min="2" max="2" width="6.83203125" style="1189" customWidth="1"/>
    <col min="3" max="3" width="5.5" style="1189" customWidth="1"/>
    <col min="4" max="4" width="68.1640625" style="1192" customWidth="1"/>
    <col min="5" max="5" width="10.1640625" style="1188" customWidth="1"/>
    <col min="6" max="6" width="10.6640625" style="1189"/>
    <col min="7" max="12" width="12.5" style="1191" customWidth="1"/>
    <col min="13" max="13" width="15" style="1189" customWidth="1"/>
    <col min="14" max="14" width="17" style="1189" customWidth="1"/>
    <col min="15" max="16384" width="10.6640625" style="1154"/>
  </cols>
  <sheetData>
    <row r="1" spans="1:14" s="1165" customFormat="1">
      <c r="A1" s="1163"/>
      <c r="B1" s="1693" t="s">
        <v>855</v>
      </c>
      <c r="C1" s="1693"/>
      <c r="D1" s="1693"/>
      <c r="E1" s="1164"/>
      <c r="G1" s="1166"/>
      <c r="H1" s="1167">
        <f>H25</f>
        <v>0</v>
      </c>
      <c r="I1" s="1168"/>
      <c r="J1" s="1167">
        <f>J25</f>
        <v>0</v>
      </c>
      <c r="K1" s="1168"/>
      <c r="L1" s="1167">
        <f>L25</f>
        <v>0</v>
      </c>
    </row>
    <row r="2" spans="1:14" s="1165" customFormat="1">
      <c r="A2" s="1163"/>
      <c r="B2" s="1693" t="s">
        <v>4831</v>
      </c>
      <c r="C2" s="1693"/>
      <c r="D2" s="1693"/>
      <c r="E2" s="1164"/>
      <c r="G2" s="1169"/>
      <c r="H2" s="1170"/>
      <c r="I2" s="1164"/>
      <c r="J2" s="1164"/>
      <c r="K2" s="1164"/>
      <c r="L2" s="1164"/>
    </row>
    <row r="3" spans="1:14" s="1165" customFormat="1">
      <c r="A3" s="1163"/>
      <c r="B3" s="1694"/>
      <c r="C3" s="1694"/>
      <c r="D3" s="1694"/>
      <c r="E3" s="1164"/>
      <c r="G3" s="1170"/>
      <c r="H3" s="1170"/>
      <c r="I3" s="1164"/>
      <c r="J3" s="1164"/>
      <c r="K3" s="1164"/>
      <c r="L3" s="1164"/>
    </row>
    <row r="4" spans="1:14" ht="25.5">
      <c r="A4" s="1171" t="s">
        <v>4834</v>
      </c>
      <c r="B4" s="1695" t="s">
        <v>4835</v>
      </c>
      <c r="C4" s="1695"/>
      <c r="D4" s="1695"/>
      <c r="E4" s="1172" t="s">
        <v>4836</v>
      </c>
      <c r="F4" s="1172" t="s">
        <v>4837</v>
      </c>
      <c r="G4" s="1156" t="s">
        <v>4838</v>
      </c>
      <c r="H4" s="1156" t="s">
        <v>4839</v>
      </c>
      <c r="I4" s="1156" t="s">
        <v>4840</v>
      </c>
      <c r="J4" s="1156" t="s">
        <v>4841</v>
      </c>
      <c r="K4" s="1156" t="s">
        <v>4842</v>
      </c>
      <c r="L4" s="1156" t="s">
        <v>4843</v>
      </c>
      <c r="M4" s="1156" t="s">
        <v>5953</v>
      </c>
      <c r="N4" s="1156" t="s">
        <v>4844</v>
      </c>
    </row>
    <row r="5" spans="1:14">
      <c r="A5" s="1173">
        <v>1</v>
      </c>
      <c r="B5" s="1173" t="s">
        <v>5936</v>
      </c>
      <c r="C5" s="1173" t="s">
        <v>5936</v>
      </c>
      <c r="D5" s="1173">
        <v>2</v>
      </c>
      <c r="E5" s="1173">
        <v>3</v>
      </c>
      <c r="F5" s="1173">
        <v>4</v>
      </c>
      <c r="G5" s="1173">
        <v>5</v>
      </c>
      <c r="H5" s="1173">
        <v>6</v>
      </c>
      <c r="I5" s="1173">
        <v>7</v>
      </c>
      <c r="J5" s="1173">
        <v>8</v>
      </c>
      <c r="K5" s="1173">
        <v>9</v>
      </c>
      <c r="L5" s="1173">
        <v>10</v>
      </c>
      <c r="M5" s="1173">
        <v>11</v>
      </c>
      <c r="N5" s="1173">
        <v>12</v>
      </c>
    </row>
    <row r="6" spans="1:14" s="1177" customFormat="1">
      <c r="A6" s="1174" t="s">
        <v>4845</v>
      </c>
      <c r="B6" s="1175" t="s">
        <v>4845</v>
      </c>
      <c r="C6" s="1175" t="s">
        <v>4845</v>
      </c>
      <c r="D6" s="1176" t="s">
        <v>4845</v>
      </c>
      <c r="E6" s="1174" t="s">
        <v>4845</v>
      </c>
      <c r="F6" s="1175" t="s">
        <v>4845</v>
      </c>
      <c r="G6" s="1174" t="s">
        <v>4846</v>
      </c>
      <c r="H6" s="1174" t="s">
        <v>4846</v>
      </c>
      <c r="I6" s="1174" t="s">
        <v>4846</v>
      </c>
      <c r="J6" s="1174" t="s">
        <v>4846</v>
      </c>
      <c r="K6" s="1175" t="s">
        <v>4846</v>
      </c>
      <c r="L6" s="1175" t="s">
        <v>4846</v>
      </c>
      <c r="M6" s="1175" t="s">
        <v>4846</v>
      </c>
      <c r="N6" s="1175" t="s">
        <v>4846</v>
      </c>
    </row>
    <row r="7" spans="1:14">
      <c r="A7" s="1178">
        <v>8</v>
      </c>
      <c r="B7" s="1179" t="s">
        <v>1006</v>
      </c>
      <c r="C7" s="1180"/>
      <c r="D7" s="1181"/>
      <c r="E7" s="1178" t="s">
        <v>4018</v>
      </c>
      <c r="F7" s="1180">
        <v>1</v>
      </c>
      <c r="G7" s="1182"/>
      <c r="H7" s="1183">
        <f>$F7*$G7</f>
        <v>0</v>
      </c>
      <c r="I7" s="1182"/>
      <c r="J7" s="1183">
        <f>$F7*$I7</f>
        <v>0</v>
      </c>
      <c r="K7" s="1182">
        <f>$G7+$I7</f>
        <v>0</v>
      </c>
      <c r="L7" s="1183">
        <f>$H7+$J7</f>
        <v>0</v>
      </c>
      <c r="M7" s="1180"/>
      <c r="N7" s="1180"/>
    </row>
    <row r="8" spans="1:14" ht="89.25">
      <c r="A8" s="1164"/>
      <c r="B8" s="1184"/>
      <c r="C8" s="1185"/>
      <c r="D8" s="1186" t="s">
        <v>3879</v>
      </c>
      <c r="E8" s="1164"/>
      <c r="F8" s="1185"/>
      <c r="G8" s="1167"/>
      <c r="H8" s="1187"/>
      <c r="I8" s="1167"/>
      <c r="J8" s="1187"/>
      <c r="K8" s="1167"/>
      <c r="L8" s="1187"/>
      <c r="M8" s="1185"/>
      <c r="N8" s="1185"/>
    </row>
    <row r="9" spans="1:14">
      <c r="D9" s="1190" t="s">
        <v>4849</v>
      </c>
    </row>
    <row r="10" spans="1:14">
      <c r="D10" s="1190" t="s">
        <v>4850</v>
      </c>
    </row>
    <row r="11" spans="1:14">
      <c r="D11" s="1190" t="s">
        <v>4851</v>
      </c>
    </row>
    <row r="12" spans="1:14">
      <c r="B12" s="1189">
        <v>1</v>
      </c>
      <c r="C12" s="1189" t="s">
        <v>5504</v>
      </c>
      <c r="D12" s="1192" t="s">
        <v>1288</v>
      </c>
    </row>
    <row r="13" spans="1:14">
      <c r="B13" s="1189">
        <v>1</v>
      </c>
      <c r="C13" s="1189" t="s">
        <v>5504</v>
      </c>
      <c r="D13" s="1192" t="s">
        <v>1289</v>
      </c>
    </row>
    <row r="14" spans="1:14">
      <c r="B14" s="1189">
        <v>1</v>
      </c>
      <c r="C14" s="1189" t="s">
        <v>5504</v>
      </c>
      <c r="D14" s="1192" t="s">
        <v>4867</v>
      </c>
    </row>
    <row r="15" spans="1:14">
      <c r="B15" s="1189">
        <v>1</v>
      </c>
      <c r="C15" s="1189" t="s">
        <v>5504</v>
      </c>
      <c r="D15" s="1192" t="s">
        <v>4868</v>
      </c>
    </row>
    <row r="16" spans="1:14">
      <c r="B16" s="1189">
        <v>1</v>
      </c>
      <c r="C16" s="1189" t="s">
        <v>5504</v>
      </c>
      <c r="D16" s="1192" t="s">
        <v>869</v>
      </c>
    </row>
    <row r="17" spans="1:14">
      <c r="B17" s="1189">
        <v>5</v>
      </c>
      <c r="C17" s="1189" t="s">
        <v>5504</v>
      </c>
      <c r="D17" s="1192" t="s">
        <v>3090</v>
      </c>
    </row>
    <row r="18" spans="1:14">
      <c r="B18" s="1189">
        <v>1</v>
      </c>
      <c r="C18" s="1189" t="s">
        <v>4018</v>
      </c>
      <c r="D18" s="1192" t="s">
        <v>3105</v>
      </c>
    </row>
    <row r="19" spans="1:14">
      <c r="A19" s="1178">
        <v>9</v>
      </c>
      <c r="B19" s="1179" t="s">
        <v>1279</v>
      </c>
      <c r="C19" s="1180"/>
      <c r="D19" s="1181"/>
      <c r="E19" s="1178" t="s">
        <v>4018</v>
      </c>
      <c r="F19" s="1180">
        <v>1</v>
      </c>
      <c r="G19" s="1182"/>
      <c r="H19" s="1183">
        <f>$F19*$G19</f>
        <v>0</v>
      </c>
      <c r="I19" s="1182"/>
      <c r="J19" s="1183">
        <f>$F19*$I19</f>
        <v>0</v>
      </c>
      <c r="K19" s="1182">
        <f>$G19+$I19</f>
        <v>0</v>
      </c>
      <c r="L19" s="1183">
        <f>$H19+$J19</f>
        <v>0</v>
      </c>
      <c r="M19" s="1180"/>
      <c r="N19" s="1180"/>
    </row>
    <row r="20" spans="1:14">
      <c r="D20" s="1192" t="s">
        <v>1274</v>
      </c>
    </row>
    <row r="21" spans="1:14" ht="25.5">
      <c r="D21" s="1192" t="s">
        <v>0</v>
      </c>
    </row>
    <row r="22" spans="1:14">
      <c r="D22" s="1192" t="s">
        <v>1280</v>
      </c>
    </row>
    <row r="23" spans="1:14">
      <c r="D23" s="1192" t="s">
        <v>1281</v>
      </c>
    </row>
    <row r="24" spans="1:14" ht="13.5" thickBot="1">
      <c r="D24" s="1192" t="s">
        <v>1282</v>
      </c>
    </row>
    <row r="25" spans="1:14" ht="13.5" thickBot="1">
      <c r="A25" s="1199" t="s">
        <v>1283</v>
      </c>
      <c r="B25" s="1200" t="s">
        <v>1284</v>
      </c>
      <c r="C25" s="1201"/>
      <c r="D25" s="1202"/>
      <c r="E25" s="1203"/>
      <c r="F25" s="1201"/>
      <c r="G25" s="1204"/>
      <c r="H25" s="1205">
        <f>SUM(H7:H24)</f>
        <v>0</v>
      </c>
      <c r="I25" s="1204"/>
      <c r="J25" s="1204">
        <f>SUM(J7:J24)</f>
        <v>0</v>
      </c>
      <c r="K25" s="1204"/>
      <c r="L25" s="1204">
        <f>SUM(L7:L24)</f>
        <v>0</v>
      </c>
      <c r="M25" s="1201"/>
      <c r="N25" s="1206"/>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7.xml><?xml version="1.0" encoding="utf-8"?>
<worksheet xmlns="http://schemas.openxmlformats.org/spreadsheetml/2006/main" xmlns:r="http://schemas.openxmlformats.org/officeDocument/2006/relationships">
  <sheetPr>
    <tabColor rgb="FF00B0F0"/>
    <pageSetUpPr fitToPage="1"/>
  </sheetPr>
  <dimension ref="A1:N4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88" customWidth="1"/>
    <col min="2" max="2" width="6.83203125" style="1189" customWidth="1"/>
    <col min="3" max="3" width="5.5" style="1189" customWidth="1"/>
    <col min="4" max="4" width="68.1640625" style="1192" customWidth="1"/>
    <col min="5" max="5" width="10.1640625" style="1188" customWidth="1"/>
    <col min="6" max="6" width="10.6640625" style="1189"/>
    <col min="7" max="12" width="12.5" style="1191" customWidth="1"/>
    <col min="13" max="13" width="15" style="1189" customWidth="1"/>
    <col min="14" max="14" width="17" style="1189" customWidth="1"/>
    <col min="15" max="16384" width="10.6640625" style="1154"/>
  </cols>
  <sheetData>
    <row r="1" spans="1:14" s="1165" customFormat="1">
      <c r="A1" s="1163"/>
      <c r="B1" s="1693" t="s">
        <v>855</v>
      </c>
      <c r="C1" s="1693"/>
      <c r="D1" s="1693"/>
      <c r="E1" s="1164"/>
      <c r="G1" s="1166"/>
      <c r="H1" s="1167">
        <f>H45</f>
        <v>0</v>
      </c>
      <c r="I1" s="1168"/>
      <c r="J1" s="1167">
        <f>J45</f>
        <v>0</v>
      </c>
      <c r="K1" s="1168"/>
      <c r="L1" s="1167">
        <f>L45</f>
        <v>0</v>
      </c>
    </row>
    <row r="2" spans="1:14" s="1165" customFormat="1">
      <c r="A2" s="1163"/>
      <c r="B2" s="1693" t="s">
        <v>2</v>
      </c>
      <c r="C2" s="1693"/>
      <c r="D2" s="1693"/>
      <c r="E2" s="1164"/>
      <c r="G2" s="1169"/>
      <c r="H2" s="1170"/>
      <c r="I2" s="1164"/>
      <c r="J2" s="1164"/>
      <c r="K2" s="1164"/>
      <c r="L2" s="1164"/>
    </row>
    <row r="3" spans="1:14" s="1165" customFormat="1">
      <c r="A3" s="1163"/>
      <c r="B3" s="1694"/>
      <c r="C3" s="1694"/>
      <c r="D3" s="1694"/>
      <c r="E3" s="1164"/>
      <c r="G3" s="1170"/>
      <c r="H3" s="1170"/>
      <c r="I3" s="1164"/>
      <c r="J3" s="1164"/>
      <c r="K3" s="1164"/>
      <c r="L3" s="1164"/>
    </row>
    <row r="4" spans="1:14" ht="25.5">
      <c r="A4" s="1171" t="s">
        <v>4834</v>
      </c>
      <c r="B4" s="1695" t="s">
        <v>4835</v>
      </c>
      <c r="C4" s="1695"/>
      <c r="D4" s="1695"/>
      <c r="E4" s="1172" t="s">
        <v>4836</v>
      </c>
      <c r="F4" s="1172" t="s">
        <v>4837</v>
      </c>
      <c r="G4" s="1156" t="s">
        <v>4838</v>
      </c>
      <c r="H4" s="1156" t="s">
        <v>4839</v>
      </c>
      <c r="I4" s="1156" t="s">
        <v>4840</v>
      </c>
      <c r="J4" s="1156" t="s">
        <v>4841</v>
      </c>
      <c r="K4" s="1156" t="s">
        <v>4842</v>
      </c>
      <c r="L4" s="1156" t="s">
        <v>4843</v>
      </c>
      <c r="M4" s="1156" t="s">
        <v>5953</v>
      </c>
      <c r="N4" s="1156" t="s">
        <v>4844</v>
      </c>
    </row>
    <row r="5" spans="1:14">
      <c r="A5" s="1173">
        <v>1</v>
      </c>
      <c r="B5" s="1173" t="s">
        <v>5936</v>
      </c>
      <c r="C5" s="1173" t="s">
        <v>5936</v>
      </c>
      <c r="D5" s="1173">
        <v>2</v>
      </c>
      <c r="E5" s="1173">
        <v>3</v>
      </c>
      <c r="F5" s="1173">
        <v>4</v>
      </c>
      <c r="G5" s="1173">
        <v>5</v>
      </c>
      <c r="H5" s="1173">
        <v>6</v>
      </c>
      <c r="I5" s="1173">
        <v>7</v>
      </c>
      <c r="J5" s="1173">
        <v>8</v>
      </c>
      <c r="K5" s="1173">
        <v>9</v>
      </c>
      <c r="L5" s="1173">
        <v>10</v>
      </c>
      <c r="M5" s="1173">
        <v>11</v>
      </c>
      <c r="N5" s="1173">
        <v>12</v>
      </c>
    </row>
    <row r="6" spans="1:14" s="1177" customFormat="1">
      <c r="A6" s="1174" t="s">
        <v>4845</v>
      </c>
      <c r="B6" s="1175" t="s">
        <v>4845</v>
      </c>
      <c r="C6" s="1175" t="s">
        <v>4845</v>
      </c>
      <c r="D6" s="1176" t="s">
        <v>4845</v>
      </c>
      <c r="E6" s="1174" t="s">
        <v>4845</v>
      </c>
      <c r="F6" s="1175" t="s">
        <v>4845</v>
      </c>
      <c r="G6" s="1174" t="s">
        <v>4846</v>
      </c>
      <c r="H6" s="1174" t="s">
        <v>4846</v>
      </c>
      <c r="I6" s="1174" t="s">
        <v>4846</v>
      </c>
      <c r="J6" s="1174" t="s">
        <v>4846</v>
      </c>
      <c r="K6" s="1175" t="s">
        <v>4846</v>
      </c>
      <c r="L6" s="1175" t="s">
        <v>4846</v>
      </c>
      <c r="M6" s="1175" t="s">
        <v>4846</v>
      </c>
      <c r="N6" s="1175" t="s">
        <v>4846</v>
      </c>
    </row>
    <row r="7" spans="1:14">
      <c r="A7" s="1178">
        <v>10</v>
      </c>
      <c r="B7" s="1179" t="s">
        <v>1006</v>
      </c>
      <c r="C7" s="1180"/>
      <c r="D7" s="1181"/>
      <c r="E7" s="1178" t="s">
        <v>4018</v>
      </c>
      <c r="F7" s="1180">
        <v>1</v>
      </c>
      <c r="G7" s="1182"/>
      <c r="H7" s="1183">
        <f>$F7*$G7</f>
        <v>0</v>
      </c>
      <c r="I7" s="1182"/>
      <c r="J7" s="1183">
        <f>$F7*$I7</f>
        <v>0</v>
      </c>
      <c r="K7" s="1182">
        <f>$G7+$I7</f>
        <v>0</v>
      </c>
      <c r="L7" s="1183">
        <f>$H7+$J7</f>
        <v>0</v>
      </c>
      <c r="M7" s="1180"/>
      <c r="N7" s="1180"/>
    </row>
    <row r="8" spans="1:14" ht="89.25">
      <c r="A8" s="1164"/>
      <c r="B8" s="1184"/>
      <c r="C8" s="1185"/>
      <c r="D8" s="1186" t="s">
        <v>25</v>
      </c>
      <c r="E8" s="1164"/>
      <c r="F8" s="1185"/>
      <c r="G8" s="1167"/>
      <c r="H8" s="1187"/>
      <c r="I8" s="1167"/>
      <c r="J8" s="1187"/>
      <c r="K8" s="1167"/>
      <c r="L8" s="1187"/>
      <c r="M8" s="1185"/>
      <c r="N8" s="1185"/>
    </row>
    <row r="9" spans="1:14">
      <c r="D9" s="1190" t="s">
        <v>4849</v>
      </c>
    </row>
    <row r="10" spans="1:14">
      <c r="D10" s="1190" t="s">
        <v>4850</v>
      </c>
    </row>
    <row r="11" spans="1:14">
      <c r="D11" s="1190" t="s">
        <v>4851</v>
      </c>
    </row>
    <row r="12" spans="1:14">
      <c r="B12" s="1189">
        <v>1</v>
      </c>
      <c r="C12" s="1189" t="s">
        <v>5504</v>
      </c>
      <c r="D12" s="1192" t="s">
        <v>26</v>
      </c>
    </row>
    <row r="13" spans="1:14">
      <c r="B13" s="1189">
        <v>1</v>
      </c>
      <c r="C13" s="1189" t="s">
        <v>5504</v>
      </c>
      <c r="D13" s="1192" t="s">
        <v>27</v>
      </c>
    </row>
    <row r="14" spans="1:14">
      <c r="B14" s="1189">
        <v>2</v>
      </c>
      <c r="C14" s="1189" t="s">
        <v>5504</v>
      </c>
      <c r="D14" s="1192" t="s">
        <v>4864</v>
      </c>
    </row>
    <row r="15" spans="1:14">
      <c r="B15" s="1189">
        <v>1</v>
      </c>
      <c r="C15" s="1189" t="s">
        <v>5504</v>
      </c>
      <c r="D15" s="1192" t="s">
        <v>1015</v>
      </c>
    </row>
    <row r="16" spans="1:14">
      <c r="B16" s="1189">
        <v>1</v>
      </c>
      <c r="C16" s="1189" t="s">
        <v>5504</v>
      </c>
      <c r="D16" s="1192" t="s">
        <v>12</v>
      </c>
    </row>
    <row r="17" spans="1:14">
      <c r="B17" s="1189">
        <v>1</v>
      </c>
      <c r="C17" s="1189" t="s">
        <v>5504</v>
      </c>
      <c r="D17" s="1192" t="s">
        <v>13</v>
      </c>
    </row>
    <row r="18" spans="1:14">
      <c r="B18" s="1189">
        <v>4</v>
      </c>
      <c r="C18" s="1189" t="s">
        <v>5504</v>
      </c>
      <c r="D18" s="1192" t="s">
        <v>3088</v>
      </c>
    </row>
    <row r="19" spans="1:14">
      <c r="B19" s="1189">
        <v>2</v>
      </c>
      <c r="C19" s="1189" t="s">
        <v>5504</v>
      </c>
      <c r="D19" s="1192" t="s">
        <v>28</v>
      </c>
    </row>
    <row r="20" spans="1:14">
      <c r="B20" s="1189">
        <v>2</v>
      </c>
      <c r="C20" s="1189" t="s">
        <v>5504</v>
      </c>
      <c r="D20" s="1192" t="s">
        <v>3103</v>
      </c>
    </row>
    <row r="21" spans="1:14">
      <c r="B21" s="1189">
        <v>1</v>
      </c>
      <c r="C21" s="1189" t="s">
        <v>4018</v>
      </c>
      <c r="D21" s="1192" t="s">
        <v>3105</v>
      </c>
    </row>
    <row r="22" spans="1:14">
      <c r="A22" s="1178">
        <v>11</v>
      </c>
      <c r="B22" s="1179" t="s">
        <v>29</v>
      </c>
      <c r="C22" s="1180"/>
      <c r="D22" s="1181"/>
      <c r="E22" s="1178" t="s">
        <v>5504</v>
      </c>
      <c r="F22" s="1180">
        <v>1</v>
      </c>
      <c r="G22" s="1182"/>
      <c r="H22" s="1183">
        <f>$F22*$G22</f>
        <v>0</v>
      </c>
      <c r="I22" s="1182"/>
      <c r="J22" s="1183">
        <f>$F22*$I22</f>
        <v>0</v>
      </c>
      <c r="K22" s="1182">
        <f>$G22+$I22</f>
        <v>0</v>
      </c>
      <c r="L22" s="1183">
        <f>$H22+$J22</f>
        <v>0</v>
      </c>
      <c r="M22" s="1180"/>
      <c r="N22" s="1180"/>
    </row>
    <row r="23" spans="1:14">
      <c r="A23" s="1193"/>
      <c r="B23" s="1194"/>
      <c r="C23" s="1195"/>
      <c r="D23" s="1196" t="s">
        <v>30</v>
      </c>
      <c r="E23" s="1193"/>
      <c r="F23" s="1195"/>
      <c r="G23" s="1197"/>
      <c r="H23" s="1198"/>
      <c r="I23" s="1197"/>
      <c r="J23" s="1198"/>
      <c r="K23" s="1197"/>
      <c r="L23" s="1198"/>
      <c r="M23" s="1195"/>
      <c r="N23" s="1195"/>
    </row>
    <row r="24" spans="1:14">
      <c r="A24" s="1178">
        <v>12</v>
      </c>
      <c r="B24" s="1179" t="s">
        <v>1016</v>
      </c>
      <c r="C24" s="1180"/>
      <c r="D24" s="1181"/>
      <c r="E24" s="1178" t="s">
        <v>459</v>
      </c>
      <c r="F24" s="1180">
        <v>20</v>
      </c>
      <c r="G24" s="1182"/>
      <c r="H24" s="1183">
        <f>$F24*$G24</f>
        <v>0</v>
      </c>
      <c r="I24" s="1182"/>
      <c r="J24" s="1183">
        <f>$F24*$I24</f>
        <v>0</v>
      </c>
      <c r="K24" s="1182">
        <f>$G24+$I24</f>
        <v>0</v>
      </c>
      <c r="L24" s="1183">
        <f>$H24+$J24</f>
        <v>0</v>
      </c>
      <c r="M24" s="1180"/>
      <c r="N24" s="1180"/>
    </row>
    <row r="25" spans="1:14">
      <c r="A25" s="1193"/>
      <c r="B25" s="1194"/>
      <c r="C25" s="1195"/>
      <c r="D25" s="1196" t="s">
        <v>3111</v>
      </c>
      <c r="E25" s="1193"/>
      <c r="F25" s="1195"/>
      <c r="G25" s="1197"/>
      <c r="H25" s="1198"/>
      <c r="I25" s="1197"/>
      <c r="J25" s="1198"/>
      <c r="K25" s="1197"/>
      <c r="L25" s="1198"/>
      <c r="M25" s="1195"/>
      <c r="N25" s="1195"/>
    </row>
    <row r="26" spans="1:14">
      <c r="A26" s="1178">
        <v>13</v>
      </c>
      <c r="B26" s="1179" t="s">
        <v>31</v>
      </c>
      <c r="C26" s="1180"/>
      <c r="D26" s="1181"/>
      <c r="E26" s="1178" t="s">
        <v>459</v>
      </c>
      <c r="F26" s="1180">
        <v>50</v>
      </c>
      <c r="G26" s="1182"/>
      <c r="H26" s="1183">
        <f>$F26*$G26</f>
        <v>0</v>
      </c>
      <c r="I26" s="1182"/>
      <c r="J26" s="1183">
        <f>$F26*$I26</f>
        <v>0</v>
      </c>
      <c r="K26" s="1182">
        <f>$G26+$I26</f>
        <v>0</v>
      </c>
      <c r="L26" s="1183">
        <f>$H26+$J26</f>
        <v>0</v>
      </c>
      <c r="M26" s="1180"/>
      <c r="N26" s="1180"/>
    </row>
    <row r="27" spans="1:14">
      <c r="A27" s="1193"/>
      <c r="B27" s="1194"/>
      <c r="C27" s="1195"/>
      <c r="D27" s="1196" t="s">
        <v>3111</v>
      </c>
      <c r="E27" s="1193"/>
      <c r="F27" s="1195"/>
      <c r="G27" s="1197"/>
      <c r="H27" s="1198"/>
      <c r="I27" s="1197"/>
      <c r="J27" s="1198"/>
      <c r="K27" s="1197"/>
      <c r="L27" s="1198"/>
      <c r="M27" s="1195"/>
      <c r="N27" s="1195"/>
    </row>
    <row r="28" spans="1:14">
      <c r="A28" s="1178">
        <v>14</v>
      </c>
      <c r="B28" s="1179" t="s">
        <v>3127</v>
      </c>
      <c r="C28" s="1180"/>
      <c r="D28" s="1181"/>
      <c r="E28" s="1178" t="s">
        <v>4018</v>
      </c>
      <c r="F28" s="1180">
        <v>1</v>
      </c>
      <c r="G28" s="1182"/>
      <c r="H28" s="1183">
        <f>$F28*$G28</f>
        <v>0</v>
      </c>
      <c r="I28" s="1182"/>
      <c r="J28" s="1183">
        <f>$F28*$I28</f>
        <v>0</v>
      </c>
      <c r="K28" s="1182">
        <f>$G28+$I28</f>
        <v>0</v>
      </c>
      <c r="L28" s="1183">
        <f>$H28+$J28</f>
        <v>0</v>
      </c>
      <c r="M28" s="1180"/>
      <c r="N28" s="1180"/>
    </row>
    <row r="29" spans="1:14" ht="25.5">
      <c r="A29" s="1164"/>
      <c r="B29" s="1184"/>
      <c r="C29" s="1185"/>
      <c r="D29" s="1190" t="s">
        <v>3128</v>
      </c>
      <c r="E29" s="1164"/>
      <c r="F29" s="1185"/>
      <c r="G29" s="1167"/>
      <c r="H29" s="1187"/>
      <c r="I29" s="1167"/>
      <c r="J29" s="1187"/>
      <c r="K29" s="1167"/>
      <c r="L29" s="1187"/>
      <c r="M29" s="1185"/>
      <c r="N29" s="1185"/>
    </row>
    <row r="30" spans="1:14">
      <c r="B30" s="1189">
        <v>1</v>
      </c>
      <c r="C30" s="1189" t="s">
        <v>4018</v>
      </c>
      <c r="D30" s="1192" t="s">
        <v>3129</v>
      </c>
    </row>
    <row r="31" spans="1:14">
      <c r="B31" s="1189">
        <v>1</v>
      </c>
      <c r="C31" s="1189" t="s">
        <v>4018</v>
      </c>
      <c r="D31" s="1192" t="s">
        <v>3130</v>
      </c>
    </row>
    <row r="32" spans="1:14">
      <c r="A32" s="1178">
        <v>15</v>
      </c>
      <c r="B32" s="1179" t="s">
        <v>870</v>
      </c>
      <c r="C32" s="1180"/>
      <c r="D32" s="1181"/>
      <c r="E32" s="1178" t="s">
        <v>4018</v>
      </c>
      <c r="F32" s="1180">
        <v>1</v>
      </c>
      <c r="G32" s="1182"/>
      <c r="H32" s="1183">
        <f>$F32*$G32</f>
        <v>0</v>
      </c>
      <c r="I32" s="1182"/>
      <c r="J32" s="1183">
        <f>$F32*$I32</f>
        <v>0</v>
      </c>
      <c r="K32" s="1182">
        <f>$G32+$I32</f>
        <v>0</v>
      </c>
      <c r="L32" s="1183">
        <f>$H32+$J32</f>
        <v>0</v>
      </c>
      <c r="M32" s="1180"/>
      <c r="N32" s="1180"/>
    </row>
    <row r="33" spans="1:14" ht="25.5">
      <c r="A33" s="1164"/>
      <c r="B33" s="1184"/>
      <c r="C33" s="1185"/>
      <c r="D33" s="1190" t="s">
        <v>44</v>
      </c>
      <c r="E33" s="1164"/>
      <c r="F33" s="1185"/>
      <c r="G33" s="1167"/>
      <c r="H33" s="1187"/>
      <c r="I33" s="1167"/>
      <c r="J33" s="1187"/>
      <c r="K33" s="1167"/>
      <c r="L33" s="1187"/>
      <c r="M33" s="1185"/>
      <c r="N33" s="1185"/>
    </row>
    <row r="34" spans="1:14">
      <c r="B34" s="1189">
        <v>1</v>
      </c>
      <c r="C34" s="1189" t="s">
        <v>5504</v>
      </c>
      <c r="D34" s="1192" t="s">
        <v>1018</v>
      </c>
    </row>
    <row r="35" spans="1:14">
      <c r="B35" s="1189">
        <v>1</v>
      </c>
      <c r="C35" s="1189" t="s">
        <v>5504</v>
      </c>
      <c r="D35" s="1192" t="s">
        <v>1019</v>
      </c>
    </row>
    <row r="36" spans="1:14">
      <c r="A36" s="1178">
        <v>16</v>
      </c>
      <c r="B36" s="1179" t="s">
        <v>1020</v>
      </c>
      <c r="C36" s="1180"/>
      <c r="D36" s="1181"/>
      <c r="E36" s="1178" t="s">
        <v>4018</v>
      </c>
      <c r="F36" s="1180">
        <v>1</v>
      </c>
      <c r="G36" s="1182"/>
      <c r="H36" s="1183">
        <f>$F36*$G36</f>
        <v>0</v>
      </c>
      <c r="I36" s="1182"/>
      <c r="J36" s="1183">
        <f>$F36*$I36</f>
        <v>0</v>
      </c>
      <c r="K36" s="1182">
        <f>$G36+$I36</f>
        <v>0</v>
      </c>
      <c r="L36" s="1183">
        <f>$H36+$J36</f>
        <v>0</v>
      </c>
      <c r="M36" s="1180"/>
      <c r="N36" s="1180"/>
    </row>
    <row r="37" spans="1:14" ht="25.5">
      <c r="A37" s="1164"/>
      <c r="B37" s="1184"/>
      <c r="C37" s="1185"/>
      <c r="D37" s="1190" t="s">
        <v>44</v>
      </c>
      <c r="E37" s="1164"/>
      <c r="F37" s="1185"/>
      <c r="G37" s="1167"/>
      <c r="H37" s="1187"/>
      <c r="I37" s="1167"/>
      <c r="J37" s="1187"/>
      <c r="K37" s="1167"/>
      <c r="L37" s="1187"/>
      <c r="M37" s="1185"/>
      <c r="N37" s="1185"/>
    </row>
    <row r="38" spans="1:14">
      <c r="B38" s="1189">
        <v>1</v>
      </c>
      <c r="C38" s="1189" t="s">
        <v>5504</v>
      </c>
      <c r="D38" s="1192" t="s">
        <v>1021</v>
      </c>
    </row>
    <row r="39" spans="1:14">
      <c r="A39" s="1178">
        <v>17</v>
      </c>
      <c r="B39" s="1179" t="s">
        <v>1279</v>
      </c>
      <c r="C39" s="1180"/>
      <c r="D39" s="1181"/>
      <c r="E39" s="1178" t="s">
        <v>4018</v>
      </c>
      <c r="F39" s="1180">
        <v>1</v>
      </c>
      <c r="G39" s="1182"/>
      <c r="H39" s="1183">
        <f>$F39*$G39</f>
        <v>0</v>
      </c>
      <c r="I39" s="1182"/>
      <c r="J39" s="1183">
        <f>$F39*$I39</f>
        <v>0</v>
      </c>
      <c r="K39" s="1182">
        <f>$G39+$I39</f>
        <v>0</v>
      </c>
      <c r="L39" s="1183">
        <f>$H39+$J39</f>
        <v>0</v>
      </c>
      <c r="M39" s="1180"/>
      <c r="N39" s="1180"/>
    </row>
    <row r="40" spans="1:14">
      <c r="D40" s="1192" t="s">
        <v>1274</v>
      </c>
    </row>
    <row r="41" spans="1:14" ht="25.5">
      <c r="D41" s="1192" t="s">
        <v>0</v>
      </c>
    </row>
    <row r="42" spans="1:14">
      <c r="D42" s="1192" t="s">
        <v>1280</v>
      </c>
    </row>
    <row r="43" spans="1:14">
      <c r="D43" s="1192" t="s">
        <v>1281</v>
      </c>
    </row>
    <row r="44" spans="1:14" ht="13.5" thickBot="1">
      <c r="D44" s="1192" t="s">
        <v>1282</v>
      </c>
    </row>
    <row r="45" spans="1:14" ht="13.5" thickBot="1">
      <c r="A45" s="1199" t="s">
        <v>1283</v>
      </c>
      <c r="B45" s="1200" t="s">
        <v>1284</v>
      </c>
      <c r="C45" s="1201"/>
      <c r="D45" s="1202"/>
      <c r="E45" s="1203"/>
      <c r="F45" s="1201"/>
      <c r="G45" s="1204"/>
      <c r="H45" s="1205">
        <f>SUM(H7:H44)</f>
        <v>0</v>
      </c>
      <c r="I45" s="1204"/>
      <c r="J45" s="1204">
        <f>SUM(J7:J44)</f>
        <v>0</v>
      </c>
      <c r="K45" s="1204"/>
      <c r="L45" s="1204">
        <f>SUM(L7:L44)</f>
        <v>0</v>
      </c>
      <c r="M45" s="1201"/>
      <c r="N45" s="1206"/>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8.xml><?xml version="1.0" encoding="utf-8"?>
<worksheet xmlns="http://schemas.openxmlformats.org/spreadsheetml/2006/main" xmlns:r="http://schemas.openxmlformats.org/officeDocument/2006/relationships">
  <sheetPr>
    <tabColor rgb="FF00B0F0"/>
    <pageSetUpPr fitToPage="1"/>
  </sheetPr>
  <dimension ref="A1:N53"/>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ColWidth="10.6640625" defaultRowHeight="12.75"/>
  <cols>
    <col min="1" max="1" width="11" style="1188" customWidth="1"/>
    <col min="2" max="2" width="6.83203125" style="1189" customWidth="1"/>
    <col min="3" max="3" width="5.5" style="1189" customWidth="1"/>
    <col min="4" max="4" width="68.1640625" style="1192" customWidth="1"/>
    <col min="5" max="5" width="10.1640625" style="1188" customWidth="1"/>
    <col min="6" max="6" width="10.6640625" style="1189"/>
    <col min="7" max="12" width="12.5" style="1191" customWidth="1"/>
    <col min="13" max="13" width="15" style="1189" customWidth="1"/>
    <col min="14" max="14" width="17" style="1189" customWidth="1"/>
    <col min="15" max="16384" width="10.6640625" style="1154"/>
  </cols>
  <sheetData>
    <row r="1" spans="1:14" s="1165" customFormat="1">
      <c r="A1" s="1163"/>
      <c r="B1" s="1693" t="s">
        <v>855</v>
      </c>
      <c r="C1" s="1693"/>
      <c r="D1" s="1693"/>
      <c r="E1" s="1164"/>
      <c r="G1" s="1166"/>
      <c r="H1" s="1167">
        <f>H53</f>
        <v>0</v>
      </c>
      <c r="I1" s="1168"/>
      <c r="J1" s="1167">
        <f>J53</f>
        <v>0</v>
      </c>
      <c r="K1" s="1168"/>
      <c r="L1" s="1167">
        <f>L53</f>
        <v>0</v>
      </c>
    </row>
    <row r="2" spans="1:14" s="1165" customFormat="1">
      <c r="A2" s="1163"/>
      <c r="B2" s="1693" t="s">
        <v>3</v>
      </c>
      <c r="C2" s="1693"/>
      <c r="D2" s="1693"/>
      <c r="E2" s="1164"/>
      <c r="G2" s="1169"/>
      <c r="H2" s="1170"/>
      <c r="I2" s="1164"/>
      <c r="J2" s="1164"/>
      <c r="K2" s="1164"/>
      <c r="L2" s="1164"/>
    </row>
    <row r="3" spans="1:14" s="1165" customFormat="1">
      <c r="A3" s="1163"/>
      <c r="B3" s="1694"/>
      <c r="C3" s="1694"/>
      <c r="D3" s="1694"/>
      <c r="E3" s="1164"/>
      <c r="G3" s="1170"/>
      <c r="H3" s="1170"/>
      <c r="I3" s="1164"/>
      <c r="J3" s="1164"/>
      <c r="K3" s="1164"/>
      <c r="L3" s="1164"/>
    </row>
    <row r="4" spans="1:14" ht="25.5">
      <c r="A4" s="1171" t="s">
        <v>4834</v>
      </c>
      <c r="B4" s="1695" t="s">
        <v>4835</v>
      </c>
      <c r="C4" s="1695"/>
      <c r="D4" s="1695"/>
      <c r="E4" s="1172" t="s">
        <v>4836</v>
      </c>
      <c r="F4" s="1172" t="s">
        <v>4837</v>
      </c>
      <c r="G4" s="1156" t="s">
        <v>4838</v>
      </c>
      <c r="H4" s="1156" t="s">
        <v>4839</v>
      </c>
      <c r="I4" s="1156" t="s">
        <v>4840</v>
      </c>
      <c r="J4" s="1156" t="s">
        <v>4841</v>
      </c>
      <c r="K4" s="1156" t="s">
        <v>4842</v>
      </c>
      <c r="L4" s="1156" t="s">
        <v>4843</v>
      </c>
      <c r="M4" s="1156" t="s">
        <v>5953</v>
      </c>
      <c r="N4" s="1156" t="s">
        <v>4844</v>
      </c>
    </row>
    <row r="5" spans="1:14">
      <c r="A5" s="1173">
        <v>1</v>
      </c>
      <c r="B5" s="1173" t="s">
        <v>5936</v>
      </c>
      <c r="C5" s="1173" t="s">
        <v>5936</v>
      </c>
      <c r="D5" s="1173">
        <v>2</v>
      </c>
      <c r="E5" s="1173">
        <v>3</v>
      </c>
      <c r="F5" s="1173">
        <v>4</v>
      </c>
      <c r="G5" s="1173">
        <v>5</v>
      </c>
      <c r="H5" s="1173">
        <v>6</v>
      </c>
      <c r="I5" s="1173">
        <v>7</v>
      </c>
      <c r="J5" s="1173">
        <v>8</v>
      </c>
      <c r="K5" s="1173">
        <v>9</v>
      </c>
      <c r="L5" s="1173">
        <v>10</v>
      </c>
      <c r="M5" s="1173">
        <v>11</v>
      </c>
      <c r="N5" s="1173">
        <v>12</v>
      </c>
    </row>
    <row r="6" spans="1:14" s="1177" customFormat="1">
      <c r="A6" s="1174" t="s">
        <v>4845</v>
      </c>
      <c r="B6" s="1175" t="s">
        <v>4845</v>
      </c>
      <c r="C6" s="1175" t="s">
        <v>4845</v>
      </c>
      <c r="D6" s="1176" t="s">
        <v>4845</v>
      </c>
      <c r="E6" s="1174" t="s">
        <v>4845</v>
      </c>
      <c r="F6" s="1175" t="s">
        <v>4845</v>
      </c>
      <c r="G6" s="1174" t="s">
        <v>4846</v>
      </c>
      <c r="H6" s="1174" t="s">
        <v>4846</v>
      </c>
      <c r="I6" s="1174" t="s">
        <v>4846</v>
      </c>
      <c r="J6" s="1174" t="s">
        <v>4846</v>
      </c>
      <c r="K6" s="1175" t="s">
        <v>4846</v>
      </c>
      <c r="L6" s="1175" t="s">
        <v>4846</v>
      </c>
      <c r="M6" s="1175" t="s">
        <v>4846</v>
      </c>
      <c r="N6" s="1175" t="s">
        <v>4846</v>
      </c>
    </row>
    <row r="7" spans="1:14">
      <c r="A7" s="1178">
        <v>18</v>
      </c>
      <c r="B7" s="1179" t="s">
        <v>1006</v>
      </c>
      <c r="C7" s="1180"/>
      <c r="D7" s="1181"/>
      <c r="E7" s="1178" t="s">
        <v>4018</v>
      </c>
      <c r="F7" s="1180">
        <v>1</v>
      </c>
      <c r="G7" s="1182"/>
      <c r="H7" s="1183">
        <f>$F7*$G7</f>
        <v>0</v>
      </c>
      <c r="I7" s="1182"/>
      <c r="J7" s="1183">
        <f>$F7*$I7</f>
        <v>0</v>
      </c>
      <c r="K7" s="1182">
        <f>$G7+$I7</f>
        <v>0</v>
      </c>
      <c r="L7" s="1183">
        <f>$H7+$J7</f>
        <v>0</v>
      </c>
      <c r="M7" s="1180"/>
      <c r="N7" s="1180"/>
    </row>
    <row r="8" spans="1:14" ht="89.25">
      <c r="A8" s="1164"/>
      <c r="B8" s="1184"/>
      <c r="C8" s="1185"/>
      <c r="D8" s="1186" t="s">
        <v>76</v>
      </c>
      <c r="E8" s="1164"/>
      <c r="F8" s="1185"/>
      <c r="G8" s="1167"/>
      <c r="H8" s="1187"/>
      <c r="I8" s="1167"/>
      <c r="J8" s="1187"/>
      <c r="K8" s="1167"/>
      <c r="L8" s="1187"/>
      <c r="M8" s="1185"/>
      <c r="N8" s="1185"/>
    </row>
    <row r="9" spans="1:14">
      <c r="D9" s="1190" t="s">
        <v>4849</v>
      </c>
    </row>
    <row r="10" spans="1:14">
      <c r="D10" s="1190" t="s">
        <v>4850</v>
      </c>
    </row>
    <row r="11" spans="1:14">
      <c r="D11" s="1190" t="s">
        <v>4851</v>
      </c>
    </row>
    <row r="12" spans="1:14">
      <c r="B12" s="1189">
        <v>1</v>
      </c>
      <c r="C12" s="1189" t="s">
        <v>5504</v>
      </c>
      <c r="D12" s="1192" t="s">
        <v>77</v>
      </c>
    </row>
    <row r="13" spans="1:14">
      <c r="B13" s="1189">
        <v>2</v>
      </c>
      <c r="C13" s="1189" t="s">
        <v>5504</v>
      </c>
      <c r="D13" s="1192" t="s">
        <v>78</v>
      </c>
    </row>
    <row r="14" spans="1:14">
      <c r="B14" s="1189">
        <v>1</v>
      </c>
      <c r="C14" s="1189" t="s">
        <v>5504</v>
      </c>
      <c r="D14" s="1192" t="s">
        <v>79</v>
      </c>
    </row>
    <row r="15" spans="1:14">
      <c r="B15" s="1189">
        <v>1</v>
      </c>
      <c r="C15" s="1189" t="s">
        <v>5504</v>
      </c>
      <c r="D15" s="1192" t="s">
        <v>81</v>
      </c>
    </row>
    <row r="16" spans="1:14">
      <c r="B16" s="1189">
        <v>1</v>
      </c>
      <c r="C16" s="1189" t="s">
        <v>5504</v>
      </c>
      <c r="D16" s="1192" t="s">
        <v>82</v>
      </c>
    </row>
    <row r="17" spans="1:14">
      <c r="B17" s="1189">
        <v>6</v>
      </c>
      <c r="C17" s="1189" t="s">
        <v>5504</v>
      </c>
      <c r="D17" s="1192" t="s">
        <v>3088</v>
      </c>
    </row>
    <row r="18" spans="1:14">
      <c r="B18" s="1189">
        <v>1</v>
      </c>
      <c r="C18" s="1189" t="s">
        <v>5504</v>
      </c>
      <c r="D18" s="1192" t="s">
        <v>3098</v>
      </c>
    </row>
    <row r="19" spans="1:14">
      <c r="B19" s="1189">
        <v>1</v>
      </c>
      <c r="C19" s="1189" t="s">
        <v>5504</v>
      </c>
      <c r="D19" s="1192" t="s">
        <v>1022</v>
      </c>
    </row>
    <row r="20" spans="1:14">
      <c r="B20" s="1189">
        <v>1</v>
      </c>
      <c r="C20" s="1189" t="s">
        <v>4018</v>
      </c>
      <c r="D20" s="1192" t="s">
        <v>3105</v>
      </c>
    </row>
    <row r="21" spans="1:14">
      <c r="A21" s="1178">
        <v>19</v>
      </c>
      <c r="B21" s="1179" t="s">
        <v>96</v>
      </c>
      <c r="C21" s="1180"/>
      <c r="D21" s="1181"/>
      <c r="E21" s="1178" t="s">
        <v>4018</v>
      </c>
      <c r="F21" s="1180">
        <v>1</v>
      </c>
      <c r="G21" s="1182"/>
      <c r="H21" s="1183">
        <f>$F21*$G21</f>
        <v>0</v>
      </c>
      <c r="I21" s="1182"/>
      <c r="J21" s="1183">
        <f>$F21*$I21</f>
        <v>0</v>
      </c>
      <c r="K21" s="1182">
        <f>$G21+$I21</f>
        <v>0</v>
      </c>
      <c r="L21" s="1183">
        <f>$H21+$J21</f>
        <v>0</v>
      </c>
      <c r="M21" s="1180"/>
      <c r="N21" s="1180"/>
    </row>
    <row r="22" spans="1:14">
      <c r="B22" s="1189">
        <v>1</v>
      </c>
      <c r="C22" s="1189" t="s">
        <v>5504</v>
      </c>
      <c r="D22" s="1192" t="s">
        <v>1023</v>
      </c>
    </row>
    <row r="23" spans="1:14">
      <c r="B23" s="1189">
        <v>1</v>
      </c>
      <c r="C23" s="1189" t="s">
        <v>5504</v>
      </c>
      <c r="D23" s="1192" t="s">
        <v>1025</v>
      </c>
    </row>
    <row r="24" spans="1:14">
      <c r="B24" s="1189">
        <v>1</v>
      </c>
      <c r="C24" s="1189" t="s">
        <v>5504</v>
      </c>
      <c r="D24" s="1192" t="s">
        <v>1026</v>
      </c>
    </row>
    <row r="25" spans="1:14">
      <c r="A25" s="1178">
        <v>20</v>
      </c>
      <c r="B25" s="1179" t="s">
        <v>1027</v>
      </c>
      <c r="C25" s="1180"/>
      <c r="D25" s="1181"/>
      <c r="E25" s="1178" t="s">
        <v>4018</v>
      </c>
      <c r="F25" s="1180">
        <v>1</v>
      </c>
      <c r="G25" s="1182"/>
      <c r="H25" s="1183">
        <f>$F25*$G25</f>
        <v>0</v>
      </c>
      <c r="I25" s="1182"/>
      <c r="J25" s="1183">
        <f>$F25*$I25</f>
        <v>0</v>
      </c>
      <c r="K25" s="1182">
        <f>$G25+$I25</f>
        <v>0</v>
      </c>
      <c r="L25" s="1183">
        <f>$H25+$J25</f>
        <v>0</v>
      </c>
      <c r="M25" s="1180"/>
      <c r="N25" s="1180"/>
    </row>
    <row r="26" spans="1:14">
      <c r="B26" s="1189">
        <v>1</v>
      </c>
      <c r="C26" s="1189" t="s">
        <v>5504</v>
      </c>
      <c r="D26" s="1192" t="s">
        <v>1028</v>
      </c>
    </row>
    <row r="27" spans="1:14">
      <c r="B27" s="1189">
        <v>1</v>
      </c>
      <c r="C27" s="1189" t="s">
        <v>5504</v>
      </c>
      <c r="D27" s="1192" t="s">
        <v>1029</v>
      </c>
    </row>
    <row r="28" spans="1:14">
      <c r="B28" s="1189">
        <v>1</v>
      </c>
      <c r="C28" s="1189" t="s">
        <v>5504</v>
      </c>
      <c r="D28" s="1192" t="s">
        <v>871</v>
      </c>
    </row>
    <row r="29" spans="1:14">
      <c r="A29" s="1178">
        <v>21</v>
      </c>
      <c r="B29" s="1179" t="s">
        <v>872</v>
      </c>
      <c r="C29" s="1180"/>
      <c r="D29" s="1181"/>
      <c r="E29" s="1178" t="s">
        <v>4018</v>
      </c>
      <c r="F29" s="1180">
        <v>1</v>
      </c>
      <c r="G29" s="1182"/>
      <c r="H29" s="1183">
        <f>$F29*$G29</f>
        <v>0</v>
      </c>
      <c r="I29" s="1182"/>
      <c r="J29" s="1183">
        <f>$F29*$I29</f>
        <v>0</v>
      </c>
      <c r="K29" s="1182">
        <f>$G29+$I29</f>
        <v>0</v>
      </c>
      <c r="L29" s="1183">
        <f>$H29+$J29</f>
        <v>0</v>
      </c>
      <c r="M29" s="1180"/>
      <c r="N29" s="1180"/>
    </row>
    <row r="30" spans="1:14">
      <c r="B30" s="1189">
        <v>1</v>
      </c>
      <c r="C30" s="1189" t="s">
        <v>5504</v>
      </c>
      <c r="D30" s="1192" t="s">
        <v>873</v>
      </c>
    </row>
    <row r="31" spans="1:14" ht="25.5">
      <c r="B31" s="1189">
        <v>1</v>
      </c>
      <c r="C31" s="1189" t="s">
        <v>5504</v>
      </c>
      <c r="D31" s="1192" t="s">
        <v>120</v>
      </c>
    </row>
    <row r="32" spans="1:14">
      <c r="A32" s="1178">
        <v>22</v>
      </c>
      <c r="B32" s="1179" t="s">
        <v>1038</v>
      </c>
      <c r="C32" s="1180"/>
      <c r="D32" s="1181"/>
      <c r="E32" s="1178" t="s">
        <v>4018</v>
      </c>
      <c r="F32" s="1180">
        <v>1</v>
      </c>
      <c r="G32" s="1182"/>
      <c r="H32" s="1183">
        <f>$F32*$G32</f>
        <v>0</v>
      </c>
      <c r="I32" s="1182"/>
      <c r="J32" s="1183">
        <f>$F32*$I32</f>
        <v>0</v>
      </c>
      <c r="K32" s="1182">
        <f>$G32+$I32</f>
        <v>0</v>
      </c>
      <c r="L32" s="1183">
        <f>$H32+$J32</f>
        <v>0</v>
      </c>
      <c r="M32" s="1180"/>
      <c r="N32" s="1180"/>
    </row>
    <row r="33" spans="1:14">
      <c r="B33" s="1189">
        <v>1</v>
      </c>
      <c r="C33" s="1189" t="s">
        <v>5504</v>
      </c>
      <c r="D33" s="1192" t="s">
        <v>1039</v>
      </c>
    </row>
    <row r="34" spans="1:14">
      <c r="B34" s="1189">
        <v>1</v>
      </c>
      <c r="C34" s="1189" t="s">
        <v>5504</v>
      </c>
      <c r="D34" s="1192" t="s">
        <v>874</v>
      </c>
    </row>
    <row r="35" spans="1:14" ht="25.5">
      <c r="B35" s="1189">
        <v>1</v>
      </c>
      <c r="C35" s="1189" t="s">
        <v>5504</v>
      </c>
      <c r="D35" s="1192" t="s">
        <v>1040</v>
      </c>
    </row>
    <row r="36" spans="1:14">
      <c r="A36" s="1178">
        <v>23</v>
      </c>
      <c r="B36" s="1179" t="s">
        <v>134</v>
      </c>
      <c r="C36" s="1180"/>
      <c r="D36" s="1181"/>
      <c r="E36" s="1178" t="s">
        <v>4018</v>
      </c>
      <c r="F36" s="1180">
        <v>1</v>
      </c>
      <c r="G36" s="1182"/>
      <c r="H36" s="1183">
        <f>$F36*$G36</f>
        <v>0</v>
      </c>
      <c r="I36" s="1182"/>
      <c r="J36" s="1183">
        <f>$F36*$I36</f>
        <v>0</v>
      </c>
      <c r="K36" s="1182">
        <f>$G36+$I36</f>
        <v>0</v>
      </c>
      <c r="L36" s="1183">
        <f>$H36+$J36</f>
        <v>0</v>
      </c>
      <c r="M36" s="1180"/>
      <c r="N36" s="1180"/>
    </row>
    <row r="37" spans="1:14">
      <c r="B37" s="1189">
        <v>1</v>
      </c>
      <c r="C37" s="1189" t="s">
        <v>5504</v>
      </c>
      <c r="D37" s="1192" t="s">
        <v>135</v>
      </c>
    </row>
    <row r="38" spans="1:14">
      <c r="B38" s="1189">
        <v>1</v>
      </c>
      <c r="C38" s="1189" t="s">
        <v>5504</v>
      </c>
      <c r="D38" s="1192" t="s">
        <v>136</v>
      </c>
    </row>
    <row r="39" spans="1:14">
      <c r="B39" s="1189">
        <v>1</v>
      </c>
      <c r="C39" s="1189" t="s">
        <v>5504</v>
      </c>
      <c r="D39" s="1192" t="s">
        <v>137</v>
      </c>
    </row>
    <row r="40" spans="1:14">
      <c r="A40" s="1178">
        <v>24</v>
      </c>
      <c r="B40" s="1179" t="s">
        <v>141</v>
      </c>
      <c r="C40" s="1180"/>
      <c r="D40" s="1181"/>
      <c r="E40" s="1178" t="s">
        <v>4018</v>
      </c>
      <c r="F40" s="1180">
        <v>1</v>
      </c>
      <c r="G40" s="1182"/>
      <c r="H40" s="1183">
        <f>$F40*$G40</f>
        <v>0</v>
      </c>
      <c r="I40" s="1182"/>
      <c r="J40" s="1183">
        <f>$F40*$I40</f>
        <v>0</v>
      </c>
      <c r="K40" s="1182">
        <f>$G40+$I40</f>
        <v>0</v>
      </c>
      <c r="L40" s="1183">
        <f>$H40+$J40</f>
        <v>0</v>
      </c>
      <c r="M40" s="1180"/>
      <c r="N40" s="1180"/>
    </row>
    <row r="41" spans="1:14">
      <c r="B41" s="1189">
        <v>1</v>
      </c>
      <c r="C41" s="1189" t="s">
        <v>5504</v>
      </c>
      <c r="D41" s="1192" t="s">
        <v>142</v>
      </c>
    </row>
    <row r="42" spans="1:14">
      <c r="A42" s="1178">
        <v>25</v>
      </c>
      <c r="B42" s="1179" t="s">
        <v>143</v>
      </c>
      <c r="C42" s="1180"/>
      <c r="D42" s="1181"/>
      <c r="E42" s="1178" t="s">
        <v>4018</v>
      </c>
      <c r="F42" s="1180">
        <v>1</v>
      </c>
      <c r="G42" s="1182"/>
      <c r="H42" s="1183">
        <f>$F42*$G42</f>
        <v>0</v>
      </c>
      <c r="I42" s="1182"/>
      <c r="J42" s="1183">
        <f>$F42*$I42</f>
        <v>0</v>
      </c>
      <c r="K42" s="1182">
        <f>$G42+$I42</f>
        <v>0</v>
      </c>
      <c r="L42" s="1183">
        <f>$H42+$J42</f>
        <v>0</v>
      </c>
      <c r="M42" s="1180"/>
      <c r="N42" s="1180"/>
    </row>
    <row r="43" spans="1:14">
      <c r="B43" s="1189">
        <v>1</v>
      </c>
      <c r="C43" s="1189" t="s">
        <v>5504</v>
      </c>
      <c r="D43" s="1192" t="s">
        <v>144</v>
      </c>
    </row>
    <row r="44" spans="1:14">
      <c r="A44" s="1178">
        <v>26</v>
      </c>
      <c r="B44" s="1179" t="s">
        <v>145</v>
      </c>
      <c r="C44" s="1180"/>
      <c r="D44" s="1181"/>
      <c r="E44" s="1178" t="s">
        <v>4018</v>
      </c>
      <c r="F44" s="1180">
        <v>1</v>
      </c>
      <c r="G44" s="1182"/>
      <c r="H44" s="1183">
        <f>$F44*$G44</f>
        <v>0</v>
      </c>
      <c r="I44" s="1182"/>
      <c r="J44" s="1183">
        <f>$F44*$I44</f>
        <v>0</v>
      </c>
      <c r="K44" s="1182">
        <f>$G44+$I44</f>
        <v>0</v>
      </c>
      <c r="L44" s="1183">
        <f>$H44+$J44</f>
        <v>0</v>
      </c>
      <c r="M44" s="1180"/>
      <c r="N44" s="1180"/>
    </row>
    <row r="45" spans="1:14" ht="25.5">
      <c r="A45" s="1164"/>
      <c r="B45" s="1184"/>
      <c r="C45" s="1185"/>
      <c r="D45" s="1190" t="s">
        <v>146</v>
      </c>
      <c r="E45" s="1164"/>
      <c r="F45" s="1185"/>
      <c r="G45" s="1167"/>
      <c r="H45" s="1187"/>
      <c r="I45" s="1167"/>
      <c r="J45" s="1187"/>
      <c r="K45" s="1167"/>
      <c r="L45" s="1187"/>
      <c r="M45" s="1185"/>
      <c r="N45" s="1185"/>
    </row>
    <row r="46" spans="1:14">
      <c r="B46" s="1189">
        <v>1</v>
      </c>
      <c r="C46" s="1189" t="s">
        <v>5504</v>
      </c>
      <c r="D46" s="1192" t="s">
        <v>147</v>
      </c>
    </row>
    <row r="47" spans="1:14">
      <c r="A47" s="1178">
        <v>27</v>
      </c>
      <c r="B47" s="1179" t="s">
        <v>1279</v>
      </c>
      <c r="C47" s="1180"/>
      <c r="D47" s="1181"/>
      <c r="E47" s="1178" t="s">
        <v>4018</v>
      </c>
      <c r="F47" s="1180">
        <v>1</v>
      </c>
      <c r="G47" s="1182"/>
      <c r="H47" s="1183">
        <f>$F47*$G47</f>
        <v>0</v>
      </c>
      <c r="I47" s="1182"/>
      <c r="J47" s="1183">
        <f>$F47*$I47</f>
        <v>0</v>
      </c>
      <c r="K47" s="1182">
        <f>$G47+$I47</f>
        <v>0</v>
      </c>
      <c r="L47" s="1183">
        <f>$H47+$J47</f>
        <v>0</v>
      </c>
      <c r="M47" s="1180"/>
      <c r="N47" s="1180"/>
    </row>
    <row r="48" spans="1:14">
      <c r="D48" s="1192" t="s">
        <v>1274</v>
      </c>
    </row>
    <row r="49" spans="1:14" ht="25.5">
      <c r="D49" s="1192" t="s">
        <v>0</v>
      </c>
    </row>
    <row r="50" spans="1:14">
      <c r="D50" s="1192" t="s">
        <v>1280</v>
      </c>
    </row>
    <row r="51" spans="1:14">
      <c r="D51" s="1192" t="s">
        <v>1281</v>
      </c>
    </row>
    <row r="52" spans="1:14" ht="13.5" thickBot="1">
      <c r="D52" s="1192" t="s">
        <v>1282</v>
      </c>
    </row>
    <row r="53" spans="1:14" ht="13.5" thickBot="1">
      <c r="A53" s="1199" t="s">
        <v>1283</v>
      </c>
      <c r="B53" s="1200" t="s">
        <v>1284</v>
      </c>
      <c r="C53" s="1201"/>
      <c r="D53" s="1202"/>
      <c r="E53" s="1203"/>
      <c r="F53" s="1201"/>
      <c r="G53" s="1204"/>
      <c r="H53" s="1205">
        <f>SUM(H7:H52)</f>
        <v>0</v>
      </c>
      <c r="I53" s="1204"/>
      <c r="J53" s="1204">
        <f>SUM(J7:J52)</f>
        <v>0</v>
      </c>
      <c r="K53" s="1204"/>
      <c r="L53" s="1204">
        <f>SUM(L7:L52)</f>
        <v>0</v>
      </c>
      <c r="M53" s="1201"/>
      <c r="N53" s="1206"/>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09.xml><?xml version="1.0" encoding="utf-8"?>
<worksheet xmlns="http://schemas.openxmlformats.org/spreadsheetml/2006/main" xmlns:r="http://schemas.openxmlformats.org/officeDocument/2006/relationships">
  <sheetPr>
    <tabColor rgb="FF00B0F0"/>
    <pageSetUpPr fitToPage="1"/>
  </sheetPr>
  <dimension ref="A3:E26"/>
  <sheetViews>
    <sheetView workbookViewId="0">
      <selection activeCell="A31" sqref="A31"/>
    </sheetView>
  </sheetViews>
  <sheetFormatPr defaultRowHeight="12.75"/>
  <cols>
    <col min="1" max="1" width="9.33203125" style="1217"/>
    <col min="2" max="2" width="45" style="1208" customWidth="1"/>
    <col min="3" max="3" width="15.1640625" style="1208" customWidth="1"/>
    <col min="4" max="4" width="16.1640625" style="1208" customWidth="1"/>
    <col min="5" max="5" width="17.6640625" style="1208" customWidth="1"/>
    <col min="6" max="16384" width="9.33203125" style="1208"/>
  </cols>
  <sheetData>
    <row r="3" spans="2:5">
      <c r="B3" s="1207" t="s">
        <v>875</v>
      </c>
    </row>
    <row r="5" spans="2:5">
      <c r="B5" s="1209" t="s">
        <v>4826</v>
      </c>
      <c r="C5" s="1210" t="s">
        <v>4827</v>
      </c>
      <c r="D5" s="1210" t="s">
        <v>4828</v>
      </c>
      <c r="E5" s="1210" t="s">
        <v>4829</v>
      </c>
    </row>
    <row r="6" spans="2:5">
      <c r="B6" s="1211"/>
      <c r="C6" s="1211"/>
      <c r="D6" s="1211"/>
      <c r="E6" s="1211"/>
    </row>
    <row r="7" spans="2:5">
      <c r="B7" s="1211" t="s">
        <v>4830</v>
      </c>
      <c r="C7" s="1212">
        <f ca="1">'Mot (14)'!$H$1</f>
        <v>0</v>
      </c>
      <c r="D7" s="1212">
        <f ca="1">'Mot (14)'!$J$1</f>
        <v>0</v>
      </c>
      <c r="E7" s="1212">
        <f ca="1">'Mot (14)'!$L$1</f>
        <v>0</v>
      </c>
    </row>
    <row r="8" spans="2:5">
      <c r="B8" s="1211" t="s">
        <v>4831</v>
      </c>
      <c r="C8" s="1212">
        <f ca="1">'St (9)'!$H$1</f>
        <v>0</v>
      </c>
      <c r="D8" s="1212">
        <f ca="1">'St (9)'!$J$1</f>
        <v>0</v>
      </c>
      <c r="E8" s="1212">
        <f ca="1">'St (9)'!$L$1</f>
        <v>0</v>
      </c>
    </row>
    <row r="9" spans="2:5">
      <c r="B9" s="1211" t="s">
        <v>2</v>
      </c>
      <c r="C9" s="1212">
        <f ca="1">'MaR (9)'!$H$1</f>
        <v>0</v>
      </c>
      <c r="D9" s="1212">
        <f ca="1">'MaR (9)'!$J$1</f>
        <v>0</v>
      </c>
      <c r="E9" s="1212">
        <f ca="1">'MaR (9)'!$L$1</f>
        <v>0</v>
      </c>
    </row>
    <row r="10" spans="2:5">
      <c r="B10" s="1211" t="s">
        <v>3</v>
      </c>
      <c r="C10" s="1212">
        <f ca="1">'ASŘTP (9)'!$H$1</f>
        <v>0</v>
      </c>
      <c r="D10" s="1212">
        <f ca="1">'ASŘTP (9)'!$J$1</f>
        <v>0</v>
      </c>
      <c r="E10" s="1212">
        <f ca="1">'ASŘTP (9)'!$L$1</f>
        <v>0</v>
      </c>
    </row>
    <row r="11" spans="2:5">
      <c r="B11" s="1211" t="s">
        <v>1046</v>
      </c>
      <c r="C11" s="1212">
        <f ca="1">'As (3)'!$H$1</f>
        <v>0</v>
      </c>
      <c r="D11" s="1212">
        <f ca="1">'As (3)'!$J$1</f>
        <v>0</v>
      </c>
      <c r="E11" s="1212">
        <f ca="1">'As (3)'!$L$1</f>
        <v>0</v>
      </c>
    </row>
    <row r="12" spans="2:5">
      <c r="B12" s="1211"/>
      <c r="C12" s="1212"/>
      <c r="D12" s="1212"/>
      <c r="E12" s="1212"/>
    </row>
    <row r="13" spans="2:5">
      <c r="B13" s="1213" t="s">
        <v>4832</v>
      </c>
      <c r="C13" s="1214">
        <f>SUM(C6:C12)</f>
        <v>0</v>
      </c>
      <c r="D13" s="1214">
        <f>SUM(D6:D12)</f>
        <v>0</v>
      </c>
      <c r="E13" s="1214">
        <f>SUM(E6:E12)</f>
        <v>0</v>
      </c>
    </row>
    <row r="17" spans="1:1" s="1216" customFormat="1" ht="9.75">
      <c r="A17" s="1215"/>
    </row>
    <row r="18" spans="1:1" s="1216" customFormat="1" ht="9.75">
      <c r="A18" s="1215"/>
    </row>
    <row r="19" spans="1:1" s="1216" customFormat="1" ht="9.75">
      <c r="A19" s="1215"/>
    </row>
    <row r="20" spans="1:1" s="1216" customFormat="1" ht="9.75">
      <c r="A20" s="1215"/>
    </row>
    <row r="21" spans="1:1" s="1216" customFormat="1" ht="9.75">
      <c r="A21" s="1215"/>
    </row>
    <row r="22" spans="1:1" s="1216" customFormat="1" ht="9.75">
      <c r="A22" s="1215"/>
    </row>
    <row r="23" spans="1:1" s="1216" customFormat="1" ht="9.75">
      <c r="A23" s="1215"/>
    </row>
    <row r="24" spans="1:1" s="1216" customFormat="1" ht="9.75">
      <c r="A24" s="1215"/>
    </row>
    <row r="25" spans="1:1" s="1216" customFormat="1" ht="9.75">
      <c r="A25" s="1215"/>
    </row>
    <row r="26" spans="1:1" s="1216" customFormat="1" ht="9.75">
      <c r="A26" s="1215"/>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0.xml><?xml version="1.0" encoding="utf-8"?>
<worksheet xmlns="http://schemas.openxmlformats.org/spreadsheetml/2006/main" xmlns:r="http://schemas.openxmlformats.org/officeDocument/2006/relationships">
  <sheetPr>
    <tabColor rgb="FF00B0F0"/>
    <pageSetUpPr fitToPage="1"/>
  </sheetPr>
  <dimension ref="A1:N178"/>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4817</v>
      </c>
      <c r="C1" s="1696"/>
      <c r="D1" s="1696"/>
      <c r="E1" s="1219"/>
      <c r="G1" s="1221"/>
      <c r="H1" s="1222">
        <f>H178</f>
        <v>0</v>
      </c>
      <c r="I1" s="1223"/>
      <c r="J1" s="1222">
        <f>J178</f>
        <v>0</v>
      </c>
      <c r="K1" s="1223"/>
      <c r="L1" s="1222">
        <f>L178</f>
        <v>0</v>
      </c>
    </row>
    <row r="2" spans="1:14" s="1220" customFormat="1">
      <c r="A2" s="1218"/>
      <c r="B2" s="1696" t="s">
        <v>4830</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4834</v>
      </c>
      <c r="B4" s="1698" t="s">
        <v>4835</v>
      </c>
      <c r="C4" s="1698"/>
      <c r="D4" s="1698"/>
      <c r="E4" s="1227" t="s">
        <v>4836</v>
      </c>
      <c r="F4" s="1227" t="s">
        <v>4837</v>
      </c>
      <c r="G4" s="1210" t="s">
        <v>4838</v>
      </c>
      <c r="H4" s="1210" t="s">
        <v>4839</v>
      </c>
      <c r="I4" s="1210" t="s">
        <v>4840</v>
      </c>
      <c r="J4" s="1210" t="s">
        <v>4841</v>
      </c>
      <c r="K4" s="1210" t="s">
        <v>4842</v>
      </c>
      <c r="L4" s="1210" t="s">
        <v>4843</v>
      </c>
      <c r="M4" s="1210" t="s">
        <v>5953</v>
      </c>
      <c r="N4" s="1210" t="s">
        <v>4844</v>
      </c>
    </row>
    <row r="5" spans="1:14">
      <c r="A5" s="1228">
        <v>1</v>
      </c>
      <c r="B5" s="1228" t="s">
        <v>5936</v>
      </c>
      <c r="C5" s="1228" t="s">
        <v>5936</v>
      </c>
      <c r="D5" s="1228">
        <v>2</v>
      </c>
      <c r="E5" s="1228">
        <v>3</v>
      </c>
      <c r="F5" s="1228">
        <v>4</v>
      </c>
      <c r="G5" s="1228">
        <v>5</v>
      </c>
      <c r="H5" s="1228">
        <v>6</v>
      </c>
      <c r="I5" s="1228">
        <v>7</v>
      </c>
      <c r="J5" s="1228">
        <v>8</v>
      </c>
      <c r="K5" s="1228">
        <v>9</v>
      </c>
      <c r="L5" s="1228">
        <v>10</v>
      </c>
      <c r="M5" s="1228">
        <v>11</v>
      </c>
      <c r="N5" s="1228">
        <v>12</v>
      </c>
    </row>
    <row r="6" spans="1:14" s="1232" customFormat="1">
      <c r="A6" s="1229" t="s">
        <v>4845</v>
      </c>
      <c r="B6" s="1230" t="s">
        <v>4845</v>
      </c>
      <c r="C6" s="1230" t="s">
        <v>4845</v>
      </c>
      <c r="D6" s="1231" t="s">
        <v>4845</v>
      </c>
      <c r="E6" s="1229" t="s">
        <v>4845</v>
      </c>
      <c r="F6" s="1230" t="s">
        <v>4845</v>
      </c>
      <c r="G6" s="1229" t="s">
        <v>4846</v>
      </c>
      <c r="H6" s="1229" t="s">
        <v>4846</v>
      </c>
      <c r="I6" s="1229" t="s">
        <v>4846</v>
      </c>
      <c r="J6" s="1229" t="s">
        <v>4846</v>
      </c>
      <c r="K6" s="1230" t="s">
        <v>4846</v>
      </c>
      <c r="L6" s="1230" t="s">
        <v>4846</v>
      </c>
      <c r="M6" s="1230" t="s">
        <v>4846</v>
      </c>
      <c r="N6" s="1230" t="s">
        <v>4846</v>
      </c>
    </row>
    <row r="7" spans="1:14">
      <c r="A7" s="1233">
        <v>1</v>
      </c>
      <c r="B7" s="1234" t="s">
        <v>4847</v>
      </c>
      <c r="C7" s="1235"/>
      <c r="D7" s="1236"/>
      <c r="E7" s="1233" t="s">
        <v>4018</v>
      </c>
      <c r="F7" s="1235">
        <v>1</v>
      </c>
      <c r="G7" s="1237"/>
      <c r="H7" s="1238">
        <f>$F7*$G7</f>
        <v>0</v>
      </c>
      <c r="I7" s="1237"/>
      <c r="J7" s="1238">
        <f>$F7*$I7</f>
        <v>0</v>
      </c>
      <c r="K7" s="1237">
        <f>$G7+$I7</f>
        <v>0</v>
      </c>
      <c r="L7" s="1238">
        <f>$H7+$J7</f>
        <v>0</v>
      </c>
      <c r="M7" s="1235"/>
      <c r="N7" s="1235"/>
    </row>
    <row r="8" spans="1:14" ht="63.75">
      <c r="A8" s="1219"/>
      <c r="B8" s="1239"/>
      <c r="C8" s="1240"/>
      <c r="D8" s="1241" t="s">
        <v>4848</v>
      </c>
      <c r="E8" s="1219"/>
      <c r="F8" s="1240"/>
      <c r="G8" s="1222"/>
      <c r="H8" s="1242"/>
      <c r="I8" s="1222"/>
      <c r="J8" s="1242"/>
      <c r="K8" s="1222"/>
      <c r="L8" s="1242"/>
      <c r="M8" s="1240"/>
      <c r="N8" s="1240"/>
    </row>
    <row r="9" spans="1:14">
      <c r="D9" s="1241" t="s">
        <v>4849</v>
      </c>
    </row>
    <row r="10" spans="1:14">
      <c r="D10" s="1241" t="s">
        <v>4850</v>
      </c>
    </row>
    <row r="11" spans="1:14">
      <c r="D11" s="1241" t="s">
        <v>4851</v>
      </c>
    </row>
    <row r="12" spans="1:14">
      <c r="B12" s="1244">
        <v>1</v>
      </c>
      <c r="C12" s="1244" t="s">
        <v>5504</v>
      </c>
      <c r="D12" s="1246" t="s">
        <v>1047</v>
      </c>
    </row>
    <row r="13" spans="1:14">
      <c r="B13" s="1244">
        <v>1</v>
      </c>
      <c r="C13" s="1244" t="s">
        <v>5504</v>
      </c>
      <c r="D13" s="1246" t="s">
        <v>155</v>
      </c>
    </row>
    <row r="14" spans="1:14">
      <c r="B14" s="1244">
        <v>3</v>
      </c>
      <c r="C14" s="1244" t="s">
        <v>5504</v>
      </c>
      <c r="D14" s="1246" t="s">
        <v>1048</v>
      </c>
    </row>
    <row r="15" spans="1:14">
      <c r="B15" s="1244">
        <v>2</v>
      </c>
      <c r="C15" s="1244" t="s">
        <v>5504</v>
      </c>
      <c r="D15" s="1246" t="s">
        <v>156</v>
      </c>
    </row>
    <row r="16" spans="1:14">
      <c r="B16" s="1244">
        <v>1</v>
      </c>
      <c r="C16" s="1244" t="s">
        <v>5504</v>
      </c>
      <c r="D16" s="1246" t="s">
        <v>1049</v>
      </c>
    </row>
    <row r="17" spans="2:4">
      <c r="B17" s="1244">
        <v>1</v>
      </c>
      <c r="C17" s="1244" t="s">
        <v>5504</v>
      </c>
      <c r="D17" s="1246" t="s">
        <v>4854</v>
      </c>
    </row>
    <row r="18" spans="2:4">
      <c r="B18" s="1244">
        <v>8</v>
      </c>
      <c r="C18" s="1244" t="s">
        <v>4855</v>
      </c>
      <c r="D18" s="1246" t="s">
        <v>157</v>
      </c>
    </row>
    <row r="19" spans="2:4">
      <c r="B19" s="1244">
        <v>1</v>
      </c>
      <c r="C19" s="1244" t="s">
        <v>5504</v>
      </c>
      <c r="D19" s="1246" t="s">
        <v>1050</v>
      </c>
    </row>
    <row r="20" spans="2:4">
      <c r="B20" s="1244">
        <v>1</v>
      </c>
      <c r="C20" s="1244" t="s">
        <v>5504</v>
      </c>
      <c r="D20" s="1246" t="s">
        <v>158</v>
      </c>
    </row>
    <row r="21" spans="2:4">
      <c r="B21" s="1244">
        <v>1</v>
      </c>
      <c r="C21" s="1244" t="s">
        <v>5504</v>
      </c>
      <c r="D21" s="1246" t="s">
        <v>159</v>
      </c>
    </row>
    <row r="22" spans="2:4">
      <c r="B22" s="1244">
        <v>1</v>
      </c>
      <c r="C22" s="1244" t="s">
        <v>4855</v>
      </c>
      <c r="D22" s="1246" t="s">
        <v>4859</v>
      </c>
    </row>
    <row r="23" spans="2:4">
      <c r="B23" s="1244">
        <v>1</v>
      </c>
      <c r="C23" s="1244" t="s">
        <v>5504</v>
      </c>
      <c r="D23" s="1246" t="s">
        <v>4861</v>
      </c>
    </row>
    <row r="24" spans="2:4">
      <c r="B24" s="1244">
        <v>2</v>
      </c>
      <c r="C24" s="1244" t="s">
        <v>5504</v>
      </c>
      <c r="D24" s="1246" t="s">
        <v>6</v>
      </c>
    </row>
    <row r="25" spans="2:4">
      <c r="B25" s="1244">
        <v>1</v>
      </c>
      <c r="C25" s="1244" t="s">
        <v>5504</v>
      </c>
      <c r="D25" s="1246" t="s">
        <v>4863</v>
      </c>
    </row>
    <row r="26" spans="2:4">
      <c r="B26" s="1244">
        <v>1</v>
      </c>
      <c r="C26" s="1244" t="s">
        <v>5504</v>
      </c>
      <c r="D26" s="1246" t="s">
        <v>7</v>
      </c>
    </row>
    <row r="27" spans="2:4">
      <c r="B27" s="1244">
        <v>5</v>
      </c>
      <c r="C27" s="1244" t="s">
        <v>5504</v>
      </c>
      <c r="D27" s="1246" t="s">
        <v>4864</v>
      </c>
    </row>
    <row r="28" spans="2:4">
      <c r="B28" s="1244">
        <v>1</v>
      </c>
      <c r="C28" s="1244" t="s">
        <v>5504</v>
      </c>
      <c r="D28" s="1246" t="s">
        <v>4866</v>
      </c>
    </row>
    <row r="29" spans="2:4">
      <c r="B29" s="1244">
        <v>2</v>
      </c>
      <c r="C29" s="1244" t="s">
        <v>5504</v>
      </c>
      <c r="D29" s="1246" t="s">
        <v>984</v>
      </c>
    </row>
    <row r="30" spans="2:4">
      <c r="B30" s="1244">
        <v>1</v>
      </c>
      <c r="C30" s="1244" t="s">
        <v>5504</v>
      </c>
      <c r="D30" s="1246" t="s">
        <v>876</v>
      </c>
    </row>
    <row r="31" spans="2:4">
      <c r="B31" s="1244">
        <v>1</v>
      </c>
      <c r="C31" s="1244" t="s">
        <v>5504</v>
      </c>
      <c r="D31" s="1246" t="s">
        <v>1051</v>
      </c>
    </row>
    <row r="32" spans="2:4">
      <c r="B32" s="1244">
        <v>2</v>
      </c>
      <c r="C32" s="1244" t="s">
        <v>5504</v>
      </c>
      <c r="D32" s="1246" t="s">
        <v>1290</v>
      </c>
    </row>
    <row r="33" spans="2:4">
      <c r="B33" s="1244">
        <v>2</v>
      </c>
      <c r="C33" s="1244" t="s">
        <v>5504</v>
      </c>
      <c r="D33" s="1246" t="s">
        <v>4869</v>
      </c>
    </row>
    <row r="34" spans="2:4">
      <c r="B34" s="1244">
        <v>2</v>
      </c>
      <c r="C34" s="1244" t="s">
        <v>5504</v>
      </c>
      <c r="D34" s="1246" t="s">
        <v>3775</v>
      </c>
    </row>
    <row r="35" spans="2:4">
      <c r="B35" s="1244">
        <v>2</v>
      </c>
      <c r="C35" s="1244" t="s">
        <v>5504</v>
      </c>
      <c r="D35" s="1246" t="s">
        <v>4872</v>
      </c>
    </row>
    <row r="36" spans="2:4">
      <c r="B36" s="1244">
        <v>6</v>
      </c>
      <c r="C36" s="1244" t="s">
        <v>5504</v>
      </c>
      <c r="D36" s="1246" t="s">
        <v>4874</v>
      </c>
    </row>
    <row r="37" spans="2:4">
      <c r="B37" s="1244">
        <v>1</v>
      </c>
      <c r="C37" s="1244" t="s">
        <v>5504</v>
      </c>
      <c r="D37" s="1246" t="s">
        <v>4874</v>
      </c>
    </row>
    <row r="38" spans="2:4">
      <c r="B38" s="1244">
        <v>1</v>
      </c>
      <c r="C38" s="1244" t="s">
        <v>5504</v>
      </c>
      <c r="D38" s="1246" t="s">
        <v>162</v>
      </c>
    </row>
    <row r="39" spans="2:4">
      <c r="B39" s="1244">
        <v>1</v>
      </c>
      <c r="C39" s="1244" t="s">
        <v>5504</v>
      </c>
      <c r="D39" s="1246" t="s">
        <v>164</v>
      </c>
    </row>
    <row r="40" spans="2:4">
      <c r="B40" s="1244">
        <v>1</v>
      </c>
      <c r="C40" s="1244" t="s">
        <v>5504</v>
      </c>
      <c r="D40" s="1246" t="s">
        <v>986</v>
      </c>
    </row>
    <row r="41" spans="2:4">
      <c r="B41" s="1244">
        <v>2</v>
      </c>
      <c r="C41" s="1244" t="s">
        <v>5504</v>
      </c>
      <c r="D41" s="1246" t="s">
        <v>877</v>
      </c>
    </row>
    <row r="42" spans="2:4">
      <c r="B42" s="1244">
        <v>1</v>
      </c>
      <c r="C42" s="1244" t="s">
        <v>5504</v>
      </c>
      <c r="D42" s="1246" t="s">
        <v>1052</v>
      </c>
    </row>
    <row r="43" spans="2:4">
      <c r="B43" s="1244">
        <v>2</v>
      </c>
      <c r="C43" s="1244" t="s">
        <v>5504</v>
      </c>
      <c r="D43" s="1246" t="s">
        <v>1053</v>
      </c>
    </row>
    <row r="44" spans="2:4">
      <c r="B44" s="1244">
        <v>1</v>
      </c>
      <c r="C44" s="1244" t="s">
        <v>5504</v>
      </c>
      <c r="D44" s="1246" t="s">
        <v>4880</v>
      </c>
    </row>
    <row r="45" spans="2:4">
      <c r="B45" s="1244">
        <v>1</v>
      </c>
      <c r="C45" s="1244" t="s">
        <v>5504</v>
      </c>
      <c r="D45" s="1246" t="s">
        <v>4881</v>
      </c>
    </row>
    <row r="46" spans="2:4">
      <c r="B46" s="1244">
        <v>2</v>
      </c>
      <c r="C46" s="1244" t="s">
        <v>5504</v>
      </c>
      <c r="D46" s="1246" t="s">
        <v>1292</v>
      </c>
    </row>
    <row r="47" spans="2:4">
      <c r="B47" s="1244">
        <v>3</v>
      </c>
      <c r="C47" s="1244" t="s">
        <v>5504</v>
      </c>
      <c r="D47" s="1246" t="s">
        <v>166</v>
      </c>
    </row>
    <row r="48" spans="2:4">
      <c r="B48" s="1244">
        <v>8</v>
      </c>
      <c r="C48" s="1244" t="s">
        <v>5504</v>
      </c>
      <c r="D48" s="1246" t="s">
        <v>4882</v>
      </c>
    </row>
    <row r="49" spans="2:4">
      <c r="B49" s="1244">
        <v>1</v>
      </c>
      <c r="C49" s="1244" t="s">
        <v>5504</v>
      </c>
      <c r="D49" s="1246" t="s">
        <v>1160</v>
      </c>
    </row>
    <row r="50" spans="2:4">
      <c r="B50" s="1244">
        <v>3</v>
      </c>
      <c r="C50" s="1244" t="s">
        <v>5504</v>
      </c>
      <c r="D50" s="1246" t="s">
        <v>1054</v>
      </c>
    </row>
    <row r="51" spans="2:4">
      <c r="B51" s="1244">
        <v>2</v>
      </c>
      <c r="C51" s="1244" t="s">
        <v>5504</v>
      </c>
      <c r="D51" s="1246" t="s">
        <v>990</v>
      </c>
    </row>
    <row r="52" spans="2:4">
      <c r="B52" s="1244">
        <v>1</v>
      </c>
      <c r="C52" s="1244" t="s">
        <v>5504</v>
      </c>
      <c r="D52" s="1246" t="s">
        <v>4885</v>
      </c>
    </row>
    <row r="53" spans="2:4">
      <c r="B53" s="1244">
        <v>6</v>
      </c>
      <c r="C53" s="1244" t="s">
        <v>5504</v>
      </c>
      <c r="D53" s="1246" t="s">
        <v>4886</v>
      </c>
    </row>
    <row r="54" spans="2:4">
      <c r="B54" s="1244">
        <v>1</v>
      </c>
      <c r="C54" s="1244" t="s">
        <v>5504</v>
      </c>
      <c r="D54" s="1246" t="s">
        <v>878</v>
      </c>
    </row>
    <row r="55" spans="2:4">
      <c r="B55" s="1244">
        <v>1</v>
      </c>
      <c r="C55" s="1244" t="s">
        <v>5504</v>
      </c>
      <c r="D55" s="1246" t="s">
        <v>170</v>
      </c>
    </row>
    <row r="56" spans="2:4">
      <c r="B56" s="1244">
        <v>1</v>
      </c>
      <c r="C56" s="1244" t="s">
        <v>5504</v>
      </c>
      <c r="D56" s="1246" t="s">
        <v>4887</v>
      </c>
    </row>
    <row r="57" spans="2:4">
      <c r="B57" s="1244">
        <v>3</v>
      </c>
      <c r="C57" s="1244" t="s">
        <v>5504</v>
      </c>
      <c r="D57" s="1246" t="s">
        <v>4889</v>
      </c>
    </row>
    <row r="58" spans="2:4">
      <c r="B58" s="1244">
        <v>6</v>
      </c>
      <c r="C58" s="1244" t="s">
        <v>5504</v>
      </c>
      <c r="D58" s="1246" t="s">
        <v>879</v>
      </c>
    </row>
    <row r="59" spans="2:4">
      <c r="B59" s="1244">
        <v>1</v>
      </c>
      <c r="C59" s="1244" t="s">
        <v>5504</v>
      </c>
      <c r="D59" s="1246" t="s">
        <v>4891</v>
      </c>
    </row>
    <row r="60" spans="2:4">
      <c r="B60" s="1244">
        <v>1</v>
      </c>
      <c r="C60" s="1244" t="s">
        <v>5504</v>
      </c>
      <c r="D60" s="1246" t="s">
        <v>3078</v>
      </c>
    </row>
    <row r="61" spans="2:4">
      <c r="B61" s="1244">
        <v>2</v>
      </c>
      <c r="C61" s="1244" t="s">
        <v>5504</v>
      </c>
      <c r="D61" s="1246" t="s">
        <v>880</v>
      </c>
    </row>
    <row r="62" spans="2:4">
      <c r="B62" s="1244">
        <v>2</v>
      </c>
      <c r="C62" s="1244" t="s">
        <v>5504</v>
      </c>
      <c r="D62" s="1246" t="s">
        <v>991</v>
      </c>
    </row>
    <row r="63" spans="2:4">
      <c r="B63" s="1244">
        <v>3</v>
      </c>
      <c r="C63" s="1244" t="s">
        <v>5504</v>
      </c>
      <c r="D63" s="1246" t="s">
        <v>1056</v>
      </c>
    </row>
    <row r="64" spans="2:4">
      <c r="B64" s="1244">
        <v>1</v>
      </c>
      <c r="C64" s="1244" t="s">
        <v>5504</v>
      </c>
      <c r="D64" s="1246" t="s">
        <v>1058</v>
      </c>
    </row>
    <row r="65" spans="2:4">
      <c r="B65" s="1244">
        <v>2</v>
      </c>
      <c r="C65" s="1244" t="s">
        <v>5504</v>
      </c>
      <c r="D65" s="1246" t="s">
        <v>3084</v>
      </c>
    </row>
    <row r="66" spans="2:4">
      <c r="B66" s="1244">
        <v>1</v>
      </c>
      <c r="C66" s="1244" t="s">
        <v>5504</v>
      </c>
      <c r="D66" s="1246" t="s">
        <v>11</v>
      </c>
    </row>
    <row r="67" spans="2:4">
      <c r="B67" s="1244">
        <v>8</v>
      </c>
      <c r="C67" s="1244" t="s">
        <v>5504</v>
      </c>
      <c r="D67" s="1246" t="s">
        <v>3085</v>
      </c>
    </row>
    <row r="68" spans="2:4">
      <c r="B68" s="1244">
        <v>11</v>
      </c>
      <c r="C68" s="1244" t="s">
        <v>5504</v>
      </c>
      <c r="D68" s="1246" t="s">
        <v>3086</v>
      </c>
    </row>
    <row r="69" spans="2:4">
      <c r="B69" s="1244">
        <v>11</v>
      </c>
      <c r="C69" s="1244" t="s">
        <v>5504</v>
      </c>
      <c r="D69" s="1246" t="s">
        <v>3087</v>
      </c>
    </row>
    <row r="70" spans="2:4">
      <c r="B70" s="1244">
        <v>136</v>
      </c>
      <c r="C70" s="1244" t="s">
        <v>5504</v>
      </c>
      <c r="D70" s="1246" t="s">
        <v>3088</v>
      </c>
    </row>
    <row r="71" spans="2:4">
      <c r="B71" s="1244">
        <v>18</v>
      </c>
      <c r="C71" s="1244" t="s">
        <v>5504</v>
      </c>
      <c r="D71" s="1246" t="s">
        <v>3089</v>
      </c>
    </row>
    <row r="72" spans="2:4">
      <c r="B72" s="1244">
        <v>3</v>
      </c>
      <c r="C72" s="1244" t="s">
        <v>5504</v>
      </c>
      <c r="D72" s="1246" t="s">
        <v>3876</v>
      </c>
    </row>
    <row r="73" spans="2:4">
      <c r="B73" s="1244">
        <v>6</v>
      </c>
      <c r="C73" s="1244" t="s">
        <v>5504</v>
      </c>
      <c r="D73" s="1246" t="s">
        <v>1201</v>
      </c>
    </row>
    <row r="74" spans="2:4">
      <c r="B74" s="1244">
        <v>24</v>
      </c>
      <c r="C74" s="1244" t="s">
        <v>5504</v>
      </c>
      <c r="D74" s="1246" t="s">
        <v>3090</v>
      </c>
    </row>
    <row r="75" spans="2:4">
      <c r="B75" s="1244">
        <v>1</v>
      </c>
      <c r="C75" s="1244" t="s">
        <v>5504</v>
      </c>
      <c r="D75" s="1246" t="s">
        <v>3091</v>
      </c>
    </row>
    <row r="76" spans="2:4">
      <c r="B76" s="1244">
        <v>3</v>
      </c>
      <c r="C76" s="1244" t="s">
        <v>5504</v>
      </c>
      <c r="D76" s="1246" t="s">
        <v>3092</v>
      </c>
    </row>
    <row r="77" spans="2:4">
      <c r="B77" s="1244">
        <v>3</v>
      </c>
      <c r="C77" s="1244" t="s">
        <v>5504</v>
      </c>
      <c r="D77" s="1246" t="s">
        <v>881</v>
      </c>
    </row>
    <row r="78" spans="2:4">
      <c r="B78" s="1244">
        <v>2</v>
      </c>
      <c r="C78" s="1244" t="s">
        <v>5504</v>
      </c>
      <c r="D78" s="1246" t="s">
        <v>3095</v>
      </c>
    </row>
    <row r="79" spans="2:4">
      <c r="B79" s="1244">
        <v>5</v>
      </c>
      <c r="C79" s="1244" t="s">
        <v>5504</v>
      </c>
      <c r="D79" s="1246" t="s">
        <v>3096</v>
      </c>
    </row>
    <row r="80" spans="2:4">
      <c r="B80" s="1244">
        <v>11</v>
      </c>
      <c r="C80" s="1244" t="s">
        <v>5504</v>
      </c>
      <c r="D80" s="1246" t="s">
        <v>3097</v>
      </c>
    </row>
    <row r="81" spans="1:14">
      <c r="B81" s="1244">
        <v>5</v>
      </c>
      <c r="C81" s="1244" t="s">
        <v>5504</v>
      </c>
      <c r="D81" s="1246" t="s">
        <v>3100</v>
      </c>
    </row>
    <row r="82" spans="1:14">
      <c r="B82" s="1244">
        <v>2</v>
      </c>
      <c r="C82" s="1244" t="s">
        <v>5504</v>
      </c>
      <c r="D82" s="1246" t="s">
        <v>174</v>
      </c>
    </row>
    <row r="83" spans="1:14">
      <c r="B83" s="1244">
        <v>10</v>
      </c>
      <c r="C83" s="1244" t="s">
        <v>5504</v>
      </c>
      <c r="D83" s="1246" t="s">
        <v>3103</v>
      </c>
    </row>
    <row r="84" spans="1:14">
      <c r="B84" s="1244">
        <v>1</v>
      </c>
      <c r="C84" s="1244" t="s">
        <v>4018</v>
      </c>
      <c r="D84" s="1246" t="s">
        <v>3105</v>
      </c>
    </row>
    <row r="85" spans="1:14">
      <c r="A85" s="1233">
        <v>2</v>
      </c>
      <c r="B85" s="1234" t="s">
        <v>3106</v>
      </c>
      <c r="C85" s="1235"/>
      <c r="D85" s="1236"/>
      <c r="E85" s="1233" t="s">
        <v>5504</v>
      </c>
      <c r="F85" s="1235">
        <v>1</v>
      </c>
      <c r="G85" s="1237"/>
      <c r="H85" s="1238">
        <f>$F85*$G85</f>
        <v>0</v>
      </c>
      <c r="I85" s="1237"/>
      <c r="J85" s="1238">
        <f>$F85*$I85</f>
        <v>0</v>
      </c>
      <c r="K85" s="1237">
        <f>$G85+$I85</f>
        <v>0</v>
      </c>
      <c r="L85" s="1238">
        <f>$H85+$J85</f>
        <v>0</v>
      </c>
      <c r="M85" s="1235"/>
      <c r="N85" s="1235"/>
    </row>
    <row r="87" spans="1:14">
      <c r="A87" s="1233">
        <v>3</v>
      </c>
      <c r="B87" s="1234" t="s">
        <v>3108</v>
      </c>
      <c r="C87" s="1235"/>
      <c r="D87" s="1236"/>
      <c r="E87" s="1233" t="s">
        <v>5504</v>
      </c>
      <c r="F87" s="1235">
        <v>4</v>
      </c>
      <c r="G87" s="1237"/>
      <c r="H87" s="1238">
        <f>$F87*$G87</f>
        <v>0</v>
      </c>
      <c r="I87" s="1237"/>
      <c r="J87" s="1238">
        <f>$F87*$I87</f>
        <v>0</v>
      </c>
      <c r="K87" s="1237">
        <f>$G87+$I87</f>
        <v>0</v>
      </c>
      <c r="L87" s="1238">
        <f>$H87+$J87</f>
        <v>0</v>
      </c>
      <c r="M87" s="1235"/>
      <c r="N87" s="1235"/>
    </row>
    <row r="88" spans="1:14">
      <c r="D88" s="1246" t="s">
        <v>882</v>
      </c>
    </row>
    <row r="89" spans="1:14">
      <c r="A89" s="1233">
        <v>4</v>
      </c>
      <c r="B89" s="1234" t="s">
        <v>177</v>
      </c>
      <c r="C89" s="1235"/>
      <c r="D89" s="1236"/>
      <c r="E89" s="1233" t="s">
        <v>5504</v>
      </c>
      <c r="F89" s="1235">
        <v>1</v>
      </c>
      <c r="G89" s="1237"/>
      <c r="H89" s="1238">
        <f>$F89*$G89</f>
        <v>0</v>
      </c>
      <c r="I89" s="1237"/>
      <c r="J89" s="1238">
        <f>$F89*$I89</f>
        <v>0</v>
      </c>
      <c r="K89" s="1237">
        <f>$G89+$I89</f>
        <v>0</v>
      </c>
      <c r="L89" s="1238">
        <f>$H89+$J89</f>
        <v>0</v>
      </c>
      <c r="M89" s="1235"/>
      <c r="N89" s="1235"/>
    </row>
    <row r="90" spans="1:14">
      <c r="D90" s="1246" t="s">
        <v>883</v>
      </c>
    </row>
    <row r="91" spans="1:14">
      <c r="A91" s="1233">
        <v>5</v>
      </c>
      <c r="B91" s="1234" t="s">
        <v>181</v>
      </c>
      <c r="C91" s="1235"/>
      <c r="D91" s="1236"/>
      <c r="E91" s="1233" t="s">
        <v>5504</v>
      </c>
      <c r="F91" s="1235">
        <v>1</v>
      </c>
      <c r="G91" s="1237"/>
      <c r="H91" s="1238">
        <f>$F91*$G91</f>
        <v>0</v>
      </c>
      <c r="I91" s="1237"/>
      <c r="J91" s="1238">
        <f>$F91*$I91</f>
        <v>0</v>
      </c>
      <c r="K91" s="1237">
        <f>$G91+$I91</f>
        <v>0</v>
      </c>
      <c r="L91" s="1238">
        <f>$H91+$J91</f>
        <v>0</v>
      </c>
      <c r="M91" s="1235"/>
      <c r="N91" s="1235"/>
    </row>
    <row r="92" spans="1:14">
      <c r="A92" s="1247"/>
      <c r="B92" s="1248"/>
      <c r="C92" s="1249"/>
      <c r="D92" s="1250" t="s">
        <v>30</v>
      </c>
      <c r="E92" s="1247"/>
      <c r="F92" s="1249"/>
      <c r="G92" s="1251"/>
      <c r="H92" s="1252"/>
      <c r="I92" s="1251"/>
      <c r="J92" s="1252"/>
      <c r="K92" s="1251"/>
      <c r="L92" s="1252"/>
      <c r="M92" s="1249"/>
      <c r="N92" s="1249"/>
    </row>
    <row r="93" spans="1:14">
      <c r="A93" s="1233">
        <v>6</v>
      </c>
      <c r="B93" s="1234" t="s">
        <v>3110</v>
      </c>
      <c r="C93" s="1235"/>
      <c r="D93" s="1236"/>
      <c r="E93" s="1233" t="s">
        <v>459</v>
      </c>
      <c r="F93" s="1235">
        <v>115</v>
      </c>
      <c r="G93" s="1237"/>
      <c r="H93" s="1238">
        <f>$F93*$G93</f>
        <v>0</v>
      </c>
      <c r="I93" s="1237"/>
      <c r="J93" s="1238">
        <f>$F93*$I93</f>
        <v>0</v>
      </c>
      <c r="K93" s="1237">
        <f>$G93+$I93</f>
        <v>0</v>
      </c>
      <c r="L93" s="1238">
        <f>$H93+$J93</f>
        <v>0</v>
      </c>
      <c r="M93" s="1235"/>
      <c r="N93" s="1235"/>
    </row>
    <row r="94" spans="1:14">
      <c r="A94" s="1247"/>
      <c r="B94" s="1248"/>
      <c r="C94" s="1249"/>
      <c r="D94" s="1250" t="s">
        <v>3111</v>
      </c>
      <c r="E94" s="1247"/>
      <c r="F94" s="1249"/>
      <c r="G94" s="1251"/>
      <c r="H94" s="1252"/>
      <c r="I94" s="1251"/>
      <c r="J94" s="1252"/>
      <c r="K94" s="1251"/>
      <c r="L94" s="1252"/>
      <c r="M94" s="1249"/>
      <c r="N94" s="1249"/>
    </row>
    <row r="95" spans="1:14">
      <c r="A95" s="1233">
        <v>7</v>
      </c>
      <c r="B95" s="1234" t="s">
        <v>1016</v>
      </c>
      <c r="C95" s="1235"/>
      <c r="D95" s="1236"/>
      <c r="E95" s="1233" t="s">
        <v>459</v>
      </c>
      <c r="F95" s="1235">
        <v>50</v>
      </c>
      <c r="G95" s="1237"/>
      <c r="H95" s="1238">
        <f>$F95*$G95</f>
        <v>0</v>
      </c>
      <c r="I95" s="1237"/>
      <c r="J95" s="1238">
        <f>$F95*$I95</f>
        <v>0</v>
      </c>
      <c r="K95" s="1237">
        <f>$G95+$I95</f>
        <v>0</v>
      </c>
      <c r="L95" s="1238">
        <f>$H95+$J95</f>
        <v>0</v>
      </c>
      <c r="M95" s="1235"/>
      <c r="N95" s="1235"/>
    </row>
    <row r="96" spans="1:14">
      <c r="A96" s="1247"/>
      <c r="B96" s="1248"/>
      <c r="C96" s="1249"/>
      <c r="D96" s="1250" t="s">
        <v>3111</v>
      </c>
      <c r="E96" s="1247"/>
      <c r="F96" s="1249"/>
      <c r="G96" s="1251"/>
      <c r="H96" s="1252"/>
      <c r="I96" s="1251"/>
      <c r="J96" s="1252"/>
      <c r="K96" s="1251"/>
      <c r="L96" s="1252"/>
      <c r="M96" s="1249"/>
      <c r="N96" s="1249"/>
    </row>
    <row r="97" spans="1:14">
      <c r="A97" s="1233">
        <v>8</v>
      </c>
      <c r="B97" s="1234" t="s">
        <v>1165</v>
      </c>
      <c r="C97" s="1235"/>
      <c r="D97" s="1236"/>
      <c r="E97" s="1233" t="s">
        <v>459</v>
      </c>
      <c r="F97" s="1235">
        <v>88</v>
      </c>
      <c r="G97" s="1237"/>
      <c r="H97" s="1238">
        <f>$F97*$G97</f>
        <v>0</v>
      </c>
      <c r="I97" s="1237"/>
      <c r="J97" s="1238">
        <f>$F97*$I97</f>
        <v>0</v>
      </c>
      <c r="K97" s="1237">
        <f>$G97+$I97</f>
        <v>0</v>
      </c>
      <c r="L97" s="1238">
        <f>$H97+$J97</f>
        <v>0</v>
      </c>
      <c r="M97" s="1235"/>
      <c r="N97" s="1235"/>
    </row>
    <row r="98" spans="1:14">
      <c r="A98" s="1247"/>
      <c r="B98" s="1248"/>
      <c r="C98" s="1249"/>
      <c r="D98" s="1250" t="s">
        <v>3111</v>
      </c>
      <c r="E98" s="1247"/>
      <c r="F98" s="1249"/>
      <c r="G98" s="1251"/>
      <c r="H98" s="1252"/>
      <c r="I98" s="1251"/>
      <c r="J98" s="1252"/>
      <c r="K98" s="1251"/>
      <c r="L98" s="1252"/>
      <c r="M98" s="1249"/>
      <c r="N98" s="1249"/>
    </row>
    <row r="99" spans="1:14">
      <c r="A99" s="1233">
        <v>9</v>
      </c>
      <c r="B99" s="1234" t="s">
        <v>3112</v>
      </c>
      <c r="C99" s="1235"/>
      <c r="D99" s="1236"/>
      <c r="E99" s="1233" t="s">
        <v>459</v>
      </c>
      <c r="F99" s="1235">
        <v>25</v>
      </c>
      <c r="G99" s="1237"/>
      <c r="H99" s="1238">
        <f>$F99*$G99</f>
        <v>0</v>
      </c>
      <c r="I99" s="1237"/>
      <c r="J99" s="1238">
        <f>$F99*$I99</f>
        <v>0</v>
      </c>
      <c r="K99" s="1237">
        <f>$G99+$I99</f>
        <v>0</v>
      </c>
      <c r="L99" s="1238">
        <f>$H99+$J99</f>
        <v>0</v>
      </c>
      <c r="M99" s="1235"/>
      <c r="N99" s="1235"/>
    </row>
    <row r="100" spans="1:14">
      <c r="A100" s="1247"/>
      <c r="B100" s="1248"/>
      <c r="C100" s="1249"/>
      <c r="D100" s="1250" t="s">
        <v>3111</v>
      </c>
      <c r="E100" s="1247"/>
      <c r="F100" s="1249"/>
      <c r="G100" s="1251"/>
      <c r="H100" s="1252"/>
      <c r="I100" s="1251"/>
      <c r="J100" s="1252"/>
      <c r="K100" s="1251"/>
      <c r="L100" s="1252"/>
      <c r="M100" s="1249"/>
      <c r="N100" s="1249"/>
    </row>
    <row r="101" spans="1:14">
      <c r="A101" s="1233">
        <v>10</v>
      </c>
      <c r="B101" s="1234" t="s">
        <v>3113</v>
      </c>
      <c r="C101" s="1235"/>
      <c r="D101" s="1236"/>
      <c r="E101" s="1233" t="s">
        <v>459</v>
      </c>
      <c r="F101" s="1235">
        <v>7</v>
      </c>
      <c r="G101" s="1237"/>
      <c r="H101" s="1238">
        <f>$F101*$G101</f>
        <v>0</v>
      </c>
      <c r="I101" s="1237"/>
      <c r="J101" s="1238">
        <f>$F101*$I101</f>
        <v>0</v>
      </c>
      <c r="K101" s="1237">
        <f>$G101+$I101</f>
        <v>0</v>
      </c>
      <c r="L101" s="1238">
        <f>$H101+$J101</f>
        <v>0</v>
      </c>
      <c r="M101" s="1235"/>
      <c r="N101" s="1235"/>
    </row>
    <row r="102" spans="1:14">
      <c r="A102" s="1247"/>
      <c r="B102" s="1248"/>
      <c r="C102" s="1249"/>
      <c r="D102" s="1250" t="s">
        <v>3111</v>
      </c>
      <c r="E102" s="1247"/>
      <c r="F102" s="1249"/>
      <c r="G102" s="1251"/>
      <c r="H102" s="1252"/>
      <c r="I102" s="1251"/>
      <c r="J102" s="1252"/>
      <c r="K102" s="1251"/>
      <c r="L102" s="1252"/>
      <c r="M102" s="1249"/>
      <c r="N102" s="1249"/>
    </row>
    <row r="103" spans="1:14">
      <c r="A103" s="1233">
        <v>11</v>
      </c>
      <c r="B103" s="1234" t="s">
        <v>1065</v>
      </c>
      <c r="C103" s="1235"/>
      <c r="D103" s="1236"/>
      <c r="E103" s="1233" t="s">
        <v>459</v>
      </c>
      <c r="F103" s="1235">
        <v>30</v>
      </c>
      <c r="G103" s="1237"/>
      <c r="H103" s="1238">
        <f>$F103*$G103</f>
        <v>0</v>
      </c>
      <c r="I103" s="1237"/>
      <c r="J103" s="1238">
        <f>$F103*$I103</f>
        <v>0</v>
      </c>
      <c r="K103" s="1237">
        <f>$G103+$I103</f>
        <v>0</v>
      </c>
      <c r="L103" s="1238">
        <f>$H103+$J103</f>
        <v>0</v>
      </c>
      <c r="M103" s="1235"/>
      <c r="N103" s="1235"/>
    </row>
    <row r="104" spans="1:14">
      <c r="A104" s="1247"/>
      <c r="B104" s="1248"/>
      <c r="C104" s="1249"/>
      <c r="D104" s="1250" t="s">
        <v>3111</v>
      </c>
      <c r="E104" s="1247"/>
      <c r="F104" s="1249"/>
      <c r="G104" s="1251"/>
      <c r="H104" s="1252"/>
      <c r="I104" s="1251"/>
      <c r="J104" s="1252"/>
      <c r="K104" s="1251"/>
      <c r="L104" s="1252"/>
      <c r="M104" s="1249"/>
      <c r="N104" s="1249"/>
    </row>
    <row r="105" spans="1:14">
      <c r="A105" s="1233">
        <v>12</v>
      </c>
      <c r="B105" s="1234" t="s">
        <v>3117</v>
      </c>
      <c r="C105" s="1235"/>
      <c r="D105" s="1236"/>
      <c r="E105" s="1233" t="s">
        <v>459</v>
      </c>
      <c r="F105" s="1235">
        <v>150</v>
      </c>
      <c r="G105" s="1237"/>
      <c r="H105" s="1238">
        <f>$F105*$G105</f>
        <v>0</v>
      </c>
      <c r="I105" s="1237"/>
      <c r="J105" s="1238">
        <f>$F105*$I105</f>
        <v>0</v>
      </c>
      <c r="K105" s="1237">
        <f>$G105+$I105</f>
        <v>0</v>
      </c>
      <c r="L105" s="1238">
        <f>$H105+$J105</f>
        <v>0</v>
      </c>
      <c r="M105" s="1235"/>
      <c r="N105" s="1235"/>
    </row>
    <row r="106" spans="1:14">
      <c r="A106" s="1247"/>
      <c r="B106" s="1248"/>
      <c r="C106" s="1249"/>
      <c r="D106" s="1250" t="s">
        <v>3111</v>
      </c>
      <c r="E106" s="1247"/>
      <c r="F106" s="1249"/>
      <c r="G106" s="1251"/>
      <c r="H106" s="1252"/>
      <c r="I106" s="1251"/>
      <c r="J106" s="1252"/>
      <c r="K106" s="1251"/>
      <c r="L106" s="1252"/>
      <c r="M106" s="1249"/>
      <c r="N106" s="1249"/>
    </row>
    <row r="107" spans="1:14">
      <c r="A107" s="1233">
        <v>13</v>
      </c>
      <c r="B107" s="1234" t="s">
        <v>884</v>
      </c>
      <c r="C107" s="1235"/>
      <c r="D107" s="1236"/>
      <c r="E107" s="1233" t="s">
        <v>459</v>
      </c>
      <c r="F107" s="1235">
        <v>59</v>
      </c>
      <c r="G107" s="1237"/>
      <c r="H107" s="1238">
        <f>$F107*$G107</f>
        <v>0</v>
      </c>
      <c r="I107" s="1237"/>
      <c r="J107" s="1238">
        <f>$F107*$I107</f>
        <v>0</v>
      </c>
      <c r="K107" s="1237">
        <f>$G107+$I107</f>
        <v>0</v>
      </c>
      <c r="L107" s="1238">
        <f>$H107+$J107</f>
        <v>0</v>
      </c>
      <c r="M107" s="1235"/>
      <c r="N107" s="1235"/>
    </row>
    <row r="108" spans="1:14">
      <c r="A108" s="1247"/>
      <c r="B108" s="1248"/>
      <c r="C108" s="1249"/>
      <c r="D108" s="1250" t="s">
        <v>3111</v>
      </c>
      <c r="E108" s="1247"/>
      <c r="F108" s="1249"/>
      <c r="G108" s="1251"/>
      <c r="H108" s="1252"/>
      <c r="I108" s="1251"/>
      <c r="J108" s="1252"/>
      <c r="K108" s="1251"/>
      <c r="L108" s="1252"/>
      <c r="M108" s="1249"/>
      <c r="N108" s="1249"/>
    </row>
    <row r="109" spans="1:14">
      <c r="A109" s="1233">
        <v>14</v>
      </c>
      <c r="B109" s="1234" t="s">
        <v>3119</v>
      </c>
      <c r="C109" s="1235"/>
      <c r="D109" s="1236"/>
      <c r="E109" s="1233" t="s">
        <v>459</v>
      </c>
      <c r="F109" s="1235">
        <v>84</v>
      </c>
      <c r="G109" s="1237"/>
      <c r="H109" s="1238">
        <f>$F109*$G109</f>
        <v>0</v>
      </c>
      <c r="I109" s="1237"/>
      <c r="J109" s="1238">
        <f>$F109*$I109</f>
        <v>0</v>
      </c>
      <c r="K109" s="1237">
        <f>$G109+$I109</f>
        <v>0</v>
      </c>
      <c r="L109" s="1238">
        <f>$H109+$J109</f>
        <v>0</v>
      </c>
      <c r="M109" s="1235"/>
      <c r="N109" s="1235"/>
    </row>
    <row r="110" spans="1:14">
      <c r="A110" s="1247"/>
      <c r="B110" s="1248"/>
      <c r="C110" s="1249"/>
      <c r="D110" s="1250" t="s">
        <v>3111</v>
      </c>
      <c r="E110" s="1247"/>
      <c r="F110" s="1249"/>
      <c r="G110" s="1251"/>
      <c r="H110" s="1252"/>
      <c r="I110" s="1251"/>
      <c r="J110" s="1252"/>
      <c r="K110" s="1251"/>
      <c r="L110" s="1252"/>
      <c r="M110" s="1249"/>
      <c r="N110" s="1249"/>
    </row>
    <row r="111" spans="1:14">
      <c r="A111" s="1233">
        <v>15</v>
      </c>
      <c r="B111" s="1234" t="s">
        <v>885</v>
      </c>
      <c r="C111" s="1235"/>
      <c r="D111" s="1236"/>
      <c r="E111" s="1233" t="s">
        <v>459</v>
      </c>
      <c r="F111" s="1235">
        <v>25</v>
      </c>
      <c r="G111" s="1237"/>
      <c r="H111" s="1238">
        <f>$F111*$G111</f>
        <v>0</v>
      </c>
      <c r="I111" s="1237"/>
      <c r="J111" s="1238">
        <f>$F111*$I111</f>
        <v>0</v>
      </c>
      <c r="K111" s="1237">
        <f>$G111+$I111</f>
        <v>0</v>
      </c>
      <c r="L111" s="1238">
        <f>$H111+$J111</f>
        <v>0</v>
      </c>
      <c r="M111" s="1235"/>
      <c r="N111" s="1235"/>
    </row>
    <row r="112" spans="1:14">
      <c r="A112" s="1247"/>
      <c r="B112" s="1248"/>
      <c r="C112" s="1249"/>
      <c r="D112" s="1250" t="s">
        <v>3111</v>
      </c>
      <c r="E112" s="1247"/>
      <c r="F112" s="1249"/>
      <c r="G112" s="1251"/>
      <c r="H112" s="1252"/>
      <c r="I112" s="1251"/>
      <c r="J112" s="1252"/>
      <c r="K112" s="1251"/>
      <c r="L112" s="1252"/>
      <c r="M112" s="1249"/>
      <c r="N112" s="1249"/>
    </row>
    <row r="113" spans="1:14">
      <c r="A113" s="1233">
        <v>16</v>
      </c>
      <c r="B113" s="1234" t="s">
        <v>183</v>
      </c>
      <c r="C113" s="1235"/>
      <c r="D113" s="1236"/>
      <c r="E113" s="1233" t="s">
        <v>459</v>
      </c>
      <c r="F113" s="1235">
        <v>25</v>
      </c>
      <c r="G113" s="1237"/>
      <c r="H113" s="1238">
        <f>$F113*$G113</f>
        <v>0</v>
      </c>
      <c r="I113" s="1237"/>
      <c r="J113" s="1238">
        <f>$F113*$I113</f>
        <v>0</v>
      </c>
      <c r="K113" s="1237">
        <f>$G113+$I113</f>
        <v>0</v>
      </c>
      <c r="L113" s="1238">
        <f>$H113+$J113</f>
        <v>0</v>
      </c>
      <c r="M113" s="1235"/>
      <c r="N113" s="1235"/>
    </row>
    <row r="114" spans="1:14">
      <c r="A114" s="1247"/>
      <c r="B114" s="1248"/>
      <c r="C114" s="1249"/>
      <c r="D114" s="1250" t="s">
        <v>3111</v>
      </c>
      <c r="E114" s="1247"/>
      <c r="F114" s="1249"/>
      <c r="G114" s="1251"/>
      <c r="H114" s="1252"/>
      <c r="I114" s="1251"/>
      <c r="J114" s="1252"/>
      <c r="K114" s="1251"/>
      <c r="L114" s="1252"/>
      <c r="M114" s="1249"/>
      <c r="N114" s="1249"/>
    </row>
    <row r="115" spans="1:14">
      <c r="A115" s="1233">
        <v>17</v>
      </c>
      <c r="B115" s="1234" t="s">
        <v>3121</v>
      </c>
      <c r="C115" s="1235"/>
      <c r="D115" s="1236"/>
      <c r="E115" s="1233" t="s">
        <v>459</v>
      </c>
      <c r="F115" s="1235">
        <v>20</v>
      </c>
      <c r="G115" s="1237"/>
      <c r="H115" s="1238">
        <f>$F115*$G115</f>
        <v>0</v>
      </c>
      <c r="I115" s="1237"/>
      <c r="J115" s="1238">
        <f>$F115*$I115</f>
        <v>0</v>
      </c>
      <c r="K115" s="1237">
        <f>$G115+$I115</f>
        <v>0</v>
      </c>
      <c r="L115" s="1238">
        <f>$H115+$J115</f>
        <v>0</v>
      </c>
      <c r="M115" s="1235"/>
      <c r="N115" s="1235"/>
    </row>
    <row r="116" spans="1:14">
      <c r="A116" s="1247"/>
      <c r="B116" s="1248"/>
      <c r="C116" s="1249"/>
      <c r="D116" s="1250" t="s">
        <v>3111</v>
      </c>
      <c r="E116" s="1247"/>
      <c r="F116" s="1249"/>
      <c r="G116" s="1251"/>
      <c r="H116" s="1252"/>
      <c r="I116" s="1251"/>
      <c r="J116" s="1252"/>
      <c r="K116" s="1251"/>
      <c r="L116" s="1252"/>
      <c r="M116" s="1249"/>
      <c r="N116" s="1249"/>
    </row>
    <row r="117" spans="1:14">
      <c r="A117" s="1233">
        <v>18</v>
      </c>
      <c r="B117" s="1234" t="s">
        <v>1297</v>
      </c>
      <c r="C117" s="1235"/>
      <c r="D117" s="1236"/>
      <c r="E117" s="1233" t="s">
        <v>459</v>
      </c>
      <c r="F117" s="1235">
        <v>48</v>
      </c>
      <c r="G117" s="1237"/>
      <c r="H117" s="1238">
        <f>$F117*$G117</f>
        <v>0</v>
      </c>
      <c r="I117" s="1237"/>
      <c r="J117" s="1238">
        <f>$F117*$I117</f>
        <v>0</v>
      </c>
      <c r="K117" s="1237">
        <f>$G117+$I117</f>
        <v>0</v>
      </c>
      <c r="L117" s="1238">
        <f>$H117+$J117</f>
        <v>0</v>
      </c>
      <c r="M117" s="1235"/>
      <c r="N117" s="1235"/>
    </row>
    <row r="118" spans="1:14">
      <c r="A118" s="1247"/>
      <c r="B118" s="1248"/>
      <c r="C118" s="1249"/>
      <c r="D118" s="1250" t="s">
        <v>3111</v>
      </c>
      <c r="E118" s="1247"/>
      <c r="F118" s="1249"/>
      <c r="G118" s="1251"/>
      <c r="H118" s="1252"/>
      <c r="I118" s="1251"/>
      <c r="J118" s="1252"/>
      <c r="K118" s="1251"/>
      <c r="L118" s="1252"/>
      <c r="M118" s="1249"/>
      <c r="N118" s="1249"/>
    </row>
    <row r="119" spans="1:14">
      <c r="A119" s="1233">
        <v>19</v>
      </c>
      <c r="B119" s="1234" t="s">
        <v>3124</v>
      </c>
      <c r="C119" s="1235"/>
      <c r="D119" s="1236"/>
      <c r="E119" s="1233" t="s">
        <v>459</v>
      </c>
      <c r="F119" s="1235">
        <v>25</v>
      </c>
      <c r="G119" s="1237"/>
      <c r="H119" s="1238">
        <f>$F119*$G119</f>
        <v>0</v>
      </c>
      <c r="I119" s="1237"/>
      <c r="J119" s="1238">
        <f>$F119*$I119</f>
        <v>0</v>
      </c>
      <c r="K119" s="1237">
        <f>$G119+$I119</f>
        <v>0</v>
      </c>
      <c r="L119" s="1238">
        <f>$H119+$J119</f>
        <v>0</v>
      </c>
      <c r="M119" s="1235"/>
      <c r="N119" s="1235"/>
    </row>
    <row r="120" spans="1:14">
      <c r="A120" s="1247"/>
      <c r="B120" s="1248"/>
      <c r="C120" s="1249"/>
      <c r="D120" s="1250" t="s">
        <v>3111</v>
      </c>
      <c r="E120" s="1247"/>
      <c r="F120" s="1249"/>
      <c r="G120" s="1251"/>
      <c r="H120" s="1252"/>
      <c r="I120" s="1251"/>
      <c r="J120" s="1252"/>
      <c r="K120" s="1251"/>
      <c r="L120" s="1252"/>
      <c r="M120" s="1249"/>
      <c r="N120" s="1249"/>
    </row>
    <row r="121" spans="1:14">
      <c r="A121" s="1233">
        <v>20</v>
      </c>
      <c r="B121" s="1234" t="s">
        <v>1126</v>
      </c>
      <c r="C121" s="1235"/>
      <c r="D121" s="1236"/>
      <c r="E121" s="1233" t="s">
        <v>459</v>
      </c>
      <c r="F121" s="1235">
        <v>2</v>
      </c>
      <c r="G121" s="1237"/>
      <c r="H121" s="1238">
        <f>$F121*$G121</f>
        <v>0</v>
      </c>
      <c r="I121" s="1237"/>
      <c r="J121" s="1238">
        <f>$F121*$I121</f>
        <v>0</v>
      </c>
      <c r="K121" s="1237">
        <f>$G121+$I121</f>
        <v>0</v>
      </c>
      <c r="L121" s="1238">
        <f>$H121+$J121</f>
        <v>0</v>
      </c>
      <c r="M121" s="1235"/>
      <c r="N121" s="1235"/>
    </row>
    <row r="122" spans="1:14">
      <c r="A122" s="1247"/>
      <c r="B122" s="1248"/>
      <c r="C122" s="1249"/>
      <c r="D122" s="1250" t="s">
        <v>3111</v>
      </c>
      <c r="E122" s="1247"/>
      <c r="F122" s="1249"/>
      <c r="G122" s="1251"/>
      <c r="H122" s="1252"/>
      <c r="I122" s="1251"/>
      <c r="J122" s="1252"/>
      <c r="K122" s="1251"/>
      <c r="L122" s="1252"/>
      <c r="M122" s="1249"/>
      <c r="N122" s="1249"/>
    </row>
    <row r="123" spans="1:14">
      <c r="A123" s="1233">
        <v>21</v>
      </c>
      <c r="B123" s="1234" t="s">
        <v>3126</v>
      </c>
      <c r="C123" s="1235"/>
      <c r="D123" s="1236"/>
      <c r="E123" s="1233" t="s">
        <v>459</v>
      </c>
      <c r="F123" s="1235">
        <v>60</v>
      </c>
      <c r="G123" s="1237"/>
      <c r="H123" s="1238">
        <f>$F123*$G123</f>
        <v>0</v>
      </c>
      <c r="I123" s="1237"/>
      <c r="J123" s="1238">
        <f>$F123*$I123</f>
        <v>0</v>
      </c>
      <c r="K123" s="1237">
        <f>$G123+$I123</f>
        <v>0</v>
      </c>
      <c r="L123" s="1238">
        <f>$H123+$J123</f>
        <v>0</v>
      </c>
      <c r="M123" s="1235"/>
      <c r="N123" s="1235"/>
    </row>
    <row r="124" spans="1:14">
      <c r="A124" s="1247"/>
      <c r="B124" s="1248"/>
      <c r="C124" s="1249"/>
      <c r="D124" s="1250" t="s">
        <v>3111</v>
      </c>
      <c r="E124" s="1247"/>
      <c r="F124" s="1249"/>
      <c r="G124" s="1251"/>
      <c r="H124" s="1252"/>
      <c r="I124" s="1251"/>
      <c r="J124" s="1252"/>
      <c r="K124" s="1251"/>
      <c r="L124" s="1252"/>
      <c r="M124" s="1249"/>
      <c r="N124" s="1249"/>
    </row>
    <row r="125" spans="1:14">
      <c r="A125" s="1233">
        <v>22</v>
      </c>
      <c r="B125" s="1234" t="s">
        <v>1066</v>
      </c>
      <c r="C125" s="1235"/>
      <c r="D125" s="1236"/>
      <c r="E125" s="1233" t="s">
        <v>459</v>
      </c>
      <c r="F125" s="1235">
        <v>20</v>
      </c>
      <c r="G125" s="1237"/>
      <c r="H125" s="1238">
        <f>$F125*$G125</f>
        <v>0</v>
      </c>
      <c r="I125" s="1237"/>
      <c r="J125" s="1238">
        <f>$F125*$I125</f>
        <v>0</v>
      </c>
      <c r="K125" s="1237">
        <f>$G125+$I125</f>
        <v>0</v>
      </c>
      <c r="L125" s="1238">
        <f>$H125+$J125</f>
        <v>0</v>
      </c>
      <c r="M125" s="1235"/>
      <c r="N125" s="1235"/>
    </row>
    <row r="126" spans="1:14">
      <c r="A126" s="1247"/>
      <c r="B126" s="1248"/>
      <c r="C126" s="1249"/>
      <c r="D126" s="1250" t="s">
        <v>3111</v>
      </c>
      <c r="E126" s="1247"/>
      <c r="F126" s="1249"/>
      <c r="G126" s="1251"/>
      <c r="H126" s="1252"/>
      <c r="I126" s="1251"/>
      <c r="J126" s="1252"/>
      <c r="K126" s="1251"/>
      <c r="L126" s="1252"/>
      <c r="M126" s="1249"/>
      <c r="N126" s="1249"/>
    </row>
    <row r="127" spans="1:14">
      <c r="A127" s="1233">
        <v>23</v>
      </c>
      <c r="B127" s="1234" t="s">
        <v>3127</v>
      </c>
      <c r="C127" s="1235"/>
      <c r="D127" s="1236"/>
      <c r="E127" s="1233" t="s">
        <v>4018</v>
      </c>
      <c r="F127" s="1235">
        <v>1</v>
      </c>
      <c r="G127" s="1237"/>
      <c r="H127" s="1238">
        <f>$F127*$G127</f>
        <v>0</v>
      </c>
      <c r="I127" s="1237"/>
      <c r="J127" s="1238">
        <f>$F127*$I127</f>
        <v>0</v>
      </c>
      <c r="K127" s="1237">
        <f>$G127+$I127</f>
        <v>0</v>
      </c>
      <c r="L127" s="1238">
        <f>$H127+$J127</f>
        <v>0</v>
      </c>
      <c r="M127" s="1235"/>
      <c r="N127" s="1235"/>
    </row>
    <row r="128" spans="1:14" ht="25.5">
      <c r="A128" s="1219"/>
      <c r="B128" s="1239"/>
      <c r="C128" s="1240"/>
      <c r="D128" s="1241" t="s">
        <v>3128</v>
      </c>
      <c r="E128" s="1219"/>
      <c r="F128" s="1240"/>
      <c r="G128" s="1222"/>
      <c r="H128" s="1242"/>
      <c r="I128" s="1222"/>
      <c r="J128" s="1242"/>
      <c r="K128" s="1222"/>
      <c r="L128" s="1242"/>
      <c r="M128" s="1240"/>
      <c r="N128" s="1240"/>
    </row>
    <row r="129" spans="1:14">
      <c r="B129" s="1244">
        <v>1</v>
      </c>
      <c r="C129" s="1244" t="s">
        <v>4018</v>
      </c>
      <c r="D129" s="1246" t="s">
        <v>3129</v>
      </c>
    </row>
    <row r="130" spans="1:14">
      <c r="B130" s="1244">
        <v>1</v>
      </c>
      <c r="C130" s="1244" t="s">
        <v>4018</v>
      </c>
      <c r="D130" s="1246" t="s">
        <v>3130</v>
      </c>
    </row>
    <row r="131" spans="1:14">
      <c r="A131" s="1233">
        <v>24</v>
      </c>
      <c r="B131" s="1234" t="s">
        <v>886</v>
      </c>
      <c r="C131" s="1235"/>
      <c r="D131" s="1236"/>
      <c r="E131" s="1233" t="s">
        <v>4018</v>
      </c>
      <c r="F131" s="1235">
        <v>1</v>
      </c>
      <c r="G131" s="1237"/>
      <c r="H131" s="1238">
        <f>$F131*$G131</f>
        <v>0</v>
      </c>
      <c r="I131" s="1237"/>
      <c r="J131" s="1238">
        <f>$F131*$I131</f>
        <v>0</v>
      </c>
      <c r="K131" s="1237">
        <f>$G131+$I131</f>
        <v>0</v>
      </c>
      <c r="L131" s="1238">
        <f>$H131+$J131</f>
        <v>0</v>
      </c>
      <c r="M131" s="1235"/>
      <c r="N131" s="1235"/>
    </row>
    <row r="132" spans="1:14">
      <c r="A132" s="1247"/>
      <c r="B132" s="1248"/>
      <c r="C132" s="1249"/>
      <c r="D132" s="1250" t="s">
        <v>3137</v>
      </c>
      <c r="E132" s="1247"/>
      <c r="F132" s="1249"/>
      <c r="G132" s="1251"/>
      <c r="H132" s="1252"/>
      <c r="I132" s="1251"/>
      <c r="J132" s="1252"/>
      <c r="K132" s="1251"/>
      <c r="L132" s="1252"/>
      <c r="M132" s="1249"/>
      <c r="N132" s="1249"/>
    </row>
    <row r="133" spans="1:14">
      <c r="A133" s="1233">
        <v>25</v>
      </c>
      <c r="B133" s="1234" t="s">
        <v>887</v>
      </c>
      <c r="C133" s="1235"/>
      <c r="D133" s="1236"/>
      <c r="E133" s="1233" t="s">
        <v>4018</v>
      </c>
      <c r="F133" s="1235">
        <v>1</v>
      </c>
      <c r="G133" s="1237"/>
      <c r="H133" s="1238">
        <f>$F133*$G133</f>
        <v>0</v>
      </c>
      <c r="I133" s="1237"/>
      <c r="J133" s="1238">
        <f>$F133*$I133</f>
        <v>0</v>
      </c>
      <c r="K133" s="1237">
        <f>$G133+$I133</f>
        <v>0</v>
      </c>
      <c r="L133" s="1238">
        <f>$H133+$J133</f>
        <v>0</v>
      </c>
      <c r="M133" s="1235"/>
      <c r="N133" s="1235"/>
    </row>
    <row r="134" spans="1:14">
      <c r="A134" s="1247"/>
      <c r="B134" s="1248"/>
      <c r="C134" s="1249"/>
      <c r="D134" s="1250" t="s">
        <v>3137</v>
      </c>
      <c r="E134" s="1247"/>
      <c r="F134" s="1249"/>
      <c r="G134" s="1251"/>
      <c r="H134" s="1252"/>
      <c r="I134" s="1251"/>
      <c r="J134" s="1252"/>
      <c r="K134" s="1251"/>
      <c r="L134" s="1252"/>
      <c r="M134" s="1249"/>
      <c r="N134" s="1249"/>
    </row>
    <row r="135" spans="1:14">
      <c r="A135" s="1233">
        <v>26</v>
      </c>
      <c r="B135" s="1234" t="s">
        <v>888</v>
      </c>
      <c r="C135" s="1235"/>
      <c r="D135" s="1236"/>
      <c r="E135" s="1233" t="s">
        <v>4018</v>
      </c>
      <c r="F135" s="1235">
        <v>1</v>
      </c>
      <c r="G135" s="1237"/>
      <c r="H135" s="1238">
        <f>$F135*$G135</f>
        <v>0</v>
      </c>
      <c r="I135" s="1237"/>
      <c r="J135" s="1238">
        <f>$F135*$I135</f>
        <v>0</v>
      </c>
      <c r="K135" s="1237">
        <f>$G135+$I135</f>
        <v>0</v>
      </c>
      <c r="L135" s="1238">
        <f>$H135+$J135</f>
        <v>0</v>
      </c>
      <c r="M135" s="1235"/>
      <c r="N135" s="1235"/>
    </row>
    <row r="136" spans="1:14">
      <c r="A136" s="1247"/>
      <c r="B136" s="1248"/>
      <c r="C136" s="1249"/>
      <c r="D136" s="1250" t="s">
        <v>3137</v>
      </c>
      <c r="E136" s="1247"/>
      <c r="F136" s="1249"/>
      <c r="G136" s="1251"/>
      <c r="H136" s="1252"/>
      <c r="I136" s="1251"/>
      <c r="J136" s="1252"/>
      <c r="K136" s="1251"/>
      <c r="L136" s="1252"/>
      <c r="M136" s="1249"/>
      <c r="N136" s="1249"/>
    </row>
    <row r="137" spans="1:14">
      <c r="A137" s="1233">
        <v>27</v>
      </c>
      <c r="B137" s="1234" t="s">
        <v>889</v>
      </c>
      <c r="C137" s="1235"/>
      <c r="D137" s="1236"/>
      <c r="E137" s="1233" t="s">
        <v>4018</v>
      </c>
      <c r="F137" s="1235">
        <v>1</v>
      </c>
      <c r="G137" s="1237"/>
      <c r="H137" s="1238">
        <f>$F137*$G137</f>
        <v>0</v>
      </c>
      <c r="I137" s="1237"/>
      <c r="J137" s="1238">
        <f>$F137*$I137</f>
        <v>0</v>
      </c>
      <c r="K137" s="1237">
        <f>$G137+$I137</f>
        <v>0</v>
      </c>
      <c r="L137" s="1238">
        <f>$H137+$J137</f>
        <v>0</v>
      </c>
      <c r="M137" s="1235"/>
      <c r="N137" s="1235"/>
    </row>
    <row r="138" spans="1:14">
      <c r="A138" s="1247"/>
      <c r="B138" s="1248"/>
      <c r="C138" s="1249"/>
      <c r="D138" s="1250" t="s">
        <v>3137</v>
      </c>
      <c r="E138" s="1247"/>
      <c r="F138" s="1249"/>
      <c r="G138" s="1251"/>
      <c r="H138" s="1252"/>
      <c r="I138" s="1251"/>
      <c r="J138" s="1252"/>
      <c r="K138" s="1251"/>
      <c r="L138" s="1252"/>
      <c r="M138" s="1249"/>
      <c r="N138" s="1249"/>
    </row>
    <row r="139" spans="1:14">
      <c r="A139" s="1233">
        <v>28</v>
      </c>
      <c r="B139" s="1234" t="s">
        <v>890</v>
      </c>
      <c r="C139" s="1235"/>
      <c r="D139" s="1236"/>
      <c r="E139" s="1233" t="s">
        <v>4018</v>
      </c>
      <c r="F139" s="1235">
        <v>1</v>
      </c>
      <c r="G139" s="1237"/>
      <c r="H139" s="1238">
        <f>$F139*$G139</f>
        <v>0</v>
      </c>
      <c r="I139" s="1237"/>
      <c r="J139" s="1238">
        <f>$F139*$I139</f>
        <v>0</v>
      </c>
      <c r="K139" s="1237">
        <f>$G139+$I139</f>
        <v>0</v>
      </c>
      <c r="L139" s="1238">
        <f>$H139+$J139</f>
        <v>0</v>
      </c>
      <c r="M139" s="1235"/>
      <c r="N139" s="1235"/>
    </row>
    <row r="140" spans="1:14">
      <c r="A140" s="1247"/>
      <c r="B140" s="1248"/>
      <c r="C140" s="1249"/>
      <c r="D140" s="1250" t="s">
        <v>3137</v>
      </c>
      <c r="E140" s="1247"/>
      <c r="F140" s="1249"/>
      <c r="G140" s="1251"/>
      <c r="H140" s="1252"/>
      <c r="I140" s="1251"/>
      <c r="J140" s="1252"/>
      <c r="K140" s="1251"/>
      <c r="L140" s="1252"/>
      <c r="M140" s="1249"/>
      <c r="N140" s="1249"/>
    </row>
    <row r="141" spans="1:14">
      <c r="A141" s="1233">
        <v>29</v>
      </c>
      <c r="B141" s="1234" t="s">
        <v>891</v>
      </c>
      <c r="C141" s="1235"/>
      <c r="D141" s="1236"/>
      <c r="E141" s="1233" t="s">
        <v>4018</v>
      </c>
      <c r="F141" s="1235">
        <v>1</v>
      </c>
      <c r="G141" s="1237"/>
      <c r="H141" s="1238">
        <f>$F141*$G141</f>
        <v>0</v>
      </c>
      <c r="I141" s="1237"/>
      <c r="J141" s="1238">
        <f>$F141*$I141</f>
        <v>0</v>
      </c>
      <c r="K141" s="1237">
        <f>$G141+$I141</f>
        <v>0</v>
      </c>
      <c r="L141" s="1238">
        <f>$H141+$J141</f>
        <v>0</v>
      </c>
      <c r="M141" s="1235"/>
      <c r="N141" s="1235"/>
    </row>
    <row r="142" spans="1:14">
      <c r="A142" s="1247"/>
      <c r="B142" s="1248"/>
      <c r="C142" s="1249"/>
      <c r="D142" s="1250" t="s">
        <v>3137</v>
      </c>
      <c r="E142" s="1247"/>
      <c r="F142" s="1249"/>
      <c r="G142" s="1251"/>
      <c r="H142" s="1252"/>
      <c r="I142" s="1251"/>
      <c r="J142" s="1252"/>
      <c r="K142" s="1251"/>
      <c r="L142" s="1252"/>
      <c r="M142" s="1249"/>
      <c r="N142" s="1249"/>
    </row>
    <row r="143" spans="1:14">
      <c r="A143" s="1233">
        <v>30</v>
      </c>
      <c r="B143" s="1234" t="s">
        <v>892</v>
      </c>
      <c r="C143" s="1235"/>
      <c r="D143" s="1236"/>
      <c r="E143" s="1233" t="s">
        <v>4018</v>
      </c>
      <c r="F143" s="1235">
        <v>1</v>
      </c>
      <c r="G143" s="1237"/>
      <c r="H143" s="1238">
        <f>$F143*$G143</f>
        <v>0</v>
      </c>
      <c r="I143" s="1237"/>
      <c r="J143" s="1238">
        <f>$F143*$I143</f>
        <v>0</v>
      </c>
      <c r="K143" s="1237">
        <f>$G143+$I143</f>
        <v>0</v>
      </c>
      <c r="L143" s="1238">
        <f>$H143+$J143</f>
        <v>0</v>
      </c>
      <c r="M143" s="1235"/>
      <c r="N143" s="1235"/>
    </row>
    <row r="144" spans="1:14">
      <c r="A144" s="1247"/>
      <c r="B144" s="1248"/>
      <c r="C144" s="1249"/>
      <c r="D144" s="1250" t="s">
        <v>3154</v>
      </c>
      <c r="E144" s="1247"/>
      <c r="F144" s="1249"/>
      <c r="G144" s="1251"/>
      <c r="H144" s="1252"/>
      <c r="I144" s="1251"/>
      <c r="J144" s="1252"/>
      <c r="K144" s="1251"/>
      <c r="L144" s="1252"/>
      <c r="M144" s="1249"/>
      <c r="N144" s="1249"/>
    </row>
    <row r="145" spans="1:14">
      <c r="A145" s="1233">
        <v>31</v>
      </c>
      <c r="B145" s="1234" t="s">
        <v>893</v>
      </c>
      <c r="C145" s="1235"/>
      <c r="D145" s="1236"/>
      <c r="E145" s="1233" t="s">
        <v>4018</v>
      </c>
      <c r="F145" s="1235">
        <v>1</v>
      </c>
      <c r="G145" s="1237"/>
      <c r="H145" s="1238">
        <f>$F145*$G145</f>
        <v>0</v>
      </c>
      <c r="I145" s="1237"/>
      <c r="J145" s="1238">
        <f>$F145*$I145</f>
        <v>0</v>
      </c>
      <c r="K145" s="1237">
        <f>$G145+$I145</f>
        <v>0</v>
      </c>
      <c r="L145" s="1238">
        <f>$H145+$J145</f>
        <v>0</v>
      </c>
      <c r="M145" s="1235"/>
      <c r="N145" s="1235"/>
    </row>
    <row r="146" spans="1:14">
      <c r="A146" s="1247"/>
      <c r="B146" s="1248"/>
      <c r="C146" s="1249"/>
      <c r="D146" s="1250" t="s">
        <v>3154</v>
      </c>
      <c r="E146" s="1247"/>
      <c r="F146" s="1249"/>
      <c r="G146" s="1251"/>
      <c r="H146" s="1252"/>
      <c r="I146" s="1251"/>
      <c r="J146" s="1252"/>
      <c r="K146" s="1251"/>
      <c r="L146" s="1252"/>
      <c r="M146" s="1249"/>
      <c r="N146" s="1249"/>
    </row>
    <row r="147" spans="1:14">
      <c r="A147" s="1233">
        <v>32</v>
      </c>
      <c r="B147" s="1234" t="s">
        <v>894</v>
      </c>
      <c r="C147" s="1235"/>
      <c r="D147" s="1236"/>
      <c r="E147" s="1233" t="s">
        <v>4018</v>
      </c>
      <c r="F147" s="1235">
        <v>1</v>
      </c>
      <c r="G147" s="1237"/>
      <c r="H147" s="1238">
        <f>$F147*$G147</f>
        <v>0</v>
      </c>
      <c r="I147" s="1237"/>
      <c r="J147" s="1238">
        <f>$F147*$I147</f>
        <v>0</v>
      </c>
      <c r="K147" s="1237">
        <f>$G147+$I147</f>
        <v>0</v>
      </c>
      <c r="L147" s="1238">
        <f>$H147+$J147</f>
        <v>0</v>
      </c>
      <c r="M147" s="1235"/>
      <c r="N147" s="1235"/>
    </row>
    <row r="148" spans="1:14">
      <c r="A148" s="1247"/>
      <c r="B148" s="1248"/>
      <c r="C148" s="1249"/>
      <c r="D148" s="1250" t="s">
        <v>3154</v>
      </c>
      <c r="E148" s="1247"/>
      <c r="F148" s="1249"/>
      <c r="G148" s="1251"/>
      <c r="H148" s="1252"/>
      <c r="I148" s="1251"/>
      <c r="J148" s="1252"/>
      <c r="K148" s="1251"/>
      <c r="L148" s="1252"/>
      <c r="M148" s="1249"/>
      <c r="N148" s="1249"/>
    </row>
    <row r="149" spans="1:14">
      <c r="A149" s="1233">
        <v>33</v>
      </c>
      <c r="B149" s="1234" t="s">
        <v>895</v>
      </c>
      <c r="C149" s="1235"/>
      <c r="D149" s="1236"/>
      <c r="E149" s="1233" t="s">
        <v>4018</v>
      </c>
      <c r="F149" s="1235">
        <v>1</v>
      </c>
      <c r="G149" s="1237"/>
      <c r="H149" s="1238">
        <f>$F149*$G149</f>
        <v>0</v>
      </c>
      <c r="I149" s="1237"/>
      <c r="J149" s="1238">
        <f>$F149*$I149</f>
        <v>0</v>
      </c>
      <c r="K149" s="1237">
        <f>$G149+$I149</f>
        <v>0</v>
      </c>
      <c r="L149" s="1238">
        <f>$H149+$J149</f>
        <v>0</v>
      </c>
      <c r="M149" s="1235"/>
      <c r="N149" s="1235"/>
    </row>
    <row r="150" spans="1:14">
      <c r="A150" s="1247"/>
      <c r="B150" s="1248"/>
      <c r="C150" s="1249"/>
      <c r="D150" s="1250" t="s">
        <v>3154</v>
      </c>
      <c r="E150" s="1247"/>
      <c r="F150" s="1249"/>
      <c r="G150" s="1251"/>
      <c r="H150" s="1252"/>
      <c r="I150" s="1251"/>
      <c r="J150" s="1252"/>
      <c r="K150" s="1251"/>
      <c r="L150" s="1252"/>
      <c r="M150" s="1249"/>
      <c r="N150" s="1249"/>
    </row>
    <row r="151" spans="1:14">
      <c r="A151" s="1233">
        <v>34</v>
      </c>
      <c r="B151" s="1234" t="s">
        <v>896</v>
      </c>
      <c r="C151" s="1235"/>
      <c r="D151" s="1236"/>
      <c r="E151" s="1233" t="s">
        <v>4018</v>
      </c>
      <c r="F151" s="1235">
        <v>1</v>
      </c>
      <c r="G151" s="1237"/>
      <c r="H151" s="1238">
        <f>$F151*$G151</f>
        <v>0</v>
      </c>
      <c r="I151" s="1237"/>
      <c r="J151" s="1238">
        <f>$F151*$I151</f>
        <v>0</v>
      </c>
      <c r="K151" s="1237">
        <f>$G151+$I151</f>
        <v>0</v>
      </c>
      <c r="L151" s="1238">
        <f>$H151+$J151</f>
        <v>0</v>
      </c>
      <c r="M151" s="1235"/>
      <c r="N151" s="1235"/>
    </row>
    <row r="152" spans="1:14">
      <c r="A152" s="1247"/>
      <c r="B152" s="1248"/>
      <c r="C152" s="1249"/>
      <c r="D152" s="1250" t="s">
        <v>3154</v>
      </c>
      <c r="E152" s="1247"/>
      <c r="F152" s="1249"/>
      <c r="G152" s="1251"/>
      <c r="H152" s="1252"/>
      <c r="I152" s="1251"/>
      <c r="J152" s="1252"/>
      <c r="K152" s="1251"/>
      <c r="L152" s="1252"/>
      <c r="M152" s="1249"/>
      <c r="N152" s="1249"/>
    </row>
    <row r="153" spans="1:14">
      <c r="A153" s="1233">
        <v>35</v>
      </c>
      <c r="B153" s="1234" t="s">
        <v>998</v>
      </c>
      <c r="C153" s="1235"/>
      <c r="D153" s="1236"/>
      <c r="E153" s="1233" t="s">
        <v>4018</v>
      </c>
      <c r="F153" s="1235">
        <v>1</v>
      </c>
      <c r="G153" s="1237"/>
      <c r="H153" s="1238">
        <f>$F153*$G153</f>
        <v>0</v>
      </c>
      <c r="I153" s="1237"/>
      <c r="J153" s="1238">
        <f>$F153*$I153</f>
        <v>0</v>
      </c>
      <c r="K153" s="1237">
        <f>$G153+$I153</f>
        <v>0</v>
      </c>
      <c r="L153" s="1238">
        <f>$H153+$J153</f>
        <v>0</v>
      </c>
      <c r="M153" s="1235"/>
      <c r="N153" s="1235"/>
    </row>
    <row r="154" spans="1:14">
      <c r="B154" s="1244">
        <v>1</v>
      </c>
      <c r="C154" s="1244" t="s">
        <v>5504</v>
      </c>
      <c r="D154" s="1246" t="s">
        <v>999</v>
      </c>
    </row>
    <row r="155" spans="1:14">
      <c r="B155" s="1244">
        <v>1</v>
      </c>
      <c r="C155" s="1244" t="s">
        <v>5504</v>
      </c>
      <c r="D155" s="1246" t="s">
        <v>1000</v>
      </c>
    </row>
    <row r="156" spans="1:14">
      <c r="B156" s="1244">
        <v>1</v>
      </c>
      <c r="C156" s="1244" t="s">
        <v>5504</v>
      </c>
      <c r="D156" s="1246" t="s">
        <v>1001</v>
      </c>
    </row>
    <row r="157" spans="1:14">
      <c r="B157" s="1244">
        <v>1</v>
      </c>
      <c r="C157" s="1244" t="s">
        <v>5504</v>
      </c>
      <c r="D157" s="1246" t="s">
        <v>4878</v>
      </c>
    </row>
    <row r="158" spans="1:14">
      <c r="B158" s="1244">
        <v>3</v>
      </c>
      <c r="C158" s="1244" t="s">
        <v>5504</v>
      </c>
      <c r="D158" s="1246" t="s">
        <v>1002</v>
      </c>
    </row>
    <row r="159" spans="1:14">
      <c r="A159" s="1233">
        <v>36</v>
      </c>
      <c r="B159" s="1234" t="s">
        <v>1268</v>
      </c>
      <c r="C159" s="1235"/>
      <c r="D159" s="1236"/>
      <c r="E159" s="1233" t="s">
        <v>4018</v>
      </c>
      <c r="F159" s="1235">
        <v>1</v>
      </c>
      <c r="G159" s="1237"/>
      <c r="H159" s="1238">
        <f>$F159*$G159</f>
        <v>0</v>
      </c>
      <c r="I159" s="1237"/>
      <c r="J159" s="1238">
        <f>$F159*$I159</f>
        <v>0</v>
      </c>
      <c r="K159" s="1237">
        <f>$G159+$I159</f>
        <v>0</v>
      </c>
      <c r="L159" s="1238">
        <f>$H159+$J159</f>
        <v>0</v>
      </c>
      <c r="M159" s="1235"/>
      <c r="N159" s="1235"/>
    </row>
    <row r="160" spans="1:14">
      <c r="B160" s="1244">
        <v>1</v>
      </c>
      <c r="C160" s="1244" t="s">
        <v>5504</v>
      </c>
      <c r="D160" s="1246" t="s">
        <v>1003</v>
      </c>
    </row>
    <row r="161" spans="1:14">
      <c r="A161" s="1233">
        <v>37</v>
      </c>
      <c r="B161" s="1234" t="s">
        <v>1270</v>
      </c>
      <c r="C161" s="1235"/>
      <c r="D161" s="1236"/>
      <c r="E161" s="1233" t="s">
        <v>4018</v>
      </c>
      <c r="F161" s="1235">
        <v>1</v>
      </c>
      <c r="G161" s="1237"/>
      <c r="H161" s="1238">
        <f>$F161*$G161</f>
        <v>0</v>
      </c>
      <c r="I161" s="1237"/>
      <c r="J161" s="1238">
        <f>$F161*$I161</f>
        <v>0</v>
      </c>
      <c r="K161" s="1237">
        <f>$G161+$I161</f>
        <v>0</v>
      </c>
      <c r="L161" s="1238">
        <f>$H161+$J161</f>
        <v>0</v>
      </c>
      <c r="M161" s="1235"/>
      <c r="N161" s="1235"/>
    </row>
    <row r="162" spans="1:14" ht="25.5">
      <c r="B162" s="1244">
        <v>1</v>
      </c>
      <c r="C162" s="1244" t="s">
        <v>5504</v>
      </c>
      <c r="D162" s="1246" t="s">
        <v>1271</v>
      </c>
    </row>
    <row r="163" spans="1:14">
      <c r="A163" s="1233">
        <v>38</v>
      </c>
      <c r="B163" s="1234" t="s">
        <v>3810</v>
      </c>
      <c r="C163" s="1235"/>
      <c r="D163" s="1236"/>
      <c r="E163" s="1233" t="s">
        <v>4018</v>
      </c>
      <c r="F163" s="1235">
        <v>1</v>
      </c>
      <c r="G163" s="1237"/>
      <c r="H163" s="1238">
        <f>$F163*$G163</f>
        <v>0</v>
      </c>
      <c r="I163" s="1237"/>
      <c r="J163" s="1238">
        <f>$F163*$I163</f>
        <v>0</v>
      </c>
      <c r="K163" s="1237">
        <f>$G163+$I163</f>
        <v>0</v>
      </c>
      <c r="L163" s="1238">
        <f>$H163+$J163</f>
        <v>0</v>
      </c>
      <c r="M163" s="1235"/>
      <c r="N163" s="1235"/>
    </row>
    <row r="164" spans="1:14">
      <c r="B164" s="1244">
        <v>1</v>
      </c>
      <c r="C164" s="1244" t="s">
        <v>4018</v>
      </c>
      <c r="D164" s="1246" t="s">
        <v>1004</v>
      </c>
    </row>
    <row r="165" spans="1:14">
      <c r="B165" s="1244">
        <v>1</v>
      </c>
      <c r="C165" s="1244" t="s">
        <v>4018</v>
      </c>
      <c r="D165" s="1246" t="s">
        <v>1005</v>
      </c>
    </row>
    <row r="166" spans="1:14" ht="25.5">
      <c r="D166" s="1246" t="s">
        <v>3813</v>
      </c>
    </row>
    <row r="167" spans="1:14">
      <c r="A167" s="1233">
        <v>39</v>
      </c>
      <c r="B167" s="1234" t="s">
        <v>1273</v>
      </c>
      <c r="C167" s="1235"/>
      <c r="D167" s="1236"/>
      <c r="E167" s="1233" t="s">
        <v>4018</v>
      </c>
      <c r="F167" s="1235">
        <v>1</v>
      </c>
      <c r="G167" s="1237"/>
      <c r="H167" s="1238">
        <f>$F167*$G167</f>
        <v>0</v>
      </c>
      <c r="I167" s="1237"/>
      <c r="J167" s="1238">
        <f>$F167*$I167</f>
        <v>0</v>
      </c>
      <c r="K167" s="1237">
        <f>$G167+$I167</f>
        <v>0</v>
      </c>
      <c r="L167" s="1238">
        <f>$H167+$J167</f>
        <v>0</v>
      </c>
      <c r="M167" s="1235"/>
      <c r="N167" s="1235"/>
    </row>
    <row r="168" spans="1:14">
      <c r="D168" s="1246" t="s">
        <v>1274</v>
      </c>
    </row>
    <row r="169" spans="1:14">
      <c r="D169" s="1246" t="s">
        <v>1275</v>
      </c>
    </row>
    <row r="170" spans="1:14">
      <c r="D170" s="1246" t="s">
        <v>1276</v>
      </c>
    </row>
    <row r="171" spans="1:14">
      <c r="D171" s="1246" t="s">
        <v>1277</v>
      </c>
    </row>
    <row r="172" spans="1:14">
      <c r="D172" s="1246" t="s">
        <v>1278</v>
      </c>
    </row>
    <row r="173" spans="1:14">
      <c r="A173" s="1233">
        <v>40</v>
      </c>
      <c r="B173" s="1234" t="s">
        <v>1279</v>
      </c>
      <c r="C173" s="1235"/>
      <c r="D173" s="1236"/>
      <c r="E173" s="1233" t="s">
        <v>4018</v>
      </c>
      <c r="F173" s="1235">
        <v>1</v>
      </c>
      <c r="G173" s="1237"/>
      <c r="H173" s="1238">
        <f>$F173*$G173</f>
        <v>0</v>
      </c>
      <c r="I173" s="1237"/>
      <c r="J173" s="1238">
        <f>$F173*$I173</f>
        <v>0</v>
      </c>
      <c r="K173" s="1237">
        <f>$G173+$I173</f>
        <v>0</v>
      </c>
      <c r="L173" s="1238">
        <f>$H173+$J173</f>
        <v>0</v>
      </c>
      <c r="M173" s="1235"/>
      <c r="N173" s="1235"/>
    </row>
    <row r="174" spans="1:14">
      <c r="D174" s="1246" t="s">
        <v>1274</v>
      </c>
    </row>
    <row r="175" spans="1:14">
      <c r="D175" s="1246" t="s">
        <v>1280</v>
      </c>
    </row>
    <row r="176" spans="1:14">
      <c r="D176" s="1246" t="s">
        <v>1281</v>
      </c>
    </row>
    <row r="177" spans="1:14" ht="13.5" thickBot="1">
      <c r="D177" s="1246" t="s">
        <v>1282</v>
      </c>
    </row>
    <row r="178" spans="1:14" ht="13.5" thickBot="1">
      <c r="A178" s="1253" t="s">
        <v>1283</v>
      </c>
      <c r="B178" s="1254" t="s">
        <v>1284</v>
      </c>
      <c r="C178" s="1255"/>
      <c r="D178" s="1256"/>
      <c r="E178" s="1257"/>
      <c r="F178" s="1255"/>
      <c r="G178" s="1258"/>
      <c r="H178" s="1259">
        <f>SUM(H7:H177)</f>
        <v>0</v>
      </c>
      <c r="I178" s="1258"/>
      <c r="J178" s="1258">
        <f>SUM(J7:J177)</f>
        <v>0</v>
      </c>
      <c r="K178" s="1258"/>
      <c r="L178" s="1258">
        <f>SUM(L7:L177)</f>
        <v>0</v>
      </c>
      <c r="M178" s="1255"/>
      <c r="N178"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1.xml><?xml version="1.0" encoding="utf-8"?>
<worksheet xmlns="http://schemas.openxmlformats.org/spreadsheetml/2006/main" xmlns:r="http://schemas.openxmlformats.org/officeDocument/2006/relationships">
  <sheetPr>
    <tabColor rgb="FF00B0F0"/>
    <pageSetUpPr fitToPage="1"/>
  </sheetPr>
  <dimension ref="A1:N8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4817</v>
      </c>
      <c r="C1" s="1696"/>
      <c r="D1" s="1696"/>
      <c r="E1" s="1219"/>
      <c r="G1" s="1221"/>
      <c r="H1" s="1222">
        <f>H84</f>
        <v>0</v>
      </c>
      <c r="I1" s="1223"/>
      <c r="J1" s="1222">
        <f>J84</f>
        <v>0</v>
      </c>
      <c r="K1" s="1223"/>
      <c r="L1" s="1222">
        <f>L84</f>
        <v>0</v>
      </c>
    </row>
    <row r="2" spans="1:14" s="1220" customFormat="1">
      <c r="A2" s="1218"/>
      <c r="B2" s="1696" t="s">
        <v>4831</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4834</v>
      </c>
      <c r="B4" s="1698" t="s">
        <v>4835</v>
      </c>
      <c r="C4" s="1698"/>
      <c r="D4" s="1698"/>
      <c r="E4" s="1227" t="s">
        <v>4836</v>
      </c>
      <c r="F4" s="1227" t="s">
        <v>4837</v>
      </c>
      <c r="G4" s="1210" t="s">
        <v>4838</v>
      </c>
      <c r="H4" s="1210" t="s">
        <v>4839</v>
      </c>
      <c r="I4" s="1210" t="s">
        <v>4840</v>
      </c>
      <c r="J4" s="1210" t="s">
        <v>4841</v>
      </c>
      <c r="K4" s="1210" t="s">
        <v>4842</v>
      </c>
      <c r="L4" s="1210" t="s">
        <v>4843</v>
      </c>
      <c r="M4" s="1210" t="s">
        <v>5953</v>
      </c>
      <c r="N4" s="1210" t="s">
        <v>4844</v>
      </c>
    </row>
    <row r="5" spans="1:14">
      <c r="A5" s="1228">
        <v>1</v>
      </c>
      <c r="B5" s="1228" t="s">
        <v>5936</v>
      </c>
      <c r="C5" s="1228" t="s">
        <v>5936</v>
      </c>
      <c r="D5" s="1228">
        <v>2</v>
      </c>
      <c r="E5" s="1228">
        <v>3</v>
      </c>
      <c r="F5" s="1228">
        <v>4</v>
      </c>
      <c r="G5" s="1228">
        <v>5</v>
      </c>
      <c r="H5" s="1228">
        <v>6</v>
      </c>
      <c r="I5" s="1228">
        <v>7</v>
      </c>
      <c r="J5" s="1228">
        <v>8</v>
      </c>
      <c r="K5" s="1228">
        <v>9</v>
      </c>
      <c r="L5" s="1228">
        <v>10</v>
      </c>
      <c r="M5" s="1228">
        <v>11</v>
      </c>
      <c r="N5" s="1228">
        <v>12</v>
      </c>
    </row>
    <row r="6" spans="1:14" s="1232" customFormat="1">
      <c r="A6" s="1229" t="s">
        <v>4845</v>
      </c>
      <c r="B6" s="1230" t="s">
        <v>4845</v>
      </c>
      <c r="C6" s="1230" t="s">
        <v>4845</v>
      </c>
      <c r="D6" s="1231" t="s">
        <v>4845</v>
      </c>
      <c r="E6" s="1229" t="s">
        <v>4845</v>
      </c>
      <c r="F6" s="1230" t="s">
        <v>4845</v>
      </c>
      <c r="G6" s="1229" t="s">
        <v>4846</v>
      </c>
      <c r="H6" s="1229" t="s">
        <v>4846</v>
      </c>
      <c r="I6" s="1229" t="s">
        <v>4846</v>
      </c>
      <c r="J6" s="1229" t="s">
        <v>4846</v>
      </c>
      <c r="K6" s="1230" t="s">
        <v>4846</v>
      </c>
      <c r="L6" s="1230" t="s">
        <v>4846</v>
      </c>
      <c r="M6" s="1230" t="s">
        <v>4846</v>
      </c>
      <c r="N6" s="1230" t="s">
        <v>4846</v>
      </c>
    </row>
    <row r="7" spans="1:14">
      <c r="A7" s="1233">
        <v>41</v>
      </c>
      <c r="B7" s="1234" t="s">
        <v>1285</v>
      </c>
      <c r="C7" s="1235"/>
      <c r="D7" s="1236"/>
      <c r="E7" s="1233" t="s">
        <v>4018</v>
      </c>
      <c r="F7" s="1235">
        <v>1</v>
      </c>
      <c r="G7" s="1237"/>
      <c r="H7" s="1238">
        <f>$F7*$G7</f>
        <v>0</v>
      </c>
      <c r="I7" s="1237"/>
      <c r="J7" s="1238">
        <f>$F7*$I7</f>
        <v>0</v>
      </c>
      <c r="K7" s="1237">
        <f>$G7+$I7</f>
        <v>0</v>
      </c>
      <c r="L7" s="1238">
        <f>$H7+$J7</f>
        <v>0</v>
      </c>
      <c r="M7" s="1235"/>
      <c r="N7" s="1235"/>
    </row>
    <row r="8" spans="1:14" ht="89.25">
      <c r="A8" s="1219"/>
      <c r="B8" s="1239"/>
      <c r="C8" s="1240"/>
      <c r="D8" s="1241" t="s">
        <v>3879</v>
      </c>
      <c r="E8" s="1219"/>
      <c r="F8" s="1240"/>
      <c r="G8" s="1222"/>
      <c r="H8" s="1242"/>
      <c r="I8" s="1222"/>
      <c r="J8" s="1242"/>
      <c r="K8" s="1222"/>
      <c r="L8" s="1242"/>
      <c r="M8" s="1240"/>
      <c r="N8" s="1240"/>
    </row>
    <row r="9" spans="1:14">
      <c r="D9" s="1241" t="s">
        <v>4849</v>
      </c>
    </row>
    <row r="10" spans="1:14">
      <c r="D10" s="1241" t="s">
        <v>4850</v>
      </c>
    </row>
    <row r="11" spans="1:14">
      <c r="D11" s="1241" t="s">
        <v>4851</v>
      </c>
    </row>
    <row r="12" spans="1:14">
      <c r="B12" s="1244">
        <v>6</v>
      </c>
      <c r="C12" s="1244" t="s">
        <v>5504</v>
      </c>
      <c r="D12" s="1246" t="s">
        <v>1288</v>
      </c>
    </row>
    <row r="13" spans="1:14">
      <c r="B13" s="1244">
        <v>1</v>
      </c>
      <c r="C13" s="1244" t="s">
        <v>5504</v>
      </c>
      <c r="D13" s="1246" t="s">
        <v>1289</v>
      </c>
    </row>
    <row r="14" spans="1:14">
      <c r="B14" s="1244">
        <v>2</v>
      </c>
      <c r="C14" s="1244" t="s">
        <v>5504</v>
      </c>
      <c r="D14" s="1246" t="s">
        <v>4864</v>
      </c>
    </row>
    <row r="15" spans="1:14">
      <c r="B15" s="1244">
        <v>2</v>
      </c>
      <c r="C15" s="1244" t="s">
        <v>5504</v>
      </c>
      <c r="D15" s="1246" t="s">
        <v>4867</v>
      </c>
    </row>
    <row r="16" spans="1:14">
      <c r="B16" s="1244">
        <v>2</v>
      </c>
      <c r="C16" s="1244" t="s">
        <v>5504</v>
      </c>
      <c r="D16" s="1246" t="s">
        <v>4869</v>
      </c>
    </row>
    <row r="17" spans="1:14">
      <c r="B17" s="1244">
        <v>2</v>
      </c>
      <c r="C17" s="1244" t="s">
        <v>5504</v>
      </c>
      <c r="D17" s="1246" t="s">
        <v>4873</v>
      </c>
    </row>
    <row r="18" spans="1:14">
      <c r="B18" s="1244">
        <v>1</v>
      </c>
      <c r="C18" s="1244" t="s">
        <v>5504</v>
      </c>
      <c r="D18" s="1246" t="s">
        <v>1291</v>
      </c>
    </row>
    <row r="19" spans="1:14">
      <c r="B19" s="1244">
        <v>1</v>
      </c>
      <c r="C19" s="1244" t="s">
        <v>5504</v>
      </c>
      <c r="D19" s="1246" t="s">
        <v>4882</v>
      </c>
    </row>
    <row r="20" spans="1:14">
      <c r="B20" s="1244">
        <v>2</v>
      </c>
      <c r="C20" s="1244" t="s">
        <v>5504</v>
      </c>
      <c r="D20" s="1246" t="s">
        <v>1293</v>
      </c>
    </row>
    <row r="21" spans="1:14">
      <c r="B21" s="1244">
        <v>1</v>
      </c>
      <c r="C21" s="1244" t="s">
        <v>5504</v>
      </c>
      <c r="D21" s="1246" t="s">
        <v>1295</v>
      </c>
    </row>
    <row r="22" spans="1:14">
      <c r="B22" s="1244">
        <v>1</v>
      </c>
      <c r="C22" s="1244" t="s">
        <v>5504</v>
      </c>
      <c r="D22" s="1246" t="s">
        <v>3085</v>
      </c>
    </row>
    <row r="23" spans="1:14">
      <c r="B23" s="1244">
        <v>1</v>
      </c>
      <c r="C23" s="1244" t="s">
        <v>5504</v>
      </c>
      <c r="D23" s="1246" t="s">
        <v>3086</v>
      </c>
    </row>
    <row r="24" spans="1:14">
      <c r="B24" s="1244">
        <v>1</v>
      </c>
      <c r="C24" s="1244" t="s">
        <v>5504</v>
      </c>
      <c r="D24" s="1246" t="s">
        <v>3087</v>
      </c>
    </row>
    <row r="25" spans="1:14">
      <c r="B25" s="1244">
        <v>15</v>
      </c>
      <c r="C25" s="1244" t="s">
        <v>5504</v>
      </c>
      <c r="D25" s="1246" t="s">
        <v>3090</v>
      </c>
    </row>
    <row r="26" spans="1:14">
      <c r="B26" s="1244">
        <v>6</v>
      </c>
      <c r="C26" s="1244" t="s">
        <v>5504</v>
      </c>
      <c r="D26" s="1246" t="s">
        <v>1296</v>
      </c>
    </row>
    <row r="27" spans="1:14">
      <c r="B27" s="1244">
        <v>5</v>
      </c>
      <c r="C27" s="1244" t="s">
        <v>5504</v>
      </c>
      <c r="D27" s="1246" t="s">
        <v>3096</v>
      </c>
    </row>
    <row r="28" spans="1:14">
      <c r="B28" s="1244">
        <v>3</v>
      </c>
      <c r="C28" s="1244" t="s">
        <v>5504</v>
      </c>
      <c r="D28" s="1246" t="s">
        <v>3097</v>
      </c>
    </row>
    <row r="29" spans="1:14">
      <c r="B29" s="1244">
        <v>2</v>
      </c>
      <c r="C29" s="1244" t="s">
        <v>5504</v>
      </c>
      <c r="D29" s="1246" t="s">
        <v>3099</v>
      </c>
    </row>
    <row r="30" spans="1:14">
      <c r="B30" s="1244">
        <v>1</v>
      </c>
      <c r="C30" s="1244" t="s">
        <v>4018</v>
      </c>
      <c r="D30" s="1246" t="s">
        <v>3105</v>
      </c>
    </row>
    <row r="31" spans="1:14">
      <c r="A31" s="1233">
        <v>42</v>
      </c>
      <c r="B31" s="1234" t="s">
        <v>1074</v>
      </c>
      <c r="C31" s="1235"/>
      <c r="D31" s="1236"/>
      <c r="E31" s="1233" t="s">
        <v>5504</v>
      </c>
      <c r="F31" s="1235">
        <v>5</v>
      </c>
      <c r="G31" s="1237"/>
      <c r="H31" s="1238">
        <f>$F31*$G31</f>
        <v>0</v>
      </c>
      <c r="I31" s="1237"/>
      <c r="J31" s="1238">
        <f>$F31*$I31</f>
        <v>0</v>
      </c>
      <c r="K31" s="1237">
        <f>$G31+$I31</f>
        <v>0</v>
      </c>
      <c r="L31" s="1238">
        <f>$H31+$J31</f>
        <v>0</v>
      </c>
      <c r="M31" s="1235"/>
      <c r="N31" s="1235"/>
    </row>
    <row r="32" spans="1:14">
      <c r="A32" s="1247"/>
      <c r="B32" s="1248"/>
      <c r="C32" s="1249"/>
      <c r="D32" s="1250" t="s">
        <v>30</v>
      </c>
      <c r="E32" s="1247"/>
      <c r="F32" s="1249"/>
      <c r="G32" s="1251"/>
      <c r="H32" s="1252"/>
      <c r="I32" s="1251"/>
      <c r="J32" s="1252"/>
      <c r="K32" s="1251"/>
      <c r="L32" s="1252"/>
      <c r="M32" s="1249"/>
      <c r="N32" s="1249"/>
    </row>
    <row r="33" spans="1:14">
      <c r="A33" s="1233">
        <v>43</v>
      </c>
      <c r="B33" s="1234" t="s">
        <v>1297</v>
      </c>
      <c r="C33" s="1235"/>
      <c r="D33" s="1236"/>
      <c r="E33" s="1233" t="s">
        <v>459</v>
      </c>
      <c r="F33" s="1235">
        <v>40</v>
      </c>
      <c r="G33" s="1237"/>
      <c r="H33" s="1238">
        <f>$F33*$G33</f>
        <v>0</v>
      </c>
      <c r="I33" s="1237"/>
      <c r="J33" s="1238">
        <f>$F33*$I33</f>
        <v>0</v>
      </c>
      <c r="K33" s="1237">
        <f>$G33+$I33</f>
        <v>0</v>
      </c>
      <c r="L33" s="1238">
        <f>$H33+$J33</f>
        <v>0</v>
      </c>
      <c r="M33" s="1235"/>
      <c r="N33" s="1235"/>
    </row>
    <row r="34" spans="1:14">
      <c r="A34" s="1247"/>
      <c r="B34" s="1248"/>
      <c r="C34" s="1249"/>
      <c r="D34" s="1250" t="s">
        <v>3111</v>
      </c>
      <c r="E34" s="1247"/>
      <c r="F34" s="1249"/>
      <c r="G34" s="1251"/>
      <c r="H34" s="1252"/>
      <c r="I34" s="1251"/>
      <c r="J34" s="1252"/>
      <c r="K34" s="1251"/>
      <c r="L34" s="1252"/>
      <c r="M34" s="1249"/>
      <c r="N34" s="1249"/>
    </row>
    <row r="35" spans="1:14">
      <c r="A35" s="1233">
        <v>44</v>
      </c>
      <c r="B35" s="1234" t="s">
        <v>3124</v>
      </c>
      <c r="C35" s="1235"/>
      <c r="D35" s="1236"/>
      <c r="E35" s="1233" t="s">
        <v>459</v>
      </c>
      <c r="F35" s="1235">
        <v>200</v>
      </c>
      <c r="G35" s="1237"/>
      <c r="H35" s="1238">
        <f>$F35*$G35</f>
        <v>0</v>
      </c>
      <c r="I35" s="1237"/>
      <c r="J35" s="1238">
        <f>$F35*$I35</f>
        <v>0</v>
      </c>
      <c r="K35" s="1237">
        <f>$G35+$I35</f>
        <v>0</v>
      </c>
      <c r="L35" s="1238">
        <f>$H35+$J35</f>
        <v>0</v>
      </c>
      <c r="M35" s="1235"/>
      <c r="N35" s="1235"/>
    </row>
    <row r="36" spans="1:14">
      <c r="A36" s="1247"/>
      <c r="B36" s="1248"/>
      <c r="C36" s="1249"/>
      <c r="D36" s="1250" t="s">
        <v>3111</v>
      </c>
      <c r="E36" s="1247"/>
      <c r="F36" s="1249"/>
      <c r="G36" s="1251"/>
      <c r="H36" s="1252"/>
      <c r="I36" s="1251"/>
      <c r="J36" s="1252"/>
      <c r="K36" s="1251"/>
      <c r="L36" s="1252"/>
      <c r="M36" s="1249"/>
      <c r="N36" s="1249"/>
    </row>
    <row r="37" spans="1:14">
      <c r="A37" s="1233">
        <v>45</v>
      </c>
      <c r="B37" s="1234" t="s">
        <v>1298</v>
      </c>
      <c r="C37" s="1235"/>
      <c r="D37" s="1236"/>
      <c r="E37" s="1233" t="s">
        <v>459</v>
      </c>
      <c r="F37" s="1235">
        <v>68</v>
      </c>
      <c r="G37" s="1237"/>
      <c r="H37" s="1238">
        <f>$F37*$G37</f>
        <v>0</v>
      </c>
      <c r="I37" s="1237"/>
      <c r="J37" s="1238">
        <f>$F37*$I37</f>
        <v>0</v>
      </c>
      <c r="K37" s="1237">
        <f>$G37+$I37</f>
        <v>0</v>
      </c>
      <c r="L37" s="1238">
        <f>$H37+$J37</f>
        <v>0</v>
      </c>
      <c r="M37" s="1235"/>
      <c r="N37" s="1235"/>
    </row>
    <row r="38" spans="1:14">
      <c r="A38" s="1247"/>
      <c r="B38" s="1248"/>
      <c r="C38" s="1249"/>
      <c r="D38" s="1250" t="s">
        <v>3111</v>
      </c>
      <c r="E38" s="1247"/>
      <c r="F38" s="1249"/>
      <c r="G38" s="1251"/>
      <c r="H38" s="1252"/>
      <c r="I38" s="1251"/>
      <c r="J38" s="1252"/>
      <c r="K38" s="1251"/>
      <c r="L38" s="1252"/>
      <c r="M38" s="1249"/>
      <c r="N38" s="1249"/>
    </row>
    <row r="39" spans="1:14">
      <c r="A39" s="1233">
        <v>46</v>
      </c>
      <c r="B39" s="1234" t="s">
        <v>3127</v>
      </c>
      <c r="C39" s="1235"/>
      <c r="D39" s="1236"/>
      <c r="E39" s="1233" t="s">
        <v>4018</v>
      </c>
      <c r="F39" s="1235">
        <v>1</v>
      </c>
      <c r="G39" s="1237"/>
      <c r="H39" s="1238">
        <f>$F39*$G39</f>
        <v>0</v>
      </c>
      <c r="I39" s="1237"/>
      <c r="J39" s="1238">
        <f>$F39*$I39</f>
        <v>0</v>
      </c>
      <c r="K39" s="1237">
        <f>$G39+$I39</f>
        <v>0</v>
      </c>
      <c r="L39" s="1238">
        <f>$H39+$J39</f>
        <v>0</v>
      </c>
      <c r="M39" s="1235"/>
      <c r="N39" s="1235"/>
    </row>
    <row r="40" spans="1:14" ht="25.5">
      <c r="A40" s="1219"/>
      <c r="B40" s="1239"/>
      <c r="C40" s="1240"/>
      <c r="D40" s="1241" t="s">
        <v>3128</v>
      </c>
      <c r="E40" s="1219"/>
      <c r="F40" s="1240"/>
      <c r="G40" s="1222"/>
      <c r="H40" s="1242"/>
      <c r="I40" s="1222"/>
      <c r="J40" s="1242"/>
      <c r="K40" s="1222"/>
      <c r="L40" s="1242"/>
      <c r="M40" s="1240"/>
      <c r="N40" s="1240"/>
    </row>
    <row r="41" spans="1:14">
      <c r="B41" s="1244">
        <v>1</v>
      </c>
      <c r="C41" s="1244" t="s">
        <v>4018</v>
      </c>
      <c r="D41" s="1246" t="s">
        <v>3129</v>
      </c>
    </row>
    <row r="42" spans="1:14">
      <c r="B42" s="1244">
        <v>1</v>
      </c>
      <c r="C42" s="1244" t="s">
        <v>4018</v>
      </c>
      <c r="D42" s="1246" t="s">
        <v>3130</v>
      </c>
    </row>
    <row r="43" spans="1:14">
      <c r="A43" s="1233">
        <v>47</v>
      </c>
      <c r="B43" s="1234" t="s">
        <v>1007</v>
      </c>
      <c r="C43" s="1235"/>
      <c r="D43" s="1236"/>
      <c r="E43" s="1233" t="s">
        <v>4018</v>
      </c>
      <c r="F43" s="1235">
        <v>1</v>
      </c>
      <c r="G43" s="1237"/>
      <c r="H43" s="1238">
        <f>$F43*$G43</f>
        <v>0</v>
      </c>
      <c r="I43" s="1237"/>
      <c r="J43" s="1238">
        <f>$F43*$I43</f>
        <v>0</v>
      </c>
      <c r="K43" s="1237">
        <f>$G43+$I43</f>
        <v>0</v>
      </c>
      <c r="L43" s="1238">
        <f>$H43+$J43</f>
        <v>0</v>
      </c>
      <c r="M43" s="1235"/>
      <c r="N43" s="1235"/>
    </row>
    <row r="44" spans="1:14">
      <c r="B44" s="1244">
        <v>10</v>
      </c>
      <c r="C44" s="1244" t="s">
        <v>5504</v>
      </c>
      <c r="D44" s="1246" t="s">
        <v>1008</v>
      </c>
    </row>
    <row r="45" spans="1:14">
      <c r="B45" s="1244">
        <v>1</v>
      </c>
      <c r="C45" s="1244" t="s">
        <v>5504</v>
      </c>
      <c r="D45" s="1246" t="s">
        <v>1009</v>
      </c>
    </row>
    <row r="46" spans="1:14">
      <c r="B46" s="1244">
        <v>20</v>
      </c>
      <c r="C46" s="1244" t="s">
        <v>5504</v>
      </c>
      <c r="D46" s="1246" t="s">
        <v>1010</v>
      </c>
    </row>
    <row r="47" spans="1:14">
      <c r="B47" s="1244">
        <v>1</v>
      </c>
      <c r="C47" s="1244" t="s">
        <v>5504</v>
      </c>
      <c r="D47" s="1246" t="s">
        <v>1011</v>
      </c>
    </row>
    <row r="48" spans="1:14">
      <c r="B48" s="1244">
        <v>20</v>
      </c>
      <c r="C48" s="1244" t="s">
        <v>5504</v>
      </c>
      <c r="D48" s="1246" t="s">
        <v>1012</v>
      </c>
    </row>
    <row r="49" spans="1:14">
      <c r="B49" s="1244">
        <v>4</v>
      </c>
      <c r="C49" s="1244" t="s">
        <v>5504</v>
      </c>
      <c r="D49" s="1246" t="s">
        <v>1013</v>
      </c>
    </row>
    <row r="50" spans="1:14">
      <c r="B50" s="1244">
        <v>1</v>
      </c>
      <c r="C50" s="1244" t="s">
        <v>5504</v>
      </c>
      <c r="D50" s="1246" t="s">
        <v>1014</v>
      </c>
    </row>
    <row r="51" spans="1:14">
      <c r="A51" s="1233">
        <v>48</v>
      </c>
      <c r="B51" s="1234" t="s">
        <v>1075</v>
      </c>
      <c r="C51" s="1235"/>
      <c r="D51" s="1236"/>
      <c r="E51" s="1233" t="s">
        <v>4018</v>
      </c>
      <c r="F51" s="1235">
        <v>1</v>
      </c>
      <c r="G51" s="1237"/>
      <c r="H51" s="1238">
        <f>$F51*$G51</f>
        <v>0</v>
      </c>
      <c r="I51" s="1237"/>
      <c r="J51" s="1238">
        <f>$F51*$I51</f>
        <v>0</v>
      </c>
      <c r="K51" s="1237">
        <f>$G51+$I51</f>
        <v>0</v>
      </c>
      <c r="L51" s="1238">
        <f>$H51+$J51</f>
        <v>0</v>
      </c>
      <c r="M51" s="1235"/>
      <c r="N51" s="1235"/>
    </row>
    <row r="52" spans="1:14">
      <c r="B52" s="1244">
        <v>5</v>
      </c>
      <c r="C52" s="1244" t="s">
        <v>5504</v>
      </c>
      <c r="D52" s="1246" t="s">
        <v>1202</v>
      </c>
    </row>
    <row r="53" spans="1:14">
      <c r="B53" s="1244">
        <v>10</v>
      </c>
      <c r="C53" s="1244" t="s">
        <v>5504</v>
      </c>
      <c r="D53" s="1246" t="s">
        <v>1203</v>
      </c>
    </row>
    <row r="54" spans="1:14">
      <c r="B54" s="1244">
        <v>10</v>
      </c>
      <c r="C54" s="1244" t="s">
        <v>5504</v>
      </c>
      <c r="D54" s="1246" t="s">
        <v>1205</v>
      </c>
    </row>
    <row r="55" spans="1:14">
      <c r="A55" s="1233">
        <v>49</v>
      </c>
      <c r="B55" s="1234" t="s">
        <v>897</v>
      </c>
      <c r="C55" s="1235"/>
      <c r="D55" s="1236"/>
      <c r="E55" s="1233" t="s">
        <v>4018</v>
      </c>
      <c r="F55" s="1235">
        <v>1</v>
      </c>
      <c r="G55" s="1237"/>
      <c r="H55" s="1238">
        <f>$F55*$G55</f>
        <v>0</v>
      </c>
      <c r="I55" s="1237"/>
      <c r="J55" s="1238">
        <f>$F55*$I55</f>
        <v>0</v>
      </c>
      <c r="K55" s="1237">
        <f>$G55+$I55</f>
        <v>0</v>
      </c>
      <c r="L55" s="1238">
        <f>$H55+$J55</f>
        <v>0</v>
      </c>
      <c r="M55" s="1235"/>
      <c r="N55" s="1235"/>
    </row>
    <row r="56" spans="1:14" ht="25.5">
      <c r="B56" s="1244">
        <v>1</v>
      </c>
      <c r="C56" s="1244" t="s">
        <v>5504</v>
      </c>
      <c r="D56" s="1246" t="s">
        <v>898</v>
      </c>
    </row>
    <row r="57" spans="1:14">
      <c r="B57" s="1244">
        <v>8</v>
      </c>
      <c r="C57" s="1244" t="s">
        <v>5504</v>
      </c>
      <c r="D57" s="1246" t="s">
        <v>899</v>
      </c>
    </row>
    <row r="58" spans="1:14">
      <c r="B58" s="1244">
        <v>16</v>
      </c>
      <c r="C58" s="1244" t="s">
        <v>5504</v>
      </c>
      <c r="D58" s="1246" t="s">
        <v>900</v>
      </c>
    </row>
    <row r="59" spans="1:14">
      <c r="B59" s="1244">
        <v>4</v>
      </c>
      <c r="C59" s="1244" t="s">
        <v>5504</v>
      </c>
      <c r="D59" s="1246" t="s">
        <v>901</v>
      </c>
    </row>
    <row r="60" spans="1:14">
      <c r="B60" s="1244">
        <v>16</v>
      </c>
      <c r="C60" s="1244" t="s">
        <v>5504</v>
      </c>
      <c r="D60" s="1246" t="s">
        <v>902</v>
      </c>
    </row>
    <row r="61" spans="1:14">
      <c r="B61" s="1244">
        <v>4</v>
      </c>
      <c r="C61" s="1244" t="s">
        <v>5504</v>
      </c>
      <c r="D61" s="1246" t="s">
        <v>903</v>
      </c>
    </row>
    <row r="62" spans="1:14">
      <c r="A62" s="1233">
        <v>50</v>
      </c>
      <c r="B62" s="1234" t="s">
        <v>1076</v>
      </c>
      <c r="C62" s="1235"/>
      <c r="D62" s="1236"/>
      <c r="E62" s="1233" t="s">
        <v>4018</v>
      </c>
      <c r="F62" s="1235">
        <v>1</v>
      </c>
      <c r="G62" s="1237"/>
      <c r="H62" s="1238">
        <f>$F62*$G62</f>
        <v>0</v>
      </c>
      <c r="I62" s="1237"/>
      <c r="J62" s="1238">
        <f>$F62*$I62</f>
        <v>0</v>
      </c>
      <c r="K62" s="1237">
        <f>$G62+$I62</f>
        <v>0</v>
      </c>
      <c r="L62" s="1238">
        <f>$H62+$J62</f>
        <v>0</v>
      </c>
      <c r="M62" s="1235"/>
      <c r="N62" s="1235"/>
    </row>
    <row r="63" spans="1:14">
      <c r="B63" s="1244">
        <v>1</v>
      </c>
      <c r="C63" s="1244" t="s">
        <v>5504</v>
      </c>
      <c r="D63" s="1246" t="s">
        <v>904</v>
      </c>
    </row>
    <row r="64" spans="1:14">
      <c r="B64" s="1244">
        <v>1</v>
      </c>
      <c r="C64" s="1244" t="s">
        <v>5504</v>
      </c>
      <c r="D64" s="1246" t="s">
        <v>905</v>
      </c>
    </row>
    <row r="65" spans="1:14">
      <c r="B65" s="1244">
        <v>1</v>
      </c>
      <c r="C65" s="1244" t="s">
        <v>5504</v>
      </c>
      <c r="D65" s="1246" t="s">
        <v>906</v>
      </c>
    </row>
    <row r="66" spans="1:14">
      <c r="B66" s="1244">
        <v>1</v>
      </c>
      <c r="C66" s="1244" t="s">
        <v>5504</v>
      </c>
      <c r="D66" s="1246" t="s">
        <v>907</v>
      </c>
    </row>
    <row r="67" spans="1:14">
      <c r="B67" s="1244">
        <v>1</v>
      </c>
      <c r="C67" s="1244" t="s">
        <v>5504</v>
      </c>
      <c r="D67" s="1246" t="s">
        <v>908</v>
      </c>
    </row>
    <row r="68" spans="1:14">
      <c r="A68" s="1233">
        <v>51</v>
      </c>
      <c r="B68" s="1234" t="s">
        <v>2278</v>
      </c>
      <c r="C68" s="1235"/>
      <c r="D68" s="1236"/>
      <c r="E68" s="1233" t="s">
        <v>4018</v>
      </c>
      <c r="F68" s="1235">
        <v>1</v>
      </c>
      <c r="G68" s="1237"/>
      <c r="H68" s="1238">
        <f>$F68*$G68</f>
        <v>0</v>
      </c>
      <c r="I68" s="1237"/>
      <c r="J68" s="1238">
        <f>$F68*$I68</f>
        <v>0</v>
      </c>
      <c r="K68" s="1237">
        <f>$G68+$I68</f>
        <v>0</v>
      </c>
      <c r="L68" s="1238">
        <f>$H68+$J68</f>
        <v>0</v>
      </c>
      <c r="M68" s="1235"/>
      <c r="N68" s="1235"/>
    </row>
    <row r="69" spans="1:14">
      <c r="B69" s="1244">
        <v>1</v>
      </c>
      <c r="C69" s="1244" t="s">
        <v>5504</v>
      </c>
      <c r="D69" s="1246" t="s">
        <v>2279</v>
      </c>
    </row>
    <row r="70" spans="1:14">
      <c r="A70" s="1233">
        <v>52</v>
      </c>
      <c r="B70" s="1234" t="s">
        <v>2280</v>
      </c>
      <c r="C70" s="1235"/>
      <c r="D70" s="1236"/>
      <c r="E70" s="1233" t="s">
        <v>4018</v>
      </c>
      <c r="F70" s="1235">
        <v>1</v>
      </c>
      <c r="G70" s="1237"/>
      <c r="H70" s="1238">
        <f>$F70*$G70</f>
        <v>0</v>
      </c>
      <c r="I70" s="1237"/>
      <c r="J70" s="1238">
        <f>$F70*$I70</f>
        <v>0</v>
      </c>
      <c r="K70" s="1237">
        <f>$G70+$I70</f>
        <v>0</v>
      </c>
      <c r="L70" s="1238">
        <f>$H70+$J70</f>
        <v>0</v>
      </c>
      <c r="M70" s="1235"/>
      <c r="N70" s="1235"/>
    </row>
    <row r="71" spans="1:14">
      <c r="B71" s="1244">
        <v>1</v>
      </c>
      <c r="C71" s="1244" t="s">
        <v>5504</v>
      </c>
      <c r="D71" s="1246" t="s">
        <v>2281</v>
      </c>
    </row>
    <row r="72" spans="1:14">
      <c r="A72" s="1233">
        <v>53</v>
      </c>
      <c r="B72" s="1234" t="s">
        <v>1273</v>
      </c>
      <c r="C72" s="1235"/>
      <c r="D72" s="1236"/>
      <c r="E72" s="1233" t="s">
        <v>4018</v>
      </c>
      <c r="F72" s="1235">
        <v>1</v>
      </c>
      <c r="G72" s="1237"/>
      <c r="H72" s="1238">
        <f>$F72*$G72</f>
        <v>0</v>
      </c>
      <c r="I72" s="1237"/>
      <c r="J72" s="1238">
        <f>$F72*$I72</f>
        <v>0</v>
      </c>
      <c r="K72" s="1237">
        <f>$G72+$I72</f>
        <v>0</v>
      </c>
      <c r="L72" s="1238">
        <f>$H72+$J72</f>
        <v>0</v>
      </c>
      <c r="M72" s="1235"/>
      <c r="N72" s="1235"/>
    </row>
    <row r="73" spans="1:14">
      <c r="D73" s="1246" t="s">
        <v>1274</v>
      </c>
    </row>
    <row r="74" spans="1:14">
      <c r="D74" s="1246" t="s">
        <v>1275</v>
      </c>
    </row>
    <row r="75" spans="1:14">
      <c r="D75" s="1246" t="s">
        <v>1276</v>
      </c>
    </row>
    <row r="76" spans="1:14">
      <c r="D76" s="1246" t="s">
        <v>1277</v>
      </c>
    </row>
    <row r="77" spans="1:14">
      <c r="D77" s="1246" t="s">
        <v>1278</v>
      </c>
    </row>
    <row r="78" spans="1:14">
      <c r="A78" s="1233">
        <v>54</v>
      </c>
      <c r="B78" s="1234" t="s">
        <v>1279</v>
      </c>
      <c r="C78" s="1235"/>
      <c r="D78" s="1236"/>
      <c r="E78" s="1233" t="s">
        <v>4018</v>
      </c>
      <c r="F78" s="1235">
        <v>1</v>
      </c>
      <c r="G78" s="1237"/>
      <c r="H78" s="1238">
        <f>$F78*$G78</f>
        <v>0</v>
      </c>
      <c r="I78" s="1237"/>
      <c r="J78" s="1238">
        <f>$F78*$I78</f>
        <v>0</v>
      </c>
      <c r="K78" s="1237">
        <f>$G78+$I78</f>
        <v>0</v>
      </c>
      <c r="L78" s="1238">
        <f>$H78+$J78</f>
        <v>0</v>
      </c>
      <c r="M78" s="1235"/>
      <c r="N78" s="1235"/>
    </row>
    <row r="79" spans="1:14">
      <c r="D79" s="1246" t="s">
        <v>1274</v>
      </c>
    </row>
    <row r="80" spans="1:14" ht="25.5">
      <c r="D80" s="1246" t="s">
        <v>0</v>
      </c>
    </row>
    <row r="81" spans="1:14">
      <c r="D81" s="1246" t="s">
        <v>1280</v>
      </c>
    </row>
    <row r="82" spans="1:14">
      <c r="D82" s="1246" t="s">
        <v>1281</v>
      </c>
    </row>
    <row r="83" spans="1:14" ht="13.5" thickBot="1">
      <c r="D83" s="1246" t="s">
        <v>1282</v>
      </c>
    </row>
    <row r="84" spans="1:14" ht="13.5" thickBot="1">
      <c r="A84" s="1253" t="s">
        <v>1283</v>
      </c>
      <c r="B84" s="1254" t="s">
        <v>1284</v>
      </c>
      <c r="C84" s="1255"/>
      <c r="D84" s="1256"/>
      <c r="E84" s="1257"/>
      <c r="F84" s="1255"/>
      <c r="G84" s="1258"/>
      <c r="H84" s="1259">
        <f>SUM(H7:H83)</f>
        <v>0</v>
      </c>
      <c r="I84" s="1258"/>
      <c r="J84" s="1258">
        <f>SUM(J7:J83)</f>
        <v>0</v>
      </c>
      <c r="K84" s="1258"/>
      <c r="L84" s="1258">
        <f>SUM(L7:L83)</f>
        <v>0</v>
      </c>
      <c r="M84" s="1255"/>
      <c r="N84"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2.xml><?xml version="1.0" encoding="utf-8"?>
<worksheet xmlns="http://schemas.openxmlformats.org/spreadsheetml/2006/main" xmlns:r="http://schemas.openxmlformats.org/officeDocument/2006/relationships">
  <sheetPr>
    <tabColor rgb="FF00B0F0"/>
    <pageSetUpPr fitToPage="1"/>
  </sheetPr>
  <dimension ref="A1:N93"/>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4817</v>
      </c>
      <c r="C1" s="1696"/>
      <c r="D1" s="1696"/>
      <c r="E1" s="1219"/>
      <c r="G1" s="1221"/>
      <c r="H1" s="1222">
        <f>H93</f>
        <v>0</v>
      </c>
      <c r="I1" s="1223"/>
      <c r="J1" s="1222">
        <f>J93</f>
        <v>0</v>
      </c>
      <c r="K1" s="1223"/>
      <c r="L1" s="1222">
        <f>L93</f>
        <v>0</v>
      </c>
    </row>
    <row r="2" spans="1:14" s="1220" customFormat="1">
      <c r="A2" s="1218"/>
      <c r="B2" s="1696" t="s">
        <v>2</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4834</v>
      </c>
      <c r="B4" s="1698" t="s">
        <v>4835</v>
      </c>
      <c r="C4" s="1698"/>
      <c r="D4" s="1698"/>
      <c r="E4" s="1227" t="s">
        <v>4836</v>
      </c>
      <c r="F4" s="1227" t="s">
        <v>4837</v>
      </c>
      <c r="G4" s="1210" t="s">
        <v>4838</v>
      </c>
      <c r="H4" s="1210" t="s">
        <v>4839</v>
      </c>
      <c r="I4" s="1210" t="s">
        <v>4840</v>
      </c>
      <c r="J4" s="1210" t="s">
        <v>4841</v>
      </c>
      <c r="K4" s="1210" t="s">
        <v>4842</v>
      </c>
      <c r="L4" s="1210" t="s">
        <v>4843</v>
      </c>
      <c r="M4" s="1210" t="s">
        <v>5953</v>
      </c>
      <c r="N4" s="1210" t="s">
        <v>4844</v>
      </c>
    </row>
    <row r="5" spans="1:14">
      <c r="A5" s="1228">
        <v>1</v>
      </c>
      <c r="B5" s="1228" t="s">
        <v>5936</v>
      </c>
      <c r="C5" s="1228" t="s">
        <v>5936</v>
      </c>
      <c r="D5" s="1228">
        <v>2</v>
      </c>
      <c r="E5" s="1228">
        <v>3</v>
      </c>
      <c r="F5" s="1228">
        <v>4</v>
      </c>
      <c r="G5" s="1228">
        <v>5</v>
      </c>
      <c r="H5" s="1228">
        <v>6</v>
      </c>
      <c r="I5" s="1228">
        <v>7</v>
      </c>
      <c r="J5" s="1228">
        <v>8</v>
      </c>
      <c r="K5" s="1228">
        <v>9</v>
      </c>
      <c r="L5" s="1228">
        <v>10</v>
      </c>
      <c r="M5" s="1228">
        <v>11</v>
      </c>
      <c r="N5" s="1228">
        <v>12</v>
      </c>
    </row>
    <row r="6" spans="1:14" s="1232" customFormat="1">
      <c r="A6" s="1229" t="s">
        <v>4845</v>
      </c>
      <c r="B6" s="1230" t="s">
        <v>4845</v>
      </c>
      <c r="C6" s="1230" t="s">
        <v>4845</v>
      </c>
      <c r="D6" s="1231" t="s">
        <v>4845</v>
      </c>
      <c r="E6" s="1229" t="s">
        <v>4845</v>
      </c>
      <c r="F6" s="1230" t="s">
        <v>4845</v>
      </c>
      <c r="G6" s="1229" t="s">
        <v>4846</v>
      </c>
      <c r="H6" s="1229" t="s">
        <v>4846</v>
      </c>
      <c r="I6" s="1229" t="s">
        <v>4846</v>
      </c>
      <c r="J6" s="1229" t="s">
        <v>4846</v>
      </c>
      <c r="K6" s="1230" t="s">
        <v>4846</v>
      </c>
      <c r="L6" s="1230" t="s">
        <v>4846</v>
      </c>
      <c r="M6" s="1230" t="s">
        <v>4846</v>
      </c>
      <c r="N6" s="1230" t="s">
        <v>4846</v>
      </c>
    </row>
    <row r="7" spans="1:14">
      <c r="A7" s="1233">
        <v>55</v>
      </c>
      <c r="B7" s="1234" t="s">
        <v>1285</v>
      </c>
      <c r="C7" s="1235"/>
      <c r="D7" s="1236"/>
      <c r="E7" s="1233" t="s">
        <v>4018</v>
      </c>
      <c r="F7" s="1235">
        <v>1</v>
      </c>
      <c r="G7" s="1237"/>
      <c r="H7" s="1238">
        <f>$F7*$G7</f>
        <v>0</v>
      </c>
      <c r="I7" s="1237"/>
      <c r="J7" s="1238">
        <f>$F7*$I7</f>
        <v>0</v>
      </c>
      <c r="K7" s="1237">
        <f>$G7+$I7</f>
        <v>0</v>
      </c>
      <c r="L7" s="1238">
        <f>$H7+$J7</f>
        <v>0</v>
      </c>
      <c r="M7" s="1235"/>
      <c r="N7" s="1235"/>
    </row>
    <row r="8" spans="1:14" ht="89.25">
      <c r="A8" s="1219"/>
      <c r="B8" s="1239"/>
      <c r="C8" s="1240"/>
      <c r="D8" s="1241" t="s">
        <v>25</v>
      </c>
      <c r="E8" s="1219"/>
      <c r="F8" s="1240"/>
      <c r="G8" s="1222"/>
      <c r="H8" s="1242"/>
      <c r="I8" s="1222"/>
      <c r="J8" s="1242"/>
      <c r="K8" s="1222"/>
      <c r="L8" s="1242"/>
      <c r="M8" s="1240"/>
      <c r="N8" s="1240"/>
    </row>
    <row r="9" spans="1:14">
      <c r="D9" s="1241" t="s">
        <v>4849</v>
      </c>
    </row>
    <row r="10" spans="1:14">
      <c r="D10" s="1241" t="s">
        <v>4850</v>
      </c>
    </row>
    <row r="11" spans="1:14">
      <c r="D11" s="1241" t="s">
        <v>4851</v>
      </c>
    </row>
    <row r="12" spans="1:14">
      <c r="B12" s="1244">
        <v>7</v>
      </c>
      <c r="C12" s="1244" t="s">
        <v>5504</v>
      </c>
      <c r="D12" s="1246" t="s">
        <v>26</v>
      </c>
    </row>
    <row r="13" spans="1:14">
      <c r="B13" s="1244">
        <v>7</v>
      </c>
      <c r="C13" s="1244" t="s">
        <v>5504</v>
      </c>
      <c r="D13" s="1246" t="s">
        <v>27</v>
      </c>
    </row>
    <row r="14" spans="1:14">
      <c r="B14" s="1244">
        <v>7</v>
      </c>
      <c r="C14" s="1244" t="s">
        <v>5504</v>
      </c>
      <c r="D14" s="1246" t="s">
        <v>4864</v>
      </c>
    </row>
    <row r="15" spans="1:14">
      <c r="B15" s="1244">
        <v>2</v>
      </c>
      <c r="C15" s="1244" t="s">
        <v>5504</v>
      </c>
      <c r="D15" s="1246" t="s">
        <v>4882</v>
      </c>
    </row>
    <row r="16" spans="1:14">
      <c r="B16" s="1244">
        <v>2</v>
      </c>
      <c r="C16" s="1244" t="s">
        <v>5504</v>
      </c>
      <c r="D16" s="1246" t="s">
        <v>3085</v>
      </c>
    </row>
    <row r="17" spans="1:14">
      <c r="B17" s="1244">
        <v>2</v>
      </c>
      <c r="C17" s="1244" t="s">
        <v>5504</v>
      </c>
      <c r="D17" s="1246" t="s">
        <v>3086</v>
      </c>
    </row>
    <row r="18" spans="1:14">
      <c r="B18" s="1244">
        <v>14</v>
      </c>
      <c r="C18" s="1244" t="s">
        <v>5504</v>
      </c>
      <c r="D18" s="1246" t="s">
        <v>12</v>
      </c>
    </row>
    <row r="19" spans="1:14">
      <c r="B19" s="1244">
        <v>2</v>
      </c>
      <c r="C19" s="1244" t="s">
        <v>5504</v>
      </c>
      <c r="D19" s="1246" t="s">
        <v>3087</v>
      </c>
    </row>
    <row r="20" spans="1:14">
      <c r="B20" s="1244">
        <v>14</v>
      </c>
      <c r="C20" s="1244" t="s">
        <v>5504</v>
      </c>
      <c r="D20" s="1246" t="s">
        <v>13</v>
      </c>
    </row>
    <row r="21" spans="1:14">
      <c r="B21" s="1244">
        <v>47</v>
      </c>
      <c r="C21" s="1244" t="s">
        <v>5504</v>
      </c>
      <c r="D21" s="1246" t="s">
        <v>3088</v>
      </c>
    </row>
    <row r="22" spans="1:14">
      <c r="B22" s="1244">
        <v>6</v>
      </c>
      <c r="C22" s="1244" t="s">
        <v>5504</v>
      </c>
      <c r="D22" s="1246" t="s">
        <v>3090</v>
      </c>
    </row>
    <row r="23" spans="1:14">
      <c r="B23" s="1244">
        <v>6</v>
      </c>
      <c r="C23" s="1244" t="s">
        <v>5504</v>
      </c>
      <c r="D23" s="1246" t="s">
        <v>3096</v>
      </c>
    </row>
    <row r="24" spans="1:14">
      <c r="B24" s="1244">
        <v>1</v>
      </c>
      <c r="C24" s="1244" t="s">
        <v>5504</v>
      </c>
      <c r="D24" s="1246" t="s">
        <v>3097</v>
      </c>
    </row>
    <row r="25" spans="1:14">
      <c r="B25" s="1244">
        <v>7</v>
      </c>
      <c r="C25" s="1244" t="s">
        <v>5504</v>
      </c>
      <c r="D25" s="1246" t="s">
        <v>28</v>
      </c>
    </row>
    <row r="26" spans="1:14">
      <c r="B26" s="1244">
        <v>13</v>
      </c>
      <c r="C26" s="1244" t="s">
        <v>5504</v>
      </c>
      <c r="D26" s="1246" t="s">
        <v>3103</v>
      </c>
    </row>
    <row r="27" spans="1:14">
      <c r="B27" s="1244">
        <v>1</v>
      </c>
      <c r="C27" s="1244" t="s">
        <v>4018</v>
      </c>
      <c r="D27" s="1246" t="s">
        <v>3105</v>
      </c>
    </row>
    <row r="28" spans="1:14">
      <c r="A28" s="1233">
        <v>56</v>
      </c>
      <c r="B28" s="1234" t="s">
        <v>29</v>
      </c>
      <c r="C28" s="1235"/>
      <c r="D28" s="1236"/>
      <c r="E28" s="1233" t="s">
        <v>5504</v>
      </c>
      <c r="F28" s="1235">
        <v>8</v>
      </c>
      <c r="G28" s="1237"/>
      <c r="H28" s="1238">
        <f>$F28*$G28</f>
        <v>0</v>
      </c>
      <c r="I28" s="1237"/>
      <c r="J28" s="1238">
        <f>$F28*$I28</f>
        <v>0</v>
      </c>
      <c r="K28" s="1237">
        <f>$G28+$I28</f>
        <v>0</v>
      </c>
      <c r="L28" s="1238">
        <f>$H28+$J28</f>
        <v>0</v>
      </c>
      <c r="M28" s="1235"/>
      <c r="N28" s="1235"/>
    </row>
    <row r="29" spans="1:14">
      <c r="A29" s="1247"/>
      <c r="B29" s="1248"/>
      <c r="C29" s="1249"/>
      <c r="D29" s="1250" t="s">
        <v>30</v>
      </c>
      <c r="E29" s="1247"/>
      <c r="F29" s="1249"/>
      <c r="G29" s="1251"/>
      <c r="H29" s="1252"/>
      <c r="I29" s="1251"/>
      <c r="J29" s="1252"/>
      <c r="K29" s="1251"/>
      <c r="L29" s="1252"/>
      <c r="M29" s="1249"/>
      <c r="N29" s="1249"/>
    </row>
    <row r="30" spans="1:14">
      <c r="A30" s="1233">
        <v>57</v>
      </c>
      <c r="B30" s="1234" t="s">
        <v>1207</v>
      </c>
      <c r="C30" s="1235"/>
      <c r="D30" s="1236"/>
      <c r="E30" s="1233" t="s">
        <v>459</v>
      </c>
      <c r="F30" s="1235">
        <v>1</v>
      </c>
      <c r="G30" s="1237"/>
      <c r="H30" s="1238">
        <f>$F30*$G30</f>
        <v>0</v>
      </c>
      <c r="I30" s="1237"/>
      <c r="J30" s="1238">
        <f>$F30*$I30</f>
        <v>0</v>
      </c>
      <c r="K30" s="1237">
        <f>$G30+$I30</f>
        <v>0</v>
      </c>
      <c r="L30" s="1238">
        <f>$H30+$J30</f>
        <v>0</v>
      </c>
      <c r="M30" s="1235"/>
      <c r="N30" s="1235"/>
    </row>
    <row r="31" spans="1:14">
      <c r="A31" s="1247"/>
      <c r="B31" s="1248"/>
      <c r="C31" s="1249"/>
      <c r="D31" s="1250" t="s">
        <v>3111</v>
      </c>
      <c r="E31" s="1247"/>
      <c r="F31" s="1249"/>
      <c r="G31" s="1251"/>
      <c r="H31" s="1252"/>
      <c r="I31" s="1251"/>
      <c r="J31" s="1252"/>
      <c r="K31" s="1251"/>
      <c r="L31" s="1252"/>
      <c r="M31" s="1249"/>
      <c r="N31" s="1249"/>
    </row>
    <row r="32" spans="1:14">
      <c r="A32" s="1233">
        <v>58</v>
      </c>
      <c r="B32" s="1234" t="s">
        <v>1016</v>
      </c>
      <c r="C32" s="1235"/>
      <c r="D32" s="1236"/>
      <c r="E32" s="1233" t="s">
        <v>459</v>
      </c>
      <c r="F32" s="1235">
        <v>25</v>
      </c>
      <c r="G32" s="1237"/>
      <c r="H32" s="1238">
        <f>$F32*$G32</f>
        <v>0</v>
      </c>
      <c r="I32" s="1237"/>
      <c r="J32" s="1238">
        <f>$F32*$I32</f>
        <v>0</v>
      </c>
      <c r="K32" s="1237">
        <f>$G32+$I32</f>
        <v>0</v>
      </c>
      <c r="L32" s="1238">
        <f>$H32+$J32</f>
        <v>0</v>
      </c>
      <c r="M32" s="1235"/>
      <c r="N32" s="1235"/>
    </row>
    <row r="33" spans="1:14">
      <c r="A33" s="1247"/>
      <c r="B33" s="1248"/>
      <c r="C33" s="1249"/>
      <c r="D33" s="1250" t="s">
        <v>3111</v>
      </c>
      <c r="E33" s="1247"/>
      <c r="F33" s="1249"/>
      <c r="G33" s="1251"/>
      <c r="H33" s="1252"/>
      <c r="I33" s="1251"/>
      <c r="J33" s="1252"/>
      <c r="K33" s="1251"/>
      <c r="L33" s="1252"/>
      <c r="M33" s="1249"/>
      <c r="N33" s="1249"/>
    </row>
    <row r="34" spans="1:14">
      <c r="A34" s="1233">
        <v>59</v>
      </c>
      <c r="B34" s="1234" t="s">
        <v>3112</v>
      </c>
      <c r="C34" s="1235"/>
      <c r="D34" s="1236"/>
      <c r="E34" s="1233" t="s">
        <v>459</v>
      </c>
      <c r="F34" s="1235">
        <v>300</v>
      </c>
      <c r="G34" s="1237"/>
      <c r="H34" s="1238">
        <f>$F34*$G34</f>
        <v>0</v>
      </c>
      <c r="I34" s="1237"/>
      <c r="J34" s="1238">
        <f>$F34*$I34</f>
        <v>0</v>
      </c>
      <c r="K34" s="1237">
        <f>$G34+$I34</f>
        <v>0</v>
      </c>
      <c r="L34" s="1238">
        <f>$H34+$J34</f>
        <v>0</v>
      </c>
      <c r="M34" s="1235"/>
      <c r="N34" s="1235"/>
    </row>
    <row r="35" spans="1:14">
      <c r="A35" s="1247"/>
      <c r="B35" s="1248"/>
      <c r="C35" s="1249"/>
      <c r="D35" s="1250" t="s">
        <v>3111</v>
      </c>
      <c r="E35" s="1247"/>
      <c r="F35" s="1249"/>
      <c r="G35" s="1251"/>
      <c r="H35" s="1252"/>
      <c r="I35" s="1251"/>
      <c r="J35" s="1252"/>
      <c r="K35" s="1251"/>
      <c r="L35" s="1252"/>
      <c r="M35" s="1249"/>
      <c r="N35" s="1249"/>
    </row>
    <row r="36" spans="1:14">
      <c r="A36" s="1233">
        <v>60</v>
      </c>
      <c r="B36" s="1234" t="s">
        <v>3124</v>
      </c>
      <c r="C36" s="1235"/>
      <c r="D36" s="1236"/>
      <c r="E36" s="1233" t="s">
        <v>459</v>
      </c>
      <c r="F36" s="1235">
        <v>150</v>
      </c>
      <c r="G36" s="1237"/>
      <c r="H36" s="1238">
        <f>$F36*$G36</f>
        <v>0</v>
      </c>
      <c r="I36" s="1237"/>
      <c r="J36" s="1238">
        <f>$F36*$I36</f>
        <v>0</v>
      </c>
      <c r="K36" s="1237">
        <f>$G36+$I36</f>
        <v>0</v>
      </c>
      <c r="L36" s="1238">
        <f>$H36+$J36</f>
        <v>0</v>
      </c>
      <c r="M36" s="1235"/>
      <c r="N36" s="1235"/>
    </row>
    <row r="37" spans="1:14">
      <c r="A37" s="1247"/>
      <c r="B37" s="1248"/>
      <c r="C37" s="1249"/>
      <c r="D37" s="1250" t="s">
        <v>3111</v>
      </c>
      <c r="E37" s="1247"/>
      <c r="F37" s="1249"/>
      <c r="G37" s="1251"/>
      <c r="H37" s="1252"/>
      <c r="I37" s="1251"/>
      <c r="J37" s="1252"/>
      <c r="K37" s="1251"/>
      <c r="L37" s="1252"/>
      <c r="M37" s="1249"/>
      <c r="N37" s="1249"/>
    </row>
    <row r="38" spans="1:14">
      <c r="A38" s="1233">
        <v>61</v>
      </c>
      <c r="B38" s="1234" t="s">
        <v>31</v>
      </c>
      <c r="C38" s="1235"/>
      <c r="D38" s="1236"/>
      <c r="E38" s="1233" t="s">
        <v>459</v>
      </c>
      <c r="F38" s="1235">
        <v>175</v>
      </c>
      <c r="G38" s="1237"/>
      <c r="H38" s="1238">
        <f>$F38*$G38</f>
        <v>0</v>
      </c>
      <c r="I38" s="1237"/>
      <c r="J38" s="1238">
        <f>$F38*$I38</f>
        <v>0</v>
      </c>
      <c r="K38" s="1237">
        <f>$G38+$I38</f>
        <v>0</v>
      </c>
      <c r="L38" s="1238">
        <f>$H38+$J38</f>
        <v>0</v>
      </c>
      <c r="M38" s="1235"/>
      <c r="N38" s="1235"/>
    </row>
    <row r="39" spans="1:14">
      <c r="A39" s="1247"/>
      <c r="B39" s="1248"/>
      <c r="C39" s="1249"/>
      <c r="D39" s="1250" t="s">
        <v>3111</v>
      </c>
      <c r="E39" s="1247"/>
      <c r="F39" s="1249"/>
      <c r="G39" s="1251"/>
      <c r="H39" s="1252"/>
      <c r="I39" s="1251"/>
      <c r="J39" s="1252"/>
      <c r="K39" s="1251"/>
      <c r="L39" s="1252"/>
      <c r="M39" s="1249"/>
      <c r="N39" s="1249"/>
    </row>
    <row r="40" spans="1:14">
      <c r="A40" s="1233">
        <v>62</v>
      </c>
      <c r="B40" s="1234" t="s">
        <v>3127</v>
      </c>
      <c r="C40" s="1235"/>
      <c r="D40" s="1236"/>
      <c r="E40" s="1233" t="s">
        <v>4018</v>
      </c>
      <c r="F40" s="1235">
        <v>1</v>
      </c>
      <c r="G40" s="1237"/>
      <c r="H40" s="1238">
        <f>$F40*$G40</f>
        <v>0</v>
      </c>
      <c r="I40" s="1237"/>
      <c r="J40" s="1238">
        <f>$F40*$I40</f>
        <v>0</v>
      </c>
      <c r="K40" s="1237">
        <f>$G40+$I40</f>
        <v>0</v>
      </c>
      <c r="L40" s="1238">
        <f>$H40+$J40</f>
        <v>0</v>
      </c>
      <c r="M40" s="1235"/>
      <c r="N40" s="1235"/>
    </row>
    <row r="41" spans="1:14" ht="25.5">
      <c r="A41" s="1219"/>
      <c r="B41" s="1239"/>
      <c r="C41" s="1240"/>
      <c r="D41" s="1241" t="s">
        <v>3128</v>
      </c>
      <c r="E41" s="1219"/>
      <c r="F41" s="1240"/>
      <c r="G41" s="1222"/>
      <c r="H41" s="1242"/>
      <c r="I41" s="1222"/>
      <c r="J41" s="1242"/>
      <c r="K41" s="1222"/>
      <c r="L41" s="1242"/>
      <c r="M41" s="1240"/>
      <c r="N41" s="1240"/>
    </row>
    <row r="42" spans="1:14">
      <c r="B42" s="1244">
        <v>1</v>
      </c>
      <c r="C42" s="1244" t="s">
        <v>4018</v>
      </c>
      <c r="D42" s="1246" t="s">
        <v>3129</v>
      </c>
    </row>
    <row r="43" spans="1:14">
      <c r="B43" s="1244">
        <v>1</v>
      </c>
      <c r="C43" s="1244" t="s">
        <v>4018</v>
      </c>
      <c r="D43" s="1246" t="s">
        <v>3130</v>
      </c>
    </row>
    <row r="44" spans="1:14">
      <c r="A44" s="1233">
        <v>63</v>
      </c>
      <c r="B44" s="1234" t="s">
        <v>909</v>
      </c>
      <c r="C44" s="1235"/>
      <c r="D44" s="1236"/>
      <c r="E44" s="1233" t="s">
        <v>4018</v>
      </c>
      <c r="F44" s="1235">
        <v>1</v>
      </c>
      <c r="G44" s="1237"/>
      <c r="H44" s="1238">
        <f>$F44*$G44</f>
        <v>0</v>
      </c>
      <c r="I44" s="1237"/>
      <c r="J44" s="1238">
        <f>$F44*$I44</f>
        <v>0</v>
      </c>
      <c r="K44" s="1237">
        <f>$G44+$I44</f>
        <v>0</v>
      </c>
      <c r="L44" s="1238">
        <f>$H44+$J44</f>
        <v>0</v>
      </c>
      <c r="M44" s="1235"/>
      <c r="N44" s="1235"/>
    </row>
    <row r="45" spans="1:14">
      <c r="A45" s="1247"/>
      <c r="B45" s="1248"/>
      <c r="C45" s="1249"/>
      <c r="D45" s="1250" t="s">
        <v>3132</v>
      </c>
      <c r="E45" s="1247"/>
      <c r="F45" s="1249"/>
      <c r="G45" s="1251"/>
      <c r="H45" s="1252"/>
      <c r="I45" s="1251"/>
      <c r="J45" s="1252"/>
      <c r="K45" s="1251"/>
      <c r="L45" s="1252"/>
      <c r="M45" s="1249"/>
      <c r="N45" s="1249"/>
    </row>
    <row r="46" spans="1:14">
      <c r="A46" s="1233">
        <v>64</v>
      </c>
      <c r="B46" s="1234" t="s">
        <v>910</v>
      </c>
      <c r="C46" s="1235"/>
      <c r="D46" s="1236"/>
      <c r="E46" s="1233" t="s">
        <v>4018</v>
      </c>
      <c r="F46" s="1235">
        <v>1</v>
      </c>
      <c r="G46" s="1237"/>
      <c r="H46" s="1238">
        <f>$F46*$G46</f>
        <v>0</v>
      </c>
      <c r="I46" s="1237"/>
      <c r="J46" s="1238">
        <f>$F46*$I46</f>
        <v>0</v>
      </c>
      <c r="K46" s="1237">
        <f>$G46+$I46</f>
        <v>0</v>
      </c>
      <c r="L46" s="1238">
        <f>$H46+$J46</f>
        <v>0</v>
      </c>
      <c r="M46" s="1235"/>
      <c r="N46" s="1235"/>
    </row>
    <row r="47" spans="1:14">
      <c r="A47" s="1247"/>
      <c r="B47" s="1248"/>
      <c r="C47" s="1249"/>
      <c r="D47" s="1250" t="s">
        <v>3132</v>
      </c>
      <c r="E47" s="1247"/>
      <c r="F47" s="1249"/>
      <c r="G47" s="1251"/>
      <c r="H47" s="1252"/>
      <c r="I47" s="1251"/>
      <c r="J47" s="1252"/>
      <c r="K47" s="1251"/>
      <c r="L47" s="1252"/>
      <c r="M47" s="1249"/>
      <c r="N47" s="1249"/>
    </row>
    <row r="48" spans="1:14">
      <c r="A48" s="1233">
        <v>65</v>
      </c>
      <c r="B48" s="1234" t="s">
        <v>911</v>
      </c>
      <c r="C48" s="1235"/>
      <c r="D48" s="1236"/>
      <c r="E48" s="1233" t="s">
        <v>4018</v>
      </c>
      <c r="F48" s="1235">
        <v>1</v>
      </c>
      <c r="G48" s="1237"/>
      <c r="H48" s="1238">
        <f>$F48*$G48</f>
        <v>0</v>
      </c>
      <c r="I48" s="1237"/>
      <c r="J48" s="1238">
        <f>$F48*$I48</f>
        <v>0</v>
      </c>
      <c r="K48" s="1237">
        <f>$G48+$I48</f>
        <v>0</v>
      </c>
      <c r="L48" s="1238">
        <f>$H48+$J48</f>
        <v>0</v>
      </c>
      <c r="M48" s="1235"/>
      <c r="N48" s="1235"/>
    </row>
    <row r="49" spans="1:14">
      <c r="A49" s="1247"/>
      <c r="B49" s="1248"/>
      <c r="C49" s="1249"/>
      <c r="D49" s="1250" t="s">
        <v>3132</v>
      </c>
      <c r="E49" s="1247"/>
      <c r="F49" s="1249"/>
      <c r="G49" s="1251"/>
      <c r="H49" s="1252"/>
      <c r="I49" s="1251"/>
      <c r="J49" s="1252"/>
      <c r="K49" s="1251"/>
      <c r="L49" s="1252"/>
      <c r="M49" s="1249"/>
      <c r="N49" s="1249"/>
    </row>
    <row r="50" spans="1:14">
      <c r="A50" s="1233">
        <v>66</v>
      </c>
      <c r="B50" s="1234" t="s">
        <v>912</v>
      </c>
      <c r="C50" s="1235"/>
      <c r="D50" s="1236"/>
      <c r="E50" s="1233" t="s">
        <v>4018</v>
      </c>
      <c r="F50" s="1235">
        <v>1</v>
      </c>
      <c r="G50" s="1237"/>
      <c r="H50" s="1238">
        <f>$F50*$G50</f>
        <v>0</v>
      </c>
      <c r="I50" s="1237"/>
      <c r="J50" s="1238">
        <f>$F50*$I50</f>
        <v>0</v>
      </c>
      <c r="K50" s="1237">
        <f>$G50+$I50</f>
        <v>0</v>
      </c>
      <c r="L50" s="1238">
        <f>$H50+$J50</f>
        <v>0</v>
      </c>
      <c r="M50" s="1235"/>
      <c r="N50" s="1235"/>
    </row>
    <row r="51" spans="1:14">
      <c r="A51" s="1247"/>
      <c r="B51" s="1248"/>
      <c r="C51" s="1249"/>
      <c r="D51" s="1250" t="s">
        <v>3132</v>
      </c>
      <c r="E51" s="1247"/>
      <c r="F51" s="1249"/>
      <c r="G51" s="1251"/>
      <c r="H51" s="1252"/>
      <c r="I51" s="1251"/>
      <c r="J51" s="1252"/>
      <c r="K51" s="1251"/>
      <c r="L51" s="1252"/>
      <c r="M51" s="1249"/>
      <c r="N51" s="1249"/>
    </row>
    <row r="52" spans="1:14">
      <c r="A52" s="1233">
        <v>67</v>
      </c>
      <c r="B52" s="1234" t="s">
        <v>913</v>
      </c>
      <c r="C52" s="1235"/>
      <c r="D52" s="1236"/>
      <c r="E52" s="1233" t="s">
        <v>4018</v>
      </c>
      <c r="F52" s="1235">
        <v>1</v>
      </c>
      <c r="G52" s="1237"/>
      <c r="H52" s="1238">
        <f>$F52*$G52</f>
        <v>0</v>
      </c>
      <c r="I52" s="1237"/>
      <c r="J52" s="1238">
        <f>$F52*$I52</f>
        <v>0</v>
      </c>
      <c r="K52" s="1237">
        <f>$G52+$I52</f>
        <v>0</v>
      </c>
      <c r="L52" s="1238">
        <f>$H52+$J52</f>
        <v>0</v>
      </c>
      <c r="M52" s="1235"/>
      <c r="N52" s="1235"/>
    </row>
    <row r="53" spans="1:14">
      <c r="A53" s="1247"/>
      <c r="B53" s="1248"/>
      <c r="C53" s="1249"/>
      <c r="D53" s="1250" t="s">
        <v>3132</v>
      </c>
      <c r="E53" s="1247"/>
      <c r="F53" s="1249"/>
      <c r="G53" s="1251"/>
      <c r="H53" s="1252"/>
      <c r="I53" s="1251"/>
      <c r="J53" s="1252"/>
      <c r="K53" s="1251"/>
      <c r="L53" s="1252"/>
      <c r="M53" s="1249"/>
      <c r="N53" s="1249"/>
    </row>
    <row r="54" spans="1:14">
      <c r="A54" s="1233">
        <v>68</v>
      </c>
      <c r="B54" s="1234" t="s">
        <v>914</v>
      </c>
      <c r="C54" s="1235"/>
      <c r="D54" s="1236"/>
      <c r="E54" s="1233" t="s">
        <v>4018</v>
      </c>
      <c r="F54" s="1235">
        <v>1</v>
      </c>
      <c r="G54" s="1237"/>
      <c r="H54" s="1238">
        <f>$F54*$G54</f>
        <v>0</v>
      </c>
      <c r="I54" s="1237"/>
      <c r="J54" s="1238">
        <f>$F54*$I54</f>
        <v>0</v>
      </c>
      <c r="K54" s="1237">
        <f>$G54+$I54</f>
        <v>0</v>
      </c>
      <c r="L54" s="1238">
        <f>$H54+$J54</f>
        <v>0</v>
      </c>
      <c r="M54" s="1235"/>
      <c r="N54" s="1235"/>
    </row>
    <row r="55" spans="1:14" ht="25.5">
      <c r="A55" s="1219"/>
      <c r="B55" s="1239"/>
      <c r="C55" s="1240"/>
      <c r="D55" s="1241" t="s">
        <v>44</v>
      </c>
      <c r="E55" s="1219"/>
      <c r="F55" s="1240"/>
      <c r="G55" s="1222"/>
      <c r="H55" s="1242"/>
      <c r="I55" s="1222"/>
      <c r="J55" s="1242"/>
      <c r="K55" s="1222"/>
      <c r="L55" s="1242"/>
      <c r="M55" s="1240"/>
      <c r="N55" s="1240"/>
    </row>
    <row r="56" spans="1:14">
      <c r="B56" s="1244">
        <v>1</v>
      </c>
      <c r="C56" s="1244" t="s">
        <v>5504</v>
      </c>
      <c r="D56" s="1246" t="s">
        <v>1083</v>
      </c>
    </row>
    <row r="57" spans="1:14">
      <c r="B57" s="1244">
        <v>1</v>
      </c>
      <c r="C57" s="1244" t="s">
        <v>5504</v>
      </c>
      <c r="D57" s="1246" t="s">
        <v>1084</v>
      </c>
    </row>
    <row r="58" spans="1:14">
      <c r="A58" s="1233">
        <v>69</v>
      </c>
      <c r="B58" s="1234" t="s">
        <v>915</v>
      </c>
      <c r="C58" s="1235"/>
      <c r="D58" s="1236"/>
      <c r="E58" s="1233" t="s">
        <v>4018</v>
      </c>
      <c r="F58" s="1235">
        <v>1</v>
      </c>
      <c r="G58" s="1237"/>
      <c r="H58" s="1238">
        <f>$F58*$G58</f>
        <v>0</v>
      </c>
      <c r="I58" s="1237"/>
      <c r="J58" s="1238">
        <f>$F58*$I58</f>
        <v>0</v>
      </c>
      <c r="K58" s="1237">
        <f>$G58+$I58</f>
        <v>0</v>
      </c>
      <c r="L58" s="1238">
        <f>$H58+$J58</f>
        <v>0</v>
      </c>
      <c r="M58" s="1235"/>
      <c r="N58" s="1235"/>
    </row>
    <row r="59" spans="1:14" ht="25.5">
      <c r="A59" s="1219"/>
      <c r="B59" s="1239"/>
      <c r="C59" s="1240"/>
      <c r="D59" s="1241" t="s">
        <v>44</v>
      </c>
      <c r="E59" s="1219"/>
      <c r="F59" s="1240"/>
      <c r="G59" s="1222"/>
      <c r="H59" s="1242"/>
      <c r="I59" s="1222"/>
      <c r="J59" s="1242"/>
      <c r="K59" s="1222"/>
      <c r="L59" s="1242"/>
      <c r="M59" s="1240"/>
      <c r="N59" s="1240"/>
    </row>
    <row r="60" spans="1:14" ht="25.5">
      <c r="B60" s="1244">
        <v>1</v>
      </c>
      <c r="C60" s="1244" t="s">
        <v>5504</v>
      </c>
      <c r="D60" s="1246" t="s">
        <v>1095</v>
      </c>
    </row>
    <row r="61" spans="1:14">
      <c r="B61" s="1244">
        <v>1</v>
      </c>
      <c r="C61" s="1244" t="s">
        <v>5504</v>
      </c>
      <c r="D61" s="1246" t="s">
        <v>1096</v>
      </c>
    </row>
    <row r="62" spans="1:14">
      <c r="A62" s="1233">
        <v>70</v>
      </c>
      <c r="B62" s="1234" t="s">
        <v>916</v>
      </c>
      <c r="C62" s="1235"/>
      <c r="D62" s="1236"/>
      <c r="E62" s="1233" t="s">
        <v>4018</v>
      </c>
      <c r="F62" s="1235">
        <v>1</v>
      </c>
      <c r="G62" s="1237"/>
      <c r="H62" s="1238">
        <f>$F62*$G62</f>
        <v>0</v>
      </c>
      <c r="I62" s="1237"/>
      <c r="J62" s="1238">
        <f>$F62*$I62</f>
        <v>0</v>
      </c>
      <c r="K62" s="1237">
        <f>$G62+$I62</f>
        <v>0</v>
      </c>
      <c r="L62" s="1238">
        <f>$H62+$J62</f>
        <v>0</v>
      </c>
      <c r="M62" s="1235"/>
      <c r="N62" s="1235"/>
    </row>
    <row r="63" spans="1:14" ht="25.5">
      <c r="A63" s="1219"/>
      <c r="B63" s="1239"/>
      <c r="C63" s="1240"/>
      <c r="D63" s="1241" t="s">
        <v>44</v>
      </c>
      <c r="E63" s="1219"/>
      <c r="F63" s="1240"/>
      <c r="G63" s="1222"/>
      <c r="H63" s="1242"/>
      <c r="I63" s="1222"/>
      <c r="J63" s="1242"/>
      <c r="K63" s="1222"/>
      <c r="L63" s="1242"/>
      <c r="M63" s="1240"/>
      <c r="N63" s="1240"/>
    </row>
    <row r="64" spans="1:14" ht="25.5">
      <c r="B64" s="1244">
        <v>1</v>
      </c>
      <c r="C64" s="1244" t="s">
        <v>5504</v>
      </c>
      <c r="D64" s="1246" t="s">
        <v>1098</v>
      </c>
    </row>
    <row r="65" spans="1:14">
      <c r="B65" s="1244">
        <v>1</v>
      </c>
      <c r="C65" s="1244" t="s">
        <v>5504</v>
      </c>
      <c r="D65" s="1246" t="s">
        <v>1099</v>
      </c>
    </row>
    <row r="66" spans="1:14">
      <c r="A66" s="1233">
        <v>71</v>
      </c>
      <c r="B66" s="1234" t="s">
        <v>917</v>
      </c>
      <c r="C66" s="1235"/>
      <c r="D66" s="1236"/>
      <c r="E66" s="1233" t="s">
        <v>4018</v>
      </c>
      <c r="F66" s="1235">
        <v>1</v>
      </c>
      <c r="G66" s="1237"/>
      <c r="H66" s="1238">
        <f>$F66*$G66</f>
        <v>0</v>
      </c>
      <c r="I66" s="1237"/>
      <c r="J66" s="1238">
        <f>$F66*$I66</f>
        <v>0</v>
      </c>
      <c r="K66" s="1237">
        <f>$G66+$I66</f>
        <v>0</v>
      </c>
      <c r="L66" s="1238">
        <f>$H66+$J66</f>
        <v>0</v>
      </c>
      <c r="M66" s="1235"/>
      <c r="N66" s="1235"/>
    </row>
    <row r="67" spans="1:14" ht="25.5">
      <c r="A67" s="1219"/>
      <c r="B67" s="1239"/>
      <c r="C67" s="1240"/>
      <c r="D67" s="1241" t="s">
        <v>44</v>
      </c>
      <c r="E67" s="1219"/>
      <c r="F67" s="1240"/>
      <c r="G67" s="1222"/>
      <c r="H67" s="1242"/>
      <c r="I67" s="1222"/>
      <c r="J67" s="1242"/>
      <c r="K67" s="1222"/>
      <c r="L67" s="1242"/>
      <c r="M67" s="1240"/>
      <c r="N67" s="1240"/>
    </row>
    <row r="68" spans="1:14" ht="25.5">
      <c r="B68" s="1244">
        <v>1</v>
      </c>
      <c r="C68" s="1244" t="s">
        <v>5504</v>
      </c>
      <c r="D68" s="1246" t="s">
        <v>918</v>
      </c>
    </row>
    <row r="69" spans="1:14">
      <c r="B69" s="1244">
        <v>1</v>
      </c>
      <c r="C69" s="1244" t="s">
        <v>5504</v>
      </c>
      <c r="D69" s="1246" t="s">
        <v>1102</v>
      </c>
    </row>
    <row r="70" spans="1:14">
      <c r="A70" s="1233">
        <v>72</v>
      </c>
      <c r="B70" s="1234" t="s">
        <v>919</v>
      </c>
      <c r="C70" s="1235"/>
      <c r="D70" s="1236"/>
      <c r="E70" s="1233" t="s">
        <v>4018</v>
      </c>
      <c r="F70" s="1235">
        <v>1</v>
      </c>
      <c r="G70" s="1237"/>
      <c r="H70" s="1238">
        <f>$F70*$G70</f>
        <v>0</v>
      </c>
      <c r="I70" s="1237"/>
      <c r="J70" s="1238">
        <f>$F70*$I70</f>
        <v>0</v>
      </c>
      <c r="K70" s="1237">
        <f>$G70+$I70</f>
        <v>0</v>
      </c>
      <c r="L70" s="1238">
        <f>$H70+$J70</f>
        <v>0</v>
      </c>
      <c r="M70" s="1235"/>
      <c r="N70" s="1235"/>
    </row>
    <row r="71" spans="1:14" ht="25.5">
      <c r="A71" s="1219"/>
      <c r="B71" s="1239"/>
      <c r="C71" s="1240"/>
      <c r="D71" s="1241" t="s">
        <v>44</v>
      </c>
      <c r="E71" s="1219"/>
      <c r="F71" s="1240"/>
      <c r="G71" s="1222"/>
      <c r="H71" s="1242"/>
      <c r="I71" s="1222"/>
      <c r="J71" s="1242"/>
      <c r="K71" s="1222"/>
      <c r="L71" s="1242"/>
      <c r="M71" s="1240"/>
      <c r="N71" s="1240"/>
    </row>
    <row r="72" spans="1:14" ht="25.5">
      <c r="B72" s="1244">
        <v>1</v>
      </c>
      <c r="C72" s="1244" t="s">
        <v>5504</v>
      </c>
      <c r="D72" s="1246" t="s">
        <v>920</v>
      </c>
    </row>
    <row r="73" spans="1:14">
      <c r="B73" s="1244">
        <v>1</v>
      </c>
      <c r="C73" s="1244" t="s">
        <v>5504</v>
      </c>
      <c r="D73" s="1246" t="s">
        <v>921</v>
      </c>
    </row>
    <row r="74" spans="1:14">
      <c r="A74" s="1233">
        <v>73</v>
      </c>
      <c r="B74" s="1234" t="s">
        <v>922</v>
      </c>
      <c r="C74" s="1235"/>
      <c r="D74" s="1236"/>
      <c r="E74" s="1233" t="s">
        <v>4018</v>
      </c>
      <c r="F74" s="1235">
        <v>1</v>
      </c>
      <c r="G74" s="1237"/>
      <c r="H74" s="1238">
        <f>$F74*$G74</f>
        <v>0</v>
      </c>
      <c r="I74" s="1237"/>
      <c r="J74" s="1238">
        <f>$F74*$I74</f>
        <v>0</v>
      </c>
      <c r="K74" s="1237">
        <f>$G74+$I74</f>
        <v>0</v>
      </c>
      <c r="L74" s="1238">
        <f>$H74+$J74</f>
        <v>0</v>
      </c>
      <c r="M74" s="1235"/>
      <c r="N74" s="1235"/>
    </row>
    <row r="75" spans="1:14" ht="25.5">
      <c r="A75" s="1219"/>
      <c r="B75" s="1239"/>
      <c r="C75" s="1240"/>
      <c r="D75" s="1241" t="s">
        <v>44</v>
      </c>
      <c r="E75" s="1219"/>
      <c r="F75" s="1240"/>
      <c r="G75" s="1222"/>
      <c r="H75" s="1242"/>
      <c r="I75" s="1222"/>
      <c r="J75" s="1242"/>
      <c r="K75" s="1222"/>
      <c r="L75" s="1242"/>
      <c r="M75" s="1240"/>
      <c r="N75" s="1240"/>
    </row>
    <row r="76" spans="1:14" ht="25.5">
      <c r="B76" s="1244">
        <v>1</v>
      </c>
      <c r="C76" s="1244" t="s">
        <v>5504</v>
      </c>
      <c r="D76" s="1246" t="s">
        <v>923</v>
      </c>
    </row>
    <row r="77" spans="1:14">
      <c r="B77" s="1244">
        <v>1</v>
      </c>
      <c r="C77" s="1244" t="s">
        <v>5504</v>
      </c>
      <c r="D77" s="1246" t="s">
        <v>924</v>
      </c>
    </row>
    <row r="78" spans="1:14">
      <c r="A78" s="1233">
        <v>74</v>
      </c>
      <c r="B78" s="1234" t="s">
        <v>925</v>
      </c>
      <c r="C78" s="1235"/>
      <c r="D78" s="1236"/>
      <c r="E78" s="1233" t="s">
        <v>4018</v>
      </c>
      <c r="F78" s="1235">
        <v>1</v>
      </c>
      <c r="G78" s="1237"/>
      <c r="H78" s="1238">
        <f>$F78*$G78</f>
        <v>0</v>
      </c>
      <c r="I78" s="1237"/>
      <c r="J78" s="1238">
        <f>$F78*$I78</f>
        <v>0</v>
      </c>
      <c r="K78" s="1237">
        <f>$G78+$I78</f>
        <v>0</v>
      </c>
      <c r="L78" s="1238">
        <f>$H78+$J78</f>
        <v>0</v>
      </c>
      <c r="M78" s="1235"/>
      <c r="N78" s="1235"/>
    </row>
    <row r="79" spans="1:14" ht="25.5">
      <c r="A79" s="1219"/>
      <c r="B79" s="1239"/>
      <c r="C79" s="1240"/>
      <c r="D79" s="1241" t="s">
        <v>44</v>
      </c>
      <c r="E79" s="1219"/>
      <c r="F79" s="1240"/>
      <c r="G79" s="1222"/>
      <c r="H79" s="1242"/>
      <c r="I79" s="1222"/>
      <c r="J79" s="1242"/>
      <c r="K79" s="1222"/>
      <c r="L79" s="1242"/>
      <c r="M79" s="1240"/>
      <c r="N79" s="1240"/>
    </row>
    <row r="80" spans="1:14" ht="25.5">
      <c r="B80" s="1244">
        <v>1</v>
      </c>
      <c r="C80" s="1244" t="s">
        <v>5504</v>
      </c>
      <c r="D80" s="1246" t="s">
        <v>926</v>
      </c>
    </row>
    <row r="81" spans="1:14">
      <c r="B81" s="1244">
        <v>1</v>
      </c>
      <c r="C81" s="1244" t="s">
        <v>5504</v>
      </c>
      <c r="D81" s="1246" t="s">
        <v>927</v>
      </c>
    </row>
    <row r="82" spans="1:14">
      <c r="A82" s="1233">
        <v>75</v>
      </c>
      <c r="B82" s="1234" t="s">
        <v>1184</v>
      </c>
      <c r="C82" s="1235"/>
      <c r="D82" s="1236"/>
      <c r="E82" s="1233" t="s">
        <v>4018</v>
      </c>
      <c r="F82" s="1235">
        <v>1</v>
      </c>
      <c r="G82" s="1237"/>
      <c r="H82" s="1238">
        <f>$F82*$G82</f>
        <v>0</v>
      </c>
      <c r="I82" s="1237"/>
      <c r="J82" s="1238">
        <f>$F82*$I82</f>
        <v>0</v>
      </c>
      <c r="K82" s="1237">
        <f>$G82+$I82</f>
        <v>0</v>
      </c>
      <c r="L82" s="1238">
        <f>$H82+$J82</f>
        <v>0</v>
      </c>
      <c r="M82" s="1235"/>
      <c r="N82" s="1235"/>
    </row>
    <row r="83" spans="1:14" ht="25.5">
      <c r="A83" s="1219"/>
      <c r="B83" s="1239"/>
      <c r="C83" s="1240"/>
      <c r="D83" s="1241" t="s">
        <v>44</v>
      </c>
      <c r="E83" s="1219"/>
      <c r="F83" s="1240"/>
      <c r="G83" s="1222"/>
      <c r="H83" s="1242"/>
      <c r="I83" s="1222"/>
      <c r="J83" s="1242"/>
      <c r="K83" s="1222"/>
      <c r="L83" s="1242"/>
      <c r="M83" s="1240"/>
      <c r="N83" s="1240"/>
    </row>
    <row r="84" spans="1:14">
      <c r="B84" s="1244">
        <v>1</v>
      </c>
      <c r="C84" s="1244" t="s">
        <v>5504</v>
      </c>
      <c r="D84" s="1246" t="s">
        <v>1185</v>
      </c>
    </row>
    <row r="85" spans="1:14">
      <c r="B85" s="1244">
        <v>1</v>
      </c>
      <c r="C85" s="1244" t="s">
        <v>5504</v>
      </c>
      <c r="D85" s="1246" t="s">
        <v>1186</v>
      </c>
    </row>
    <row r="86" spans="1:14">
      <c r="B86" s="1244">
        <v>1</v>
      </c>
      <c r="C86" s="1244" t="s">
        <v>5504</v>
      </c>
      <c r="D86" s="1246" t="s">
        <v>1186</v>
      </c>
    </row>
    <row r="87" spans="1:14">
      <c r="A87" s="1233">
        <v>76</v>
      </c>
      <c r="B87" s="1234" t="s">
        <v>1279</v>
      </c>
      <c r="C87" s="1235"/>
      <c r="D87" s="1236"/>
      <c r="E87" s="1233" t="s">
        <v>4018</v>
      </c>
      <c r="F87" s="1235">
        <v>1</v>
      </c>
      <c r="G87" s="1237"/>
      <c r="H87" s="1238">
        <f>$F87*$G87</f>
        <v>0</v>
      </c>
      <c r="I87" s="1237"/>
      <c r="J87" s="1238">
        <f>$F87*$I87</f>
        <v>0</v>
      </c>
      <c r="K87" s="1237">
        <f>$G87+$I87</f>
        <v>0</v>
      </c>
      <c r="L87" s="1238">
        <f>$H87+$J87</f>
        <v>0</v>
      </c>
      <c r="M87" s="1235"/>
      <c r="N87" s="1235"/>
    </row>
    <row r="88" spans="1:14">
      <c r="D88" s="1246" t="s">
        <v>1274</v>
      </c>
    </row>
    <row r="89" spans="1:14" ht="25.5">
      <c r="D89" s="1246" t="s">
        <v>0</v>
      </c>
    </row>
    <row r="90" spans="1:14">
      <c r="D90" s="1246" t="s">
        <v>1280</v>
      </c>
    </row>
    <row r="91" spans="1:14">
      <c r="D91" s="1246" t="s">
        <v>1281</v>
      </c>
    </row>
    <row r="92" spans="1:14" ht="13.5" thickBot="1">
      <c r="D92" s="1246" t="s">
        <v>1282</v>
      </c>
    </row>
    <row r="93" spans="1:14" ht="13.5" thickBot="1">
      <c r="A93" s="1253" t="s">
        <v>1283</v>
      </c>
      <c r="B93" s="1254" t="s">
        <v>1284</v>
      </c>
      <c r="C93" s="1255"/>
      <c r="D93" s="1256"/>
      <c r="E93" s="1257"/>
      <c r="F93" s="1255"/>
      <c r="G93" s="1258"/>
      <c r="H93" s="1259">
        <f>SUM(H7:H92)</f>
        <v>0</v>
      </c>
      <c r="I93" s="1258"/>
      <c r="J93" s="1258">
        <f>SUM(J7:J92)</f>
        <v>0</v>
      </c>
      <c r="K93" s="1258"/>
      <c r="L93" s="1258">
        <f>SUM(L7:L92)</f>
        <v>0</v>
      </c>
      <c r="M93" s="1255"/>
      <c r="N93"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3.xml><?xml version="1.0" encoding="utf-8"?>
<worksheet xmlns="http://schemas.openxmlformats.org/spreadsheetml/2006/main" xmlns:r="http://schemas.openxmlformats.org/officeDocument/2006/relationships">
  <sheetPr>
    <tabColor rgb="FF00B0F0"/>
    <pageSetUpPr fitToPage="1"/>
  </sheetPr>
  <dimension ref="A1:N9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4817</v>
      </c>
      <c r="C1" s="1696"/>
      <c r="D1" s="1696"/>
      <c r="E1" s="1219"/>
      <c r="G1" s="1221"/>
      <c r="H1" s="1222">
        <f>H96</f>
        <v>0</v>
      </c>
      <c r="I1" s="1223"/>
      <c r="J1" s="1222">
        <f>J96</f>
        <v>0</v>
      </c>
      <c r="K1" s="1223"/>
      <c r="L1" s="1222">
        <f>L96</f>
        <v>0</v>
      </c>
    </row>
    <row r="2" spans="1:14" s="1220" customFormat="1">
      <c r="A2" s="1218"/>
      <c r="B2" s="1696" t="s">
        <v>3</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4834</v>
      </c>
      <c r="B4" s="1698" t="s">
        <v>4835</v>
      </c>
      <c r="C4" s="1698"/>
      <c r="D4" s="1698"/>
      <c r="E4" s="1227" t="s">
        <v>4836</v>
      </c>
      <c r="F4" s="1227" t="s">
        <v>4837</v>
      </c>
      <c r="G4" s="1210" t="s">
        <v>4838</v>
      </c>
      <c r="H4" s="1210" t="s">
        <v>4839</v>
      </c>
      <c r="I4" s="1210" t="s">
        <v>4840</v>
      </c>
      <c r="J4" s="1210" t="s">
        <v>4841</v>
      </c>
      <c r="K4" s="1210" t="s">
        <v>4842</v>
      </c>
      <c r="L4" s="1210" t="s">
        <v>4843</v>
      </c>
      <c r="M4" s="1210" t="s">
        <v>5953</v>
      </c>
      <c r="N4" s="1210" t="s">
        <v>4844</v>
      </c>
    </row>
    <row r="5" spans="1:14">
      <c r="A5" s="1228">
        <v>1</v>
      </c>
      <c r="B5" s="1228" t="s">
        <v>5936</v>
      </c>
      <c r="C5" s="1228" t="s">
        <v>5936</v>
      </c>
      <c r="D5" s="1228">
        <v>2</v>
      </c>
      <c r="E5" s="1228">
        <v>3</v>
      </c>
      <c r="F5" s="1228">
        <v>4</v>
      </c>
      <c r="G5" s="1228">
        <v>5</v>
      </c>
      <c r="H5" s="1228">
        <v>6</v>
      </c>
      <c r="I5" s="1228">
        <v>7</v>
      </c>
      <c r="J5" s="1228">
        <v>8</v>
      </c>
      <c r="K5" s="1228">
        <v>9</v>
      </c>
      <c r="L5" s="1228">
        <v>10</v>
      </c>
      <c r="M5" s="1228">
        <v>11</v>
      </c>
      <c r="N5" s="1228">
        <v>12</v>
      </c>
    </row>
    <row r="6" spans="1:14" s="1232" customFormat="1">
      <c r="A6" s="1229" t="s">
        <v>4845</v>
      </c>
      <c r="B6" s="1230" t="s">
        <v>4845</v>
      </c>
      <c r="C6" s="1230" t="s">
        <v>4845</v>
      </c>
      <c r="D6" s="1231" t="s">
        <v>4845</v>
      </c>
      <c r="E6" s="1229" t="s">
        <v>4845</v>
      </c>
      <c r="F6" s="1230" t="s">
        <v>4845</v>
      </c>
      <c r="G6" s="1229" t="s">
        <v>4846</v>
      </c>
      <c r="H6" s="1229" t="s">
        <v>4846</v>
      </c>
      <c r="I6" s="1229" t="s">
        <v>4846</v>
      </c>
      <c r="J6" s="1229" t="s">
        <v>4846</v>
      </c>
      <c r="K6" s="1230" t="s">
        <v>4846</v>
      </c>
      <c r="L6" s="1230" t="s">
        <v>4846</v>
      </c>
      <c r="M6" s="1230" t="s">
        <v>4846</v>
      </c>
      <c r="N6" s="1230" t="s">
        <v>4846</v>
      </c>
    </row>
    <row r="7" spans="1:14">
      <c r="A7" s="1233">
        <v>77</v>
      </c>
      <c r="B7" s="1234" t="s">
        <v>1285</v>
      </c>
      <c r="C7" s="1235"/>
      <c r="D7" s="1236"/>
      <c r="E7" s="1233" t="s">
        <v>4018</v>
      </c>
      <c r="F7" s="1235">
        <v>1</v>
      </c>
      <c r="G7" s="1237"/>
      <c r="H7" s="1238">
        <f>$F7*$G7</f>
        <v>0</v>
      </c>
      <c r="I7" s="1237"/>
      <c r="J7" s="1238">
        <f>$F7*$I7</f>
        <v>0</v>
      </c>
      <c r="K7" s="1237">
        <f>$G7+$I7</f>
        <v>0</v>
      </c>
      <c r="L7" s="1238">
        <f>$H7+$J7</f>
        <v>0</v>
      </c>
      <c r="M7" s="1235"/>
      <c r="N7" s="1235"/>
    </row>
    <row r="8" spans="1:14" ht="89.25">
      <c r="A8" s="1219"/>
      <c r="B8" s="1239"/>
      <c r="C8" s="1240"/>
      <c r="D8" s="1241" t="s">
        <v>76</v>
      </c>
      <c r="E8" s="1219"/>
      <c r="F8" s="1240"/>
      <c r="G8" s="1222"/>
      <c r="H8" s="1242"/>
      <c r="I8" s="1222"/>
      <c r="J8" s="1242"/>
      <c r="K8" s="1222"/>
      <c r="L8" s="1242"/>
      <c r="M8" s="1240"/>
      <c r="N8" s="1240"/>
    </row>
    <row r="9" spans="1:14">
      <c r="D9" s="1241" t="s">
        <v>4849</v>
      </c>
    </row>
    <row r="10" spans="1:14">
      <c r="D10" s="1241" t="s">
        <v>4850</v>
      </c>
    </row>
    <row r="11" spans="1:14">
      <c r="D11" s="1241" t="s">
        <v>4851</v>
      </c>
    </row>
    <row r="12" spans="1:14">
      <c r="B12" s="1244">
        <v>1</v>
      </c>
      <c r="C12" s="1244" t="s">
        <v>5504</v>
      </c>
      <c r="D12" s="1246" t="s">
        <v>7</v>
      </c>
    </row>
    <row r="13" spans="1:14">
      <c r="B13" s="1244">
        <v>1</v>
      </c>
      <c r="C13" s="1244" t="s">
        <v>5504</v>
      </c>
      <c r="D13" s="1246" t="s">
        <v>4864</v>
      </c>
    </row>
    <row r="14" spans="1:14">
      <c r="B14" s="1244">
        <v>1</v>
      </c>
      <c r="C14" s="1244" t="s">
        <v>5504</v>
      </c>
      <c r="D14" s="1246" t="s">
        <v>77</v>
      </c>
    </row>
    <row r="15" spans="1:14">
      <c r="B15" s="1244">
        <v>2</v>
      </c>
      <c r="C15" s="1244" t="s">
        <v>5504</v>
      </c>
      <c r="D15" s="1246" t="s">
        <v>78</v>
      </c>
    </row>
    <row r="16" spans="1:14">
      <c r="B16" s="1244">
        <v>1</v>
      </c>
      <c r="C16" s="1244" t="s">
        <v>5504</v>
      </c>
      <c r="D16" s="1246" t="s">
        <v>79</v>
      </c>
    </row>
    <row r="17" spans="1:14">
      <c r="B17" s="1244">
        <v>3</v>
      </c>
      <c r="C17" s="1244" t="s">
        <v>5504</v>
      </c>
      <c r="D17" s="1246" t="s">
        <v>81</v>
      </c>
    </row>
    <row r="18" spans="1:14">
      <c r="B18" s="1244">
        <v>1</v>
      </c>
      <c r="C18" s="1244" t="s">
        <v>5504</v>
      </c>
      <c r="D18" s="1246" t="s">
        <v>1105</v>
      </c>
    </row>
    <row r="19" spans="1:14">
      <c r="B19" s="1244">
        <v>1</v>
      </c>
      <c r="C19" s="1244" t="s">
        <v>5504</v>
      </c>
      <c r="D19" s="1246" t="s">
        <v>82</v>
      </c>
    </row>
    <row r="20" spans="1:14">
      <c r="B20" s="1244">
        <v>3</v>
      </c>
      <c r="C20" s="1244" t="s">
        <v>5504</v>
      </c>
      <c r="D20" s="1246" t="s">
        <v>13</v>
      </c>
    </row>
    <row r="21" spans="1:14">
      <c r="B21" s="1244">
        <v>6</v>
      </c>
      <c r="C21" s="1244" t="s">
        <v>5504</v>
      </c>
      <c r="D21" s="1246" t="s">
        <v>3088</v>
      </c>
    </row>
    <row r="22" spans="1:14">
      <c r="B22" s="1244">
        <v>7</v>
      </c>
      <c r="C22" s="1244" t="s">
        <v>5504</v>
      </c>
      <c r="D22" s="1246" t="s">
        <v>3090</v>
      </c>
    </row>
    <row r="23" spans="1:14">
      <c r="B23" s="1244">
        <v>2</v>
      </c>
      <c r="C23" s="1244" t="s">
        <v>5504</v>
      </c>
      <c r="D23" s="1246" t="s">
        <v>3096</v>
      </c>
    </row>
    <row r="24" spans="1:14">
      <c r="B24" s="1244">
        <v>1</v>
      </c>
      <c r="C24" s="1244" t="s">
        <v>5504</v>
      </c>
      <c r="D24" s="1246" t="s">
        <v>3098</v>
      </c>
    </row>
    <row r="25" spans="1:14">
      <c r="B25" s="1244">
        <v>2</v>
      </c>
      <c r="C25" s="1244" t="s">
        <v>5504</v>
      </c>
      <c r="D25" s="1246" t="s">
        <v>3103</v>
      </c>
    </row>
    <row r="26" spans="1:14">
      <c r="B26" s="1244">
        <v>1</v>
      </c>
      <c r="C26" s="1244" t="s">
        <v>4018</v>
      </c>
      <c r="D26" s="1246" t="s">
        <v>3105</v>
      </c>
    </row>
    <row r="27" spans="1:14">
      <c r="A27" s="1233">
        <v>78</v>
      </c>
      <c r="B27" s="1234" t="s">
        <v>83</v>
      </c>
      <c r="C27" s="1235"/>
      <c r="D27" s="1236"/>
      <c r="E27" s="1233" t="s">
        <v>459</v>
      </c>
      <c r="F27" s="1235">
        <v>5</v>
      </c>
      <c r="G27" s="1237"/>
      <c r="H27" s="1238">
        <f>$F27*$G27</f>
        <v>0</v>
      </c>
      <c r="I27" s="1237"/>
      <c r="J27" s="1238">
        <f>$F27*$I27</f>
        <v>0</v>
      </c>
      <c r="K27" s="1237">
        <f>$G27+$I27</f>
        <v>0</v>
      </c>
      <c r="L27" s="1238">
        <f>$H27+$J27</f>
        <v>0</v>
      </c>
      <c r="M27" s="1235"/>
      <c r="N27" s="1235"/>
    </row>
    <row r="28" spans="1:14">
      <c r="A28" s="1247"/>
      <c r="B28" s="1248"/>
      <c r="C28" s="1249"/>
      <c r="D28" s="1250" t="s">
        <v>3111</v>
      </c>
      <c r="E28" s="1247"/>
      <c r="F28" s="1249"/>
      <c r="G28" s="1251"/>
      <c r="H28" s="1252"/>
      <c r="I28" s="1251"/>
      <c r="J28" s="1252"/>
      <c r="K28" s="1251"/>
      <c r="L28" s="1252"/>
      <c r="M28" s="1249"/>
      <c r="N28" s="1249"/>
    </row>
    <row r="29" spans="1:14">
      <c r="A29" s="1233">
        <v>79</v>
      </c>
      <c r="B29" s="1234" t="s">
        <v>83</v>
      </c>
      <c r="C29" s="1235"/>
      <c r="D29" s="1236"/>
      <c r="E29" s="1233" t="s">
        <v>459</v>
      </c>
      <c r="F29" s="1235">
        <v>10</v>
      </c>
      <c r="G29" s="1237"/>
      <c r="H29" s="1238">
        <f>$F29*$G29</f>
        <v>0</v>
      </c>
      <c r="I29" s="1237"/>
      <c r="J29" s="1238">
        <f>$F29*$I29</f>
        <v>0</v>
      </c>
      <c r="K29" s="1237">
        <f>$G29+$I29</f>
        <v>0</v>
      </c>
      <c r="L29" s="1238">
        <f>$H29+$J29</f>
        <v>0</v>
      </c>
      <c r="M29" s="1235"/>
      <c r="N29" s="1235"/>
    </row>
    <row r="30" spans="1:14">
      <c r="A30" s="1247"/>
      <c r="B30" s="1248"/>
      <c r="C30" s="1249"/>
      <c r="D30" s="1250" t="s">
        <v>3111</v>
      </c>
      <c r="E30" s="1247"/>
      <c r="F30" s="1249"/>
      <c r="G30" s="1251"/>
      <c r="H30" s="1252"/>
      <c r="I30" s="1251"/>
      <c r="J30" s="1252"/>
      <c r="K30" s="1251"/>
      <c r="L30" s="1252"/>
      <c r="M30" s="1249"/>
      <c r="N30" s="1249"/>
    </row>
    <row r="31" spans="1:14">
      <c r="A31" s="1233">
        <v>80</v>
      </c>
      <c r="B31" s="1234" t="s">
        <v>3124</v>
      </c>
      <c r="C31" s="1235"/>
      <c r="D31" s="1236"/>
      <c r="E31" s="1233" t="s">
        <v>459</v>
      </c>
      <c r="F31" s="1235">
        <v>10</v>
      </c>
      <c r="G31" s="1237"/>
      <c r="H31" s="1238">
        <f>$F31*$G31</f>
        <v>0</v>
      </c>
      <c r="I31" s="1237"/>
      <c r="J31" s="1238">
        <f>$F31*$I31</f>
        <v>0</v>
      </c>
      <c r="K31" s="1237">
        <f>$G31+$I31</f>
        <v>0</v>
      </c>
      <c r="L31" s="1238">
        <f>$H31+$J31</f>
        <v>0</v>
      </c>
      <c r="M31" s="1235"/>
      <c r="N31" s="1235"/>
    </row>
    <row r="32" spans="1:14">
      <c r="A32" s="1247"/>
      <c r="B32" s="1248"/>
      <c r="C32" s="1249"/>
      <c r="D32" s="1250" t="s">
        <v>3111</v>
      </c>
      <c r="E32" s="1247"/>
      <c r="F32" s="1249"/>
      <c r="G32" s="1251"/>
      <c r="H32" s="1252"/>
      <c r="I32" s="1251"/>
      <c r="J32" s="1252"/>
      <c r="K32" s="1251"/>
      <c r="L32" s="1252"/>
      <c r="M32" s="1249"/>
      <c r="N32" s="1249"/>
    </row>
    <row r="33" spans="1:14">
      <c r="A33" s="1233">
        <v>81</v>
      </c>
      <c r="B33" s="1234" t="s">
        <v>3127</v>
      </c>
      <c r="C33" s="1235"/>
      <c r="D33" s="1236"/>
      <c r="E33" s="1233" t="s">
        <v>4018</v>
      </c>
      <c r="F33" s="1235">
        <v>1</v>
      </c>
      <c r="G33" s="1237"/>
      <c r="H33" s="1238">
        <f>$F33*$G33</f>
        <v>0</v>
      </c>
      <c r="I33" s="1237"/>
      <c r="J33" s="1238">
        <f>$F33*$I33</f>
        <v>0</v>
      </c>
      <c r="K33" s="1237">
        <f>$G33+$I33</f>
        <v>0</v>
      </c>
      <c r="L33" s="1238">
        <f>$H33+$J33</f>
        <v>0</v>
      </c>
      <c r="M33" s="1235"/>
      <c r="N33" s="1235"/>
    </row>
    <row r="34" spans="1:14" ht="25.5">
      <c r="A34" s="1219"/>
      <c r="B34" s="1239"/>
      <c r="C34" s="1240"/>
      <c r="D34" s="1241" t="s">
        <v>3128</v>
      </c>
      <c r="E34" s="1219"/>
      <c r="F34" s="1240"/>
      <c r="G34" s="1222"/>
      <c r="H34" s="1242"/>
      <c r="I34" s="1222"/>
      <c r="J34" s="1242"/>
      <c r="K34" s="1222"/>
      <c r="L34" s="1242"/>
      <c r="M34" s="1240"/>
      <c r="N34" s="1240"/>
    </row>
    <row r="35" spans="1:14">
      <c r="B35" s="1244">
        <v>1</v>
      </c>
      <c r="C35" s="1244" t="s">
        <v>4018</v>
      </c>
      <c r="D35" s="1246" t="s">
        <v>3129</v>
      </c>
    </row>
    <row r="36" spans="1:14">
      <c r="B36" s="1244">
        <v>1</v>
      </c>
      <c r="C36" s="1244" t="s">
        <v>4018</v>
      </c>
      <c r="D36" s="1246" t="s">
        <v>3130</v>
      </c>
    </row>
    <row r="37" spans="1:14">
      <c r="A37" s="1233">
        <v>82</v>
      </c>
      <c r="B37" s="1234" t="s">
        <v>1106</v>
      </c>
      <c r="C37" s="1235"/>
      <c r="D37" s="1236"/>
      <c r="E37" s="1233" t="s">
        <v>4018</v>
      </c>
      <c r="F37" s="1235">
        <v>1</v>
      </c>
      <c r="G37" s="1237"/>
      <c r="H37" s="1238">
        <f>$F37*$G37</f>
        <v>0</v>
      </c>
      <c r="I37" s="1237"/>
      <c r="J37" s="1238">
        <f>$F37*$I37</f>
        <v>0</v>
      </c>
      <c r="K37" s="1237">
        <f>$G37+$I37</f>
        <v>0</v>
      </c>
      <c r="L37" s="1238">
        <f>$H37+$J37</f>
        <v>0</v>
      </c>
      <c r="M37" s="1235"/>
      <c r="N37" s="1235"/>
    </row>
    <row r="38" spans="1:14">
      <c r="B38" s="1244">
        <v>1</v>
      </c>
      <c r="C38" s="1244" t="s">
        <v>5504</v>
      </c>
      <c r="D38" s="1246" t="s">
        <v>1107</v>
      </c>
    </row>
    <row r="39" spans="1:14">
      <c r="B39" s="1244">
        <v>1</v>
      </c>
      <c r="C39" s="1244" t="s">
        <v>5504</v>
      </c>
      <c r="D39" s="1246" t="s">
        <v>1108</v>
      </c>
    </row>
    <row r="40" spans="1:14">
      <c r="B40" s="1244">
        <v>1</v>
      </c>
      <c r="C40" s="1244" t="s">
        <v>5504</v>
      </c>
      <c r="D40" s="1246" t="s">
        <v>1109</v>
      </c>
    </row>
    <row r="41" spans="1:14">
      <c r="A41" s="1233">
        <v>83</v>
      </c>
      <c r="B41" s="1234" t="s">
        <v>96</v>
      </c>
      <c r="C41" s="1235"/>
      <c r="D41" s="1236"/>
      <c r="E41" s="1233" t="s">
        <v>4018</v>
      </c>
      <c r="F41" s="1235">
        <v>1</v>
      </c>
      <c r="G41" s="1237"/>
      <c r="H41" s="1238">
        <f>$F41*$G41</f>
        <v>0</v>
      </c>
      <c r="I41" s="1237"/>
      <c r="J41" s="1238">
        <f>$F41*$I41</f>
        <v>0</v>
      </c>
      <c r="K41" s="1237">
        <f>$G41+$I41</f>
        <v>0</v>
      </c>
      <c r="L41" s="1238">
        <f>$H41+$J41</f>
        <v>0</v>
      </c>
      <c r="M41" s="1235"/>
      <c r="N41" s="1235"/>
    </row>
    <row r="42" spans="1:14">
      <c r="B42" s="1244">
        <v>1</v>
      </c>
      <c r="C42" s="1244" t="s">
        <v>5504</v>
      </c>
      <c r="D42" s="1246" t="s">
        <v>1111</v>
      </c>
    </row>
    <row r="43" spans="1:14">
      <c r="B43" s="1244">
        <v>1</v>
      </c>
      <c r="C43" s="1244" t="s">
        <v>5504</v>
      </c>
      <c r="D43" s="1246" t="s">
        <v>1111</v>
      </c>
    </row>
    <row r="44" spans="1:14">
      <c r="B44" s="1244">
        <v>1</v>
      </c>
      <c r="C44" s="1244" t="s">
        <v>5504</v>
      </c>
      <c r="D44" s="1246" t="s">
        <v>1111</v>
      </c>
    </row>
    <row r="45" spans="1:14">
      <c r="B45" s="1244">
        <v>1</v>
      </c>
      <c r="C45" s="1244" t="s">
        <v>5504</v>
      </c>
      <c r="D45" s="1246" t="s">
        <v>1110</v>
      </c>
    </row>
    <row r="46" spans="1:14">
      <c r="B46" s="1244">
        <v>1</v>
      </c>
      <c r="C46" s="1244" t="s">
        <v>5504</v>
      </c>
      <c r="D46" s="1246" t="s">
        <v>99</v>
      </c>
    </row>
    <row r="47" spans="1:14">
      <c r="A47" s="1233">
        <v>84</v>
      </c>
      <c r="B47" s="1234" t="s">
        <v>102</v>
      </c>
      <c r="C47" s="1235"/>
      <c r="D47" s="1236"/>
      <c r="E47" s="1233" t="s">
        <v>4018</v>
      </c>
      <c r="F47" s="1235">
        <v>1</v>
      </c>
      <c r="G47" s="1237"/>
      <c r="H47" s="1238">
        <f>$F47*$G47</f>
        <v>0</v>
      </c>
      <c r="I47" s="1237"/>
      <c r="J47" s="1238">
        <f>$F47*$I47</f>
        <v>0</v>
      </c>
      <c r="K47" s="1237">
        <f>$G47+$I47</f>
        <v>0</v>
      </c>
      <c r="L47" s="1238">
        <f>$H47+$J47</f>
        <v>0</v>
      </c>
      <c r="M47" s="1235"/>
      <c r="N47" s="1235"/>
    </row>
    <row r="48" spans="1:14" ht="25.5">
      <c r="B48" s="1244">
        <v>1</v>
      </c>
      <c r="C48" s="1244" t="s">
        <v>5504</v>
      </c>
      <c r="D48" s="1246" t="s">
        <v>103</v>
      </c>
    </row>
    <row r="49" spans="2:4" ht="25.5">
      <c r="B49" s="1244">
        <v>1</v>
      </c>
      <c r="C49" s="1244" t="s">
        <v>5504</v>
      </c>
      <c r="D49" s="1246" t="s">
        <v>103</v>
      </c>
    </row>
    <row r="50" spans="2:4" ht="25.5">
      <c r="B50" s="1244">
        <v>1</v>
      </c>
      <c r="C50" s="1244" t="s">
        <v>5504</v>
      </c>
      <c r="D50" s="1246" t="s">
        <v>1112</v>
      </c>
    </row>
    <row r="51" spans="2:4">
      <c r="B51" s="1244">
        <v>1</v>
      </c>
      <c r="C51" s="1244" t="s">
        <v>5504</v>
      </c>
      <c r="D51" s="1246" t="s">
        <v>104</v>
      </c>
    </row>
    <row r="52" spans="2:4" ht="25.5">
      <c r="B52" s="1244">
        <v>1</v>
      </c>
      <c r="C52" s="1244" t="s">
        <v>5504</v>
      </c>
      <c r="D52" s="1246" t="s">
        <v>105</v>
      </c>
    </row>
    <row r="53" spans="2:4" ht="25.5">
      <c r="B53" s="1244">
        <v>1</v>
      </c>
      <c r="C53" s="1244" t="s">
        <v>5504</v>
      </c>
      <c r="D53" s="1246" t="s">
        <v>106</v>
      </c>
    </row>
    <row r="54" spans="2:4" ht="25.5">
      <c r="B54" s="1244">
        <v>1</v>
      </c>
      <c r="C54" s="1244" t="s">
        <v>5504</v>
      </c>
      <c r="D54" s="1246" t="s">
        <v>106</v>
      </c>
    </row>
    <row r="55" spans="2:4" ht="25.5">
      <c r="B55" s="1244">
        <v>1</v>
      </c>
      <c r="C55" s="1244" t="s">
        <v>5504</v>
      </c>
      <c r="D55" s="1246" t="s">
        <v>107</v>
      </c>
    </row>
    <row r="56" spans="2:4" ht="25.5">
      <c r="B56" s="1244">
        <v>1</v>
      </c>
      <c r="C56" s="1244" t="s">
        <v>5504</v>
      </c>
      <c r="D56" s="1246" t="s">
        <v>107</v>
      </c>
    </row>
    <row r="57" spans="2:4" ht="25.5">
      <c r="B57" s="1244">
        <v>1</v>
      </c>
      <c r="C57" s="1244" t="s">
        <v>5504</v>
      </c>
      <c r="D57" s="1246" t="s">
        <v>107</v>
      </c>
    </row>
    <row r="58" spans="2:4" ht="25.5">
      <c r="B58" s="1244">
        <v>1</v>
      </c>
      <c r="C58" s="1244" t="s">
        <v>5504</v>
      </c>
      <c r="D58" s="1246" t="s">
        <v>107</v>
      </c>
    </row>
    <row r="59" spans="2:4">
      <c r="B59" s="1244">
        <v>1</v>
      </c>
      <c r="C59" s="1244" t="s">
        <v>5504</v>
      </c>
      <c r="D59" s="1246" t="s">
        <v>928</v>
      </c>
    </row>
    <row r="60" spans="2:4">
      <c r="B60" s="1244">
        <v>1</v>
      </c>
      <c r="C60" s="1244" t="s">
        <v>5504</v>
      </c>
      <c r="D60" s="1246" t="s">
        <v>108</v>
      </c>
    </row>
    <row r="61" spans="2:4">
      <c r="B61" s="1244">
        <v>1</v>
      </c>
      <c r="C61" s="1244" t="s">
        <v>5504</v>
      </c>
      <c r="D61" s="1246" t="s">
        <v>108</v>
      </c>
    </row>
    <row r="62" spans="2:4">
      <c r="B62" s="1244">
        <v>1</v>
      </c>
      <c r="C62" s="1244" t="s">
        <v>5504</v>
      </c>
      <c r="D62" s="1246" t="s">
        <v>111</v>
      </c>
    </row>
    <row r="63" spans="2:4">
      <c r="B63" s="1244">
        <v>1</v>
      </c>
      <c r="C63" s="1244" t="s">
        <v>5504</v>
      </c>
      <c r="D63" s="1246" t="s">
        <v>109</v>
      </c>
    </row>
    <row r="64" spans="2:4">
      <c r="B64" s="1244">
        <v>1</v>
      </c>
      <c r="C64" s="1244" t="s">
        <v>5504</v>
      </c>
      <c r="D64" s="1246" t="s">
        <v>110</v>
      </c>
    </row>
    <row r="65" spans="1:14">
      <c r="B65" s="1244">
        <v>1</v>
      </c>
      <c r="C65" s="1244" t="s">
        <v>5504</v>
      </c>
      <c r="D65" s="1246" t="s">
        <v>112</v>
      </c>
    </row>
    <row r="66" spans="1:14">
      <c r="A66" s="1233">
        <v>85</v>
      </c>
      <c r="B66" s="1234" t="s">
        <v>2872</v>
      </c>
      <c r="C66" s="1235"/>
      <c r="D66" s="1236"/>
      <c r="E66" s="1233" t="s">
        <v>4018</v>
      </c>
      <c r="F66" s="1235">
        <v>1</v>
      </c>
      <c r="G66" s="1237"/>
      <c r="H66" s="1238">
        <f>$F66*$G66</f>
        <v>0</v>
      </c>
      <c r="I66" s="1237"/>
      <c r="J66" s="1238">
        <f>$F66*$I66</f>
        <v>0</v>
      </c>
      <c r="K66" s="1237">
        <f>$G66+$I66</f>
        <v>0</v>
      </c>
      <c r="L66" s="1238">
        <f>$H66+$J66</f>
        <v>0</v>
      </c>
      <c r="M66" s="1235"/>
      <c r="N66" s="1235"/>
    </row>
    <row r="67" spans="1:14">
      <c r="B67" s="1244">
        <v>1</v>
      </c>
      <c r="C67" s="1244" t="s">
        <v>5504</v>
      </c>
      <c r="D67" s="1246" t="s">
        <v>114</v>
      </c>
    </row>
    <row r="68" spans="1:14">
      <c r="B68" s="1244">
        <v>1</v>
      </c>
      <c r="C68" s="1244" t="s">
        <v>5504</v>
      </c>
      <c r="D68" s="1246" t="s">
        <v>116</v>
      </c>
    </row>
    <row r="69" spans="1:14">
      <c r="A69" s="1233">
        <v>86</v>
      </c>
      <c r="B69" s="1234" t="s">
        <v>872</v>
      </c>
      <c r="C69" s="1235"/>
      <c r="D69" s="1236"/>
      <c r="E69" s="1233" t="s">
        <v>4018</v>
      </c>
      <c r="F69" s="1235">
        <v>1</v>
      </c>
      <c r="G69" s="1237"/>
      <c r="H69" s="1238">
        <f>$F69*$G69</f>
        <v>0</v>
      </c>
      <c r="I69" s="1237"/>
      <c r="J69" s="1238">
        <f>$F69*$I69</f>
        <v>0</v>
      </c>
      <c r="K69" s="1237">
        <f>$G69+$I69</f>
        <v>0</v>
      </c>
      <c r="L69" s="1238">
        <f>$H69+$J69</f>
        <v>0</v>
      </c>
      <c r="M69" s="1235"/>
      <c r="N69" s="1235"/>
    </row>
    <row r="70" spans="1:14">
      <c r="B70" s="1244">
        <v>1</v>
      </c>
      <c r="C70" s="1244" t="s">
        <v>5504</v>
      </c>
      <c r="D70" s="1246" t="s">
        <v>873</v>
      </c>
    </row>
    <row r="71" spans="1:14" ht="25.5">
      <c r="B71" s="1244">
        <v>1</v>
      </c>
      <c r="C71" s="1244" t="s">
        <v>5504</v>
      </c>
      <c r="D71" s="1246" t="s">
        <v>120</v>
      </c>
    </row>
    <row r="72" spans="1:14">
      <c r="A72" s="1233">
        <v>87</v>
      </c>
      <c r="B72" s="1234" t="s">
        <v>1030</v>
      </c>
      <c r="C72" s="1235"/>
      <c r="D72" s="1236"/>
      <c r="E72" s="1233" t="s">
        <v>4018</v>
      </c>
      <c r="F72" s="1235">
        <v>1</v>
      </c>
      <c r="G72" s="1237"/>
      <c r="H72" s="1238">
        <f>$F72*$G72</f>
        <v>0</v>
      </c>
      <c r="I72" s="1237"/>
      <c r="J72" s="1238">
        <f>$F72*$I72</f>
        <v>0</v>
      </c>
      <c r="K72" s="1237">
        <f>$G72+$I72</f>
        <v>0</v>
      </c>
      <c r="L72" s="1238">
        <f>$H72+$J72</f>
        <v>0</v>
      </c>
      <c r="M72" s="1235"/>
      <c r="N72" s="1235"/>
    </row>
    <row r="73" spans="1:14" ht="25.5">
      <c r="B73" s="1244">
        <v>1</v>
      </c>
      <c r="C73" s="1244" t="s">
        <v>5504</v>
      </c>
      <c r="D73" s="1246" t="s">
        <v>1031</v>
      </c>
    </row>
    <row r="74" spans="1:14" ht="25.5">
      <c r="B74" s="1244">
        <v>1</v>
      </c>
      <c r="C74" s="1244" t="s">
        <v>5504</v>
      </c>
      <c r="D74" s="1246" t="s">
        <v>1031</v>
      </c>
    </row>
    <row r="75" spans="1:14">
      <c r="B75" s="1244">
        <v>1</v>
      </c>
      <c r="C75" s="1244" t="s">
        <v>5504</v>
      </c>
      <c r="D75" s="1246" t="s">
        <v>1032</v>
      </c>
    </row>
    <row r="76" spans="1:14">
      <c r="B76" s="1244">
        <v>1</v>
      </c>
      <c r="C76" s="1244" t="s">
        <v>5504</v>
      </c>
      <c r="D76" s="1246" t="s">
        <v>1033</v>
      </c>
    </row>
    <row r="77" spans="1:14">
      <c r="B77" s="1244">
        <v>1</v>
      </c>
      <c r="C77" s="1244" t="s">
        <v>5504</v>
      </c>
      <c r="D77" s="1246" t="s">
        <v>1116</v>
      </c>
    </row>
    <row r="78" spans="1:14">
      <c r="B78" s="1244">
        <v>1</v>
      </c>
      <c r="C78" s="1244" t="s">
        <v>5504</v>
      </c>
      <c r="D78" s="1246" t="s">
        <v>1117</v>
      </c>
    </row>
    <row r="79" spans="1:14">
      <c r="A79" s="1233">
        <v>88</v>
      </c>
      <c r="B79" s="1234" t="s">
        <v>134</v>
      </c>
      <c r="C79" s="1235"/>
      <c r="D79" s="1236"/>
      <c r="E79" s="1233" t="s">
        <v>4018</v>
      </c>
      <c r="F79" s="1235">
        <v>1</v>
      </c>
      <c r="G79" s="1237"/>
      <c r="H79" s="1238">
        <f>$F79*$G79</f>
        <v>0</v>
      </c>
      <c r="I79" s="1237"/>
      <c r="J79" s="1238">
        <f>$F79*$I79</f>
        <v>0</v>
      </c>
      <c r="K79" s="1237">
        <f>$G79+$I79</f>
        <v>0</v>
      </c>
      <c r="L79" s="1238">
        <f>$H79+$J79</f>
        <v>0</v>
      </c>
      <c r="M79" s="1235"/>
      <c r="N79" s="1235"/>
    </row>
    <row r="80" spans="1:14">
      <c r="B80" s="1244">
        <v>1</v>
      </c>
      <c r="C80" s="1244" t="s">
        <v>5504</v>
      </c>
      <c r="D80" s="1246" t="s">
        <v>135</v>
      </c>
    </row>
    <row r="81" spans="1:14">
      <c r="B81" s="1244">
        <v>1</v>
      </c>
      <c r="C81" s="1244" t="s">
        <v>5504</v>
      </c>
      <c r="D81" s="1246" t="s">
        <v>136</v>
      </c>
    </row>
    <row r="82" spans="1:14">
      <c r="B82" s="1244">
        <v>1</v>
      </c>
      <c r="C82" s="1244" t="s">
        <v>5504</v>
      </c>
      <c r="D82" s="1246" t="s">
        <v>137</v>
      </c>
    </row>
    <row r="83" spans="1:14">
      <c r="A83" s="1233">
        <v>89</v>
      </c>
      <c r="B83" s="1234" t="s">
        <v>141</v>
      </c>
      <c r="C83" s="1235"/>
      <c r="D83" s="1236"/>
      <c r="E83" s="1233" t="s">
        <v>4018</v>
      </c>
      <c r="F83" s="1235">
        <v>1</v>
      </c>
      <c r="G83" s="1237"/>
      <c r="H83" s="1238">
        <f>$F83*$G83</f>
        <v>0</v>
      </c>
      <c r="I83" s="1237"/>
      <c r="J83" s="1238">
        <f>$F83*$I83</f>
        <v>0</v>
      </c>
      <c r="K83" s="1237">
        <f>$G83+$I83</f>
        <v>0</v>
      </c>
      <c r="L83" s="1238">
        <f>$H83+$J83</f>
        <v>0</v>
      </c>
      <c r="M83" s="1235"/>
      <c r="N83" s="1235"/>
    </row>
    <row r="84" spans="1:14">
      <c r="B84" s="1244">
        <v>1</v>
      </c>
      <c r="C84" s="1244" t="s">
        <v>5504</v>
      </c>
      <c r="D84" s="1246" t="s">
        <v>142</v>
      </c>
    </row>
    <row r="85" spans="1:14">
      <c r="A85" s="1233">
        <v>90</v>
      </c>
      <c r="B85" s="1234" t="s">
        <v>143</v>
      </c>
      <c r="C85" s="1235"/>
      <c r="D85" s="1236"/>
      <c r="E85" s="1233" t="s">
        <v>4018</v>
      </c>
      <c r="F85" s="1235">
        <v>1</v>
      </c>
      <c r="G85" s="1237"/>
      <c r="H85" s="1238">
        <f>$F85*$G85</f>
        <v>0</v>
      </c>
      <c r="I85" s="1237"/>
      <c r="J85" s="1238">
        <f>$F85*$I85</f>
        <v>0</v>
      </c>
      <c r="K85" s="1237">
        <f>$G85+$I85</f>
        <v>0</v>
      </c>
      <c r="L85" s="1238">
        <f>$H85+$J85</f>
        <v>0</v>
      </c>
      <c r="M85" s="1235"/>
      <c r="N85" s="1235"/>
    </row>
    <row r="86" spans="1:14">
      <c r="B86" s="1244">
        <v>1</v>
      </c>
      <c r="C86" s="1244" t="s">
        <v>5504</v>
      </c>
      <c r="D86" s="1246" t="s">
        <v>144</v>
      </c>
    </row>
    <row r="87" spans="1:14">
      <c r="A87" s="1233">
        <v>91</v>
      </c>
      <c r="B87" s="1234" t="s">
        <v>145</v>
      </c>
      <c r="C87" s="1235"/>
      <c r="D87" s="1236"/>
      <c r="E87" s="1233" t="s">
        <v>4018</v>
      </c>
      <c r="F87" s="1235">
        <v>1</v>
      </c>
      <c r="G87" s="1237"/>
      <c r="H87" s="1238">
        <f>$F87*$G87</f>
        <v>0</v>
      </c>
      <c r="I87" s="1237"/>
      <c r="J87" s="1238">
        <f>$F87*$I87</f>
        <v>0</v>
      </c>
      <c r="K87" s="1237">
        <f>$G87+$I87</f>
        <v>0</v>
      </c>
      <c r="L87" s="1238">
        <f>$H87+$J87</f>
        <v>0</v>
      </c>
      <c r="M87" s="1235"/>
      <c r="N87" s="1235"/>
    </row>
    <row r="88" spans="1:14" ht="25.5">
      <c r="A88" s="1219"/>
      <c r="B88" s="1239"/>
      <c r="C88" s="1240"/>
      <c r="D88" s="1241" t="s">
        <v>146</v>
      </c>
      <c r="E88" s="1219"/>
      <c r="F88" s="1240"/>
      <c r="G88" s="1222"/>
      <c r="H88" s="1242"/>
      <c r="I88" s="1222"/>
      <c r="J88" s="1242"/>
      <c r="K88" s="1222"/>
      <c r="L88" s="1242"/>
      <c r="M88" s="1240"/>
      <c r="N88" s="1240"/>
    </row>
    <row r="89" spans="1:14">
      <c r="B89" s="1244">
        <v>1</v>
      </c>
      <c r="C89" s="1244" t="s">
        <v>5504</v>
      </c>
      <c r="D89" s="1246" t="s">
        <v>147</v>
      </c>
    </row>
    <row r="90" spans="1:14">
      <c r="A90" s="1233">
        <v>92</v>
      </c>
      <c r="B90" s="1234" t="s">
        <v>1279</v>
      </c>
      <c r="C90" s="1235"/>
      <c r="D90" s="1236"/>
      <c r="E90" s="1233" t="s">
        <v>4018</v>
      </c>
      <c r="F90" s="1235">
        <v>1</v>
      </c>
      <c r="G90" s="1237"/>
      <c r="H90" s="1238">
        <f>$F90*$G90</f>
        <v>0</v>
      </c>
      <c r="I90" s="1237"/>
      <c r="J90" s="1238">
        <f>$F90*$I90</f>
        <v>0</v>
      </c>
      <c r="K90" s="1237">
        <f>$G90+$I90</f>
        <v>0</v>
      </c>
      <c r="L90" s="1238">
        <f>$H90+$J90</f>
        <v>0</v>
      </c>
      <c r="M90" s="1235"/>
      <c r="N90" s="1235"/>
    </row>
    <row r="91" spans="1:14">
      <c r="D91" s="1246" t="s">
        <v>1274</v>
      </c>
    </row>
    <row r="92" spans="1:14" ht="25.5">
      <c r="D92" s="1246" t="s">
        <v>0</v>
      </c>
    </row>
    <row r="93" spans="1:14">
      <c r="D93" s="1246" t="s">
        <v>1280</v>
      </c>
    </row>
    <row r="94" spans="1:14">
      <c r="D94" s="1246" t="s">
        <v>1281</v>
      </c>
    </row>
    <row r="95" spans="1:14" ht="13.5" thickBot="1">
      <c r="D95" s="1246" t="s">
        <v>1282</v>
      </c>
    </row>
    <row r="96" spans="1:14" ht="13.5" thickBot="1">
      <c r="A96" s="1253" t="s">
        <v>1283</v>
      </c>
      <c r="B96" s="1254" t="s">
        <v>1284</v>
      </c>
      <c r="C96" s="1255"/>
      <c r="D96" s="1256"/>
      <c r="E96" s="1257"/>
      <c r="F96" s="1255"/>
      <c r="G96" s="1258"/>
      <c r="H96" s="1259">
        <f>SUM(H7:H95)</f>
        <v>0</v>
      </c>
      <c r="I96" s="1258"/>
      <c r="J96" s="1258">
        <f>SUM(J7:J95)</f>
        <v>0</v>
      </c>
      <c r="K96" s="1258"/>
      <c r="L96" s="1258">
        <f>SUM(L7:L95)</f>
        <v>0</v>
      </c>
      <c r="M96" s="1255"/>
      <c r="N96"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4.xml><?xml version="1.0" encoding="utf-8"?>
<worksheet xmlns="http://schemas.openxmlformats.org/spreadsheetml/2006/main" xmlns:r="http://schemas.openxmlformats.org/officeDocument/2006/relationships">
  <sheetPr>
    <tabColor rgb="FF00B0F0"/>
    <pageSetUpPr fitToPage="1"/>
  </sheetPr>
  <dimension ref="A1:N10"/>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4817</v>
      </c>
      <c r="C1" s="1696"/>
      <c r="D1" s="1696"/>
      <c r="E1" s="1219"/>
      <c r="G1" s="1221"/>
      <c r="H1" s="1222">
        <f>H10</f>
        <v>0</v>
      </c>
      <c r="I1" s="1223"/>
      <c r="J1" s="1222">
        <f>J10</f>
        <v>0</v>
      </c>
      <c r="K1" s="1223"/>
      <c r="L1" s="1222">
        <f>L10</f>
        <v>0</v>
      </c>
    </row>
    <row r="2" spans="1:14" s="1220" customFormat="1">
      <c r="A2" s="1218"/>
      <c r="B2" s="1696" t="s">
        <v>1046</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4834</v>
      </c>
      <c r="B4" s="1698" t="s">
        <v>4835</v>
      </c>
      <c r="C4" s="1698"/>
      <c r="D4" s="1698"/>
      <c r="E4" s="1227" t="s">
        <v>4836</v>
      </c>
      <c r="F4" s="1227" t="s">
        <v>4837</v>
      </c>
      <c r="G4" s="1210" t="s">
        <v>4838</v>
      </c>
      <c r="H4" s="1210" t="s">
        <v>4839</v>
      </c>
      <c r="I4" s="1210" t="s">
        <v>4840</v>
      </c>
      <c r="J4" s="1210" t="s">
        <v>4841</v>
      </c>
      <c r="K4" s="1210" t="s">
        <v>4842</v>
      </c>
      <c r="L4" s="1210" t="s">
        <v>4843</v>
      </c>
      <c r="M4" s="1210" t="s">
        <v>5953</v>
      </c>
      <c r="N4" s="1210" t="s">
        <v>4844</v>
      </c>
    </row>
    <row r="5" spans="1:14">
      <c r="A5" s="1228">
        <v>1</v>
      </c>
      <c r="B5" s="1228" t="s">
        <v>5936</v>
      </c>
      <c r="C5" s="1228" t="s">
        <v>5936</v>
      </c>
      <c r="D5" s="1228">
        <v>2</v>
      </c>
      <c r="E5" s="1228">
        <v>3</v>
      </c>
      <c r="F5" s="1228">
        <v>4</v>
      </c>
      <c r="G5" s="1228">
        <v>5</v>
      </c>
      <c r="H5" s="1228">
        <v>6</v>
      </c>
      <c r="I5" s="1228">
        <v>7</v>
      </c>
      <c r="J5" s="1228">
        <v>8</v>
      </c>
      <c r="K5" s="1228">
        <v>9</v>
      </c>
      <c r="L5" s="1228">
        <v>10</v>
      </c>
      <c r="M5" s="1228">
        <v>11</v>
      </c>
      <c r="N5" s="1228">
        <v>12</v>
      </c>
    </row>
    <row r="6" spans="1:14" s="1232" customFormat="1">
      <c r="A6" s="1229" t="s">
        <v>4845</v>
      </c>
      <c r="B6" s="1230" t="s">
        <v>4845</v>
      </c>
      <c r="C6" s="1230" t="s">
        <v>4845</v>
      </c>
      <c r="D6" s="1231" t="s">
        <v>4845</v>
      </c>
      <c r="E6" s="1229" t="s">
        <v>4845</v>
      </c>
      <c r="F6" s="1230" t="s">
        <v>4845</v>
      </c>
      <c r="G6" s="1229" t="s">
        <v>4846</v>
      </c>
      <c r="H6" s="1229" t="s">
        <v>4846</v>
      </c>
      <c r="I6" s="1229" t="s">
        <v>4846</v>
      </c>
      <c r="J6" s="1229" t="s">
        <v>4846</v>
      </c>
      <c r="K6" s="1230" t="s">
        <v>4846</v>
      </c>
      <c r="L6" s="1230" t="s">
        <v>4846</v>
      </c>
      <c r="M6" s="1230" t="s">
        <v>4846</v>
      </c>
      <c r="N6" s="1230" t="s">
        <v>4846</v>
      </c>
    </row>
    <row r="7" spans="1:14">
      <c r="A7" s="1233">
        <v>93</v>
      </c>
      <c r="B7" s="1234" t="s">
        <v>1118</v>
      </c>
      <c r="C7" s="1235"/>
      <c r="D7" s="1236"/>
      <c r="E7" s="1233" t="s">
        <v>4018</v>
      </c>
      <c r="F7" s="1235">
        <v>1</v>
      </c>
      <c r="G7" s="1237"/>
      <c r="H7" s="1238">
        <f>$F7*$G7</f>
        <v>0</v>
      </c>
      <c r="I7" s="1237"/>
      <c r="J7" s="1238">
        <f>$F7*$I7</f>
        <v>0</v>
      </c>
      <c r="K7" s="1237">
        <f>$G7+$I7</f>
        <v>0</v>
      </c>
      <c r="L7" s="1238">
        <f>$H7+$J7</f>
        <v>0</v>
      </c>
      <c r="M7" s="1235"/>
      <c r="N7" s="1235"/>
    </row>
    <row r="8" spans="1:14">
      <c r="B8" s="1244">
        <v>1</v>
      </c>
      <c r="C8" s="1244" t="s">
        <v>5504</v>
      </c>
      <c r="D8" s="1246" t="s">
        <v>1119</v>
      </c>
    </row>
    <row r="9" spans="1:14" ht="13.5" thickBot="1">
      <c r="B9" s="1244">
        <v>1</v>
      </c>
      <c r="C9" s="1244" t="s">
        <v>5504</v>
      </c>
      <c r="D9" s="1246" t="s">
        <v>1120</v>
      </c>
    </row>
    <row r="10" spans="1:14" ht="13.5" thickBot="1">
      <c r="A10" s="1253" t="s">
        <v>1283</v>
      </c>
      <c r="B10" s="1254" t="s">
        <v>1284</v>
      </c>
      <c r="C10" s="1255"/>
      <c r="D10" s="1256"/>
      <c r="E10" s="1257"/>
      <c r="F10" s="1255"/>
      <c r="G10" s="1258"/>
      <c r="H10" s="1259">
        <f>SUM(H7:H9)</f>
        <v>0</v>
      </c>
      <c r="I10" s="1258"/>
      <c r="J10" s="1258">
        <f>SUM(J7:J9)</f>
        <v>0</v>
      </c>
      <c r="K10" s="1258"/>
      <c r="L10" s="1258">
        <f>SUM(L7:L9)</f>
        <v>0</v>
      </c>
      <c r="M10" s="1255"/>
      <c r="N10"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5.xml><?xml version="1.0" encoding="utf-8"?>
<worksheet xmlns="http://schemas.openxmlformats.org/spreadsheetml/2006/main" xmlns:r="http://schemas.openxmlformats.org/officeDocument/2006/relationships">
  <sheetPr>
    <tabColor rgb="FF00B0F0"/>
    <pageSetUpPr fitToPage="1"/>
  </sheetPr>
  <dimension ref="A3:E25"/>
  <sheetViews>
    <sheetView workbookViewId="0">
      <selection activeCell="A31" sqref="A31"/>
    </sheetView>
  </sheetViews>
  <sheetFormatPr defaultRowHeight="12.75"/>
  <cols>
    <col min="1" max="1" width="9.33203125" style="1217"/>
    <col min="2" max="2" width="45" style="1208" customWidth="1"/>
    <col min="3" max="3" width="15.1640625" style="1208" customWidth="1"/>
    <col min="4" max="4" width="16.1640625" style="1208" customWidth="1"/>
    <col min="5" max="5" width="17.6640625" style="1208" customWidth="1"/>
    <col min="6" max="16384" width="9.33203125" style="1208"/>
  </cols>
  <sheetData>
    <row r="3" spans="1:5">
      <c r="B3" s="1207" t="s">
        <v>2873</v>
      </c>
    </row>
    <row r="5" spans="1:5">
      <c r="B5" s="1209" t="s">
        <v>4826</v>
      </c>
      <c r="C5" s="1210" t="s">
        <v>4827</v>
      </c>
      <c r="D5" s="1210" t="s">
        <v>4828</v>
      </c>
      <c r="E5" s="1210" t="s">
        <v>4829</v>
      </c>
    </row>
    <row r="6" spans="1:5">
      <c r="B6" s="1211"/>
      <c r="C6" s="1211"/>
      <c r="D6" s="1211"/>
      <c r="E6" s="1211"/>
    </row>
    <row r="7" spans="1:5">
      <c r="B7" s="1211" t="s">
        <v>4830</v>
      </c>
      <c r="C7" s="1212">
        <f ca="1">'Mot (15)'!$H$1</f>
        <v>0</v>
      </c>
      <c r="D7" s="1212">
        <f ca="1">'Mot (15)'!$J$1</f>
        <v>0</v>
      </c>
      <c r="E7" s="1212">
        <f ca="1">'Mot (15)'!$L$1</f>
        <v>0</v>
      </c>
    </row>
    <row r="8" spans="1:5">
      <c r="B8" s="1211" t="s">
        <v>4831</v>
      </c>
      <c r="C8" s="1212">
        <f ca="1">'St (10)'!$H$1</f>
        <v>0</v>
      </c>
      <c r="D8" s="1212">
        <f ca="1">'St (10)'!$J$1</f>
        <v>0</v>
      </c>
      <c r="E8" s="1212">
        <f ca="1">'St (10)'!$L$1</f>
        <v>0</v>
      </c>
    </row>
    <row r="9" spans="1:5">
      <c r="B9" s="1211" t="s">
        <v>2</v>
      </c>
      <c r="C9" s="1212">
        <f ca="1">'MaR (10)'!$H$1</f>
        <v>0</v>
      </c>
      <c r="D9" s="1212">
        <f ca="1">'MaR (10)'!$J$1</f>
        <v>0</v>
      </c>
      <c r="E9" s="1212">
        <f ca="1">'MaR (10)'!$L$1</f>
        <v>0</v>
      </c>
    </row>
    <row r="10" spans="1:5">
      <c r="B10" s="1211" t="s">
        <v>3</v>
      </c>
      <c r="C10" s="1212">
        <f ca="1">'ASŘTP (10)'!$H$1</f>
        <v>0</v>
      </c>
      <c r="D10" s="1212">
        <f ca="1">'ASŘTP (10)'!$J$1</f>
        <v>0</v>
      </c>
      <c r="E10" s="1212">
        <f ca="1">'ASŘTP (10)'!$L$1</f>
        <v>0</v>
      </c>
    </row>
    <row r="11" spans="1:5">
      <c r="B11" s="1211"/>
      <c r="C11" s="1212"/>
      <c r="D11" s="1212"/>
      <c r="E11" s="1212"/>
    </row>
    <row r="12" spans="1:5">
      <c r="B12" s="1213" t="s">
        <v>4832</v>
      </c>
      <c r="C12" s="1214">
        <f>SUM(C6:C11)</f>
        <v>0</v>
      </c>
      <c r="D12" s="1214">
        <f>SUM(D6:D11)</f>
        <v>0</v>
      </c>
      <c r="E12" s="1214">
        <f>SUM(E6:E11)</f>
        <v>0</v>
      </c>
    </row>
    <row r="16" spans="1:5" s="1216" customFormat="1" ht="9.75">
      <c r="A16" s="1215"/>
    </row>
    <row r="17" spans="1:1" s="1216" customFormat="1" ht="9.75">
      <c r="A17" s="1215"/>
    </row>
    <row r="18" spans="1:1" s="1216" customFormat="1" ht="9.75">
      <c r="A18" s="1215"/>
    </row>
    <row r="19" spans="1:1" s="1216" customFormat="1" ht="9.75">
      <c r="A19" s="1215"/>
    </row>
    <row r="20" spans="1:1" s="1216" customFormat="1" ht="9.75">
      <c r="A20" s="1215"/>
    </row>
    <row r="21" spans="1:1" s="1216" customFormat="1" ht="9.75">
      <c r="A21" s="1215"/>
    </row>
    <row r="22" spans="1:1" s="1216" customFormat="1" ht="9.75">
      <c r="A22" s="1215"/>
    </row>
    <row r="23" spans="1:1" s="1216" customFormat="1" ht="9.75">
      <c r="A23" s="1215"/>
    </row>
    <row r="24" spans="1:1" s="1216" customFormat="1" ht="9.75">
      <c r="A24" s="1215"/>
    </row>
    <row r="25" spans="1:1" s="1216" customFormat="1" ht="9.75">
      <c r="A25" s="1215"/>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6.xml><?xml version="1.0" encoding="utf-8"?>
<worksheet xmlns="http://schemas.openxmlformats.org/spreadsheetml/2006/main" xmlns:r="http://schemas.openxmlformats.org/officeDocument/2006/relationships">
  <sheetPr>
    <tabColor rgb="FF00B0F0"/>
    <pageSetUpPr fitToPage="1"/>
  </sheetPr>
  <dimension ref="A1:N105"/>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2874</v>
      </c>
      <c r="C1" s="1696"/>
      <c r="D1" s="1696"/>
      <c r="E1" s="1219"/>
      <c r="G1" s="1221"/>
      <c r="H1" s="1222">
        <f>H105</f>
        <v>0</v>
      </c>
      <c r="I1" s="1223"/>
      <c r="J1" s="1222">
        <f>J105</f>
        <v>0</v>
      </c>
      <c r="K1" s="1223"/>
      <c r="L1" s="1222">
        <f>L105</f>
        <v>0</v>
      </c>
    </row>
    <row r="2" spans="1:14" s="1220" customFormat="1">
      <c r="A2" s="1218"/>
      <c r="B2" s="1696" t="s">
        <v>4830</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4834</v>
      </c>
      <c r="B4" s="1698" t="s">
        <v>4835</v>
      </c>
      <c r="C4" s="1698"/>
      <c r="D4" s="1698"/>
      <c r="E4" s="1227" t="s">
        <v>4836</v>
      </c>
      <c r="F4" s="1227" t="s">
        <v>4837</v>
      </c>
      <c r="G4" s="1210" t="s">
        <v>4838</v>
      </c>
      <c r="H4" s="1210" t="s">
        <v>4839</v>
      </c>
      <c r="I4" s="1210" t="s">
        <v>4840</v>
      </c>
      <c r="J4" s="1210" t="s">
        <v>4841</v>
      </c>
      <c r="K4" s="1210" t="s">
        <v>4842</v>
      </c>
      <c r="L4" s="1210" t="s">
        <v>4843</v>
      </c>
      <c r="M4" s="1210" t="s">
        <v>5953</v>
      </c>
      <c r="N4" s="1210" t="s">
        <v>4844</v>
      </c>
    </row>
    <row r="5" spans="1:14">
      <c r="A5" s="1228">
        <v>1</v>
      </c>
      <c r="B5" s="1228" t="s">
        <v>5936</v>
      </c>
      <c r="C5" s="1228" t="s">
        <v>5936</v>
      </c>
      <c r="D5" s="1228">
        <v>2</v>
      </c>
      <c r="E5" s="1228">
        <v>3</v>
      </c>
      <c r="F5" s="1228">
        <v>4</v>
      </c>
      <c r="G5" s="1228">
        <v>5</v>
      </c>
      <c r="H5" s="1228">
        <v>6</v>
      </c>
      <c r="I5" s="1228">
        <v>7</v>
      </c>
      <c r="J5" s="1228">
        <v>8</v>
      </c>
      <c r="K5" s="1228">
        <v>9</v>
      </c>
      <c r="L5" s="1228">
        <v>10</v>
      </c>
      <c r="M5" s="1228">
        <v>11</v>
      </c>
      <c r="N5" s="1228">
        <v>12</v>
      </c>
    </row>
    <row r="6" spans="1:14" s="1232" customFormat="1">
      <c r="A6" s="1229" t="s">
        <v>4845</v>
      </c>
      <c r="B6" s="1230" t="s">
        <v>4845</v>
      </c>
      <c r="C6" s="1230" t="s">
        <v>4845</v>
      </c>
      <c r="D6" s="1231" t="s">
        <v>4845</v>
      </c>
      <c r="E6" s="1229" t="s">
        <v>4845</v>
      </c>
      <c r="F6" s="1230" t="s">
        <v>4845</v>
      </c>
      <c r="G6" s="1229" t="s">
        <v>4846</v>
      </c>
      <c r="H6" s="1229" t="s">
        <v>4846</v>
      </c>
      <c r="I6" s="1229" t="s">
        <v>4846</v>
      </c>
      <c r="J6" s="1229" t="s">
        <v>4846</v>
      </c>
      <c r="K6" s="1230" t="s">
        <v>4846</v>
      </c>
      <c r="L6" s="1230" t="s">
        <v>4846</v>
      </c>
      <c r="M6" s="1230" t="s">
        <v>4846</v>
      </c>
      <c r="N6" s="1230" t="s">
        <v>4846</v>
      </c>
    </row>
    <row r="7" spans="1:14">
      <c r="A7" s="1233">
        <v>1</v>
      </c>
      <c r="B7" s="1234" t="s">
        <v>4847</v>
      </c>
      <c r="C7" s="1235"/>
      <c r="D7" s="1236"/>
      <c r="E7" s="1233" t="s">
        <v>4018</v>
      </c>
      <c r="F7" s="1235">
        <v>1</v>
      </c>
      <c r="G7" s="1237"/>
      <c r="H7" s="1238">
        <f>$F7*$G7</f>
        <v>0</v>
      </c>
      <c r="I7" s="1237"/>
      <c r="J7" s="1238">
        <f>$F7*$I7</f>
        <v>0</v>
      </c>
      <c r="K7" s="1237">
        <f>$G7+$I7</f>
        <v>0</v>
      </c>
      <c r="L7" s="1238">
        <f>$H7+$J7</f>
        <v>0</v>
      </c>
      <c r="M7" s="1235"/>
      <c r="N7" s="1235"/>
    </row>
    <row r="8" spans="1:14" ht="89.25">
      <c r="A8" s="1219"/>
      <c r="B8" s="1239"/>
      <c r="C8" s="1240"/>
      <c r="D8" s="1241" t="s">
        <v>1192</v>
      </c>
      <c r="E8" s="1219"/>
      <c r="F8" s="1240"/>
      <c r="G8" s="1222"/>
      <c r="H8" s="1242"/>
      <c r="I8" s="1222"/>
      <c r="J8" s="1242"/>
      <c r="K8" s="1222"/>
      <c r="L8" s="1242"/>
      <c r="M8" s="1240"/>
      <c r="N8" s="1240"/>
    </row>
    <row r="9" spans="1:14">
      <c r="D9" s="1241" t="s">
        <v>4849</v>
      </c>
    </row>
    <row r="10" spans="1:14">
      <c r="D10" s="1241" t="s">
        <v>4850</v>
      </c>
    </row>
    <row r="11" spans="1:14">
      <c r="D11" s="1241" t="s">
        <v>4851</v>
      </c>
    </row>
    <row r="12" spans="1:14">
      <c r="B12" s="1244">
        <v>4</v>
      </c>
      <c r="C12" s="1244" t="s">
        <v>5504</v>
      </c>
      <c r="D12" s="1246" t="s">
        <v>4864</v>
      </c>
    </row>
    <row r="13" spans="1:14">
      <c r="B13" s="1244">
        <v>2</v>
      </c>
      <c r="C13" s="1244" t="s">
        <v>5504</v>
      </c>
      <c r="D13" s="1246" t="s">
        <v>77</v>
      </c>
    </row>
    <row r="14" spans="1:14">
      <c r="B14" s="1244">
        <v>1</v>
      </c>
      <c r="C14" s="1244" t="s">
        <v>5504</v>
      </c>
      <c r="D14" s="1246" t="s">
        <v>4868</v>
      </c>
    </row>
    <row r="15" spans="1:14">
      <c r="B15" s="1244">
        <v>1</v>
      </c>
      <c r="C15" s="1244" t="s">
        <v>5504</v>
      </c>
      <c r="D15" s="1246" t="s">
        <v>3775</v>
      </c>
    </row>
    <row r="16" spans="1:14">
      <c r="B16" s="1244">
        <v>4</v>
      </c>
      <c r="C16" s="1244" t="s">
        <v>5504</v>
      </c>
      <c r="D16" s="1246" t="s">
        <v>4873</v>
      </c>
    </row>
    <row r="17" spans="2:4">
      <c r="B17" s="1244">
        <v>3</v>
      </c>
      <c r="C17" s="1244" t="s">
        <v>5504</v>
      </c>
      <c r="D17" s="1246" t="s">
        <v>4874</v>
      </c>
    </row>
    <row r="18" spans="2:4">
      <c r="B18" s="1244">
        <v>1</v>
      </c>
      <c r="C18" s="1244" t="s">
        <v>5504</v>
      </c>
      <c r="D18" s="1246" t="s">
        <v>1291</v>
      </c>
    </row>
    <row r="19" spans="2:4">
      <c r="B19" s="1244">
        <v>1</v>
      </c>
      <c r="C19" s="1244" t="s">
        <v>5504</v>
      </c>
      <c r="D19" s="1246" t="s">
        <v>1193</v>
      </c>
    </row>
    <row r="20" spans="2:4">
      <c r="B20" s="1244">
        <v>27</v>
      </c>
      <c r="C20" s="1244" t="s">
        <v>5504</v>
      </c>
      <c r="D20" s="1246" t="s">
        <v>4882</v>
      </c>
    </row>
    <row r="21" spans="2:4">
      <c r="B21" s="1244">
        <v>3</v>
      </c>
      <c r="C21" s="1244" t="s">
        <v>5504</v>
      </c>
      <c r="D21" s="1246" t="s">
        <v>4886</v>
      </c>
    </row>
    <row r="22" spans="2:4">
      <c r="B22" s="1244">
        <v>1</v>
      </c>
      <c r="C22" s="1244" t="s">
        <v>5504</v>
      </c>
      <c r="D22" s="1246" t="s">
        <v>170</v>
      </c>
    </row>
    <row r="23" spans="2:4">
      <c r="B23" s="1244">
        <v>1</v>
      </c>
      <c r="C23" s="1244" t="s">
        <v>5504</v>
      </c>
      <c r="D23" s="1246" t="s">
        <v>1173</v>
      </c>
    </row>
    <row r="24" spans="2:4">
      <c r="B24" s="1244">
        <v>1</v>
      </c>
      <c r="C24" s="1244" t="s">
        <v>5504</v>
      </c>
      <c r="D24" s="1246" t="s">
        <v>1295</v>
      </c>
    </row>
    <row r="25" spans="2:4">
      <c r="B25" s="1244">
        <v>27</v>
      </c>
      <c r="C25" s="1244" t="s">
        <v>5504</v>
      </c>
      <c r="D25" s="1246" t="s">
        <v>3085</v>
      </c>
    </row>
    <row r="26" spans="2:4">
      <c r="B26" s="1244">
        <v>27</v>
      </c>
      <c r="C26" s="1244" t="s">
        <v>5504</v>
      </c>
      <c r="D26" s="1246" t="s">
        <v>3086</v>
      </c>
    </row>
    <row r="27" spans="2:4">
      <c r="B27" s="1244">
        <v>1</v>
      </c>
      <c r="C27" s="1244" t="s">
        <v>5504</v>
      </c>
      <c r="D27" s="1246" t="s">
        <v>12</v>
      </c>
    </row>
    <row r="28" spans="2:4">
      <c r="B28" s="1244">
        <v>4</v>
      </c>
      <c r="C28" s="1244" t="s">
        <v>5504</v>
      </c>
      <c r="D28" s="1246" t="s">
        <v>81</v>
      </c>
    </row>
    <row r="29" spans="2:4">
      <c r="B29" s="1244">
        <v>27</v>
      </c>
      <c r="C29" s="1244" t="s">
        <v>5504</v>
      </c>
      <c r="D29" s="1246" t="s">
        <v>3087</v>
      </c>
    </row>
    <row r="30" spans="2:4">
      <c r="B30" s="1244">
        <v>1</v>
      </c>
      <c r="C30" s="1244" t="s">
        <v>5504</v>
      </c>
      <c r="D30" s="1246" t="s">
        <v>82</v>
      </c>
    </row>
    <row r="31" spans="2:4">
      <c r="B31" s="1244">
        <v>5</v>
      </c>
      <c r="C31" s="1244" t="s">
        <v>5504</v>
      </c>
      <c r="D31" s="1246" t="s">
        <v>13</v>
      </c>
    </row>
    <row r="32" spans="2:4">
      <c r="B32" s="1244">
        <v>67</v>
      </c>
      <c r="C32" s="1244" t="s">
        <v>5504</v>
      </c>
      <c r="D32" s="1246" t="s">
        <v>3088</v>
      </c>
    </row>
    <row r="33" spans="1:14">
      <c r="B33" s="1244">
        <v>5</v>
      </c>
      <c r="C33" s="1244" t="s">
        <v>5504</v>
      </c>
      <c r="D33" s="1246" t="s">
        <v>3780</v>
      </c>
    </row>
    <row r="34" spans="1:14">
      <c r="B34" s="1244">
        <v>21</v>
      </c>
      <c r="C34" s="1244" t="s">
        <v>5504</v>
      </c>
      <c r="D34" s="1246" t="s">
        <v>3090</v>
      </c>
    </row>
    <row r="35" spans="1:14">
      <c r="B35" s="1244">
        <v>3</v>
      </c>
      <c r="C35" s="1244" t="s">
        <v>5504</v>
      </c>
      <c r="D35" s="1246" t="s">
        <v>3096</v>
      </c>
    </row>
    <row r="36" spans="1:14">
      <c r="B36" s="1244">
        <v>3</v>
      </c>
      <c r="C36" s="1244" t="s">
        <v>5504</v>
      </c>
      <c r="D36" s="1246" t="s">
        <v>3097</v>
      </c>
    </row>
    <row r="37" spans="1:14">
      <c r="B37" s="1244">
        <v>3</v>
      </c>
      <c r="C37" s="1244" t="s">
        <v>5504</v>
      </c>
      <c r="D37" s="1246" t="s">
        <v>3098</v>
      </c>
    </row>
    <row r="38" spans="1:14">
      <c r="B38" s="1244">
        <v>1</v>
      </c>
      <c r="C38" s="1244" t="s">
        <v>5504</v>
      </c>
      <c r="D38" s="1246" t="s">
        <v>3099</v>
      </c>
    </row>
    <row r="39" spans="1:14">
      <c r="B39" s="1244">
        <v>1</v>
      </c>
      <c r="C39" s="1244" t="s">
        <v>5504</v>
      </c>
      <c r="D39" s="1246" t="s">
        <v>174</v>
      </c>
    </row>
    <row r="40" spans="1:14">
      <c r="B40" s="1244">
        <v>3</v>
      </c>
      <c r="C40" s="1244" t="s">
        <v>5504</v>
      </c>
      <c r="D40" s="1246" t="s">
        <v>3103</v>
      </c>
    </row>
    <row r="41" spans="1:14">
      <c r="B41" s="1244">
        <v>1</v>
      </c>
      <c r="C41" s="1244" t="s">
        <v>4018</v>
      </c>
      <c r="D41" s="1246" t="s">
        <v>3105</v>
      </c>
    </row>
    <row r="42" spans="1:14">
      <c r="A42" s="1233">
        <v>2</v>
      </c>
      <c r="B42" s="1234" t="s">
        <v>241</v>
      </c>
      <c r="C42" s="1235"/>
      <c r="D42" s="1236"/>
      <c r="E42" s="1233" t="s">
        <v>5504</v>
      </c>
      <c r="F42" s="1235">
        <v>2</v>
      </c>
      <c r="G42" s="1237"/>
      <c r="H42" s="1238">
        <f>$F42*$G42</f>
        <v>0</v>
      </c>
      <c r="I42" s="1237"/>
      <c r="J42" s="1238">
        <f>$F42*$I42</f>
        <v>0</v>
      </c>
      <c r="K42" s="1237">
        <f>$G42+$I42</f>
        <v>0</v>
      </c>
      <c r="L42" s="1238">
        <f>$H42+$J42</f>
        <v>0</v>
      </c>
      <c r="M42" s="1235"/>
      <c r="N42" s="1235"/>
    </row>
    <row r="43" spans="1:14">
      <c r="D43" s="1246" t="s">
        <v>2875</v>
      </c>
    </row>
    <row r="44" spans="1:14">
      <c r="A44" s="1233">
        <v>3</v>
      </c>
      <c r="B44" s="1234" t="s">
        <v>29</v>
      </c>
      <c r="C44" s="1235"/>
      <c r="D44" s="1236"/>
      <c r="E44" s="1233" t="s">
        <v>5504</v>
      </c>
      <c r="F44" s="1235">
        <v>1</v>
      </c>
      <c r="G44" s="1237"/>
      <c r="H44" s="1238">
        <f>$F44*$G44</f>
        <v>0</v>
      </c>
      <c r="I44" s="1237"/>
      <c r="J44" s="1238">
        <f>$F44*$I44</f>
        <v>0</v>
      </c>
      <c r="K44" s="1237">
        <f>$G44+$I44</f>
        <v>0</v>
      </c>
      <c r="L44" s="1238">
        <f>$H44+$J44</f>
        <v>0</v>
      </c>
      <c r="M44" s="1235"/>
      <c r="N44" s="1235"/>
    </row>
    <row r="45" spans="1:14">
      <c r="A45" s="1247"/>
      <c r="B45" s="1248"/>
      <c r="C45" s="1249"/>
      <c r="D45" s="1250" t="s">
        <v>30</v>
      </c>
      <c r="E45" s="1247"/>
      <c r="F45" s="1249"/>
      <c r="G45" s="1251"/>
      <c r="H45" s="1252"/>
      <c r="I45" s="1251"/>
      <c r="J45" s="1252"/>
      <c r="K45" s="1251"/>
      <c r="L45" s="1252"/>
      <c r="M45" s="1249"/>
      <c r="N45" s="1249"/>
    </row>
    <row r="46" spans="1:14">
      <c r="A46" s="1233">
        <v>4</v>
      </c>
      <c r="B46" s="1234" t="s">
        <v>1195</v>
      </c>
      <c r="C46" s="1235"/>
      <c r="D46" s="1236"/>
      <c r="E46" s="1233" t="s">
        <v>459</v>
      </c>
      <c r="F46" s="1235">
        <v>75</v>
      </c>
      <c r="G46" s="1237"/>
      <c r="H46" s="1238">
        <f>$F46*$G46</f>
        <v>0</v>
      </c>
      <c r="I46" s="1237"/>
      <c r="J46" s="1238">
        <f>$F46*$I46</f>
        <v>0</v>
      </c>
      <c r="K46" s="1237">
        <f>$G46+$I46</f>
        <v>0</v>
      </c>
      <c r="L46" s="1238">
        <f>$H46+$J46</f>
        <v>0</v>
      </c>
      <c r="M46" s="1235"/>
      <c r="N46" s="1235"/>
    </row>
    <row r="47" spans="1:14">
      <c r="A47" s="1247"/>
      <c r="B47" s="1248"/>
      <c r="C47" s="1249"/>
      <c r="D47" s="1250" t="s">
        <v>3111</v>
      </c>
      <c r="E47" s="1247"/>
      <c r="F47" s="1249"/>
      <c r="G47" s="1251"/>
      <c r="H47" s="1252"/>
      <c r="I47" s="1251"/>
      <c r="J47" s="1252"/>
      <c r="K47" s="1251"/>
      <c r="L47" s="1252"/>
      <c r="M47" s="1249"/>
      <c r="N47" s="1249"/>
    </row>
    <row r="48" spans="1:14">
      <c r="A48" s="1233">
        <v>5</v>
      </c>
      <c r="B48" s="1234" t="s">
        <v>2876</v>
      </c>
      <c r="C48" s="1235"/>
      <c r="D48" s="1236"/>
      <c r="E48" s="1233" t="s">
        <v>459</v>
      </c>
      <c r="F48" s="1235">
        <v>15</v>
      </c>
      <c r="G48" s="1237"/>
      <c r="H48" s="1238">
        <f>$F48*$G48</f>
        <v>0</v>
      </c>
      <c r="I48" s="1237"/>
      <c r="J48" s="1238">
        <f>$F48*$I48</f>
        <v>0</v>
      </c>
      <c r="K48" s="1237">
        <f>$G48+$I48</f>
        <v>0</v>
      </c>
      <c r="L48" s="1238">
        <f>$H48+$J48</f>
        <v>0</v>
      </c>
      <c r="M48" s="1235"/>
      <c r="N48" s="1235"/>
    </row>
    <row r="49" spans="1:14">
      <c r="A49" s="1247"/>
      <c r="B49" s="1248"/>
      <c r="C49" s="1249"/>
      <c r="D49" s="1250" t="s">
        <v>3111</v>
      </c>
      <c r="E49" s="1247"/>
      <c r="F49" s="1249"/>
      <c r="G49" s="1251"/>
      <c r="H49" s="1252"/>
      <c r="I49" s="1251"/>
      <c r="J49" s="1252"/>
      <c r="K49" s="1251"/>
      <c r="L49" s="1252"/>
      <c r="M49" s="1249"/>
      <c r="N49" s="1249"/>
    </row>
    <row r="50" spans="1:14">
      <c r="A50" s="1233">
        <v>6</v>
      </c>
      <c r="B50" s="1234" t="s">
        <v>3113</v>
      </c>
      <c r="C50" s="1235"/>
      <c r="D50" s="1236"/>
      <c r="E50" s="1233" t="s">
        <v>459</v>
      </c>
      <c r="F50" s="1235">
        <v>15</v>
      </c>
      <c r="G50" s="1237"/>
      <c r="H50" s="1238">
        <f>$F50*$G50</f>
        <v>0</v>
      </c>
      <c r="I50" s="1237"/>
      <c r="J50" s="1238">
        <f>$F50*$I50</f>
        <v>0</v>
      </c>
      <c r="K50" s="1237">
        <f>$G50+$I50</f>
        <v>0</v>
      </c>
      <c r="L50" s="1238">
        <f>$H50+$J50</f>
        <v>0</v>
      </c>
      <c r="M50" s="1235"/>
      <c r="N50" s="1235"/>
    </row>
    <row r="51" spans="1:14">
      <c r="A51" s="1247"/>
      <c r="B51" s="1248"/>
      <c r="C51" s="1249"/>
      <c r="D51" s="1250" t="s">
        <v>3111</v>
      </c>
      <c r="E51" s="1247"/>
      <c r="F51" s="1249"/>
      <c r="G51" s="1251"/>
      <c r="H51" s="1252"/>
      <c r="I51" s="1251"/>
      <c r="J51" s="1252"/>
      <c r="K51" s="1251"/>
      <c r="L51" s="1252"/>
      <c r="M51" s="1249"/>
      <c r="N51" s="1249"/>
    </row>
    <row r="52" spans="1:14">
      <c r="A52" s="1233">
        <v>7</v>
      </c>
      <c r="B52" s="1234" t="s">
        <v>1196</v>
      </c>
      <c r="C52" s="1235"/>
      <c r="D52" s="1236"/>
      <c r="E52" s="1233" t="s">
        <v>459</v>
      </c>
      <c r="F52" s="1235">
        <v>75</v>
      </c>
      <c r="G52" s="1237"/>
      <c r="H52" s="1238">
        <f>$F52*$G52</f>
        <v>0</v>
      </c>
      <c r="I52" s="1237"/>
      <c r="J52" s="1238">
        <f>$F52*$I52</f>
        <v>0</v>
      </c>
      <c r="K52" s="1237">
        <f>$G52+$I52</f>
        <v>0</v>
      </c>
      <c r="L52" s="1238">
        <f>$H52+$J52</f>
        <v>0</v>
      </c>
      <c r="M52" s="1235"/>
      <c r="N52" s="1235"/>
    </row>
    <row r="53" spans="1:14">
      <c r="A53" s="1247"/>
      <c r="B53" s="1248"/>
      <c r="C53" s="1249"/>
      <c r="D53" s="1250" t="s">
        <v>3111</v>
      </c>
      <c r="E53" s="1247"/>
      <c r="F53" s="1249"/>
      <c r="G53" s="1251"/>
      <c r="H53" s="1252"/>
      <c r="I53" s="1251"/>
      <c r="J53" s="1252"/>
      <c r="K53" s="1251"/>
      <c r="L53" s="1252"/>
      <c r="M53" s="1249"/>
      <c r="N53" s="1249"/>
    </row>
    <row r="54" spans="1:14">
      <c r="A54" s="1233">
        <v>8</v>
      </c>
      <c r="B54" s="1234" t="s">
        <v>3786</v>
      </c>
      <c r="C54" s="1235"/>
      <c r="D54" s="1236"/>
      <c r="E54" s="1233" t="s">
        <v>459</v>
      </c>
      <c r="F54" s="1235">
        <v>25</v>
      </c>
      <c r="G54" s="1237"/>
      <c r="H54" s="1238">
        <f>$F54*$G54</f>
        <v>0</v>
      </c>
      <c r="I54" s="1237"/>
      <c r="J54" s="1238">
        <f>$F54*$I54</f>
        <v>0</v>
      </c>
      <c r="K54" s="1237">
        <f>$G54+$I54</f>
        <v>0</v>
      </c>
      <c r="L54" s="1238">
        <f>$H54+$J54</f>
        <v>0</v>
      </c>
      <c r="M54" s="1235"/>
      <c r="N54" s="1235"/>
    </row>
    <row r="55" spans="1:14">
      <c r="A55" s="1247"/>
      <c r="B55" s="1248"/>
      <c r="C55" s="1249"/>
      <c r="D55" s="1250" t="s">
        <v>3111</v>
      </c>
      <c r="E55" s="1247"/>
      <c r="F55" s="1249"/>
      <c r="G55" s="1251"/>
      <c r="H55" s="1252"/>
      <c r="I55" s="1251"/>
      <c r="J55" s="1252"/>
      <c r="K55" s="1251"/>
      <c r="L55" s="1252"/>
      <c r="M55" s="1249"/>
      <c r="N55" s="1249"/>
    </row>
    <row r="56" spans="1:14">
      <c r="A56" s="1233">
        <v>9</v>
      </c>
      <c r="B56" s="1234" t="s">
        <v>3123</v>
      </c>
      <c r="C56" s="1235"/>
      <c r="D56" s="1236"/>
      <c r="E56" s="1233" t="s">
        <v>459</v>
      </c>
      <c r="F56" s="1235">
        <v>15</v>
      </c>
      <c r="G56" s="1237"/>
      <c r="H56" s="1238">
        <f>$F56*$G56</f>
        <v>0</v>
      </c>
      <c r="I56" s="1237"/>
      <c r="J56" s="1238">
        <f>$F56*$I56</f>
        <v>0</v>
      </c>
      <c r="K56" s="1237">
        <f>$G56+$I56</f>
        <v>0</v>
      </c>
      <c r="L56" s="1238">
        <f>$H56+$J56</f>
        <v>0</v>
      </c>
      <c r="M56" s="1235"/>
      <c r="N56" s="1235"/>
    </row>
    <row r="57" spans="1:14">
      <c r="A57" s="1247"/>
      <c r="B57" s="1248"/>
      <c r="C57" s="1249"/>
      <c r="D57" s="1250" t="s">
        <v>3111</v>
      </c>
      <c r="E57" s="1247"/>
      <c r="F57" s="1249"/>
      <c r="G57" s="1251"/>
      <c r="H57" s="1252"/>
      <c r="I57" s="1251"/>
      <c r="J57" s="1252"/>
      <c r="K57" s="1251"/>
      <c r="L57" s="1252"/>
      <c r="M57" s="1249"/>
      <c r="N57" s="1249"/>
    </row>
    <row r="58" spans="1:14">
      <c r="A58" s="1233">
        <v>10</v>
      </c>
      <c r="B58" s="1234" t="s">
        <v>1298</v>
      </c>
      <c r="C58" s="1235"/>
      <c r="D58" s="1236"/>
      <c r="E58" s="1233" t="s">
        <v>459</v>
      </c>
      <c r="F58" s="1235">
        <v>45</v>
      </c>
      <c r="G58" s="1237"/>
      <c r="H58" s="1238">
        <f>$F58*$G58</f>
        <v>0</v>
      </c>
      <c r="I58" s="1237"/>
      <c r="J58" s="1238">
        <f>$F58*$I58</f>
        <v>0</v>
      </c>
      <c r="K58" s="1237">
        <f>$G58+$I58</f>
        <v>0</v>
      </c>
      <c r="L58" s="1238">
        <f>$H58+$J58</f>
        <v>0</v>
      </c>
      <c r="M58" s="1235"/>
      <c r="N58" s="1235"/>
    </row>
    <row r="59" spans="1:14">
      <c r="A59" s="1247"/>
      <c r="B59" s="1248"/>
      <c r="C59" s="1249"/>
      <c r="D59" s="1250" t="s">
        <v>3111</v>
      </c>
      <c r="E59" s="1247"/>
      <c r="F59" s="1249"/>
      <c r="G59" s="1251"/>
      <c r="H59" s="1252"/>
      <c r="I59" s="1251"/>
      <c r="J59" s="1252"/>
      <c r="K59" s="1251"/>
      <c r="L59" s="1252"/>
      <c r="M59" s="1249"/>
      <c r="N59" s="1249"/>
    </row>
    <row r="60" spans="1:14">
      <c r="A60" s="1233">
        <v>11</v>
      </c>
      <c r="B60" s="1234" t="s">
        <v>1166</v>
      </c>
      <c r="C60" s="1235"/>
      <c r="D60" s="1236"/>
      <c r="E60" s="1233" t="s">
        <v>459</v>
      </c>
      <c r="F60" s="1235">
        <v>30</v>
      </c>
      <c r="G60" s="1237"/>
      <c r="H60" s="1238">
        <f>$F60*$G60</f>
        <v>0</v>
      </c>
      <c r="I60" s="1237"/>
      <c r="J60" s="1238">
        <f>$F60*$I60</f>
        <v>0</v>
      </c>
      <c r="K60" s="1237">
        <f>$G60+$I60</f>
        <v>0</v>
      </c>
      <c r="L60" s="1238">
        <f>$H60+$J60</f>
        <v>0</v>
      </c>
      <c r="M60" s="1235"/>
      <c r="N60" s="1235"/>
    </row>
    <row r="61" spans="1:14">
      <c r="A61" s="1247"/>
      <c r="B61" s="1248"/>
      <c r="C61" s="1249"/>
      <c r="D61" s="1250" t="s">
        <v>3111</v>
      </c>
      <c r="E61" s="1247"/>
      <c r="F61" s="1249"/>
      <c r="G61" s="1251"/>
      <c r="H61" s="1252"/>
      <c r="I61" s="1251"/>
      <c r="J61" s="1252"/>
      <c r="K61" s="1251"/>
      <c r="L61" s="1252"/>
      <c r="M61" s="1249"/>
      <c r="N61" s="1249"/>
    </row>
    <row r="62" spans="1:14">
      <c r="A62" s="1233">
        <v>12</v>
      </c>
      <c r="B62" s="1234" t="s">
        <v>1167</v>
      </c>
      <c r="C62" s="1235"/>
      <c r="D62" s="1236"/>
      <c r="E62" s="1233" t="s">
        <v>459</v>
      </c>
      <c r="F62" s="1235">
        <v>15</v>
      </c>
      <c r="G62" s="1237"/>
      <c r="H62" s="1238">
        <f>$F62*$G62</f>
        <v>0</v>
      </c>
      <c r="I62" s="1237"/>
      <c r="J62" s="1238">
        <f>$F62*$I62</f>
        <v>0</v>
      </c>
      <c r="K62" s="1237">
        <f>$G62+$I62</f>
        <v>0</v>
      </c>
      <c r="L62" s="1238">
        <f>$H62+$J62</f>
        <v>0</v>
      </c>
      <c r="M62" s="1235"/>
      <c r="N62" s="1235"/>
    </row>
    <row r="63" spans="1:14">
      <c r="A63" s="1247"/>
      <c r="B63" s="1248"/>
      <c r="C63" s="1249"/>
      <c r="D63" s="1250" t="s">
        <v>3111</v>
      </c>
      <c r="E63" s="1247"/>
      <c r="F63" s="1249"/>
      <c r="G63" s="1251"/>
      <c r="H63" s="1252"/>
      <c r="I63" s="1251"/>
      <c r="J63" s="1252"/>
      <c r="K63" s="1251"/>
      <c r="L63" s="1252"/>
      <c r="M63" s="1249"/>
      <c r="N63" s="1249"/>
    </row>
    <row r="64" spans="1:14">
      <c r="A64" s="1233">
        <v>13</v>
      </c>
      <c r="B64" s="1234" t="s">
        <v>185</v>
      </c>
      <c r="C64" s="1235"/>
      <c r="D64" s="1236"/>
      <c r="E64" s="1233" t="s">
        <v>459</v>
      </c>
      <c r="F64" s="1235">
        <v>15</v>
      </c>
      <c r="G64" s="1237"/>
      <c r="H64" s="1238">
        <f>$F64*$G64</f>
        <v>0</v>
      </c>
      <c r="I64" s="1237"/>
      <c r="J64" s="1238">
        <f>$F64*$I64</f>
        <v>0</v>
      </c>
      <c r="K64" s="1237">
        <f>$G64+$I64</f>
        <v>0</v>
      </c>
      <c r="L64" s="1238">
        <f>$H64+$J64</f>
        <v>0</v>
      </c>
      <c r="M64" s="1235"/>
      <c r="N64" s="1235"/>
    </row>
    <row r="65" spans="1:14">
      <c r="A65" s="1247"/>
      <c r="B65" s="1248"/>
      <c r="C65" s="1249"/>
      <c r="D65" s="1250" t="s">
        <v>3111</v>
      </c>
      <c r="E65" s="1247"/>
      <c r="F65" s="1249"/>
      <c r="G65" s="1251"/>
      <c r="H65" s="1252"/>
      <c r="I65" s="1251"/>
      <c r="J65" s="1252"/>
      <c r="K65" s="1251"/>
      <c r="L65" s="1252"/>
      <c r="M65" s="1249"/>
      <c r="N65" s="1249"/>
    </row>
    <row r="66" spans="1:14">
      <c r="A66" s="1233">
        <v>14</v>
      </c>
      <c r="B66" s="1234" t="s">
        <v>3127</v>
      </c>
      <c r="C66" s="1235"/>
      <c r="D66" s="1236"/>
      <c r="E66" s="1233" t="s">
        <v>4018</v>
      </c>
      <c r="F66" s="1235">
        <v>1</v>
      </c>
      <c r="G66" s="1237"/>
      <c r="H66" s="1238">
        <f>$F66*$G66</f>
        <v>0</v>
      </c>
      <c r="I66" s="1237"/>
      <c r="J66" s="1238">
        <f>$F66*$I66</f>
        <v>0</v>
      </c>
      <c r="K66" s="1237">
        <f>$G66+$I66</f>
        <v>0</v>
      </c>
      <c r="L66" s="1238">
        <f>$H66+$J66</f>
        <v>0</v>
      </c>
      <c r="M66" s="1235"/>
      <c r="N66" s="1235"/>
    </row>
    <row r="67" spans="1:14" ht="25.5">
      <c r="A67" s="1219"/>
      <c r="B67" s="1239"/>
      <c r="C67" s="1240"/>
      <c r="D67" s="1241" t="s">
        <v>3128</v>
      </c>
      <c r="E67" s="1219"/>
      <c r="F67" s="1240"/>
      <c r="G67" s="1222"/>
      <c r="H67" s="1242"/>
      <c r="I67" s="1222"/>
      <c r="J67" s="1242"/>
      <c r="K67" s="1222"/>
      <c r="L67" s="1242"/>
      <c r="M67" s="1240"/>
      <c r="N67" s="1240"/>
    </row>
    <row r="68" spans="1:14">
      <c r="B68" s="1244">
        <v>1</v>
      </c>
      <c r="C68" s="1244" t="s">
        <v>4018</v>
      </c>
      <c r="D68" s="1246" t="s">
        <v>3129</v>
      </c>
    </row>
    <row r="69" spans="1:14">
      <c r="B69" s="1244">
        <v>1</v>
      </c>
      <c r="C69" s="1244" t="s">
        <v>4018</v>
      </c>
      <c r="D69" s="1246" t="s">
        <v>3130</v>
      </c>
    </row>
    <row r="70" spans="1:14">
      <c r="A70" s="1233">
        <v>15</v>
      </c>
      <c r="B70" s="1234" t="s">
        <v>2877</v>
      </c>
      <c r="C70" s="1235"/>
      <c r="D70" s="1236"/>
      <c r="E70" s="1233" t="s">
        <v>4018</v>
      </c>
      <c r="F70" s="1235">
        <v>1</v>
      </c>
      <c r="G70" s="1237"/>
      <c r="H70" s="1238">
        <f>$F70*$G70</f>
        <v>0</v>
      </c>
      <c r="I70" s="1237"/>
      <c r="J70" s="1238">
        <f>$F70*$I70</f>
        <v>0</v>
      </c>
      <c r="K70" s="1237">
        <f>$G70+$I70</f>
        <v>0</v>
      </c>
      <c r="L70" s="1238">
        <f>$H70+$J70</f>
        <v>0</v>
      </c>
      <c r="M70" s="1235"/>
      <c r="N70" s="1235"/>
    </row>
    <row r="71" spans="1:14">
      <c r="A71" s="1247"/>
      <c r="B71" s="1248"/>
      <c r="C71" s="1249"/>
      <c r="D71" s="1250" t="s">
        <v>3137</v>
      </c>
      <c r="E71" s="1247"/>
      <c r="F71" s="1249"/>
      <c r="G71" s="1251"/>
      <c r="H71" s="1252"/>
      <c r="I71" s="1251"/>
      <c r="J71" s="1252"/>
      <c r="K71" s="1251"/>
      <c r="L71" s="1252"/>
      <c r="M71" s="1249"/>
      <c r="N71" s="1249"/>
    </row>
    <row r="72" spans="1:14">
      <c r="A72" s="1233">
        <v>16</v>
      </c>
      <c r="B72" s="1234" t="s">
        <v>2878</v>
      </c>
      <c r="C72" s="1235"/>
      <c r="D72" s="1236"/>
      <c r="E72" s="1233" t="s">
        <v>4018</v>
      </c>
      <c r="F72" s="1235">
        <v>1</v>
      </c>
      <c r="G72" s="1237"/>
      <c r="H72" s="1238">
        <f>$F72*$G72</f>
        <v>0</v>
      </c>
      <c r="I72" s="1237"/>
      <c r="J72" s="1238">
        <f>$F72*$I72</f>
        <v>0</v>
      </c>
      <c r="K72" s="1237">
        <f>$G72+$I72</f>
        <v>0</v>
      </c>
      <c r="L72" s="1238">
        <f>$H72+$J72</f>
        <v>0</v>
      </c>
      <c r="M72" s="1235"/>
      <c r="N72" s="1235"/>
    </row>
    <row r="73" spans="1:14">
      <c r="A73" s="1247"/>
      <c r="B73" s="1248"/>
      <c r="C73" s="1249"/>
      <c r="D73" s="1250" t="s">
        <v>3137</v>
      </c>
      <c r="E73" s="1247"/>
      <c r="F73" s="1249"/>
      <c r="G73" s="1251"/>
      <c r="H73" s="1252"/>
      <c r="I73" s="1251"/>
      <c r="J73" s="1252"/>
      <c r="K73" s="1251"/>
      <c r="L73" s="1252"/>
      <c r="M73" s="1249"/>
      <c r="N73" s="1249"/>
    </row>
    <row r="74" spans="1:14">
      <c r="A74" s="1233">
        <v>17</v>
      </c>
      <c r="B74" s="1234" t="s">
        <v>2879</v>
      </c>
      <c r="C74" s="1235"/>
      <c r="D74" s="1236"/>
      <c r="E74" s="1233" t="s">
        <v>4018</v>
      </c>
      <c r="F74" s="1235">
        <v>1</v>
      </c>
      <c r="G74" s="1237"/>
      <c r="H74" s="1238">
        <f>$F74*$G74</f>
        <v>0</v>
      </c>
      <c r="I74" s="1237"/>
      <c r="J74" s="1238">
        <f>$F74*$I74</f>
        <v>0</v>
      </c>
      <c r="K74" s="1237">
        <f>$G74+$I74</f>
        <v>0</v>
      </c>
      <c r="L74" s="1238">
        <f>$H74+$J74</f>
        <v>0</v>
      </c>
      <c r="M74" s="1235"/>
      <c r="N74" s="1235"/>
    </row>
    <row r="75" spans="1:14">
      <c r="A75" s="1247"/>
      <c r="B75" s="1248"/>
      <c r="C75" s="1249"/>
      <c r="D75" s="1250" t="s">
        <v>3137</v>
      </c>
      <c r="E75" s="1247"/>
      <c r="F75" s="1249"/>
      <c r="G75" s="1251"/>
      <c r="H75" s="1252"/>
      <c r="I75" s="1251"/>
      <c r="J75" s="1252"/>
      <c r="K75" s="1251"/>
      <c r="L75" s="1252"/>
      <c r="M75" s="1249"/>
      <c r="N75" s="1249"/>
    </row>
    <row r="76" spans="1:14">
      <c r="A76" s="1233">
        <v>18</v>
      </c>
      <c r="B76" s="1234" t="s">
        <v>2880</v>
      </c>
      <c r="C76" s="1235"/>
      <c r="D76" s="1236"/>
      <c r="E76" s="1233" t="s">
        <v>4018</v>
      </c>
      <c r="F76" s="1235">
        <v>1</v>
      </c>
      <c r="G76" s="1237"/>
      <c r="H76" s="1238">
        <f>$F76*$G76</f>
        <v>0</v>
      </c>
      <c r="I76" s="1237"/>
      <c r="J76" s="1238">
        <f>$F76*$I76</f>
        <v>0</v>
      </c>
      <c r="K76" s="1237">
        <f>$G76+$I76</f>
        <v>0</v>
      </c>
      <c r="L76" s="1238">
        <f>$H76+$J76</f>
        <v>0</v>
      </c>
      <c r="M76" s="1235"/>
      <c r="N76" s="1235"/>
    </row>
    <row r="77" spans="1:14">
      <c r="A77" s="1247"/>
      <c r="B77" s="1248"/>
      <c r="C77" s="1249"/>
      <c r="D77" s="1250" t="s">
        <v>3154</v>
      </c>
      <c r="E77" s="1247"/>
      <c r="F77" s="1249"/>
      <c r="G77" s="1251"/>
      <c r="H77" s="1252"/>
      <c r="I77" s="1251"/>
      <c r="J77" s="1252"/>
      <c r="K77" s="1251"/>
      <c r="L77" s="1252"/>
      <c r="M77" s="1249"/>
      <c r="N77" s="1249"/>
    </row>
    <row r="78" spans="1:14">
      <c r="A78" s="1233">
        <v>19</v>
      </c>
      <c r="B78" s="1234" t="s">
        <v>2881</v>
      </c>
      <c r="C78" s="1235"/>
      <c r="D78" s="1236"/>
      <c r="E78" s="1233" t="s">
        <v>4018</v>
      </c>
      <c r="F78" s="1235">
        <v>1</v>
      </c>
      <c r="G78" s="1237"/>
      <c r="H78" s="1238">
        <f>$F78*$G78</f>
        <v>0</v>
      </c>
      <c r="I78" s="1237"/>
      <c r="J78" s="1238">
        <f>$F78*$I78</f>
        <v>0</v>
      </c>
      <c r="K78" s="1237">
        <f>$G78+$I78</f>
        <v>0</v>
      </c>
      <c r="L78" s="1238">
        <f>$H78+$J78</f>
        <v>0</v>
      </c>
      <c r="M78" s="1235"/>
      <c r="N78" s="1235"/>
    </row>
    <row r="79" spans="1:14">
      <c r="A79" s="1247"/>
      <c r="B79" s="1248"/>
      <c r="C79" s="1249"/>
      <c r="D79" s="1250" t="s">
        <v>3154</v>
      </c>
      <c r="E79" s="1247"/>
      <c r="F79" s="1249"/>
      <c r="G79" s="1251"/>
      <c r="H79" s="1252"/>
      <c r="I79" s="1251"/>
      <c r="J79" s="1252"/>
      <c r="K79" s="1251"/>
      <c r="L79" s="1252"/>
      <c r="M79" s="1249"/>
      <c r="N79" s="1249"/>
    </row>
    <row r="80" spans="1:14">
      <c r="A80" s="1233">
        <v>20</v>
      </c>
      <c r="B80" s="1234" t="s">
        <v>1199</v>
      </c>
      <c r="C80" s="1235"/>
      <c r="D80" s="1236"/>
      <c r="E80" s="1233" t="s">
        <v>4018</v>
      </c>
      <c r="F80" s="1235">
        <v>1</v>
      </c>
      <c r="G80" s="1237"/>
      <c r="H80" s="1238">
        <f>$F80*$G80</f>
        <v>0</v>
      </c>
      <c r="I80" s="1237"/>
      <c r="J80" s="1238">
        <f>$F80*$I80</f>
        <v>0</v>
      </c>
      <c r="K80" s="1237">
        <f>$G80+$I80</f>
        <v>0</v>
      </c>
      <c r="L80" s="1238">
        <f>$H80+$J80</f>
        <v>0</v>
      </c>
      <c r="M80" s="1235"/>
      <c r="N80" s="1235"/>
    </row>
    <row r="81" spans="1:14">
      <c r="B81" s="1244">
        <v>1</v>
      </c>
      <c r="C81" s="1244" t="s">
        <v>5504</v>
      </c>
      <c r="D81" s="1246" t="s">
        <v>999</v>
      </c>
    </row>
    <row r="82" spans="1:14">
      <c r="B82" s="1244">
        <v>1</v>
      </c>
      <c r="C82" s="1244" t="s">
        <v>5504</v>
      </c>
      <c r="D82" s="1246" t="s">
        <v>1000</v>
      </c>
    </row>
    <row r="83" spans="1:14">
      <c r="B83" s="1244">
        <v>1</v>
      </c>
      <c r="C83" s="1244" t="s">
        <v>5504</v>
      </c>
      <c r="D83" s="1246" t="s">
        <v>1001</v>
      </c>
    </row>
    <row r="84" spans="1:14">
      <c r="B84" s="1244">
        <v>1</v>
      </c>
      <c r="C84" s="1244" t="s">
        <v>5504</v>
      </c>
      <c r="D84" s="1246" t="s">
        <v>1200</v>
      </c>
    </row>
    <row r="85" spans="1:14">
      <c r="B85" s="1244">
        <v>1</v>
      </c>
      <c r="C85" s="1244" t="s">
        <v>5504</v>
      </c>
      <c r="D85" s="1246" t="s">
        <v>1201</v>
      </c>
    </row>
    <row r="86" spans="1:14">
      <c r="A86" s="1233">
        <v>21</v>
      </c>
      <c r="B86" s="1234" t="s">
        <v>1268</v>
      </c>
      <c r="C86" s="1235"/>
      <c r="D86" s="1236"/>
      <c r="E86" s="1233" t="s">
        <v>4018</v>
      </c>
      <c r="F86" s="1235">
        <v>1</v>
      </c>
      <c r="G86" s="1237"/>
      <c r="H86" s="1238">
        <f>$F86*$G86</f>
        <v>0</v>
      </c>
      <c r="I86" s="1237"/>
      <c r="J86" s="1238">
        <f>$F86*$I86</f>
        <v>0</v>
      </c>
      <c r="K86" s="1237">
        <f>$G86+$I86</f>
        <v>0</v>
      </c>
      <c r="L86" s="1238">
        <f>$H86+$J86</f>
        <v>0</v>
      </c>
      <c r="M86" s="1235"/>
      <c r="N86" s="1235"/>
    </row>
    <row r="87" spans="1:14">
      <c r="B87" s="1244">
        <v>1</v>
      </c>
      <c r="C87" s="1244" t="s">
        <v>5504</v>
      </c>
      <c r="D87" s="1246" t="s">
        <v>1003</v>
      </c>
    </row>
    <row r="88" spans="1:14">
      <c r="A88" s="1233">
        <v>22</v>
      </c>
      <c r="B88" s="1234" t="s">
        <v>1270</v>
      </c>
      <c r="C88" s="1235"/>
      <c r="D88" s="1236"/>
      <c r="E88" s="1233" t="s">
        <v>4018</v>
      </c>
      <c r="F88" s="1235">
        <v>1</v>
      </c>
      <c r="G88" s="1237"/>
      <c r="H88" s="1238">
        <f>$F88*$G88</f>
        <v>0</v>
      </c>
      <c r="I88" s="1237"/>
      <c r="J88" s="1238">
        <f>$F88*$I88</f>
        <v>0</v>
      </c>
      <c r="K88" s="1237">
        <f>$G88+$I88</f>
        <v>0</v>
      </c>
      <c r="L88" s="1238">
        <f>$H88+$J88</f>
        <v>0</v>
      </c>
      <c r="M88" s="1235"/>
      <c r="N88" s="1235"/>
    </row>
    <row r="89" spans="1:14" ht="25.5">
      <c r="B89" s="1244">
        <v>1</v>
      </c>
      <c r="C89" s="1244" t="s">
        <v>5504</v>
      </c>
      <c r="D89" s="1246" t="s">
        <v>1271</v>
      </c>
    </row>
    <row r="90" spans="1:14">
      <c r="A90" s="1233">
        <v>23</v>
      </c>
      <c r="B90" s="1234" t="s">
        <v>3810</v>
      </c>
      <c r="C90" s="1235"/>
      <c r="D90" s="1236"/>
      <c r="E90" s="1233" t="s">
        <v>4018</v>
      </c>
      <c r="F90" s="1235">
        <v>1</v>
      </c>
      <c r="G90" s="1237"/>
      <c r="H90" s="1238">
        <f>$F90*$G90</f>
        <v>0</v>
      </c>
      <c r="I90" s="1237"/>
      <c r="J90" s="1238">
        <f>$F90*$I90</f>
        <v>0</v>
      </c>
      <c r="K90" s="1237">
        <f>$G90+$I90</f>
        <v>0</v>
      </c>
      <c r="L90" s="1238">
        <f>$H90+$J90</f>
        <v>0</v>
      </c>
      <c r="M90" s="1235"/>
      <c r="N90" s="1235"/>
    </row>
    <row r="91" spans="1:14">
      <c r="B91" s="1244">
        <v>1</v>
      </c>
      <c r="C91" s="1244" t="s">
        <v>4018</v>
      </c>
      <c r="D91" s="1246" t="s">
        <v>1004</v>
      </c>
    </row>
    <row r="92" spans="1:14">
      <c r="B92" s="1244">
        <v>1</v>
      </c>
      <c r="C92" s="1244" t="s">
        <v>4018</v>
      </c>
      <c r="D92" s="1246" t="s">
        <v>1005</v>
      </c>
    </row>
    <row r="93" spans="1:14" ht="25.5">
      <c r="D93" s="1246" t="s">
        <v>3813</v>
      </c>
    </row>
    <row r="94" spans="1:14">
      <c r="A94" s="1233">
        <v>24</v>
      </c>
      <c r="B94" s="1234" t="s">
        <v>1273</v>
      </c>
      <c r="C94" s="1235"/>
      <c r="D94" s="1236"/>
      <c r="E94" s="1233" t="s">
        <v>4018</v>
      </c>
      <c r="F94" s="1235">
        <v>1</v>
      </c>
      <c r="G94" s="1237"/>
      <c r="H94" s="1238">
        <f>$F94*$G94</f>
        <v>0</v>
      </c>
      <c r="I94" s="1237"/>
      <c r="J94" s="1238">
        <f>$F94*$I94</f>
        <v>0</v>
      </c>
      <c r="K94" s="1237">
        <f>$G94+$I94</f>
        <v>0</v>
      </c>
      <c r="L94" s="1238">
        <f>$H94+$J94</f>
        <v>0</v>
      </c>
      <c r="M94" s="1235"/>
      <c r="N94" s="1235"/>
    </row>
    <row r="95" spans="1:14">
      <c r="D95" s="1246" t="s">
        <v>1274</v>
      </c>
    </row>
    <row r="96" spans="1:14">
      <c r="D96" s="1246" t="s">
        <v>1275</v>
      </c>
    </row>
    <row r="97" spans="1:14">
      <c r="D97" s="1246" t="s">
        <v>1276</v>
      </c>
    </row>
    <row r="98" spans="1:14">
      <c r="D98" s="1246" t="s">
        <v>1277</v>
      </c>
    </row>
    <row r="99" spans="1:14">
      <c r="D99" s="1246" t="s">
        <v>1278</v>
      </c>
    </row>
    <row r="100" spans="1:14">
      <c r="A100" s="1233">
        <v>25</v>
      </c>
      <c r="B100" s="1234" t="s">
        <v>1279</v>
      </c>
      <c r="C100" s="1235"/>
      <c r="D100" s="1236"/>
      <c r="E100" s="1233" t="s">
        <v>4018</v>
      </c>
      <c r="F100" s="1235">
        <v>1</v>
      </c>
      <c r="G100" s="1237"/>
      <c r="H100" s="1238">
        <f>$F100*$G100</f>
        <v>0</v>
      </c>
      <c r="I100" s="1237"/>
      <c r="J100" s="1238">
        <f>$F100*$I100</f>
        <v>0</v>
      </c>
      <c r="K100" s="1237">
        <f>$G100+$I100</f>
        <v>0</v>
      </c>
      <c r="L100" s="1238">
        <f>$H100+$J100</f>
        <v>0</v>
      </c>
      <c r="M100" s="1235"/>
      <c r="N100" s="1235"/>
    </row>
    <row r="101" spans="1:14">
      <c r="D101" s="1246" t="s">
        <v>1274</v>
      </c>
    </row>
    <row r="102" spans="1:14">
      <c r="D102" s="1246" t="s">
        <v>1280</v>
      </c>
    </row>
    <row r="103" spans="1:14">
      <c r="D103" s="1246" t="s">
        <v>1281</v>
      </c>
    </row>
    <row r="104" spans="1:14" ht="13.5" thickBot="1">
      <c r="D104" s="1246" t="s">
        <v>1282</v>
      </c>
    </row>
    <row r="105" spans="1:14" ht="13.5" thickBot="1">
      <c r="A105" s="1253" t="s">
        <v>1283</v>
      </c>
      <c r="B105" s="1254" t="s">
        <v>1284</v>
      </c>
      <c r="C105" s="1255"/>
      <c r="D105" s="1256"/>
      <c r="E105" s="1257"/>
      <c r="F105" s="1255"/>
      <c r="G105" s="1258"/>
      <c r="H105" s="1259">
        <f>SUM(H7:H104)</f>
        <v>0</v>
      </c>
      <c r="I105" s="1258"/>
      <c r="J105" s="1258">
        <f>SUM(J7:J104)</f>
        <v>0</v>
      </c>
      <c r="K105" s="1258"/>
      <c r="L105" s="1258">
        <f>SUM(L7:L104)</f>
        <v>0</v>
      </c>
      <c r="M105" s="1255"/>
      <c r="N105"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7.xml><?xml version="1.0" encoding="utf-8"?>
<worksheet xmlns="http://schemas.openxmlformats.org/spreadsheetml/2006/main" xmlns:r="http://schemas.openxmlformats.org/officeDocument/2006/relationships">
  <sheetPr>
    <tabColor rgb="FF00B0F0"/>
    <pageSetUpPr fitToPage="1"/>
  </sheetPr>
  <dimension ref="A1:N7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2874</v>
      </c>
      <c r="C1" s="1696"/>
      <c r="D1" s="1696"/>
      <c r="E1" s="1219"/>
      <c r="G1" s="1221"/>
      <c r="H1" s="1222">
        <f>H79</f>
        <v>0</v>
      </c>
      <c r="I1" s="1223"/>
      <c r="J1" s="1222">
        <f>J79</f>
        <v>0</v>
      </c>
      <c r="K1" s="1223"/>
      <c r="L1" s="1222">
        <f>L79</f>
        <v>0</v>
      </c>
    </row>
    <row r="2" spans="1:14" s="1220" customFormat="1">
      <c r="A2" s="1218"/>
      <c r="B2" s="1696" t="s">
        <v>4831</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4834</v>
      </c>
      <c r="B4" s="1698" t="s">
        <v>4835</v>
      </c>
      <c r="C4" s="1698"/>
      <c r="D4" s="1698"/>
      <c r="E4" s="1227" t="s">
        <v>4836</v>
      </c>
      <c r="F4" s="1227" t="s">
        <v>4837</v>
      </c>
      <c r="G4" s="1210" t="s">
        <v>4838</v>
      </c>
      <c r="H4" s="1210" t="s">
        <v>4839</v>
      </c>
      <c r="I4" s="1210" t="s">
        <v>4840</v>
      </c>
      <c r="J4" s="1210" t="s">
        <v>4841</v>
      </c>
      <c r="K4" s="1210" t="s">
        <v>4842</v>
      </c>
      <c r="L4" s="1210" t="s">
        <v>4843</v>
      </c>
      <c r="M4" s="1210" t="s">
        <v>5953</v>
      </c>
      <c r="N4" s="1210" t="s">
        <v>4844</v>
      </c>
    </row>
    <row r="5" spans="1:14">
      <c r="A5" s="1228">
        <v>1</v>
      </c>
      <c r="B5" s="1228" t="s">
        <v>5936</v>
      </c>
      <c r="C5" s="1228" t="s">
        <v>5936</v>
      </c>
      <c r="D5" s="1228">
        <v>2</v>
      </c>
      <c r="E5" s="1228">
        <v>3</v>
      </c>
      <c r="F5" s="1228">
        <v>4</v>
      </c>
      <c r="G5" s="1228">
        <v>5</v>
      </c>
      <c r="H5" s="1228">
        <v>6</v>
      </c>
      <c r="I5" s="1228">
        <v>7</v>
      </c>
      <c r="J5" s="1228">
        <v>8</v>
      </c>
      <c r="K5" s="1228">
        <v>9</v>
      </c>
      <c r="L5" s="1228">
        <v>10</v>
      </c>
      <c r="M5" s="1228">
        <v>11</v>
      </c>
      <c r="N5" s="1228">
        <v>12</v>
      </c>
    </row>
    <row r="6" spans="1:14" s="1232" customFormat="1">
      <c r="A6" s="1229" t="s">
        <v>4845</v>
      </c>
      <c r="B6" s="1230" t="s">
        <v>4845</v>
      </c>
      <c r="C6" s="1230" t="s">
        <v>4845</v>
      </c>
      <c r="D6" s="1231" t="s">
        <v>4845</v>
      </c>
      <c r="E6" s="1229" t="s">
        <v>4845</v>
      </c>
      <c r="F6" s="1230" t="s">
        <v>4845</v>
      </c>
      <c r="G6" s="1229" t="s">
        <v>4846</v>
      </c>
      <c r="H6" s="1229" t="s">
        <v>4846</v>
      </c>
      <c r="I6" s="1229" t="s">
        <v>4846</v>
      </c>
      <c r="J6" s="1229" t="s">
        <v>4846</v>
      </c>
      <c r="K6" s="1230" t="s">
        <v>4846</v>
      </c>
      <c r="L6" s="1230" t="s">
        <v>4846</v>
      </c>
      <c r="M6" s="1230" t="s">
        <v>4846</v>
      </c>
      <c r="N6" s="1230" t="s">
        <v>4846</v>
      </c>
    </row>
    <row r="7" spans="1:14">
      <c r="A7" s="1233">
        <v>26</v>
      </c>
      <c r="B7" s="1234" t="s">
        <v>1285</v>
      </c>
      <c r="C7" s="1235"/>
      <c r="D7" s="1236"/>
      <c r="E7" s="1233" t="s">
        <v>4018</v>
      </c>
      <c r="F7" s="1235">
        <v>1</v>
      </c>
      <c r="G7" s="1237"/>
      <c r="H7" s="1238">
        <f>$F7*$G7</f>
        <v>0</v>
      </c>
      <c r="I7" s="1237"/>
      <c r="J7" s="1238">
        <f>$F7*$I7</f>
        <v>0</v>
      </c>
      <c r="K7" s="1237">
        <f>$G7+$I7</f>
        <v>0</v>
      </c>
      <c r="L7" s="1238">
        <f>$H7+$J7</f>
        <v>0</v>
      </c>
      <c r="M7" s="1235"/>
      <c r="N7" s="1235"/>
    </row>
    <row r="8" spans="1:14" ht="89.25">
      <c r="A8" s="1219"/>
      <c r="B8" s="1239"/>
      <c r="C8" s="1240"/>
      <c r="D8" s="1241" t="s">
        <v>3879</v>
      </c>
      <c r="E8" s="1219"/>
      <c r="F8" s="1240"/>
      <c r="G8" s="1222"/>
      <c r="H8" s="1242"/>
      <c r="I8" s="1222"/>
      <c r="J8" s="1242"/>
      <c r="K8" s="1222"/>
      <c r="L8" s="1242"/>
      <c r="M8" s="1240"/>
      <c r="N8" s="1240"/>
    </row>
    <row r="9" spans="1:14">
      <c r="D9" s="1241" t="s">
        <v>4849</v>
      </c>
    </row>
    <row r="10" spans="1:14">
      <c r="D10" s="1241" t="s">
        <v>4850</v>
      </c>
    </row>
    <row r="11" spans="1:14">
      <c r="D11" s="1241" t="s">
        <v>4851</v>
      </c>
    </row>
    <row r="12" spans="1:14">
      <c r="B12" s="1244">
        <v>2</v>
      </c>
      <c r="C12" s="1244" t="s">
        <v>5504</v>
      </c>
      <c r="D12" s="1246" t="s">
        <v>1288</v>
      </c>
    </row>
    <row r="13" spans="1:14">
      <c r="B13" s="1244">
        <v>1</v>
      </c>
      <c r="C13" s="1244" t="s">
        <v>5504</v>
      </c>
      <c r="D13" s="1246" t="s">
        <v>7</v>
      </c>
    </row>
    <row r="14" spans="1:14">
      <c r="B14" s="1244">
        <v>1</v>
      </c>
      <c r="C14" s="1244" t="s">
        <v>5504</v>
      </c>
      <c r="D14" s="1246" t="s">
        <v>4864</v>
      </c>
    </row>
    <row r="15" spans="1:14">
      <c r="B15" s="1244">
        <v>1</v>
      </c>
      <c r="C15" s="1244" t="s">
        <v>5504</v>
      </c>
      <c r="D15" s="1246" t="s">
        <v>4867</v>
      </c>
    </row>
    <row r="16" spans="1:14">
      <c r="B16" s="1244">
        <v>1</v>
      </c>
      <c r="C16" s="1244" t="s">
        <v>5504</v>
      </c>
      <c r="D16" s="1246" t="s">
        <v>4869</v>
      </c>
    </row>
    <row r="17" spans="1:14">
      <c r="B17" s="1244">
        <v>2</v>
      </c>
      <c r="C17" s="1244" t="s">
        <v>5504</v>
      </c>
      <c r="D17" s="1246" t="s">
        <v>4873</v>
      </c>
    </row>
    <row r="18" spans="1:14">
      <c r="B18" s="1244">
        <v>1</v>
      </c>
      <c r="C18" s="1244" t="s">
        <v>5504</v>
      </c>
      <c r="D18" s="1246" t="s">
        <v>1291</v>
      </c>
    </row>
    <row r="19" spans="1:14">
      <c r="B19" s="1244">
        <v>1</v>
      </c>
      <c r="C19" s="1244" t="s">
        <v>5504</v>
      </c>
      <c r="D19" s="1246" t="s">
        <v>4882</v>
      </c>
    </row>
    <row r="20" spans="1:14">
      <c r="B20" s="1244">
        <v>1</v>
      </c>
      <c r="C20" s="1244" t="s">
        <v>5504</v>
      </c>
      <c r="D20" s="1246" t="s">
        <v>1293</v>
      </c>
    </row>
    <row r="21" spans="1:14">
      <c r="B21" s="1244">
        <v>1</v>
      </c>
      <c r="C21" s="1244" t="s">
        <v>5504</v>
      </c>
      <c r="D21" s="1246" t="s">
        <v>1295</v>
      </c>
    </row>
    <row r="22" spans="1:14">
      <c r="B22" s="1244">
        <v>1</v>
      </c>
      <c r="C22" s="1244" t="s">
        <v>5504</v>
      </c>
      <c r="D22" s="1246" t="s">
        <v>3085</v>
      </c>
    </row>
    <row r="23" spans="1:14">
      <c r="B23" s="1244">
        <v>1</v>
      </c>
      <c r="C23" s="1244" t="s">
        <v>5504</v>
      </c>
      <c r="D23" s="1246" t="s">
        <v>3086</v>
      </c>
    </row>
    <row r="24" spans="1:14">
      <c r="B24" s="1244">
        <v>1</v>
      </c>
      <c r="C24" s="1244" t="s">
        <v>5504</v>
      </c>
      <c r="D24" s="1246" t="s">
        <v>3087</v>
      </c>
    </row>
    <row r="25" spans="1:14">
      <c r="B25" s="1244">
        <v>6</v>
      </c>
      <c r="C25" s="1244" t="s">
        <v>5504</v>
      </c>
      <c r="D25" s="1246" t="s">
        <v>3090</v>
      </c>
    </row>
    <row r="26" spans="1:14">
      <c r="B26" s="1244">
        <v>3</v>
      </c>
      <c r="C26" s="1244" t="s">
        <v>5504</v>
      </c>
      <c r="D26" s="1246" t="s">
        <v>1296</v>
      </c>
    </row>
    <row r="27" spans="1:14">
      <c r="B27" s="1244">
        <v>3</v>
      </c>
      <c r="C27" s="1244" t="s">
        <v>5504</v>
      </c>
      <c r="D27" s="1246" t="s">
        <v>3096</v>
      </c>
    </row>
    <row r="28" spans="1:14">
      <c r="B28" s="1244">
        <v>3</v>
      </c>
      <c r="C28" s="1244" t="s">
        <v>5504</v>
      </c>
      <c r="D28" s="1246" t="s">
        <v>3097</v>
      </c>
    </row>
    <row r="29" spans="1:14">
      <c r="B29" s="1244">
        <v>1</v>
      </c>
      <c r="C29" s="1244" t="s">
        <v>5504</v>
      </c>
      <c r="D29" s="1246" t="s">
        <v>3099</v>
      </c>
    </row>
    <row r="30" spans="1:14">
      <c r="B30" s="1244">
        <v>1</v>
      </c>
      <c r="C30" s="1244" t="s">
        <v>4018</v>
      </c>
      <c r="D30" s="1246" t="s">
        <v>3105</v>
      </c>
    </row>
    <row r="31" spans="1:14">
      <c r="A31" s="1233">
        <v>27</v>
      </c>
      <c r="B31" s="1234" t="s">
        <v>1074</v>
      </c>
      <c r="C31" s="1235"/>
      <c r="D31" s="1236"/>
      <c r="E31" s="1233" t="s">
        <v>5504</v>
      </c>
      <c r="F31" s="1235">
        <v>5</v>
      </c>
      <c r="G31" s="1237"/>
      <c r="H31" s="1238">
        <f>$F31*$G31</f>
        <v>0</v>
      </c>
      <c r="I31" s="1237"/>
      <c r="J31" s="1238">
        <f>$F31*$I31</f>
        <v>0</v>
      </c>
      <c r="K31" s="1237">
        <f>$G31+$I31</f>
        <v>0</v>
      </c>
      <c r="L31" s="1238">
        <f>$H31+$J31</f>
        <v>0</v>
      </c>
      <c r="M31" s="1235"/>
      <c r="N31" s="1235"/>
    </row>
    <row r="32" spans="1:14">
      <c r="A32" s="1247"/>
      <c r="B32" s="1248"/>
      <c r="C32" s="1249"/>
      <c r="D32" s="1250" t="s">
        <v>30</v>
      </c>
      <c r="E32" s="1247"/>
      <c r="F32" s="1249"/>
      <c r="G32" s="1251"/>
      <c r="H32" s="1252"/>
      <c r="I32" s="1251"/>
      <c r="J32" s="1252"/>
      <c r="K32" s="1251"/>
      <c r="L32" s="1252"/>
      <c r="M32" s="1249"/>
      <c r="N32" s="1249"/>
    </row>
    <row r="33" spans="1:14">
      <c r="A33" s="1233">
        <v>28</v>
      </c>
      <c r="B33" s="1234" t="s">
        <v>1297</v>
      </c>
      <c r="C33" s="1235"/>
      <c r="D33" s="1236"/>
      <c r="E33" s="1233" t="s">
        <v>459</v>
      </c>
      <c r="F33" s="1235">
        <v>25</v>
      </c>
      <c r="G33" s="1237"/>
      <c r="H33" s="1238">
        <f>$F33*$G33</f>
        <v>0</v>
      </c>
      <c r="I33" s="1237"/>
      <c r="J33" s="1238">
        <f>$F33*$I33</f>
        <v>0</v>
      </c>
      <c r="K33" s="1237">
        <f>$G33+$I33</f>
        <v>0</v>
      </c>
      <c r="L33" s="1238">
        <f>$H33+$J33</f>
        <v>0</v>
      </c>
      <c r="M33" s="1235"/>
      <c r="N33" s="1235"/>
    </row>
    <row r="34" spans="1:14">
      <c r="A34" s="1247"/>
      <c r="B34" s="1248"/>
      <c r="C34" s="1249"/>
      <c r="D34" s="1250" t="s">
        <v>3111</v>
      </c>
      <c r="E34" s="1247"/>
      <c r="F34" s="1249"/>
      <c r="G34" s="1251"/>
      <c r="H34" s="1252"/>
      <c r="I34" s="1251"/>
      <c r="J34" s="1252"/>
      <c r="K34" s="1251"/>
      <c r="L34" s="1252"/>
      <c r="M34" s="1249"/>
      <c r="N34" s="1249"/>
    </row>
    <row r="35" spans="1:14">
      <c r="A35" s="1233">
        <v>29</v>
      </c>
      <c r="B35" s="1234" t="s">
        <v>3124</v>
      </c>
      <c r="C35" s="1235"/>
      <c r="D35" s="1236"/>
      <c r="E35" s="1233" t="s">
        <v>459</v>
      </c>
      <c r="F35" s="1235">
        <v>153</v>
      </c>
      <c r="G35" s="1237"/>
      <c r="H35" s="1238">
        <f>$F35*$G35</f>
        <v>0</v>
      </c>
      <c r="I35" s="1237"/>
      <c r="J35" s="1238">
        <f>$F35*$I35</f>
        <v>0</v>
      </c>
      <c r="K35" s="1237">
        <f>$G35+$I35</f>
        <v>0</v>
      </c>
      <c r="L35" s="1238">
        <f>$H35+$J35</f>
        <v>0</v>
      </c>
      <c r="M35" s="1235"/>
      <c r="N35" s="1235"/>
    </row>
    <row r="36" spans="1:14">
      <c r="A36" s="1247"/>
      <c r="B36" s="1248"/>
      <c r="C36" s="1249"/>
      <c r="D36" s="1250" t="s">
        <v>3111</v>
      </c>
      <c r="E36" s="1247"/>
      <c r="F36" s="1249"/>
      <c r="G36" s="1251"/>
      <c r="H36" s="1252"/>
      <c r="I36" s="1251"/>
      <c r="J36" s="1252"/>
      <c r="K36" s="1251"/>
      <c r="L36" s="1252"/>
      <c r="M36" s="1249"/>
      <c r="N36" s="1249"/>
    </row>
    <row r="37" spans="1:14">
      <c r="A37" s="1233">
        <v>30</v>
      </c>
      <c r="B37" s="1234" t="s">
        <v>1298</v>
      </c>
      <c r="C37" s="1235"/>
      <c r="D37" s="1236"/>
      <c r="E37" s="1233" t="s">
        <v>459</v>
      </c>
      <c r="F37" s="1235">
        <v>68</v>
      </c>
      <c r="G37" s="1237"/>
      <c r="H37" s="1238">
        <f>$F37*$G37</f>
        <v>0</v>
      </c>
      <c r="I37" s="1237"/>
      <c r="J37" s="1238">
        <f>$F37*$I37</f>
        <v>0</v>
      </c>
      <c r="K37" s="1237">
        <f>$G37+$I37</f>
        <v>0</v>
      </c>
      <c r="L37" s="1238">
        <f>$H37+$J37</f>
        <v>0</v>
      </c>
      <c r="M37" s="1235"/>
      <c r="N37" s="1235"/>
    </row>
    <row r="38" spans="1:14">
      <c r="A38" s="1247"/>
      <c r="B38" s="1248"/>
      <c r="C38" s="1249"/>
      <c r="D38" s="1250" t="s">
        <v>3111</v>
      </c>
      <c r="E38" s="1247"/>
      <c r="F38" s="1249"/>
      <c r="G38" s="1251"/>
      <c r="H38" s="1252"/>
      <c r="I38" s="1251"/>
      <c r="J38" s="1252"/>
      <c r="K38" s="1251"/>
      <c r="L38" s="1252"/>
      <c r="M38" s="1249"/>
      <c r="N38" s="1249"/>
    </row>
    <row r="39" spans="1:14">
      <c r="A39" s="1233">
        <v>31</v>
      </c>
      <c r="B39" s="1234" t="s">
        <v>3127</v>
      </c>
      <c r="C39" s="1235"/>
      <c r="D39" s="1236"/>
      <c r="E39" s="1233" t="s">
        <v>4018</v>
      </c>
      <c r="F39" s="1235">
        <v>1</v>
      </c>
      <c r="G39" s="1237"/>
      <c r="H39" s="1238">
        <f>$F39*$G39</f>
        <v>0</v>
      </c>
      <c r="I39" s="1237"/>
      <c r="J39" s="1238">
        <f>$F39*$I39</f>
        <v>0</v>
      </c>
      <c r="K39" s="1237">
        <f>$G39+$I39</f>
        <v>0</v>
      </c>
      <c r="L39" s="1238">
        <f>$H39+$J39</f>
        <v>0</v>
      </c>
      <c r="M39" s="1235"/>
      <c r="N39" s="1235"/>
    </row>
    <row r="40" spans="1:14" ht="25.5">
      <c r="A40" s="1219"/>
      <c r="B40" s="1239"/>
      <c r="C40" s="1240"/>
      <c r="D40" s="1241" t="s">
        <v>3128</v>
      </c>
      <c r="E40" s="1219"/>
      <c r="F40" s="1240"/>
      <c r="G40" s="1222"/>
      <c r="H40" s="1242"/>
      <c r="I40" s="1222"/>
      <c r="J40" s="1242"/>
      <c r="K40" s="1222"/>
      <c r="L40" s="1242"/>
      <c r="M40" s="1240"/>
      <c r="N40" s="1240"/>
    </row>
    <row r="41" spans="1:14">
      <c r="B41" s="1244">
        <v>1</v>
      </c>
      <c r="C41" s="1244" t="s">
        <v>4018</v>
      </c>
      <c r="D41" s="1246" t="s">
        <v>3129</v>
      </c>
    </row>
    <row r="42" spans="1:14">
      <c r="B42" s="1244">
        <v>1</v>
      </c>
      <c r="C42" s="1244" t="s">
        <v>4018</v>
      </c>
      <c r="D42" s="1246" t="s">
        <v>3130</v>
      </c>
    </row>
    <row r="43" spans="1:14">
      <c r="A43" s="1233">
        <v>32</v>
      </c>
      <c r="B43" s="1234" t="s">
        <v>1007</v>
      </c>
      <c r="C43" s="1235"/>
      <c r="D43" s="1236"/>
      <c r="E43" s="1233" t="s">
        <v>4018</v>
      </c>
      <c r="F43" s="1235">
        <v>1</v>
      </c>
      <c r="G43" s="1237"/>
      <c r="H43" s="1238">
        <f>$F43*$G43</f>
        <v>0</v>
      </c>
      <c r="I43" s="1237"/>
      <c r="J43" s="1238">
        <f>$F43*$I43</f>
        <v>0</v>
      </c>
      <c r="K43" s="1237">
        <f>$G43+$I43</f>
        <v>0</v>
      </c>
      <c r="L43" s="1238">
        <f>$H43+$J43</f>
        <v>0</v>
      </c>
      <c r="M43" s="1235"/>
      <c r="N43" s="1235"/>
    </row>
    <row r="44" spans="1:14">
      <c r="B44" s="1244">
        <v>3</v>
      </c>
      <c r="C44" s="1244" t="s">
        <v>5504</v>
      </c>
      <c r="D44" s="1246" t="s">
        <v>1008</v>
      </c>
    </row>
    <row r="45" spans="1:14">
      <c r="B45" s="1244">
        <v>2</v>
      </c>
      <c r="C45" s="1244" t="s">
        <v>5504</v>
      </c>
      <c r="D45" s="1246" t="s">
        <v>1009</v>
      </c>
    </row>
    <row r="46" spans="1:14">
      <c r="B46" s="1244">
        <v>6</v>
      </c>
      <c r="C46" s="1244" t="s">
        <v>5504</v>
      </c>
      <c r="D46" s="1246" t="s">
        <v>1010</v>
      </c>
    </row>
    <row r="47" spans="1:14">
      <c r="B47" s="1244">
        <v>4</v>
      </c>
      <c r="C47" s="1244" t="s">
        <v>5504</v>
      </c>
      <c r="D47" s="1246" t="s">
        <v>1011</v>
      </c>
    </row>
    <row r="48" spans="1:14">
      <c r="B48" s="1244">
        <v>6</v>
      </c>
      <c r="C48" s="1244" t="s">
        <v>5504</v>
      </c>
      <c r="D48" s="1246" t="s">
        <v>1012</v>
      </c>
    </row>
    <row r="49" spans="1:14">
      <c r="B49" s="1244">
        <v>4</v>
      </c>
      <c r="C49" s="1244" t="s">
        <v>5504</v>
      </c>
      <c r="D49" s="1246" t="s">
        <v>1013</v>
      </c>
    </row>
    <row r="50" spans="1:14">
      <c r="B50" s="1244">
        <v>2</v>
      </c>
      <c r="C50" s="1244" t="s">
        <v>5504</v>
      </c>
      <c r="D50" s="1246" t="s">
        <v>1135</v>
      </c>
    </row>
    <row r="51" spans="1:14">
      <c r="A51" s="1233">
        <v>33</v>
      </c>
      <c r="B51" s="1234" t="s">
        <v>1075</v>
      </c>
      <c r="C51" s="1235"/>
      <c r="D51" s="1236"/>
      <c r="E51" s="1233" t="s">
        <v>4018</v>
      </c>
      <c r="F51" s="1235">
        <v>1</v>
      </c>
      <c r="G51" s="1237"/>
      <c r="H51" s="1238">
        <f>$F51*$G51</f>
        <v>0</v>
      </c>
      <c r="I51" s="1237"/>
      <c r="J51" s="1238">
        <f>$F51*$I51</f>
        <v>0</v>
      </c>
      <c r="K51" s="1237">
        <f>$G51+$I51</f>
        <v>0</v>
      </c>
      <c r="L51" s="1238">
        <f>$H51+$J51</f>
        <v>0</v>
      </c>
      <c r="M51" s="1235"/>
      <c r="N51" s="1235"/>
    </row>
    <row r="52" spans="1:14">
      <c r="B52" s="1244">
        <v>7</v>
      </c>
      <c r="C52" s="1244" t="s">
        <v>5504</v>
      </c>
      <c r="D52" s="1246" t="s">
        <v>1202</v>
      </c>
    </row>
    <row r="53" spans="1:14">
      <c r="B53" s="1244">
        <v>14</v>
      </c>
      <c r="C53" s="1244" t="s">
        <v>5504</v>
      </c>
      <c r="D53" s="1246" t="s">
        <v>1203</v>
      </c>
    </row>
    <row r="54" spans="1:14">
      <c r="B54" s="1244">
        <v>3</v>
      </c>
      <c r="C54" s="1244" t="s">
        <v>5504</v>
      </c>
      <c r="D54" s="1246" t="s">
        <v>1204</v>
      </c>
    </row>
    <row r="55" spans="1:14">
      <c r="B55" s="1244">
        <v>14</v>
      </c>
      <c r="C55" s="1244" t="s">
        <v>5504</v>
      </c>
      <c r="D55" s="1246" t="s">
        <v>1205</v>
      </c>
    </row>
    <row r="56" spans="1:14">
      <c r="B56" s="1244">
        <v>4</v>
      </c>
      <c r="C56" s="1244" t="s">
        <v>5504</v>
      </c>
      <c r="D56" s="1246" t="s">
        <v>1206</v>
      </c>
    </row>
    <row r="57" spans="1:14">
      <c r="A57" s="1233">
        <v>34</v>
      </c>
      <c r="B57" s="1234" t="s">
        <v>1076</v>
      </c>
      <c r="C57" s="1235"/>
      <c r="D57" s="1236"/>
      <c r="E57" s="1233" t="s">
        <v>4018</v>
      </c>
      <c r="F57" s="1235">
        <v>1</v>
      </c>
      <c r="G57" s="1237"/>
      <c r="H57" s="1238">
        <f>$F57*$G57</f>
        <v>0</v>
      </c>
      <c r="I57" s="1237"/>
      <c r="J57" s="1238">
        <f>$F57*$I57</f>
        <v>0</v>
      </c>
      <c r="K57" s="1237">
        <f>$G57+$I57</f>
        <v>0</v>
      </c>
      <c r="L57" s="1238">
        <f>$H57+$J57</f>
        <v>0</v>
      </c>
      <c r="M57" s="1235"/>
      <c r="N57" s="1235"/>
    </row>
    <row r="58" spans="1:14">
      <c r="B58" s="1244">
        <v>1</v>
      </c>
      <c r="C58" s="1244" t="s">
        <v>5504</v>
      </c>
      <c r="D58" s="1246" t="s">
        <v>904</v>
      </c>
    </row>
    <row r="59" spans="1:14">
      <c r="B59" s="1244">
        <v>1</v>
      </c>
      <c r="C59" s="1244" t="s">
        <v>5504</v>
      </c>
      <c r="D59" s="1246" t="s">
        <v>905</v>
      </c>
    </row>
    <row r="60" spans="1:14">
      <c r="B60" s="1244">
        <v>1</v>
      </c>
      <c r="C60" s="1244" t="s">
        <v>5504</v>
      </c>
      <c r="D60" s="1246" t="s">
        <v>906</v>
      </c>
    </row>
    <row r="61" spans="1:14">
      <c r="B61" s="1244">
        <v>1</v>
      </c>
      <c r="C61" s="1244" t="s">
        <v>5504</v>
      </c>
      <c r="D61" s="1246" t="s">
        <v>907</v>
      </c>
    </row>
    <row r="62" spans="1:14">
      <c r="B62" s="1244">
        <v>1</v>
      </c>
      <c r="C62" s="1244" t="s">
        <v>5504</v>
      </c>
      <c r="D62" s="1246" t="s">
        <v>908</v>
      </c>
    </row>
    <row r="63" spans="1:14">
      <c r="A63" s="1233">
        <v>35</v>
      </c>
      <c r="B63" s="1234" t="s">
        <v>2278</v>
      </c>
      <c r="C63" s="1235"/>
      <c r="D63" s="1236"/>
      <c r="E63" s="1233" t="s">
        <v>4018</v>
      </c>
      <c r="F63" s="1235">
        <v>1</v>
      </c>
      <c r="G63" s="1237"/>
      <c r="H63" s="1238">
        <f>$F63*$G63</f>
        <v>0</v>
      </c>
      <c r="I63" s="1237"/>
      <c r="J63" s="1238">
        <f>$F63*$I63</f>
        <v>0</v>
      </c>
      <c r="K63" s="1237">
        <f>$G63+$I63</f>
        <v>0</v>
      </c>
      <c r="L63" s="1238">
        <f>$H63+$J63</f>
        <v>0</v>
      </c>
      <c r="M63" s="1235"/>
      <c r="N63" s="1235"/>
    </row>
    <row r="64" spans="1:14">
      <c r="B64" s="1244">
        <v>1</v>
      </c>
      <c r="C64" s="1244" t="s">
        <v>5504</v>
      </c>
      <c r="D64" s="1246" t="s">
        <v>2279</v>
      </c>
    </row>
    <row r="65" spans="1:14">
      <c r="A65" s="1233">
        <v>36</v>
      </c>
      <c r="B65" s="1234" t="s">
        <v>2882</v>
      </c>
      <c r="C65" s="1235"/>
      <c r="D65" s="1236"/>
      <c r="E65" s="1233" t="s">
        <v>4018</v>
      </c>
      <c r="F65" s="1235">
        <v>1</v>
      </c>
      <c r="G65" s="1237"/>
      <c r="H65" s="1238">
        <f>$F65*$G65</f>
        <v>0</v>
      </c>
      <c r="I65" s="1237"/>
      <c r="J65" s="1238">
        <f>$F65*$I65</f>
        <v>0</v>
      </c>
      <c r="K65" s="1237">
        <f>$G65+$I65</f>
        <v>0</v>
      </c>
      <c r="L65" s="1238">
        <f>$H65+$J65</f>
        <v>0</v>
      </c>
      <c r="M65" s="1235"/>
      <c r="N65" s="1235"/>
    </row>
    <row r="66" spans="1:14">
      <c r="B66" s="1244">
        <v>1</v>
      </c>
      <c r="C66" s="1244" t="s">
        <v>5504</v>
      </c>
      <c r="D66" s="1246" t="s">
        <v>2284</v>
      </c>
    </row>
    <row r="67" spans="1:14">
      <c r="A67" s="1233">
        <v>37</v>
      </c>
      <c r="B67" s="1234" t="s">
        <v>1273</v>
      </c>
      <c r="C67" s="1235"/>
      <c r="D67" s="1236"/>
      <c r="E67" s="1233" t="s">
        <v>4018</v>
      </c>
      <c r="F67" s="1235">
        <v>1</v>
      </c>
      <c r="G67" s="1237"/>
      <c r="H67" s="1238">
        <f>$F67*$G67</f>
        <v>0</v>
      </c>
      <c r="I67" s="1237"/>
      <c r="J67" s="1238">
        <f>$F67*$I67</f>
        <v>0</v>
      </c>
      <c r="K67" s="1237">
        <f>$G67+$I67</f>
        <v>0</v>
      </c>
      <c r="L67" s="1238">
        <f>$H67+$J67</f>
        <v>0</v>
      </c>
      <c r="M67" s="1235"/>
      <c r="N67" s="1235"/>
    </row>
    <row r="68" spans="1:14">
      <c r="D68" s="1246" t="s">
        <v>1274</v>
      </c>
    </row>
    <row r="69" spans="1:14">
      <c r="D69" s="1246" t="s">
        <v>1275</v>
      </c>
    </row>
    <row r="70" spans="1:14">
      <c r="D70" s="1246" t="s">
        <v>1276</v>
      </c>
    </row>
    <row r="71" spans="1:14">
      <c r="D71" s="1246" t="s">
        <v>1277</v>
      </c>
    </row>
    <row r="72" spans="1:14">
      <c r="D72" s="1246" t="s">
        <v>1278</v>
      </c>
    </row>
    <row r="73" spans="1:14">
      <c r="A73" s="1233">
        <v>38</v>
      </c>
      <c r="B73" s="1234" t="s">
        <v>1279</v>
      </c>
      <c r="C73" s="1235"/>
      <c r="D73" s="1236"/>
      <c r="E73" s="1233" t="s">
        <v>4018</v>
      </c>
      <c r="F73" s="1235">
        <v>1</v>
      </c>
      <c r="G73" s="1237"/>
      <c r="H73" s="1238">
        <f>$F73*$G73</f>
        <v>0</v>
      </c>
      <c r="I73" s="1237"/>
      <c r="J73" s="1238">
        <f>$F73*$I73</f>
        <v>0</v>
      </c>
      <c r="K73" s="1237">
        <f>$G73+$I73</f>
        <v>0</v>
      </c>
      <c r="L73" s="1238">
        <f>$H73+$J73</f>
        <v>0</v>
      </c>
      <c r="M73" s="1235"/>
      <c r="N73" s="1235"/>
    </row>
    <row r="74" spans="1:14">
      <c r="D74" s="1246" t="s">
        <v>1274</v>
      </c>
    </row>
    <row r="75" spans="1:14" ht="25.5">
      <c r="D75" s="1246" t="s">
        <v>0</v>
      </c>
    </row>
    <row r="76" spans="1:14">
      <c r="D76" s="1246" t="s">
        <v>1280</v>
      </c>
    </row>
    <row r="77" spans="1:14">
      <c r="D77" s="1246" t="s">
        <v>1281</v>
      </c>
    </row>
    <row r="78" spans="1:14" ht="13.5" thickBot="1">
      <c r="D78" s="1246" t="s">
        <v>1282</v>
      </c>
    </row>
    <row r="79" spans="1:14" ht="13.5" thickBot="1">
      <c r="A79" s="1253" t="s">
        <v>1283</v>
      </c>
      <c r="B79" s="1254" t="s">
        <v>1284</v>
      </c>
      <c r="C79" s="1255"/>
      <c r="D79" s="1256"/>
      <c r="E79" s="1257"/>
      <c r="F79" s="1255"/>
      <c r="G79" s="1258"/>
      <c r="H79" s="1259">
        <f>SUM(H7:H78)</f>
        <v>0</v>
      </c>
      <c r="I79" s="1258"/>
      <c r="J79" s="1258">
        <f>SUM(J7:J78)</f>
        <v>0</v>
      </c>
      <c r="K79" s="1258"/>
      <c r="L79" s="1258">
        <f>SUM(L7:L78)</f>
        <v>0</v>
      </c>
      <c r="M79" s="1255"/>
      <c r="N79"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8.xml><?xml version="1.0" encoding="utf-8"?>
<worksheet xmlns="http://schemas.openxmlformats.org/spreadsheetml/2006/main" xmlns:r="http://schemas.openxmlformats.org/officeDocument/2006/relationships">
  <sheetPr>
    <tabColor rgb="FF00B0F0"/>
    <pageSetUpPr fitToPage="1"/>
  </sheetPr>
  <dimension ref="A1:N8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2874</v>
      </c>
      <c r="C1" s="1696"/>
      <c r="D1" s="1696"/>
      <c r="E1" s="1219"/>
      <c r="G1" s="1221"/>
      <c r="H1" s="1222">
        <f>H89</f>
        <v>0</v>
      </c>
      <c r="I1" s="1223"/>
      <c r="J1" s="1222">
        <f>J89</f>
        <v>0</v>
      </c>
      <c r="K1" s="1223"/>
      <c r="L1" s="1222">
        <f>L89</f>
        <v>0</v>
      </c>
    </row>
    <row r="2" spans="1:14" s="1220" customFormat="1">
      <c r="A2" s="1218"/>
      <c r="B2" s="1696" t="s">
        <v>2</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4834</v>
      </c>
      <c r="B4" s="1698" t="s">
        <v>4835</v>
      </c>
      <c r="C4" s="1698"/>
      <c r="D4" s="1698"/>
      <c r="E4" s="1227" t="s">
        <v>4836</v>
      </c>
      <c r="F4" s="1227" t="s">
        <v>4837</v>
      </c>
      <c r="G4" s="1210" t="s">
        <v>4838</v>
      </c>
      <c r="H4" s="1210" t="s">
        <v>4839</v>
      </c>
      <c r="I4" s="1210" t="s">
        <v>4840</v>
      </c>
      <c r="J4" s="1210" t="s">
        <v>4841</v>
      </c>
      <c r="K4" s="1210" t="s">
        <v>4842</v>
      </c>
      <c r="L4" s="1210" t="s">
        <v>4843</v>
      </c>
      <c r="M4" s="1210" t="s">
        <v>5953</v>
      </c>
      <c r="N4" s="1210" t="s">
        <v>4844</v>
      </c>
    </row>
    <row r="5" spans="1:14">
      <c r="A5" s="1228">
        <v>1</v>
      </c>
      <c r="B5" s="1228" t="s">
        <v>5936</v>
      </c>
      <c r="C5" s="1228" t="s">
        <v>5936</v>
      </c>
      <c r="D5" s="1228">
        <v>2</v>
      </c>
      <c r="E5" s="1228">
        <v>3</v>
      </c>
      <c r="F5" s="1228">
        <v>4</v>
      </c>
      <c r="G5" s="1228">
        <v>5</v>
      </c>
      <c r="H5" s="1228">
        <v>6</v>
      </c>
      <c r="I5" s="1228">
        <v>7</v>
      </c>
      <c r="J5" s="1228">
        <v>8</v>
      </c>
      <c r="K5" s="1228">
        <v>9</v>
      </c>
      <c r="L5" s="1228">
        <v>10</v>
      </c>
      <c r="M5" s="1228">
        <v>11</v>
      </c>
      <c r="N5" s="1228">
        <v>12</v>
      </c>
    </row>
    <row r="6" spans="1:14" s="1232" customFormat="1">
      <c r="A6" s="1229" t="s">
        <v>4845</v>
      </c>
      <c r="B6" s="1230" t="s">
        <v>4845</v>
      </c>
      <c r="C6" s="1230" t="s">
        <v>4845</v>
      </c>
      <c r="D6" s="1231" t="s">
        <v>4845</v>
      </c>
      <c r="E6" s="1229" t="s">
        <v>4845</v>
      </c>
      <c r="F6" s="1230" t="s">
        <v>4845</v>
      </c>
      <c r="G6" s="1229" t="s">
        <v>4846</v>
      </c>
      <c r="H6" s="1229" t="s">
        <v>4846</v>
      </c>
      <c r="I6" s="1229" t="s">
        <v>4846</v>
      </c>
      <c r="J6" s="1229" t="s">
        <v>4846</v>
      </c>
      <c r="K6" s="1230" t="s">
        <v>4846</v>
      </c>
      <c r="L6" s="1230" t="s">
        <v>4846</v>
      </c>
      <c r="M6" s="1230" t="s">
        <v>4846</v>
      </c>
      <c r="N6" s="1230" t="s">
        <v>4846</v>
      </c>
    </row>
    <row r="7" spans="1:14">
      <c r="A7" s="1233">
        <v>39</v>
      </c>
      <c r="B7" s="1234" t="s">
        <v>1285</v>
      </c>
      <c r="C7" s="1235"/>
      <c r="D7" s="1236"/>
      <c r="E7" s="1233" t="s">
        <v>4018</v>
      </c>
      <c r="F7" s="1235">
        <v>1</v>
      </c>
      <c r="G7" s="1237"/>
      <c r="H7" s="1238">
        <f>$F7*$G7</f>
        <v>0</v>
      </c>
      <c r="I7" s="1237"/>
      <c r="J7" s="1238">
        <f>$F7*$I7</f>
        <v>0</v>
      </c>
      <c r="K7" s="1237">
        <f>$G7+$I7</f>
        <v>0</v>
      </c>
      <c r="L7" s="1238">
        <f>$H7+$J7</f>
        <v>0</v>
      </c>
      <c r="M7" s="1235"/>
      <c r="N7" s="1235"/>
    </row>
    <row r="8" spans="1:14" ht="89.25">
      <c r="A8" s="1219"/>
      <c r="B8" s="1239"/>
      <c r="C8" s="1240"/>
      <c r="D8" s="1241" t="s">
        <v>25</v>
      </c>
      <c r="E8" s="1219"/>
      <c r="F8" s="1240"/>
      <c r="G8" s="1222"/>
      <c r="H8" s="1242"/>
      <c r="I8" s="1222"/>
      <c r="J8" s="1242"/>
      <c r="K8" s="1222"/>
      <c r="L8" s="1242"/>
      <c r="M8" s="1240"/>
      <c r="N8" s="1240"/>
    </row>
    <row r="9" spans="1:14">
      <c r="D9" s="1241" t="s">
        <v>4849</v>
      </c>
    </row>
    <row r="10" spans="1:14">
      <c r="D10" s="1241" t="s">
        <v>4850</v>
      </c>
    </row>
    <row r="11" spans="1:14">
      <c r="D11" s="1241" t="s">
        <v>4851</v>
      </c>
    </row>
    <row r="12" spans="1:14">
      <c r="B12" s="1244">
        <v>4</v>
      </c>
      <c r="C12" s="1244" t="s">
        <v>5504</v>
      </c>
      <c r="D12" s="1246" t="s">
        <v>26</v>
      </c>
    </row>
    <row r="13" spans="1:14">
      <c r="B13" s="1244">
        <v>4</v>
      </c>
      <c r="C13" s="1244" t="s">
        <v>5504</v>
      </c>
      <c r="D13" s="1246" t="s">
        <v>27</v>
      </c>
    </row>
    <row r="14" spans="1:14">
      <c r="B14" s="1244">
        <v>6</v>
      </c>
      <c r="C14" s="1244" t="s">
        <v>5504</v>
      </c>
      <c r="D14" s="1246" t="s">
        <v>4864</v>
      </c>
    </row>
    <row r="15" spans="1:14">
      <c r="B15" s="1244">
        <v>3</v>
      </c>
      <c r="C15" s="1244" t="s">
        <v>5504</v>
      </c>
      <c r="D15" s="1246" t="s">
        <v>4882</v>
      </c>
    </row>
    <row r="16" spans="1:14">
      <c r="B16" s="1244">
        <v>3</v>
      </c>
      <c r="C16" s="1244" t="s">
        <v>5504</v>
      </c>
      <c r="D16" s="1246" t="s">
        <v>3085</v>
      </c>
    </row>
    <row r="17" spans="1:14">
      <c r="B17" s="1244">
        <v>3</v>
      </c>
      <c r="C17" s="1244" t="s">
        <v>5504</v>
      </c>
      <c r="D17" s="1246" t="s">
        <v>3086</v>
      </c>
    </row>
    <row r="18" spans="1:14">
      <c r="B18" s="1244">
        <v>10</v>
      </c>
      <c r="C18" s="1244" t="s">
        <v>5504</v>
      </c>
      <c r="D18" s="1246" t="s">
        <v>12</v>
      </c>
    </row>
    <row r="19" spans="1:14">
      <c r="B19" s="1244">
        <v>3</v>
      </c>
      <c r="C19" s="1244" t="s">
        <v>5504</v>
      </c>
      <c r="D19" s="1246" t="s">
        <v>3087</v>
      </c>
    </row>
    <row r="20" spans="1:14">
      <c r="B20" s="1244">
        <v>10</v>
      </c>
      <c r="C20" s="1244" t="s">
        <v>5504</v>
      </c>
      <c r="D20" s="1246" t="s">
        <v>13</v>
      </c>
    </row>
    <row r="21" spans="1:14">
      <c r="B21" s="1244">
        <v>38</v>
      </c>
      <c r="C21" s="1244" t="s">
        <v>5504</v>
      </c>
      <c r="D21" s="1246" t="s">
        <v>3088</v>
      </c>
    </row>
    <row r="22" spans="1:14">
      <c r="B22" s="1244">
        <v>5</v>
      </c>
      <c r="C22" s="1244" t="s">
        <v>5504</v>
      </c>
      <c r="D22" s="1246" t="s">
        <v>3090</v>
      </c>
    </row>
    <row r="23" spans="1:14">
      <c r="B23" s="1244">
        <v>6</v>
      </c>
      <c r="C23" s="1244" t="s">
        <v>5504</v>
      </c>
      <c r="D23" s="1246" t="s">
        <v>3096</v>
      </c>
    </row>
    <row r="24" spans="1:14">
      <c r="B24" s="1244">
        <v>4</v>
      </c>
      <c r="C24" s="1244" t="s">
        <v>5504</v>
      </c>
      <c r="D24" s="1246" t="s">
        <v>28</v>
      </c>
    </row>
    <row r="25" spans="1:14">
      <c r="B25" s="1244">
        <v>10</v>
      </c>
      <c r="C25" s="1244" t="s">
        <v>5504</v>
      </c>
      <c r="D25" s="1246" t="s">
        <v>3103</v>
      </c>
    </row>
    <row r="26" spans="1:14">
      <c r="B26" s="1244">
        <v>1</v>
      </c>
      <c r="C26" s="1244" t="s">
        <v>4018</v>
      </c>
      <c r="D26" s="1246" t="s">
        <v>3105</v>
      </c>
    </row>
    <row r="27" spans="1:14">
      <c r="A27" s="1233">
        <v>40</v>
      </c>
      <c r="B27" s="1234" t="s">
        <v>29</v>
      </c>
      <c r="C27" s="1235"/>
      <c r="D27" s="1236"/>
      <c r="E27" s="1233" t="s">
        <v>5504</v>
      </c>
      <c r="F27" s="1235">
        <v>5</v>
      </c>
      <c r="G27" s="1237"/>
      <c r="H27" s="1238">
        <f>$F27*$G27</f>
        <v>0</v>
      </c>
      <c r="I27" s="1237"/>
      <c r="J27" s="1238">
        <f>$F27*$I27</f>
        <v>0</v>
      </c>
      <c r="K27" s="1237">
        <f>$G27+$I27</f>
        <v>0</v>
      </c>
      <c r="L27" s="1238">
        <f>$H27+$J27</f>
        <v>0</v>
      </c>
      <c r="M27" s="1235"/>
      <c r="N27" s="1235"/>
    </row>
    <row r="28" spans="1:14">
      <c r="A28" s="1247"/>
      <c r="B28" s="1248"/>
      <c r="C28" s="1249"/>
      <c r="D28" s="1250" t="s">
        <v>30</v>
      </c>
      <c r="E28" s="1247"/>
      <c r="F28" s="1249"/>
      <c r="G28" s="1251"/>
      <c r="H28" s="1252"/>
      <c r="I28" s="1251"/>
      <c r="J28" s="1252"/>
      <c r="K28" s="1251"/>
      <c r="L28" s="1252"/>
      <c r="M28" s="1249"/>
      <c r="N28" s="1249"/>
    </row>
    <row r="29" spans="1:14">
      <c r="A29" s="1233">
        <v>41</v>
      </c>
      <c r="B29" s="1234" t="s">
        <v>1074</v>
      </c>
      <c r="C29" s="1235"/>
      <c r="D29" s="1236"/>
      <c r="E29" s="1233" t="s">
        <v>5504</v>
      </c>
      <c r="F29" s="1235">
        <v>2</v>
      </c>
      <c r="G29" s="1237"/>
      <c r="H29" s="1238">
        <f>$F29*$G29</f>
        <v>0</v>
      </c>
      <c r="I29" s="1237"/>
      <c r="J29" s="1238">
        <f>$F29*$I29</f>
        <v>0</v>
      </c>
      <c r="K29" s="1237">
        <f>$G29+$I29</f>
        <v>0</v>
      </c>
      <c r="L29" s="1238">
        <f>$H29+$J29</f>
        <v>0</v>
      </c>
      <c r="M29" s="1235"/>
      <c r="N29" s="1235"/>
    </row>
    <row r="30" spans="1:14">
      <c r="A30" s="1247"/>
      <c r="B30" s="1248"/>
      <c r="C30" s="1249"/>
      <c r="D30" s="1250" t="s">
        <v>30</v>
      </c>
      <c r="E30" s="1247"/>
      <c r="F30" s="1249"/>
      <c r="G30" s="1251"/>
      <c r="H30" s="1252"/>
      <c r="I30" s="1251"/>
      <c r="J30" s="1252"/>
      <c r="K30" s="1251"/>
      <c r="L30" s="1252"/>
      <c r="M30" s="1249"/>
      <c r="N30" s="1249"/>
    </row>
    <row r="31" spans="1:14">
      <c r="A31" s="1233">
        <v>42</v>
      </c>
      <c r="B31" s="1234" t="s">
        <v>3112</v>
      </c>
      <c r="C31" s="1235"/>
      <c r="D31" s="1236"/>
      <c r="E31" s="1233" t="s">
        <v>459</v>
      </c>
      <c r="F31" s="1235">
        <v>248</v>
      </c>
      <c r="G31" s="1237"/>
      <c r="H31" s="1238">
        <f>$F31*$G31</f>
        <v>0</v>
      </c>
      <c r="I31" s="1237"/>
      <c r="J31" s="1238">
        <f>$F31*$I31</f>
        <v>0</v>
      </c>
      <c r="K31" s="1237">
        <f>$G31+$I31</f>
        <v>0</v>
      </c>
      <c r="L31" s="1238">
        <f>$H31+$J31</f>
        <v>0</v>
      </c>
      <c r="M31" s="1235"/>
      <c r="N31" s="1235"/>
    </row>
    <row r="32" spans="1:14">
      <c r="A32" s="1247"/>
      <c r="B32" s="1248"/>
      <c r="C32" s="1249"/>
      <c r="D32" s="1250" t="s">
        <v>3111</v>
      </c>
      <c r="E32" s="1247"/>
      <c r="F32" s="1249"/>
      <c r="G32" s="1251"/>
      <c r="H32" s="1252"/>
      <c r="I32" s="1251"/>
      <c r="J32" s="1252"/>
      <c r="K32" s="1251"/>
      <c r="L32" s="1252"/>
      <c r="M32" s="1249"/>
      <c r="N32" s="1249"/>
    </row>
    <row r="33" spans="1:14">
      <c r="A33" s="1233">
        <v>43</v>
      </c>
      <c r="B33" s="1234" t="s">
        <v>3124</v>
      </c>
      <c r="C33" s="1235"/>
      <c r="D33" s="1236"/>
      <c r="E33" s="1233" t="s">
        <v>459</v>
      </c>
      <c r="F33" s="1235">
        <v>125</v>
      </c>
      <c r="G33" s="1237"/>
      <c r="H33" s="1238">
        <f>$F33*$G33</f>
        <v>0</v>
      </c>
      <c r="I33" s="1237"/>
      <c r="J33" s="1238">
        <f>$F33*$I33</f>
        <v>0</v>
      </c>
      <c r="K33" s="1237">
        <f>$G33+$I33</f>
        <v>0</v>
      </c>
      <c r="L33" s="1238">
        <f>$H33+$J33</f>
        <v>0</v>
      </c>
      <c r="M33" s="1235"/>
      <c r="N33" s="1235"/>
    </row>
    <row r="34" spans="1:14">
      <c r="A34" s="1247"/>
      <c r="B34" s="1248"/>
      <c r="C34" s="1249"/>
      <c r="D34" s="1250" t="s">
        <v>3111</v>
      </c>
      <c r="E34" s="1247"/>
      <c r="F34" s="1249"/>
      <c r="G34" s="1251"/>
      <c r="H34" s="1252"/>
      <c r="I34" s="1251"/>
      <c r="J34" s="1252"/>
      <c r="K34" s="1251"/>
      <c r="L34" s="1252"/>
      <c r="M34" s="1249"/>
      <c r="N34" s="1249"/>
    </row>
    <row r="35" spans="1:14">
      <c r="A35" s="1233">
        <v>44</v>
      </c>
      <c r="B35" s="1234" t="s">
        <v>31</v>
      </c>
      <c r="C35" s="1235"/>
      <c r="D35" s="1236"/>
      <c r="E35" s="1233" t="s">
        <v>459</v>
      </c>
      <c r="F35" s="1235">
        <v>100</v>
      </c>
      <c r="G35" s="1237"/>
      <c r="H35" s="1238">
        <f>$F35*$G35</f>
        <v>0</v>
      </c>
      <c r="I35" s="1237"/>
      <c r="J35" s="1238">
        <f>$F35*$I35</f>
        <v>0</v>
      </c>
      <c r="K35" s="1237">
        <f>$G35+$I35</f>
        <v>0</v>
      </c>
      <c r="L35" s="1238">
        <f>$H35+$J35</f>
        <v>0</v>
      </c>
      <c r="M35" s="1235"/>
      <c r="N35" s="1235"/>
    </row>
    <row r="36" spans="1:14">
      <c r="A36" s="1247"/>
      <c r="B36" s="1248"/>
      <c r="C36" s="1249"/>
      <c r="D36" s="1250" t="s">
        <v>3111</v>
      </c>
      <c r="E36" s="1247"/>
      <c r="F36" s="1249"/>
      <c r="G36" s="1251"/>
      <c r="H36" s="1252"/>
      <c r="I36" s="1251"/>
      <c r="J36" s="1252"/>
      <c r="K36" s="1251"/>
      <c r="L36" s="1252"/>
      <c r="M36" s="1249"/>
      <c r="N36" s="1249"/>
    </row>
    <row r="37" spans="1:14">
      <c r="A37" s="1233">
        <v>45</v>
      </c>
      <c r="B37" s="1234" t="s">
        <v>3127</v>
      </c>
      <c r="C37" s="1235"/>
      <c r="D37" s="1236"/>
      <c r="E37" s="1233" t="s">
        <v>4018</v>
      </c>
      <c r="F37" s="1235">
        <v>1</v>
      </c>
      <c r="G37" s="1237"/>
      <c r="H37" s="1238">
        <f>$F37*$G37</f>
        <v>0</v>
      </c>
      <c r="I37" s="1237"/>
      <c r="J37" s="1238">
        <f>$F37*$I37</f>
        <v>0</v>
      </c>
      <c r="K37" s="1237">
        <f>$G37+$I37</f>
        <v>0</v>
      </c>
      <c r="L37" s="1238">
        <f>$H37+$J37</f>
        <v>0</v>
      </c>
      <c r="M37" s="1235"/>
      <c r="N37" s="1235"/>
    </row>
    <row r="38" spans="1:14" ht="25.5">
      <c r="A38" s="1219"/>
      <c r="B38" s="1239"/>
      <c r="C38" s="1240"/>
      <c r="D38" s="1241" t="s">
        <v>3128</v>
      </c>
      <c r="E38" s="1219"/>
      <c r="F38" s="1240"/>
      <c r="G38" s="1222"/>
      <c r="H38" s="1242"/>
      <c r="I38" s="1222"/>
      <c r="J38" s="1242"/>
      <c r="K38" s="1222"/>
      <c r="L38" s="1242"/>
      <c r="M38" s="1240"/>
      <c r="N38" s="1240"/>
    </row>
    <row r="39" spans="1:14">
      <c r="B39" s="1244">
        <v>1</v>
      </c>
      <c r="C39" s="1244" t="s">
        <v>4018</v>
      </c>
      <c r="D39" s="1246" t="s">
        <v>3129</v>
      </c>
    </row>
    <row r="40" spans="1:14">
      <c r="B40" s="1244">
        <v>1</v>
      </c>
      <c r="C40" s="1244" t="s">
        <v>4018</v>
      </c>
      <c r="D40" s="1246" t="s">
        <v>3130</v>
      </c>
    </row>
    <row r="41" spans="1:14">
      <c r="A41" s="1233">
        <v>46</v>
      </c>
      <c r="B41" s="1234" t="s">
        <v>2883</v>
      </c>
      <c r="C41" s="1235"/>
      <c r="D41" s="1236"/>
      <c r="E41" s="1233" t="s">
        <v>4018</v>
      </c>
      <c r="F41" s="1235">
        <v>1</v>
      </c>
      <c r="G41" s="1237"/>
      <c r="H41" s="1238">
        <f>$F41*$G41</f>
        <v>0</v>
      </c>
      <c r="I41" s="1237"/>
      <c r="J41" s="1238">
        <f>$F41*$I41</f>
        <v>0</v>
      </c>
      <c r="K41" s="1237">
        <f>$G41+$I41</f>
        <v>0</v>
      </c>
      <c r="L41" s="1238">
        <f>$H41+$J41</f>
        <v>0</v>
      </c>
      <c r="M41" s="1235"/>
      <c r="N41" s="1235"/>
    </row>
    <row r="42" spans="1:14">
      <c r="A42" s="1247"/>
      <c r="B42" s="1248"/>
      <c r="C42" s="1249"/>
      <c r="D42" s="1250" t="s">
        <v>3132</v>
      </c>
      <c r="E42" s="1247"/>
      <c r="F42" s="1249"/>
      <c r="G42" s="1251"/>
      <c r="H42" s="1252"/>
      <c r="I42" s="1251"/>
      <c r="J42" s="1252"/>
      <c r="K42" s="1251"/>
      <c r="L42" s="1252"/>
      <c r="M42" s="1249"/>
      <c r="N42" s="1249"/>
    </row>
    <row r="43" spans="1:14">
      <c r="A43" s="1233">
        <v>47</v>
      </c>
      <c r="B43" s="1234" t="s">
        <v>2884</v>
      </c>
      <c r="C43" s="1235"/>
      <c r="D43" s="1236"/>
      <c r="E43" s="1233" t="s">
        <v>4018</v>
      </c>
      <c r="F43" s="1235">
        <v>1</v>
      </c>
      <c r="G43" s="1237"/>
      <c r="H43" s="1238">
        <f>$F43*$G43</f>
        <v>0</v>
      </c>
      <c r="I43" s="1237"/>
      <c r="J43" s="1238">
        <f>$F43*$I43</f>
        <v>0</v>
      </c>
      <c r="K43" s="1237">
        <f>$G43+$I43</f>
        <v>0</v>
      </c>
      <c r="L43" s="1238">
        <f>$H43+$J43</f>
        <v>0</v>
      </c>
      <c r="M43" s="1235"/>
      <c r="N43" s="1235"/>
    </row>
    <row r="44" spans="1:14">
      <c r="A44" s="1247"/>
      <c r="B44" s="1248"/>
      <c r="C44" s="1249"/>
      <c r="D44" s="1250" t="s">
        <v>3132</v>
      </c>
      <c r="E44" s="1247"/>
      <c r="F44" s="1249"/>
      <c r="G44" s="1251"/>
      <c r="H44" s="1252"/>
      <c r="I44" s="1251"/>
      <c r="J44" s="1252"/>
      <c r="K44" s="1251"/>
      <c r="L44" s="1252"/>
      <c r="M44" s="1249"/>
      <c r="N44" s="1249"/>
    </row>
    <row r="45" spans="1:14">
      <c r="A45" s="1233">
        <v>48</v>
      </c>
      <c r="B45" s="1234" t="s">
        <v>2885</v>
      </c>
      <c r="C45" s="1235"/>
      <c r="D45" s="1236"/>
      <c r="E45" s="1233" t="s">
        <v>4018</v>
      </c>
      <c r="F45" s="1235">
        <v>1</v>
      </c>
      <c r="G45" s="1237"/>
      <c r="H45" s="1238">
        <f>$F45*$G45</f>
        <v>0</v>
      </c>
      <c r="I45" s="1237"/>
      <c r="J45" s="1238">
        <f>$F45*$I45</f>
        <v>0</v>
      </c>
      <c r="K45" s="1237">
        <f>$G45+$I45</f>
        <v>0</v>
      </c>
      <c r="L45" s="1238">
        <f>$H45+$J45</f>
        <v>0</v>
      </c>
      <c r="M45" s="1235"/>
      <c r="N45" s="1235"/>
    </row>
    <row r="46" spans="1:14">
      <c r="A46" s="1247"/>
      <c r="B46" s="1248"/>
      <c r="C46" s="1249"/>
      <c r="D46" s="1250" t="s">
        <v>3132</v>
      </c>
      <c r="E46" s="1247"/>
      <c r="F46" s="1249"/>
      <c r="G46" s="1251"/>
      <c r="H46" s="1252"/>
      <c r="I46" s="1251"/>
      <c r="J46" s="1252"/>
      <c r="K46" s="1251"/>
      <c r="L46" s="1252"/>
      <c r="M46" s="1249"/>
      <c r="N46" s="1249"/>
    </row>
    <row r="47" spans="1:14">
      <c r="A47" s="1233">
        <v>49</v>
      </c>
      <c r="B47" s="1234" t="s">
        <v>2886</v>
      </c>
      <c r="C47" s="1235"/>
      <c r="D47" s="1236"/>
      <c r="E47" s="1233" t="s">
        <v>4018</v>
      </c>
      <c r="F47" s="1235">
        <v>1</v>
      </c>
      <c r="G47" s="1237"/>
      <c r="H47" s="1238">
        <f>$F47*$G47</f>
        <v>0</v>
      </c>
      <c r="I47" s="1237"/>
      <c r="J47" s="1238">
        <f>$F47*$I47</f>
        <v>0</v>
      </c>
      <c r="K47" s="1237">
        <f>$G47+$I47</f>
        <v>0</v>
      </c>
      <c r="L47" s="1238">
        <f>$H47+$J47</f>
        <v>0</v>
      </c>
      <c r="M47" s="1235"/>
      <c r="N47" s="1235"/>
    </row>
    <row r="48" spans="1:14">
      <c r="A48" s="1247"/>
      <c r="B48" s="1248"/>
      <c r="C48" s="1249"/>
      <c r="D48" s="1250" t="s">
        <v>3132</v>
      </c>
      <c r="E48" s="1247"/>
      <c r="F48" s="1249"/>
      <c r="G48" s="1251"/>
      <c r="H48" s="1252"/>
      <c r="I48" s="1251"/>
      <c r="J48" s="1252"/>
      <c r="K48" s="1251"/>
      <c r="L48" s="1252"/>
      <c r="M48" s="1249"/>
      <c r="N48" s="1249"/>
    </row>
    <row r="49" spans="1:14">
      <c r="A49" s="1233">
        <v>50</v>
      </c>
      <c r="B49" s="1234" t="s">
        <v>1212</v>
      </c>
      <c r="C49" s="1235"/>
      <c r="D49" s="1236"/>
      <c r="E49" s="1233" t="s">
        <v>4018</v>
      </c>
      <c r="F49" s="1235">
        <v>1</v>
      </c>
      <c r="G49" s="1237"/>
      <c r="H49" s="1238">
        <f>$F49*$G49</f>
        <v>0</v>
      </c>
      <c r="I49" s="1237"/>
      <c r="J49" s="1238">
        <f>$F49*$I49</f>
        <v>0</v>
      </c>
      <c r="K49" s="1237">
        <f>$G49+$I49</f>
        <v>0</v>
      </c>
      <c r="L49" s="1238">
        <f>$H49+$J49</f>
        <v>0</v>
      </c>
      <c r="M49" s="1235"/>
      <c r="N49" s="1235"/>
    </row>
    <row r="50" spans="1:14" ht="25.5">
      <c r="A50" s="1219"/>
      <c r="B50" s="1239"/>
      <c r="C50" s="1240"/>
      <c r="D50" s="1241" t="s">
        <v>44</v>
      </c>
      <c r="E50" s="1219"/>
      <c r="F50" s="1240"/>
      <c r="G50" s="1222"/>
      <c r="H50" s="1242"/>
      <c r="I50" s="1222"/>
      <c r="J50" s="1242"/>
      <c r="K50" s="1222"/>
      <c r="L50" s="1242"/>
      <c r="M50" s="1240"/>
      <c r="N50" s="1240"/>
    </row>
    <row r="51" spans="1:14" ht="25.5">
      <c r="B51" s="1244">
        <v>1</v>
      </c>
      <c r="C51" s="1244" t="s">
        <v>5504</v>
      </c>
      <c r="D51" s="1246" t="s">
        <v>1213</v>
      </c>
    </row>
    <row r="52" spans="1:14">
      <c r="B52" s="1244">
        <v>1</v>
      </c>
      <c r="C52" s="1244" t="s">
        <v>5504</v>
      </c>
      <c r="D52" s="1246" t="s">
        <v>1084</v>
      </c>
    </row>
    <row r="53" spans="1:14">
      <c r="A53" s="1233">
        <v>51</v>
      </c>
      <c r="B53" s="1234" t="s">
        <v>2887</v>
      </c>
      <c r="C53" s="1235"/>
      <c r="D53" s="1236"/>
      <c r="E53" s="1233" t="s">
        <v>4018</v>
      </c>
      <c r="F53" s="1235">
        <v>1</v>
      </c>
      <c r="G53" s="1237"/>
      <c r="H53" s="1238">
        <f>$F53*$G53</f>
        <v>0</v>
      </c>
      <c r="I53" s="1237"/>
      <c r="J53" s="1238">
        <f>$F53*$I53</f>
        <v>0</v>
      </c>
      <c r="K53" s="1237">
        <f>$G53+$I53</f>
        <v>0</v>
      </c>
      <c r="L53" s="1238">
        <f>$H53+$J53</f>
        <v>0</v>
      </c>
      <c r="M53" s="1235"/>
      <c r="N53" s="1235"/>
    </row>
    <row r="54" spans="1:14" ht="25.5">
      <c r="A54" s="1219"/>
      <c r="B54" s="1239"/>
      <c r="C54" s="1240"/>
      <c r="D54" s="1241" t="s">
        <v>44</v>
      </c>
      <c r="E54" s="1219"/>
      <c r="F54" s="1240"/>
      <c r="G54" s="1222"/>
      <c r="H54" s="1242"/>
      <c r="I54" s="1222"/>
      <c r="J54" s="1242"/>
      <c r="K54" s="1222"/>
      <c r="L54" s="1242"/>
      <c r="M54" s="1240"/>
      <c r="N54" s="1240"/>
    </row>
    <row r="55" spans="1:14" ht="25.5">
      <c r="B55" s="1244">
        <v>1</v>
      </c>
      <c r="C55" s="1244" t="s">
        <v>5504</v>
      </c>
      <c r="D55" s="1246" t="s">
        <v>2888</v>
      </c>
    </row>
    <row r="56" spans="1:14">
      <c r="B56" s="1244">
        <v>1</v>
      </c>
      <c r="C56" s="1244" t="s">
        <v>5504</v>
      </c>
      <c r="D56" s="1246" t="s">
        <v>1019</v>
      </c>
    </row>
    <row r="57" spans="1:14">
      <c r="A57" s="1233">
        <v>52</v>
      </c>
      <c r="B57" s="1234" t="s">
        <v>2889</v>
      </c>
      <c r="C57" s="1235"/>
      <c r="D57" s="1236"/>
      <c r="E57" s="1233" t="s">
        <v>4018</v>
      </c>
      <c r="F57" s="1235">
        <v>1</v>
      </c>
      <c r="G57" s="1237"/>
      <c r="H57" s="1238">
        <f>$F57*$G57</f>
        <v>0</v>
      </c>
      <c r="I57" s="1237"/>
      <c r="J57" s="1238">
        <f>$F57*$I57</f>
        <v>0</v>
      </c>
      <c r="K57" s="1237">
        <f>$G57+$I57</f>
        <v>0</v>
      </c>
      <c r="L57" s="1238">
        <f>$H57+$J57</f>
        <v>0</v>
      </c>
      <c r="M57" s="1235"/>
      <c r="N57" s="1235"/>
    </row>
    <row r="58" spans="1:14" ht="25.5">
      <c r="A58" s="1219"/>
      <c r="B58" s="1239"/>
      <c r="C58" s="1240"/>
      <c r="D58" s="1241" t="s">
        <v>44</v>
      </c>
      <c r="E58" s="1219"/>
      <c r="F58" s="1240"/>
      <c r="G58" s="1222"/>
      <c r="H58" s="1242"/>
      <c r="I58" s="1222"/>
      <c r="J58" s="1242"/>
      <c r="K58" s="1222"/>
      <c r="L58" s="1242"/>
      <c r="M58" s="1240"/>
      <c r="N58" s="1240"/>
    </row>
    <row r="59" spans="1:14">
      <c r="B59" s="1244">
        <v>1</v>
      </c>
      <c r="C59" s="1244" t="s">
        <v>5504</v>
      </c>
      <c r="D59" s="1246" t="s">
        <v>1215</v>
      </c>
    </row>
    <row r="60" spans="1:14">
      <c r="B60" s="1244">
        <v>1</v>
      </c>
      <c r="C60" s="1244" t="s">
        <v>5504</v>
      </c>
      <c r="D60" s="1246" t="s">
        <v>1216</v>
      </c>
    </row>
    <row r="61" spans="1:14">
      <c r="B61" s="1244">
        <v>1</v>
      </c>
      <c r="C61" s="1244" t="s">
        <v>5504</v>
      </c>
      <c r="D61" s="1246" t="s">
        <v>1216</v>
      </c>
    </row>
    <row r="62" spans="1:14">
      <c r="B62" s="1244">
        <v>1</v>
      </c>
      <c r="C62" s="1244" t="s">
        <v>5504</v>
      </c>
      <c r="D62" s="1246" t="s">
        <v>1217</v>
      </c>
    </row>
    <row r="63" spans="1:14">
      <c r="B63" s="1244">
        <v>1</v>
      </c>
      <c r="C63" s="1244" t="s">
        <v>5504</v>
      </c>
      <c r="D63" s="1246" t="s">
        <v>1218</v>
      </c>
    </row>
    <row r="64" spans="1:14">
      <c r="B64" s="1244">
        <v>1</v>
      </c>
      <c r="C64" s="1244" t="s">
        <v>5504</v>
      </c>
      <c r="D64" s="1246" t="s">
        <v>1218</v>
      </c>
    </row>
    <row r="65" spans="1:14">
      <c r="A65" s="1233">
        <v>53</v>
      </c>
      <c r="B65" s="1234" t="s">
        <v>2890</v>
      </c>
      <c r="C65" s="1235"/>
      <c r="D65" s="1236"/>
      <c r="E65" s="1233" t="s">
        <v>4018</v>
      </c>
      <c r="F65" s="1235">
        <v>1</v>
      </c>
      <c r="G65" s="1237"/>
      <c r="H65" s="1238">
        <f>$F65*$G65</f>
        <v>0</v>
      </c>
      <c r="I65" s="1237"/>
      <c r="J65" s="1238">
        <f>$F65*$I65</f>
        <v>0</v>
      </c>
      <c r="K65" s="1237">
        <f>$G65+$I65</f>
        <v>0</v>
      </c>
      <c r="L65" s="1238">
        <f>$H65+$J65</f>
        <v>0</v>
      </c>
      <c r="M65" s="1235"/>
      <c r="N65" s="1235"/>
    </row>
    <row r="66" spans="1:14" ht="25.5">
      <c r="A66" s="1219"/>
      <c r="B66" s="1239"/>
      <c r="C66" s="1240"/>
      <c r="D66" s="1241" t="s">
        <v>44</v>
      </c>
      <c r="E66" s="1219"/>
      <c r="F66" s="1240"/>
      <c r="G66" s="1222"/>
      <c r="H66" s="1242"/>
      <c r="I66" s="1222"/>
      <c r="J66" s="1242"/>
      <c r="K66" s="1222"/>
      <c r="L66" s="1242"/>
      <c r="M66" s="1240"/>
      <c r="N66" s="1240"/>
    </row>
    <row r="67" spans="1:14">
      <c r="B67" s="1244">
        <v>1</v>
      </c>
      <c r="C67" s="1244" t="s">
        <v>5504</v>
      </c>
      <c r="D67" s="1246" t="s">
        <v>2891</v>
      </c>
    </row>
    <row r="68" spans="1:14">
      <c r="A68" s="1233">
        <v>54</v>
      </c>
      <c r="B68" s="1234" t="s">
        <v>1219</v>
      </c>
      <c r="C68" s="1235"/>
      <c r="D68" s="1236"/>
      <c r="E68" s="1233" t="s">
        <v>4018</v>
      </c>
      <c r="F68" s="1235">
        <v>1</v>
      </c>
      <c r="G68" s="1237"/>
      <c r="H68" s="1238">
        <f>$F68*$G68</f>
        <v>0</v>
      </c>
      <c r="I68" s="1237"/>
      <c r="J68" s="1238">
        <f>$F68*$I68</f>
        <v>0</v>
      </c>
      <c r="K68" s="1237">
        <f>$G68+$I68</f>
        <v>0</v>
      </c>
      <c r="L68" s="1238">
        <f>$H68+$J68</f>
        <v>0</v>
      </c>
      <c r="M68" s="1235"/>
      <c r="N68" s="1235"/>
    </row>
    <row r="69" spans="1:14" ht="25.5">
      <c r="A69" s="1219"/>
      <c r="B69" s="1239"/>
      <c r="C69" s="1240"/>
      <c r="D69" s="1241" t="s">
        <v>44</v>
      </c>
      <c r="E69" s="1219"/>
      <c r="F69" s="1240"/>
      <c r="G69" s="1222"/>
      <c r="H69" s="1242"/>
      <c r="I69" s="1222"/>
      <c r="J69" s="1242"/>
      <c r="K69" s="1222"/>
      <c r="L69" s="1242"/>
      <c r="M69" s="1240"/>
      <c r="N69" s="1240"/>
    </row>
    <row r="70" spans="1:14" ht="25.5">
      <c r="B70" s="1244">
        <v>1</v>
      </c>
      <c r="C70" s="1244" t="s">
        <v>5504</v>
      </c>
      <c r="D70" s="1246" t="s">
        <v>1095</v>
      </c>
    </row>
    <row r="71" spans="1:14">
      <c r="B71" s="1244">
        <v>1</v>
      </c>
      <c r="C71" s="1244" t="s">
        <v>5504</v>
      </c>
      <c r="D71" s="1246" t="s">
        <v>1096</v>
      </c>
    </row>
    <row r="72" spans="1:14">
      <c r="A72" s="1233">
        <v>55</v>
      </c>
      <c r="B72" s="1234" t="s">
        <v>2892</v>
      </c>
      <c r="C72" s="1235"/>
      <c r="D72" s="1236"/>
      <c r="E72" s="1233" t="s">
        <v>4018</v>
      </c>
      <c r="F72" s="1235">
        <v>1</v>
      </c>
      <c r="G72" s="1237"/>
      <c r="H72" s="1238">
        <f>$F72*$G72</f>
        <v>0</v>
      </c>
      <c r="I72" s="1237"/>
      <c r="J72" s="1238">
        <f>$F72*$I72</f>
        <v>0</v>
      </c>
      <c r="K72" s="1237">
        <f>$G72+$I72</f>
        <v>0</v>
      </c>
      <c r="L72" s="1238">
        <f>$H72+$J72</f>
        <v>0</v>
      </c>
      <c r="M72" s="1235"/>
      <c r="N72" s="1235"/>
    </row>
    <row r="73" spans="1:14" ht="25.5">
      <c r="A73" s="1219"/>
      <c r="B73" s="1239"/>
      <c r="C73" s="1240"/>
      <c r="D73" s="1241" t="s">
        <v>44</v>
      </c>
      <c r="E73" s="1219"/>
      <c r="F73" s="1240"/>
      <c r="G73" s="1222"/>
      <c r="H73" s="1242"/>
      <c r="I73" s="1222"/>
      <c r="J73" s="1242"/>
      <c r="K73" s="1222"/>
      <c r="L73" s="1242"/>
      <c r="M73" s="1240"/>
      <c r="N73" s="1240"/>
    </row>
    <row r="74" spans="1:14">
      <c r="B74" s="1244">
        <v>1</v>
      </c>
      <c r="C74" s="1244" t="s">
        <v>5504</v>
      </c>
      <c r="D74" s="1246" t="s">
        <v>2893</v>
      </c>
    </row>
    <row r="75" spans="1:14">
      <c r="B75" s="1244">
        <v>1</v>
      </c>
      <c r="C75" s="1244" t="s">
        <v>5504</v>
      </c>
      <c r="D75" s="1246" t="s">
        <v>2894</v>
      </c>
    </row>
    <row r="76" spans="1:14">
      <c r="A76" s="1233">
        <v>56</v>
      </c>
      <c r="B76" s="1234" t="s">
        <v>1103</v>
      </c>
      <c r="C76" s="1235"/>
      <c r="D76" s="1236"/>
      <c r="E76" s="1233" t="s">
        <v>4018</v>
      </c>
      <c r="F76" s="1235">
        <v>1</v>
      </c>
      <c r="G76" s="1237"/>
      <c r="H76" s="1238">
        <f>$F76*$G76</f>
        <v>0</v>
      </c>
      <c r="I76" s="1237"/>
      <c r="J76" s="1238">
        <f>$F76*$I76</f>
        <v>0</v>
      </c>
      <c r="K76" s="1237">
        <f>$G76+$I76</f>
        <v>0</v>
      </c>
      <c r="L76" s="1238">
        <f>$H76+$J76</f>
        <v>0</v>
      </c>
      <c r="M76" s="1235"/>
      <c r="N76" s="1235"/>
    </row>
    <row r="77" spans="1:14" ht="25.5">
      <c r="A77" s="1219"/>
      <c r="B77" s="1239"/>
      <c r="C77" s="1240"/>
      <c r="D77" s="1241" t="s">
        <v>44</v>
      </c>
      <c r="E77" s="1219"/>
      <c r="F77" s="1240"/>
      <c r="G77" s="1222"/>
      <c r="H77" s="1242"/>
      <c r="I77" s="1222"/>
      <c r="J77" s="1242"/>
      <c r="K77" s="1222"/>
      <c r="L77" s="1242"/>
      <c r="M77" s="1240"/>
      <c r="N77" s="1240"/>
    </row>
    <row r="78" spans="1:14">
      <c r="B78" s="1244">
        <v>1</v>
      </c>
      <c r="C78" s="1244" t="s">
        <v>5504</v>
      </c>
      <c r="D78" s="1246" t="s">
        <v>1104</v>
      </c>
    </row>
    <row r="79" spans="1:14">
      <c r="A79" s="1233">
        <v>57</v>
      </c>
      <c r="B79" s="1234" t="s">
        <v>2895</v>
      </c>
      <c r="C79" s="1235"/>
      <c r="D79" s="1236"/>
      <c r="E79" s="1233" t="s">
        <v>4018</v>
      </c>
      <c r="F79" s="1235">
        <v>1</v>
      </c>
      <c r="G79" s="1237"/>
      <c r="H79" s="1238">
        <f>$F79*$G79</f>
        <v>0</v>
      </c>
      <c r="I79" s="1237"/>
      <c r="J79" s="1238">
        <f>$F79*$I79</f>
        <v>0</v>
      </c>
      <c r="K79" s="1237">
        <f>$G79+$I79</f>
        <v>0</v>
      </c>
      <c r="L79" s="1238">
        <f>$H79+$J79</f>
        <v>0</v>
      </c>
      <c r="M79" s="1235"/>
      <c r="N79" s="1235"/>
    </row>
    <row r="80" spans="1:14" ht="25.5">
      <c r="A80" s="1219"/>
      <c r="B80" s="1239"/>
      <c r="C80" s="1240"/>
      <c r="D80" s="1241" t="s">
        <v>44</v>
      </c>
      <c r="E80" s="1219"/>
      <c r="F80" s="1240"/>
      <c r="G80" s="1222"/>
      <c r="H80" s="1242"/>
      <c r="I80" s="1222"/>
      <c r="J80" s="1242"/>
      <c r="K80" s="1222"/>
      <c r="L80" s="1242"/>
      <c r="M80" s="1240"/>
      <c r="N80" s="1240"/>
    </row>
    <row r="81" spans="1:14" ht="25.5">
      <c r="B81" s="1244">
        <v>1</v>
      </c>
      <c r="C81" s="1244" t="s">
        <v>5504</v>
      </c>
      <c r="D81" s="1246" t="s">
        <v>1098</v>
      </c>
    </row>
    <row r="82" spans="1:14">
      <c r="B82" s="1244">
        <v>1</v>
      </c>
      <c r="C82" s="1244" t="s">
        <v>5504</v>
      </c>
      <c r="D82" s="1246" t="s">
        <v>1099</v>
      </c>
    </row>
    <row r="83" spans="1:14">
      <c r="A83" s="1233">
        <v>58</v>
      </c>
      <c r="B83" s="1234" t="s">
        <v>1279</v>
      </c>
      <c r="C83" s="1235"/>
      <c r="D83" s="1236"/>
      <c r="E83" s="1233" t="s">
        <v>4018</v>
      </c>
      <c r="F83" s="1235">
        <v>1</v>
      </c>
      <c r="G83" s="1237"/>
      <c r="H83" s="1238">
        <f>$F83*$G83</f>
        <v>0</v>
      </c>
      <c r="I83" s="1237"/>
      <c r="J83" s="1238">
        <f>$F83*$I83</f>
        <v>0</v>
      </c>
      <c r="K83" s="1237">
        <f>$G83+$I83</f>
        <v>0</v>
      </c>
      <c r="L83" s="1238">
        <f>$H83+$J83</f>
        <v>0</v>
      </c>
      <c r="M83" s="1235"/>
      <c r="N83" s="1235"/>
    </row>
    <row r="84" spans="1:14">
      <c r="D84" s="1246" t="s">
        <v>1274</v>
      </c>
    </row>
    <row r="85" spans="1:14" ht="25.5">
      <c r="D85" s="1246" t="s">
        <v>0</v>
      </c>
    </row>
    <row r="86" spans="1:14">
      <c r="D86" s="1246" t="s">
        <v>1280</v>
      </c>
    </row>
    <row r="87" spans="1:14">
      <c r="D87" s="1246" t="s">
        <v>1281</v>
      </c>
    </row>
    <row r="88" spans="1:14" ht="13.5" thickBot="1">
      <c r="D88" s="1246" t="s">
        <v>1282</v>
      </c>
    </row>
    <row r="89" spans="1:14" ht="13.5" thickBot="1">
      <c r="A89" s="1253" t="s">
        <v>1283</v>
      </c>
      <c r="B89" s="1254" t="s">
        <v>1284</v>
      </c>
      <c r="C89" s="1255"/>
      <c r="D89" s="1256"/>
      <c r="E89" s="1257"/>
      <c r="F89" s="1255"/>
      <c r="G89" s="1258"/>
      <c r="H89" s="1259">
        <f>SUM(H7:H88)</f>
        <v>0</v>
      </c>
      <c r="I89" s="1258"/>
      <c r="J89" s="1258">
        <f>SUM(J7:J88)</f>
        <v>0</v>
      </c>
      <c r="K89" s="1258"/>
      <c r="L89" s="1258">
        <f>SUM(L7:L88)</f>
        <v>0</v>
      </c>
      <c r="M89" s="1255"/>
      <c r="N89"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19.xml><?xml version="1.0" encoding="utf-8"?>
<worksheet xmlns="http://schemas.openxmlformats.org/spreadsheetml/2006/main" xmlns:r="http://schemas.openxmlformats.org/officeDocument/2006/relationships">
  <sheetPr>
    <tabColor rgb="FF00B0F0"/>
    <pageSetUpPr fitToPage="1"/>
  </sheetPr>
  <dimension ref="A1:N26"/>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243" customWidth="1"/>
    <col min="2" max="2" width="6.83203125" style="1244" customWidth="1"/>
    <col min="3" max="3" width="5.5" style="1244" customWidth="1"/>
    <col min="4" max="4" width="68.1640625" style="1246" customWidth="1"/>
    <col min="5" max="5" width="10.1640625" style="1243" customWidth="1"/>
    <col min="6" max="6" width="9.33203125" style="1244"/>
    <col min="7" max="12" width="12.5" style="1245" customWidth="1"/>
    <col min="13" max="13" width="15" style="1244" customWidth="1"/>
    <col min="14" max="14" width="17" style="1244" customWidth="1"/>
    <col min="15" max="16384" width="9.33203125" style="1208"/>
  </cols>
  <sheetData>
    <row r="1" spans="1:14" s="1220" customFormat="1">
      <c r="A1" s="1218"/>
      <c r="B1" s="1696" t="s">
        <v>2874</v>
      </c>
      <c r="C1" s="1696"/>
      <c r="D1" s="1696"/>
      <c r="E1" s="1219"/>
      <c r="G1" s="1221"/>
      <c r="H1" s="1222">
        <f>H26</f>
        <v>0</v>
      </c>
      <c r="I1" s="1223"/>
      <c r="J1" s="1222">
        <f>J26</f>
        <v>0</v>
      </c>
      <c r="K1" s="1223"/>
      <c r="L1" s="1222">
        <f>L26</f>
        <v>0</v>
      </c>
    </row>
    <row r="2" spans="1:14" s="1220" customFormat="1">
      <c r="A2" s="1218"/>
      <c r="B2" s="1696" t="s">
        <v>3</v>
      </c>
      <c r="C2" s="1696"/>
      <c r="D2" s="1696"/>
      <c r="E2" s="1219"/>
      <c r="G2" s="1224"/>
      <c r="H2" s="1225"/>
      <c r="I2" s="1219"/>
      <c r="J2" s="1219"/>
      <c r="K2" s="1219"/>
      <c r="L2" s="1219"/>
    </row>
    <row r="3" spans="1:14" s="1220" customFormat="1">
      <c r="A3" s="1218"/>
      <c r="B3" s="1697"/>
      <c r="C3" s="1697"/>
      <c r="D3" s="1697"/>
      <c r="E3" s="1219"/>
      <c r="G3" s="1225"/>
      <c r="H3" s="1225"/>
      <c r="I3" s="1219"/>
      <c r="J3" s="1219"/>
      <c r="K3" s="1219"/>
      <c r="L3" s="1219"/>
    </row>
    <row r="4" spans="1:14" ht="25.5">
      <c r="A4" s="1226" t="s">
        <v>4834</v>
      </c>
      <c r="B4" s="1698" t="s">
        <v>4835</v>
      </c>
      <c r="C4" s="1698"/>
      <c r="D4" s="1698"/>
      <c r="E4" s="1227" t="s">
        <v>4836</v>
      </c>
      <c r="F4" s="1227" t="s">
        <v>4837</v>
      </c>
      <c r="G4" s="1210" t="s">
        <v>4838</v>
      </c>
      <c r="H4" s="1210" t="s">
        <v>4839</v>
      </c>
      <c r="I4" s="1210" t="s">
        <v>4840</v>
      </c>
      <c r="J4" s="1210" t="s">
        <v>4841</v>
      </c>
      <c r="K4" s="1210" t="s">
        <v>4842</v>
      </c>
      <c r="L4" s="1210" t="s">
        <v>4843</v>
      </c>
      <c r="M4" s="1210" t="s">
        <v>5953</v>
      </c>
      <c r="N4" s="1210" t="s">
        <v>4844</v>
      </c>
    </row>
    <row r="5" spans="1:14">
      <c r="A5" s="1228">
        <v>1</v>
      </c>
      <c r="B5" s="1228" t="s">
        <v>5936</v>
      </c>
      <c r="C5" s="1228" t="s">
        <v>5936</v>
      </c>
      <c r="D5" s="1228">
        <v>2</v>
      </c>
      <c r="E5" s="1228">
        <v>3</v>
      </c>
      <c r="F5" s="1228">
        <v>4</v>
      </c>
      <c r="G5" s="1228">
        <v>5</v>
      </c>
      <c r="H5" s="1228">
        <v>6</v>
      </c>
      <c r="I5" s="1228">
        <v>7</v>
      </c>
      <c r="J5" s="1228">
        <v>8</v>
      </c>
      <c r="K5" s="1228">
        <v>9</v>
      </c>
      <c r="L5" s="1228">
        <v>10</v>
      </c>
      <c r="M5" s="1228">
        <v>11</v>
      </c>
      <c r="N5" s="1228">
        <v>12</v>
      </c>
    </row>
    <row r="6" spans="1:14" s="1232" customFormat="1">
      <c r="A6" s="1229" t="s">
        <v>4845</v>
      </c>
      <c r="B6" s="1230" t="s">
        <v>4845</v>
      </c>
      <c r="C6" s="1230" t="s">
        <v>4845</v>
      </c>
      <c r="D6" s="1231" t="s">
        <v>4845</v>
      </c>
      <c r="E6" s="1229" t="s">
        <v>4845</v>
      </c>
      <c r="F6" s="1230" t="s">
        <v>4845</v>
      </c>
      <c r="G6" s="1229" t="s">
        <v>4846</v>
      </c>
      <c r="H6" s="1229" t="s">
        <v>4846</v>
      </c>
      <c r="I6" s="1229" t="s">
        <v>4846</v>
      </c>
      <c r="J6" s="1229" t="s">
        <v>4846</v>
      </c>
      <c r="K6" s="1230" t="s">
        <v>4846</v>
      </c>
      <c r="L6" s="1230" t="s">
        <v>4846</v>
      </c>
      <c r="M6" s="1230" t="s">
        <v>4846</v>
      </c>
      <c r="N6" s="1230" t="s">
        <v>4846</v>
      </c>
    </row>
    <row r="7" spans="1:14">
      <c r="A7" s="1233">
        <v>59</v>
      </c>
      <c r="B7" s="1234" t="s">
        <v>2896</v>
      </c>
      <c r="C7" s="1235"/>
      <c r="D7" s="1236"/>
      <c r="E7" s="1233" t="s">
        <v>4018</v>
      </c>
      <c r="F7" s="1235">
        <v>1</v>
      </c>
      <c r="G7" s="1237"/>
      <c r="H7" s="1238">
        <f>$F7*$G7</f>
        <v>0</v>
      </c>
      <c r="I7" s="1237"/>
      <c r="J7" s="1238">
        <f>$F7*$I7</f>
        <v>0</v>
      </c>
      <c r="K7" s="1237">
        <f>$G7+$I7</f>
        <v>0</v>
      </c>
      <c r="L7" s="1238">
        <f>$H7+$J7</f>
        <v>0</v>
      </c>
      <c r="M7" s="1235"/>
      <c r="N7" s="1235"/>
    </row>
    <row r="8" spans="1:14">
      <c r="B8" s="1244">
        <v>1</v>
      </c>
      <c r="C8" s="1244" t="s">
        <v>5504</v>
      </c>
      <c r="D8" s="1246" t="s">
        <v>2897</v>
      </c>
    </row>
    <row r="9" spans="1:14">
      <c r="A9" s="1233">
        <v>60</v>
      </c>
      <c r="B9" s="1234" t="s">
        <v>134</v>
      </c>
      <c r="C9" s="1235"/>
      <c r="D9" s="1236"/>
      <c r="E9" s="1233" t="s">
        <v>4018</v>
      </c>
      <c r="F9" s="1235">
        <v>1</v>
      </c>
      <c r="G9" s="1237"/>
      <c r="H9" s="1238">
        <f>$F9*$G9</f>
        <v>0</v>
      </c>
      <c r="I9" s="1237"/>
      <c r="J9" s="1238">
        <f>$F9*$I9</f>
        <v>0</v>
      </c>
      <c r="K9" s="1237">
        <f>$G9+$I9</f>
        <v>0</v>
      </c>
      <c r="L9" s="1238">
        <f>$H9+$J9</f>
        <v>0</v>
      </c>
      <c r="M9" s="1235"/>
      <c r="N9" s="1235"/>
    </row>
    <row r="10" spans="1:14">
      <c r="B10" s="1244">
        <v>1</v>
      </c>
      <c r="C10" s="1244" t="s">
        <v>5504</v>
      </c>
      <c r="D10" s="1246" t="s">
        <v>135</v>
      </c>
    </row>
    <row r="11" spans="1:14">
      <c r="B11" s="1244">
        <v>1</v>
      </c>
      <c r="C11" s="1244" t="s">
        <v>5504</v>
      </c>
      <c r="D11" s="1246" t="s">
        <v>136</v>
      </c>
    </row>
    <row r="12" spans="1:14">
      <c r="B12" s="1244">
        <v>1</v>
      </c>
      <c r="C12" s="1244" t="s">
        <v>5504</v>
      </c>
      <c r="D12" s="1246" t="s">
        <v>137</v>
      </c>
    </row>
    <row r="13" spans="1:14">
      <c r="A13" s="1233">
        <v>61</v>
      </c>
      <c r="B13" s="1234" t="s">
        <v>141</v>
      </c>
      <c r="C13" s="1235"/>
      <c r="D13" s="1236"/>
      <c r="E13" s="1233" t="s">
        <v>4018</v>
      </c>
      <c r="F13" s="1235">
        <v>1</v>
      </c>
      <c r="G13" s="1237"/>
      <c r="H13" s="1238">
        <f>$F13*$G13</f>
        <v>0</v>
      </c>
      <c r="I13" s="1237"/>
      <c r="J13" s="1238">
        <f>$F13*$I13</f>
        <v>0</v>
      </c>
      <c r="K13" s="1237">
        <f>$G13+$I13</f>
        <v>0</v>
      </c>
      <c r="L13" s="1238">
        <f>$H13+$J13</f>
        <v>0</v>
      </c>
      <c r="M13" s="1235"/>
      <c r="N13" s="1235"/>
    </row>
    <row r="14" spans="1:14">
      <c r="B14" s="1244">
        <v>1</v>
      </c>
      <c r="C14" s="1244" t="s">
        <v>5504</v>
      </c>
      <c r="D14" s="1246" t="s">
        <v>142</v>
      </c>
    </row>
    <row r="15" spans="1:14">
      <c r="A15" s="1233">
        <v>62</v>
      </c>
      <c r="B15" s="1234" t="s">
        <v>143</v>
      </c>
      <c r="C15" s="1235"/>
      <c r="D15" s="1236"/>
      <c r="E15" s="1233" t="s">
        <v>4018</v>
      </c>
      <c r="F15" s="1235">
        <v>1</v>
      </c>
      <c r="G15" s="1237"/>
      <c r="H15" s="1238">
        <f>$F15*$G15</f>
        <v>0</v>
      </c>
      <c r="I15" s="1237"/>
      <c r="J15" s="1238">
        <f>$F15*$I15</f>
        <v>0</v>
      </c>
      <c r="K15" s="1237">
        <f>$G15+$I15</f>
        <v>0</v>
      </c>
      <c r="L15" s="1238">
        <f>$H15+$J15</f>
        <v>0</v>
      </c>
      <c r="M15" s="1235"/>
      <c r="N15" s="1235"/>
    </row>
    <row r="16" spans="1:14">
      <c r="B16" s="1244">
        <v>1</v>
      </c>
      <c r="C16" s="1244" t="s">
        <v>5504</v>
      </c>
      <c r="D16" s="1246" t="s">
        <v>144</v>
      </c>
    </row>
    <row r="17" spans="1:14">
      <c r="A17" s="1233">
        <v>63</v>
      </c>
      <c r="B17" s="1234" t="s">
        <v>145</v>
      </c>
      <c r="C17" s="1235"/>
      <c r="D17" s="1236"/>
      <c r="E17" s="1233" t="s">
        <v>4018</v>
      </c>
      <c r="F17" s="1235">
        <v>1</v>
      </c>
      <c r="G17" s="1237"/>
      <c r="H17" s="1238">
        <f>$F17*$G17</f>
        <v>0</v>
      </c>
      <c r="I17" s="1237"/>
      <c r="J17" s="1238">
        <f>$F17*$I17</f>
        <v>0</v>
      </c>
      <c r="K17" s="1237">
        <f>$G17+$I17</f>
        <v>0</v>
      </c>
      <c r="L17" s="1238">
        <f>$H17+$J17</f>
        <v>0</v>
      </c>
      <c r="M17" s="1235"/>
      <c r="N17" s="1235"/>
    </row>
    <row r="18" spans="1:14" ht="25.5">
      <c r="A18" s="1219"/>
      <c r="B18" s="1239"/>
      <c r="C18" s="1240"/>
      <c r="D18" s="1241" t="s">
        <v>146</v>
      </c>
      <c r="E18" s="1219"/>
      <c r="F18" s="1240"/>
      <c r="G18" s="1222"/>
      <c r="H18" s="1242"/>
      <c r="I18" s="1222"/>
      <c r="J18" s="1242"/>
      <c r="K18" s="1222"/>
      <c r="L18" s="1242"/>
      <c r="M18" s="1240"/>
      <c r="N18" s="1240"/>
    </row>
    <row r="19" spans="1:14">
      <c r="B19" s="1244">
        <v>1</v>
      </c>
      <c r="C19" s="1244" t="s">
        <v>5504</v>
      </c>
      <c r="D19" s="1246" t="s">
        <v>147</v>
      </c>
    </row>
    <row r="20" spans="1:14">
      <c r="A20" s="1233">
        <v>64</v>
      </c>
      <c r="B20" s="1234" t="s">
        <v>1279</v>
      </c>
      <c r="C20" s="1235"/>
      <c r="D20" s="1236"/>
      <c r="E20" s="1233" t="s">
        <v>4018</v>
      </c>
      <c r="F20" s="1235">
        <v>1</v>
      </c>
      <c r="G20" s="1237"/>
      <c r="H20" s="1238">
        <f>$F20*$G20</f>
        <v>0</v>
      </c>
      <c r="I20" s="1237"/>
      <c r="J20" s="1238">
        <f>$F20*$I20</f>
        <v>0</v>
      </c>
      <c r="K20" s="1237">
        <f>$G20+$I20</f>
        <v>0</v>
      </c>
      <c r="L20" s="1238">
        <f>$H20+$J20</f>
        <v>0</v>
      </c>
      <c r="M20" s="1235"/>
      <c r="N20" s="1235"/>
    </row>
    <row r="21" spans="1:14">
      <c r="D21" s="1246" t="s">
        <v>1274</v>
      </c>
    </row>
    <row r="22" spans="1:14" ht="25.5">
      <c r="D22" s="1246" t="s">
        <v>0</v>
      </c>
    </row>
    <row r="23" spans="1:14">
      <c r="D23" s="1246" t="s">
        <v>1280</v>
      </c>
    </row>
    <row r="24" spans="1:14">
      <c r="D24" s="1246" t="s">
        <v>1281</v>
      </c>
    </row>
    <row r="25" spans="1:14" ht="13.5" thickBot="1">
      <c r="D25" s="1246" t="s">
        <v>1282</v>
      </c>
    </row>
    <row r="26" spans="1:14" ht="13.5" thickBot="1">
      <c r="A26" s="1253" t="s">
        <v>1283</v>
      </c>
      <c r="B26" s="1254" t="s">
        <v>1284</v>
      </c>
      <c r="C26" s="1255"/>
      <c r="D26" s="1256"/>
      <c r="E26" s="1257"/>
      <c r="F26" s="1255"/>
      <c r="G26" s="1258"/>
      <c r="H26" s="1259">
        <f>SUM(H7:H25)</f>
        <v>0</v>
      </c>
      <c r="I26" s="1258"/>
      <c r="J26" s="1258">
        <f>SUM(J7:J25)</f>
        <v>0</v>
      </c>
      <c r="K26" s="1258"/>
      <c r="L26" s="1258">
        <f>SUM(L7:L25)</f>
        <v>0</v>
      </c>
      <c r="M26" s="1255"/>
      <c r="N26" s="1260"/>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 rekonstrukce a intenzifikace ÚV Mokošín, DSP&amp;R16-7859-05</oddHeader>
    <oddFooter>&amp;L&amp;8&amp;F/&amp;A&amp;R&amp;8&amp;P/&amp;N</oddFooter>
  </headerFooter>
</worksheet>
</file>

<file path=xl/worksheets/sheet120.xml><?xml version="1.0" encoding="utf-8"?>
<worksheet xmlns="http://schemas.openxmlformats.org/spreadsheetml/2006/main" xmlns:r="http://schemas.openxmlformats.org/officeDocument/2006/relationships">
  <sheetPr>
    <tabColor rgb="FF00B0F0"/>
    <pageSetUpPr fitToPage="1"/>
  </sheetPr>
  <dimension ref="A3:E22"/>
  <sheetViews>
    <sheetView workbookViewId="0">
      <selection activeCell="A31" sqref="A31"/>
    </sheetView>
  </sheetViews>
  <sheetFormatPr defaultRowHeight="12.75"/>
  <cols>
    <col min="1" max="1" width="9.33203125" style="1009"/>
    <col min="2" max="2" width="45" style="1000" customWidth="1"/>
    <col min="3" max="3" width="15.1640625" style="1000" customWidth="1"/>
    <col min="4" max="4" width="16.1640625" style="1000" customWidth="1"/>
    <col min="5" max="5" width="17.6640625" style="1000" customWidth="1"/>
    <col min="6" max="16384" width="9.33203125" style="1000"/>
  </cols>
  <sheetData>
    <row r="3" spans="1:5">
      <c r="B3" s="999" t="s">
        <v>2898</v>
      </c>
    </row>
    <row r="5" spans="1:5">
      <c r="B5" s="1001" t="s">
        <v>4826</v>
      </c>
      <c r="C5" s="1002" t="s">
        <v>4827</v>
      </c>
      <c r="D5" s="1002" t="s">
        <v>4828</v>
      </c>
      <c r="E5" s="1002" t="s">
        <v>4829</v>
      </c>
    </row>
    <row r="6" spans="1:5">
      <c r="B6" s="1003"/>
      <c r="C6" s="1003"/>
      <c r="D6" s="1003"/>
      <c r="E6" s="1003"/>
    </row>
    <row r="7" spans="1:5">
      <c r="B7" s="1003" t="s">
        <v>2899</v>
      </c>
      <c r="C7" s="1004">
        <f ca="1">'Mot (17)'!$H$1</f>
        <v>0</v>
      </c>
      <c r="D7" s="1004">
        <f ca="1">'Mot (17)'!$J$1</f>
        <v>0</v>
      </c>
      <c r="E7" s="1004">
        <f ca="1">'Mot (17)'!$L$1</f>
        <v>0</v>
      </c>
    </row>
    <row r="8" spans="1:5">
      <c r="B8" s="1003"/>
      <c r="C8" s="1004"/>
      <c r="D8" s="1004"/>
      <c r="E8" s="1004"/>
    </row>
    <row r="9" spans="1:5">
      <c r="B9" s="1005" t="s">
        <v>4832</v>
      </c>
      <c r="C9" s="1006">
        <f>SUM(C6:C8)</f>
        <v>0</v>
      </c>
      <c r="D9" s="1006">
        <f>SUM(D6:D8)</f>
        <v>0</v>
      </c>
      <c r="E9" s="1006">
        <f>SUM(E6:E8)</f>
        <v>0</v>
      </c>
    </row>
    <row r="13" spans="1:5" s="1008" customFormat="1" ht="9.75">
      <c r="A13" s="1007"/>
    </row>
    <row r="14" spans="1:5" s="1008" customFormat="1" ht="9.75">
      <c r="A14" s="1007"/>
    </row>
    <row r="15" spans="1:5" s="1008" customFormat="1" ht="9.75">
      <c r="A15" s="1007"/>
    </row>
    <row r="16" spans="1:5" s="1008" customFormat="1" ht="9.75">
      <c r="A16" s="1007"/>
    </row>
    <row r="17" spans="1:1" s="1008" customFormat="1" ht="9.75">
      <c r="A17" s="1007"/>
    </row>
    <row r="18" spans="1:1" s="1008" customFormat="1" ht="9.75">
      <c r="A18" s="1007"/>
    </row>
    <row r="19" spans="1:1" s="1008" customFormat="1" ht="9.75">
      <c r="A19" s="1007"/>
    </row>
    <row r="20" spans="1:1" s="1008" customFormat="1" ht="9.75">
      <c r="A20" s="1007"/>
    </row>
    <row r="21" spans="1:1" s="1008" customFormat="1" ht="9.75">
      <c r="A21" s="1007"/>
    </row>
    <row r="22" spans="1:1" s="1008" customFormat="1" ht="9.75">
      <c r="A22" s="100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1.xml><?xml version="1.0" encoding="utf-8"?>
<worksheet xmlns="http://schemas.openxmlformats.org/spreadsheetml/2006/main" xmlns:r="http://schemas.openxmlformats.org/officeDocument/2006/relationships">
  <sheetPr>
    <tabColor rgb="FF00B0F0"/>
    <pageSetUpPr fitToPage="1"/>
  </sheetPr>
  <dimension ref="A1:N3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2900</v>
      </c>
      <c r="C1" s="1684"/>
      <c r="D1" s="1684"/>
      <c r="E1" s="1011"/>
      <c r="G1" s="1013"/>
      <c r="H1" s="1014">
        <f>H39</f>
        <v>0</v>
      </c>
      <c r="I1" s="1015"/>
      <c r="J1" s="1014">
        <f>J39</f>
        <v>0</v>
      </c>
      <c r="K1" s="1015"/>
      <c r="L1" s="1014">
        <f>L39</f>
        <v>0</v>
      </c>
    </row>
    <row r="2" spans="1:14" s="1012" customFormat="1">
      <c r="A2" s="1010"/>
      <c r="B2" s="1684" t="s">
        <v>2899</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1</v>
      </c>
      <c r="B7" s="1026" t="s">
        <v>2901</v>
      </c>
      <c r="C7" s="1027"/>
      <c r="D7" s="1028"/>
      <c r="E7" s="1025" t="s">
        <v>4018</v>
      </c>
      <c r="F7" s="1027">
        <v>1</v>
      </c>
      <c r="G7" s="1029"/>
      <c r="H7" s="1030">
        <f>$F7*$G7</f>
        <v>0</v>
      </c>
      <c r="I7" s="1029"/>
      <c r="J7" s="1030">
        <f>$F7*$I7</f>
        <v>0</v>
      </c>
      <c r="K7" s="1029">
        <f>$G7+$I7</f>
        <v>0</v>
      </c>
      <c r="L7" s="1030">
        <f>$H7+$J7</f>
        <v>0</v>
      </c>
      <c r="M7" s="1027"/>
      <c r="N7" s="1027"/>
    </row>
    <row r="8" spans="1:14">
      <c r="B8" s="1036">
        <v>6</v>
      </c>
      <c r="C8" s="1036" t="s">
        <v>5504</v>
      </c>
      <c r="D8" s="1038" t="s">
        <v>2902</v>
      </c>
    </row>
    <row r="9" spans="1:14">
      <c r="B9" s="1036">
        <v>6</v>
      </c>
      <c r="C9" s="1036" t="s">
        <v>5504</v>
      </c>
      <c r="D9" s="1038" t="s">
        <v>2903</v>
      </c>
    </row>
    <row r="10" spans="1:14">
      <c r="B10" s="1036">
        <v>6</v>
      </c>
      <c r="C10" s="1036" t="s">
        <v>5504</v>
      </c>
      <c r="D10" s="1038" t="s">
        <v>2904</v>
      </c>
    </row>
    <row r="11" spans="1:14">
      <c r="A11" s="1025">
        <v>2</v>
      </c>
      <c r="B11" s="1026" t="s">
        <v>2905</v>
      </c>
      <c r="C11" s="1027"/>
      <c r="D11" s="1028"/>
      <c r="E11" s="1025" t="s">
        <v>4018</v>
      </c>
      <c r="F11" s="1027">
        <v>1</v>
      </c>
      <c r="G11" s="1029"/>
      <c r="H11" s="1030">
        <f>$F11*$G11</f>
        <v>0</v>
      </c>
      <c r="I11" s="1029"/>
      <c r="J11" s="1030">
        <f>$F11*$I11</f>
        <v>0</v>
      </c>
      <c r="K11" s="1029">
        <f>$G11+$I11</f>
        <v>0</v>
      </c>
      <c r="L11" s="1030">
        <f>$H11+$J11</f>
        <v>0</v>
      </c>
      <c r="M11" s="1027"/>
      <c r="N11" s="1027"/>
    </row>
    <row r="12" spans="1:14">
      <c r="B12" s="1036">
        <v>250</v>
      </c>
      <c r="C12" s="1036" t="s">
        <v>5504</v>
      </c>
      <c r="D12" s="1038" t="s">
        <v>2906</v>
      </c>
    </row>
    <row r="13" spans="1:14">
      <c r="A13" s="1025">
        <v>3</v>
      </c>
      <c r="B13" s="1026" t="s">
        <v>2907</v>
      </c>
      <c r="C13" s="1027"/>
      <c r="D13" s="1028"/>
      <c r="E13" s="1025" t="s">
        <v>4018</v>
      </c>
      <c r="F13" s="1027">
        <v>1</v>
      </c>
      <c r="G13" s="1029"/>
      <c r="H13" s="1030">
        <f>$F13*$G13</f>
        <v>0</v>
      </c>
      <c r="I13" s="1029"/>
      <c r="J13" s="1030">
        <f>$F13*$I13</f>
        <v>0</v>
      </c>
      <c r="K13" s="1029">
        <f>$G13+$I13</f>
        <v>0</v>
      </c>
      <c r="L13" s="1030">
        <f>$H13+$J13</f>
        <v>0</v>
      </c>
      <c r="M13" s="1027"/>
      <c r="N13" s="1027"/>
    </row>
    <row r="14" spans="1:14">
      <c r="B14" s="1036">
        <v>56</v>
      </c>
      <c r="C14" s="1036" t="s">
        <v>5504</v>
      </c>
      <c r="D14" s="1038" t="s">
        <v>2908</v>
      </c>
    </row>
    <row r="15" spans="1:14">
      <c r="B15" s="1036">
        <v>14</v>
      </c>
      <c r="C15" s="1036" t="s">
        <v>5504</v>
      </c>
      <c r="D15" s="1038" t="s">
        <v>2909</v>
      </c>
    </row>
    <row r="16" spans="1:14">
      <c r="B16" s="1036">
        <v>28</v>
      </c>
      <c r="C16" s="1036" t="s">
        <v>5504</v>
      </c>
      <c r="D16" s="1038" t="s">
        <v>2910</v>
      </c>
    </row>
    <row r="17" spans="1:14">
      <c r="A17" s="1025">
        <v>4</v>
      </c>
      <c r="B17" s="1026" t="s">
        <v>2911</v>
      </c>
      <c r="C17" s="1027"/>
      <c r="D17" s="1028"/>
      <c r="E17" s="1025" t="s">
        <v>4018</v>
      </c>
      <c r="F17" s="1027">
        <v>1</v>
      </c>
      <c r="G17" s="1029"/>
      <c r="H17" s="1030">
        <f>$F17*$G17</f>
        <v>0</v>
      </c>
      <c r="I17" s="1029"/>
      <c r="J17" s="1030">
        <f>$F17*$I17</f>
        <v>0</v>
      </c>
      <c r="K17" s="1029">
        <f>$G17+$I17</f>
        <v>0</v>
      </c>
      <c r="L17" s="1030">
        <f>$H17+$J17</f>
        <v>0</v>
      </c>
      <c r="M17" s="1027"/>
      <c r="N17" s="1027"/>
    </row>
    <row r="18" spans="1:14">
      <c r="B18" s="1036">
        <v>60</v>
      </c>
      <c r="C18" s="1036" t="s">
        <v>459</v>
      </c>
      <c r="D18" s="1038" t="s">
        <v>2912</v>
      </c>
    </row>
    <row r="19" spans="1:14">
      <c r="B19" s="1036">
        <v>70</v>
      </c>
      <c r="C19" s="1036" t="s">
        <v>459</v>
      </c>
      <c r="D19" s="1038" t="s">
        <v>2913</v>
      </c>
    </row>
    <row r="20" spans="1:14">
      <c r="B20" s="1036">
        <v>150</v>
      </c>
      <c r="C20" s="1036" t="s">
        <v>459</v>
      </c>
      <c r="D20" s="1038" t="s">
        <v>2914</v>
      </c>
    </row>
    <row r="21" spans="1:14">
      <c r="B21" s="1036">
        <v>180</v>
      </c>
      <c r="C21" s="1036" t="s">
        <v>5504</v>
      </c>
      <c r="D21" s="1038" t="s">
        <v>2915</v>
      </c>
    </row>
    <row r="22" spans="1:14">
      <c r="A22" s="1025">
        <v>5</v>
      </c>
      <c r="B22" s="1026" t="s">
        <v>2916</v>
      </c>
      <c r="C22" s="1027"/>
      <c r="D22" s="1028"/>
      <c r="E22" s="1025" t="s">
        <v>4018</v>
      </c>
      <c r="F22" s="1027">
        <v>1</v>
      </c>
      <c r="G22" s="1029"/>
      <c r="H22" s="1030">
        <f>$F22*$G22</f>
        <v>0</v>
      </c>
      <c r="I22" s="1029"/>
      <c r="J22" s="1030">
        <f>$F22*$I22</f>
        <v>0</v>
      </c>
      <c r="K22" s="1029">
        <f>$G22+$I22</f>
        <v>0</v>
      </c>
      <c r="L22" s="1030">
        <f>$H22+$J22</f>
        <v>0</v>
      </c>
      <c r="M22" s="1027"/>
      <c r="N22" s="1027"/>
    </row>
    <row r="23" spans="1:14">
      <c r="B23" s="1036">
        <v>14</v>
      </c>
      <c r="C23" s="1036" t="s">
        <v>5504</v>
      </c>
      <c r="D23" s="1038" t="s">
        <v>2917</v>
      </c>
    </row>
    <row r="24" spans="1:14">
      <c r="B24" s="1036">
        <v>6</v>
      </c>
      <c r="C24" s="1036" t="s">
        <v>5504</v>
      </c>
      <c r="D24" s="1038" t="s">
        <v>2918</v>
      </c>
    </row>
    <row r="25" spans="1:14">
      <c r="B25" s="1036">
        <v>42</v>
      </c>
      <c r="C25" s="1036" t="s">
        <v>5504</v>
      </c>
      <c r="D25" s="1038" t="s">
        <v>2919</v>
      </c>
    </row>
    <row r="26" spans="1:14">
      <c r="B26" s="1036">
        <v>42</v>
      </c>
      <c r="C26" s="1036" t="s">
        <v>5504</v>
      </c>
      <c r="D26" s="1038" t="s">
        <v>2920</v>
      </c>
    </row>
    <row r="27" spans="1:14">
      <c r="B27" s="1036">
        <v>80</v>
      </c>
      <c r="C27" s="1036" t="s">
        <v>5504</v>
      </c>
      <c r="D27" s="1038" t="s">
        <v>2921</v>
      </c>
    </row>
    <row r="28" spans="1:14">
      <c r="B28" s="1036">
        <v>14</v>
      </c>
      <c r="C28" s="1036" t="s">
        <v>5504</v>
      </c>
      <c r="D28" s="1038" t="s">
        <v>2922</v>
      </c>
    </row>
    <row r="29" spans="1:14">
      <c r="A29" s="1025">
        <v>6</v>
      </c>
      <c r="B29" s="1026" t="s">
        <v>1270</v>
      </c>
      <c r="C29" s="1027"/>
      <c r="D29" s="1028"/>
      <c r="E29" s="1025" t="s">
        <v>4018</v>
      </c>
      <c r="F29" s="1027">
        <v>1</v>
      </c>
      <c r="G29" s="1029"/>
      <c r="H29" s="1030">
        <f>$F29*$G29</f>
        <v>0</v>
      </c>
      <c r="I29" s="1029"/>
      <c r="J29" s="1030">
        <f>$F29*$I29</f>
        <v>0</v>
      </c>
      <c r="K29" s="1029">
        <f>$G29+$I29</f>
        <v>0</v>
      </c>
      <c r="L29" s="1030">
        <f>$H29+$J29</f>
        <v>0</v>
      </c>
      <c r="M29" s="1027"/>
      <c r="N29" s="1027"/>
    </row>
    <row r="30" spans="1:14" ht="25.5">
      <c r="B30" s="1036">
        <v>1</v>
      </c>
      <c r="C30" s="1036" t="s">
        <v>5504</v>
      </c>
      <c r="D30" s="1038" t="s">
        <v>1271</v>
      </c>
    </row>
    <row r="31" spans="1:14">
      <c r="A31" s="1025">
        <v>7</v>
      </c>
      <c r="B31" s="1026" t="s">
        <v>1273</v>
      </c>
      <c r="C31" s="1027"/>
      <c r="D31" s="1028"/>
      <c r="E31" s="1025" t="s">
        <v>4018</v>
      </c>
      <c r="F31" s="1027">
        <v>1</v>
      </c>
      <c r="G31" s="1029"/>
      <c r="H31" s="1030">
        <f>$F31*$G31</f>
        <v>0</v>
      </c>
      <c r="I31" s="1029"/>
      <c r="J31" s="1030">
        <f>$F31*$I31</f>
        <v>0</v>
      </c>
      <c r="K31" s="1029">
        <f>$G31+$I31</f>
        <v>0</v>
      </c>
      <c r="L31" s="1030">
        <f>$H31+$J31</f>
        <v>0</v>
      </c>
      <c r="M31" s="1027"/>
      <c r="N31" s="1027"/>
    </row>
    <row r="32" spans="1:14">
      <c r="D32" s="1038" t="s">
        <v>1274</v>
      </c>
    </row>
    <row r="33" spans="1:14">
      <c r="D33" s="1038" t="s">
        <v>1276</v>
      </c>
    </row>
    <row r="34" spans="1:14">
      <c r="D34" s="1038" t="s">
        <v>1277</v>
      </c>
    </row>
    <row r="35" spans="1:14">
      <c r="D35" s="1038" t="s">
        <v>1278</v>
      </c>
    </row>
    <row r="36" spans="1:14">
      <c r="A36" s="1025">
        <v>8</v>
      </c>
      <c r="B36" s="1026" t="s">
        <v>1279</v>
      </c>
      <c r="C36" s="1027"/>
      <c r="D36" s="1028"/>
      <c r="E36" s="1025" t="s">
        <v>4018</v>
      </c>
      <c r="F36" s="1027">
        <v>1</v>
      </c>
      <c r="G36" s="1029"/>
      <c r="H36" s="1030">
        <f>$F36*$G36</f>
        <v>0</v>
      </c>
      <c r="I36" s="1029"/>
      <c r="J36" s="1030">
        <f>$F36*$I36</f>
        <v>0</v>
      </c>
      <c r="K36" s="1029">
        <f>$G36+$I36</f>
        <v>0</v>
      </c>
      <c r="L36" s="1030">
        <f>$H36+$J36</f>
        <v>0</v>
      </c>
      <c r="M36" s="1027"/>
      <c r="N36" s="1027"/>
    </row>
    <row r="37" spans="1:14">
      <c r="D37" s="1038" t="s">
        <v>1274</v>
      </c>
    </row>
    <row r="38" spans="1:14" ht="13.5" thickBot="1">
      <c r="D38" s="1038" t="s">
        <v>1282</v>
      </c>
    </row>
    <row r="39" spans="1:14" ht="13.5" thickBot="1">
      <c r="A39" s="1045" t="s">
        <v>1283</v>
      </c>
      <c r="B39" s="1046" t="s">
        <v>1284</v>
      </c>
      <c r="C39" s="1047"/>
      <c r="D39" s="1048"/>
      <c r="E39" s="1049"/>
      <c r="F39" s="1047"/>
      <c r="G39" s="1050"/>
      <c r="H39" s="1051">
        <f>SUM(H7:H38)</f>
        <v>0</v>
      </c>
      <c r="I39" s="1050"/>
      <c r="J39" s="1050">
        <f>SUM(J7:J38)</f>
        <v>0</v>
      </c>
      <c r="K39" s="1050"/>
      <c r="L39" s="1050">
        <f>SUM(L7:L38)</f>
        <v>0</v>
      </c>
      <c r="M39" s="1047"/>
      <c r="N39"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2.xml><?xml version="1.0" encoding="utf-8"?>
<worksheet xmlns="http://schemas.openxmlformats.org/spreadsheetml/2006/main" xmlns:r="http://schemas.openxmlformats.org/officeDocument/2006/relationships">
  <sheetPr>
    <tabColor rgb="FF00B0F0"/>
    <pageSetUpPr fitToPage="1"/>
  </sheetPr>
  <dimension ref="A3:E28"/>
  <sheetViews>
    <sheetView workbookViewId="0">
      <selection activeCell="A31" sqref="A31"/>
    </sheetView>
  </sheetViews>
  <sheetFormatPr defaultRowHeight="12.75"/>
  <cols>
    <col min="1" max="1" width="9.33203125" style="1009"/>
    <col min="2" max="2" width="45" style="1000" customWidth="1"/>
    <col min="3" max="3" width="15.1640625" style="1000" customWidth="1"/>
    <col min="4" max="4" width="16.1640625" style="1000" customWidth="1"/>
    <col min="5" max="5" width="17.6640625" style="1000" customWidth="1"/>
    <col min="6" max="16384" width="9.33203125" style="1000"/>
  </cols>
  <sheetData>
    <row r="3" spans="2:5" s="1000" customFormat="1">
      <c r="B3" s="999" t="s">
        <v>2923</v>
      </c>
    </row>
    <row r="5" spans="2:5" s="1000" customFormat="1">
      <c r="B5" s="1001" t="s">
        <v>4826</v>
      </c>
      <c r="C5" s="1002" t="s">
        <v>4827</v>
      </c>
      <c r="D5" s="1002" t="s">
        <v>4828</v>
      </c>
      <c r="E5" s="1002" t="s">
        <v>4829</v>
      </c>
    </row>
    <row r="6" spans="2:5" s="1000" customFormat="1">
      <c r="B6" s="1003"/>
      <c r="C6" s="1003"/>
      <c r="D6" s="1003"/>
      <c r="E6" s="1003"/>
    </row>
    <row r="7" spans="2:5" s="1000" customFormat="1">
      <c r="B7" s="1003" t="s">
        <v>2924</v>
      </c>
      <c r="C7" s="1004">
        <f ca="1">'H1'!$H$1</f>
        <v>0</v>
      </c>
      <c r="D7" s="1004">
        <f ca="1">'H1'!$J$1</f>
        <v>0</v>
      </c>
      <c r="E7" s="1004">
        <f ca="1">'H1'!$L$1</f>
        <v>0</v>
      </c>
    </row>
    <row r="8" spans="2:5" s="1000" customFormat="1">
      <c r="B8" s="1003" t="s">
        <v>2925</v>
      </c>
      <c r="C8" s="1004">
        <f ca="1">'H2'!$H$1</f>
        <v>0</v>
      </c>
      <c r="D8" s="1004">
        <f ca="1">'H2'!$J$1</f>
        <v>0</v>
      </c>
      <c r="E8" s="1004">
        <f ca="1">'H2'!$L$1</f>
        <v>0</v>
      </c>
    </row>
    <row r="9" spans="2:5" s="1000" customFormat="1">
      <c r="B9" s="1003" t="s">
        <v>2926</v>
      </c>
      <c r="C9" s="1004">
        <f ca="1">'H3'!$H$1</f>
        <v>0</v>
      </c>
      <c r="D9" s="1004">
        <f ca="1">'H3'!$J$1</f>
        <v>0</v>
      </c>
      <c r="E9" s="1004">
        <f ca="1">'H3'!$L$1</f>
        <v>0</v>
      </c>
    </row>
    <row r="10" spans="2:5" s="1000" customFormat="1">
      <c r="B10" s="1003" t="s">
        <v>2927</v>
      </c>
      <c r="C10" s="1004">
        <f ca="1">'H4'!$H$1</f>
        <v>0</v>
      </c>
      <c r="D10" s="1004">
        <f ca="1">'H4'!$J$1</f>
        <v>0</v>
      </c>
      <c r="E10" s="1004">
        <f ca="1">'H4'!$L$1</f>
        <v>0</v>
      </c>
    </row>
    <row r="11" spans="2:5" s="1000" customFormat="1">
      <c r="B11" s="1003" t="s">
        <v>2928</v>
      </c>
      <c r="C11" s="1004">
        <f ca="1">'H5'!$H$1</f>
        <v>0</v>
      </c>
      <c r="D11" s="1004">
        <f ca="1">'H5'!$J$1</f>
        <v>0</v>
      </c>
      <c r="E11" s="1004">
        <f ca="1">'H5'!$L$1</f>
        <v>0</v>
      </c>
    </row>
    <row r="12" spans="2:5" s="1000" customFormat="1">
      <c r="B12" s="1003" t="s">
        <v>2929</v>
      </c>
      <c r="C12" s="1004">
        <f ca="1">'H6'!$H$1</f>
        <v>0</v>
      </c>
      <c r="D12" s="1004">
        <f ca="1">'H6'!$J$1</f>
        <v>0</v>
      </c>
      <c r="E12" s="1004">
        <f ca="1">'H6'!$L$1</f>
        <v>0</v>
      </c>
    </row>
    <row r="13" spans="2:5" s="1000" customFormat="1">
      <c r="B13" s="1003" t="s">
        <v>2930</v>
      </c>
      <c r="C13" s="1004">
        <f ca="1">'H7'!$H$1</f>
        <v>0</v>
      </c>
      <c r="D13" s="1004">
        <f ca="1">'H7'!$J$1</f>
        <v>0</v>
      </c>
      <c r="E13" s="1004">
        <f ca="1">'H7'!$L$1</f>
        <v>0</v>
      </c>
    </row>
    <row r="14" spans="2:5" s="1000" customFormat="1">
      <c r="B14" s="1003"/>
      <c r="C14" s="1004"/>
      <c r="D14" s="1004"/>
      <c r="E14" s="1004"/>
    </row>
    <row r="15" spans="2:5" s="1000" customFormat="1">
      <c r="B15" s="1005" t="s">
        <v>4832</v>
      </c>
      <c r="C15" s="1006">
        <f>SUM(C6:C14)</f>
        <v>0</v>
      </c>
      <c r="D15" s="1006">
        <f>SUM(D6:D14)</f>
        <v>0</v>
      </c>
      <c r="E15" s="1006">
        <f>SUM(E6:E14)</f>
        <v>0</v>
      </c>
    </row>
    <row r="19" spans="1:1" s="1008" customFormat="1" ht="9.75">
      <c r="A19" s="1007"/>
    </row>
    <row r="20" spans="1:1" s="1008" customFormat="1" ht="9.75">
      <c r="A20" s="1007"/>
    </row>
    <row r="21" spans="1:1" s="1008" customFormat="1" ht="9.75">
      <c r="A21" s="1007"/>
    </row>
    <row r="22" spans="1:1" s="1008" customFormat="1" ht="9.75">
      <c r="A22" s="1007"/>
    </row>
    <row r="23" spans="1:1" s="1008" customFormat="1" ht="9.75">
      <c r="A23" s="1007"/>
    </row>
    <row r="24" spans="1:1" s="1008" customFormat="1" ht="9.75">
      <c r="A24" s="1007"/>
    </row>
    <row r="25" spans="1:1" s="1008" customFormat="1" ht="9.75">
      <c r="A25" s="1007"/>
    </row>
    <row r="26" spans="1:1" s="1008" customFormat="1" ht="9.75">
      <c r="A26" s="1007"/>
    </row>
    <row r="27" spans="1:1" s="1008" customFormat="1" ht="9.75">
      <c r="A27" s="1007"/>
    </row>
    <row r="28" spans="1:1" s="1008" customFormat="1" ht="9.75">
      <c r="A28" s="100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3.xml><?xml version="1.0" encoding="utf-8"?>
<worksheet xmlns="http://schemas.openxmlformats.org/spreadsheetml/2006/main" xmlns:r="http://schemas.openxmlformats.org/officeDocument/2006/relationships">
  <sheetPr>
    <tabColor rgb="FF00B0F0"/>
    <pageSetUpPr fitToPage="1"/>
  </sheetPr>
  <dimension ref="A1:N3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2931</v>
      </c>
      <c r="C1" s="1684"/>
      <c r="D1" s="1684"/>
      <c r="E1" s="1011"/>
      <c r="G1" s="1013"/>
      <c r="H1" s="1014">
        <f>H39</f>
        <v>0</v>
      </c>
      <c r="I1" s="1015"/>
      <c r="J1" s="1014">
        <f>J39</f>
        <v>0</v>
      </c>
      <c r="K1" s="1015"/>
      <c r="L1" s="1014">
        <f>L39</f>
        <v>0</v>
      </c>
    </row>
    <row r="2" spans="1:14" s="1012" customFormat="1">
      <c r="A2" s="1010"/>
      <c r="B2" s="1684" t="s">
        <v>2924</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1</v>
      </c>
      <c r="B7" s="1026" t="s">
        <v>2901</v>
      </c>
      <c r="C7" s="1027"/>
      <c r="D7" s="1028"/>
      <c r="E7" s="1025" t="s">
        <v>4018</v>
      </c>
      <c r="F7" s="1027">
        <v>1</v>
      </c>
      <c r="G7" s="1029"/>
      <c r="H7" s="1030">
        <f>$F7*$G7</f>
        <v>0</v>
      </c>
      <c r="I7" s="1029"/>
      <c r="J7" s="1030">
        <f>$F7*$I7</f>
        <v>0</v>
      </c>
      <c r="K7" s="1029">
        <f>$G7+$I7</f>
        <v>0</v>
      </c>
      <c r="L7" s="1030">
        <f>$H7+$J7</f>
        <v>0</v>
      </c>
      <c r="M7" s="1027"/>
      <c r="N7" s="1027"/>
    </row>
    <row r="8" spans="1:14">
      <c r="B8" s="1036">
        <v>2</v>
      </c>
      <c r="C8" s="1036" t="s">
        <v>5504</v>
      </c>
      <c r="D8" s="1038" t="s">
        <v>2902</v>
      </c>
    </row>
    <row r="9" spans="1:14">
      <c r="B9" s="1036">
        <v>2</v>
      </c>
      <c r="C9" s="1036" t="s">
        <v>5504</v>
      </c>
      <c r="D9" s="1038" t="s">
        <v>2903</v>
      </c>
    </row>
    <row r="10" spans="1:14">
      <c r="B10" s="1036">
        <v>2</v>
      </c>
      <c r="C10" s="1036" t="s">
        <v>5504</v>
      </c>
      <c r="D10" s="1038" t="s">
        <v>2904</v>
      </c>
    </row>
    <row r="11" spans="1:14">
      <c r="A11" s="1025">
        <v>2</v>
      </c>
      <c r="B11" s="1026" t="s">
        <v>2905</v>
      </c>
      <c r="C11" s="1027"/>
      <c r="D11" s="1028"/>
      <c r="E11" s="1025" t="s">
        <v>4018</v>
      </c>
      <c r="F11" s="1027">
        <v>1</v>
      </c>
      <c r="G11" s="1029"/>
      <c r="H11" s="1030">
        <f>$F11*$G11</f>
        <v>0</v>
      </c>
      <c r="I11" s="1029"/>
      <c r="J11" s="1030">
        <f>$F11*$I11</f>
        <v>0</v>
      </c>
      <c r="K11" s="1029">
        <f>$G11+$I11</f>
        <v>0</v>
      </c>
      <c r="L11" s="1030">
        <f>$H11+$J11</f>
        <v>0</v>
      </c>
      <c r="M11" s="1027"/>
      <c r="N11" s="1027"/>
    </row>
    <row r="12" spans="1:14">
      <c r="B12" s="1036">
        <v>65</v>
      </c>
      <c r="C12" s="1036" t="s">
        <v>5504</v>
      </c>
      <c r="D12" s="1038" t="s">
        <v>2906</v>
      </c>
    </row>
    <row r="13" spans="1:14">
      <c r="A13" s="1025">
        <v>3</v>
      </c>
      <c r="B13" s="1026" t="s">
        <v>2907</v>
      </c>
      <c r="C13" s="1027"/>
      <c r="D13" s="1028"/>
      <c r="E13" s="1025" t="s">
        <v>4018</v>
      </c>
      <c r="F13" s="1027">
        <v>1</v>
      </c>
      <c r="G13" s="1029"/>
      <c r="H13" s="1030">
        <f>$F13*$G13</f>
        <v>0</v>
      </c>
      <c r="I13" s="1029"/>
      <c r="J13" s="1030">
        <f>$F13*$I13</f>
        <v>0</v>
      </c>
      <c r="K13" s="1029">
        <f>$G13+$I13</f>
        <v>0</v>
      </c>
      <c r="L13" s="1030">
        <f>$H13+$J13</f>
        <v>0</v>
      </c>
      <c r="M13" s="1027"/>
      <c r="N13" s="1027"/>
    </row>
    <row r="14" spans="1:14">
      <c r="B14" s="1036">
        <v>10</v>
      </c>
      <c r="C14" s="1036" t="s">
        <v>5504</v>
      </c>
      <c r="D14" s="1038" t="s">
        <v>2908</v>
      </c>
    </row>
    <row r="15" spans="1:14">
      <c r="B15" s="1036">
        <v>5</v>
      </c>
      <c r="C15" s="1036" t="s">
        <v>5504</v>
      </c>
      <c r="D15" s="1038" t="s">
        <v>2909</v>
      </c>
    </row>
    <row r="16" spans="1:14">
      <c r="B16" s="1036">
        <v>10</v>
      </c>
      <c r="C16" s="1036" t="s">
        <v>5504</v>
      </c>
      <c r="D16" s="1038" t="s">
        <v>2910</v>
      </c>
    </row>
    <row r="17" spans="1:14">
      <c r="A17" s="1025">
        <v>4</v>
      </c>
      <c r="B17" s="1026" t="s">
        <v>2911</v>
      </c>
      <c r="C17" s="1027"/>
      <c r="D17" s="1028"/>
      <c r="E17" s="1025" t="s">
        <v>4018</v>
      </c>
      <c r="F17" s="1027">
        <v>1</v>
      </c>
      <c r="G17" s="1029"/>
      <c r="H17" s="1030">
        <f>$F17*$G17</f>
        <v>0</v>
      </c>
      <c r="I17" s="1029"/>
      <c r="J17" s="1030">
        <f>$F17*$I17</f>
        <v>0</v>
      </c>
      <c r="K17" s="1029">
        <f>$G17+$I17</f>
        <v>0</v>
      </c>
      <c r="L17" s="1030">
        <f>$H17+$J17</f>
        <v>0</v>
      </c>
      <c r="M17" s="1027"/>
      <c r="N17" s="1027"/>
    </row>
    <row r="18" spans="1:14">
      <c r="B18" s="1036">
        <v>18</v>
      </c>
      <c r="C18" s="1036" t="s">
        <v>459</v>
      </c>
      <c r="D18" s="1038" t="s">
        <v>2912</v>
      </c>
    </row>
    <row r="19" spans="1:14">
      <c r="B19" s="1036">
        <v>25</v>
      </c>
      <c r="C19" s="1036" t="s">
        <v>459</v>
      </c>
      <c r="D19" s="1038" t="s">
        <v>2913</v>
      </c>
    </row>
    <row r="20" spans="1:14">
      <c r="B20" s="1036">
        <v>40</v>
      </c>
      <c r="C20" s="1036" t="s">
        <v>459</v>
      </c>
      <c r="D20" s="1038" t="s">
        <v>2914</v>
      </c>
    </row>
    <row r="21" spans="1:14">
      <c r="B21" s="1036">
        <v>38</v>
      </c>
      <c r="C21" s="1036" t="s">
        <v>5504</v>
      </c>
      <c r="D21" s="1038" t="s">
        <v>2915</v>
      </c>
    </row>
    <row r="22" spans="1:14">
      <c r="A22" s="1025">
        <v>5</v>
      </c>
      <c r="B22" s="1026" t="s">
        <v>2916</v>
      </c>
      <c r="C22" s="1027"/>
      <c r="D22" s="1028"/>
      <c r="E22" s="1025" t="s">
        <v>4018</v>
      </c>
      <c r="F22" s="1027">
        <v>1</v>
      </c>
      <c r="G22" s="1029"/>
      <c r="H22" s="1030">
        <f>$F22*$G22</f>
        <v>0</v>
      </c>
      <c r="I22" s="1029"/>
      <c r="J22" s="1030">
        <f>$F22*$I22</f>
        <v>0</v>
      </c>
      <c r="K22" s="1029">
        <f>$G22+$I22</f>
        <v>0</v>
      </c>
      <c r="L22" s="1030">
        <f>$H22+$J22</f>
        <v>0</v>
      </c>
      <c r="M22" s="1027"/>
      <c r="N22" s="1027"/>
    </row>
    <row r="23" spans="1:14">
      <c r="B23" s="1036">
        <v>5</v>
      </c>
      <c r="C23" s="1036" t="s">
        <v>5504</v>
      </c>
      <c r="D23" s="1038" t="s">
        <v>2917</v>
      </c>
    </row>
    <row r="24" spans="1:14">
      <c r="B24" s="1036">
        <v>2</v>
      </c>
      <c r="C24" s="1036" t="s">
        <v>5504</v>
      </c>
      <c r="D24" s="1038" t="s">
        <v>2918</v>
      </c>
    </row>
    <row r="25" spans="1:14">
      <c r="B25" s="1036">
        <v>10</v>
      </c>
      <c r="C25" s="1036" t="s">
        <v>5504</v>
      </c>
      <c r="D25" s="1038" t="s">
        <v>2919</v>
      </c>
    </row>
    <row r="26" spans="1:14">
      <c r="B26" s="1036">
        <v>10</v>
      </c>
      <c r="C26" s="1036" t="s">
        <v>5504</v>
      </c>
      <c r="D26" s="1038" t="s">
        <v>2920</v>
      </c>
    </row>
    <row r="27" spans="1:14">
      <c r="B27" s="1036">
        <v>35</v>
      </c>
      <c r="C27" s="1036" t="s">
        <v>5504</v>
      </c>
      <c r="D27" s="1038" t="s">
        <v>2921</v>
      </c>
    </row>
    <row r="28" spans="1:14">
      <c r="B28" s="1036">
        <v>5</v>
      </c>
      <c r="C28" s="1036" t="s">
        <v>5504</v>
      </c>
      <c r="D28" s="1038" t="s">
        <v>2922</v>
      </c>
    </row>
    <row r="29" spans="1:14">
      <c r="A29" s="1025">
        <v>6</v>
      </c>
      <c r="B29" s="1026" t="s">
        <v>1270</v>
      </c>
      <c r="C29" s="1027"/>
      <c r="D29" s="1028"/>
      <c r="E29" s="1025" t="s">
        <v>4018</v>
      </c>
      <c r="F29" s="1027">
        <v>1</v>
      </c>
      <c r="G29" s="1029"/>
      <c r="H29" s="1030">
        <f>$F29*$G29</f>
        <v>0</v>
      </c>
      <c r="I29" s="1029"/>
      <c r="J29" s="1030">
        <f>$F29*$I29</f>
        <v>0</v>
      </c>
      <c r="K29" s="1029">
        <f>$G29+$I29</f>
        <v>0</v>
      </c>
      <c r="L29" s="1030">
        <f>$H29+$J29</f>
        <v>0</v>
      </c>
      <c r="M29" s="1027"/>
      <c r="N29" s="1027"/>
    </row>
    <row r="30" spans="1:14" ht="25.5">
      <c r="B30" s="1036">
        <v>1</v>
      </c>
      <c r="C30" s="1036" t="s">
        <v>5504</v>
      </c>
      <c r="D30" s="1038" t="s">
        <v>1271</v>
      </c>
    </row>
    <row r="31" spans="1:14">
      <c r="A31" s="1025">
        <v>7</v>
      </c>
      <c r="B31" s="1026" t="s">
        <v>1273</v>
      </c>
      <c r="C31" s="1027"/>
      <c r="D31" s="1028"/>
      <c r="E31" s="1025" t="s">
        <v>4018</v>
      </c>
      <c r="F31" s="1027">
        <v>1</v>
      </c>
      <c r="G31" s="1029"/>
      <c r="H31" s="1030">
        <f>$F31*$G31</f>
        <v>0</v>
      </c>
      <c r="I31" s="1029"/>
      <c r="J31" s="1030">
        <f>$F31*$I31</f>
        <v>0</v>
      </c>
      <c r="K31" s="1029">
        <f>$G31+$I31</f>
        <v>0</v>
      </c>
      <c r="L31" s="1030">
        <f>$H31+$J31</f>
        <v>0</v>
      </c>
      <c r="M31" s="1027"/>
      <c r="N31" s="1027"/>
    </row>
    <row r="32" spans="1:14">
      <c r="D32" s="1038" t="s">
        <v>1274</v>
      </c>
    </row>
    <row r="33" spans="1:14">
      <c r="D33" s="1038" t="s">
        <v>1276</v>
      </c>
    </row>
    <row r="34" spans="1:14">
      <c r="D34" s="1038" t="s">
        <v>1277</v>
      </c>
    </row>
    <row r="35" spans="1:14">
      <c r="D35" s="1038" t="s">
        <v>1278</v>
      </c>
    </row>
    <row r="36" spans="1:14">
      <c r="A36" s="1025">
        <v>8</v>
      </c>
      <c r="B36" s="1026" t="s">
        <v>1279</v>
      </c>
      <c r="C36" s="1027"/>
      <c r="D36" s="1028"/>
      <c r="E36" s="1025" t="s">
        <v>4018</v>
      </c>
      <c r="F36" s="1027">
        <v>1</v>
      </c>
      <c r="G36" s="1029"/>
      <c r="H36" s="1030">
        <f>$F36*$G36</f>
        <v>0</v>
      </c>
      <c r="I36" s="1029"/>
      <c r="J36" s="1030">
        <f>$F36*$I36</f>
        <v>0</v>
      </c>
      <c r="K36" s="1029">
        <f>$G36+$I36</f>
        <v>0</v>
      </c>
      <c r="L36" s="1030">
        <f>$H36+$J36</f>
        <v>0</v>
      </c>
      <c r="M36" s="1027"/>
      <c r="N36" s="1027"/>
    </row>
    <row r="37" spans="1:14">
      <c r="D37" s="1038" t="s">
        <v>1274</v>
      </c>
    </row>
    <row r="38" spans="1:14" ht="13.5" thickBot="1">
      <c r="D38" s="1038" t="s">
        <v>1282</v>
      </c>
    </row>
    <row r="39" spans="1:14" ht="13.5" thickBot="1">
      <c r="A39" s="1045" t="s">
        <v>1283</v>
      </c>
      <c r="B39" s="1046" t="s">
        <v>1284</v>
      </c>
      <c r="C39" s="1047"/>
      <c r="D39" s="1048"/>
      <c r="E39" s="1049"/>
      <c r="F39" s="1047"/>
      <c r="G39" s="1050"/>
      <c r="H39" s="1051">
        <f>SUM(H7:H38)</f>
        <v>0</v>
      </c>
      <c r="I39" s="1050"/>
      <c r="J39" s="1050">
        <f>SUM(J7:J38)</f>
        <v>0</v>
      </c>
      <c r="K39" s="1050"/>
      <c r="L39" s="1050">
        <f>SUM(L7:L38)</f>
        <v>0</v>
      </c>
      <c r="M39" s="1047"/>
      <c r="N39"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4.xml><?xml version="1.0" encoding="utf-8"?>
<worksheet xmlns="http://schemas.openxmlformats.org/spreadsheetml/2006/main" xmlns:r="http://schemas.openxmlformats.org/officeDocument/2006/relationships">
  <sheetPr>
    <tabColor rgb="FF00B0F0"/>
    <pageSetUpPr fitToPage="1"/>
  </sheetPr>
  <dimension ref="A1:N3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2931</v>
      </c>
      <c r="C1" s="1684"/>
      <c r="D1" s="1684"/>
      <c r="E1" s="1011"/>
      <c r="G1" s="1013"/>
      <c r="H1" s="1014">
        <f>H39</f>
        <v>0</v>
      </c>
      <c r="I1" s="1015"/>
      <c r="J1" s="1014">
        <f>J39</f>
        <v>0</v>
      </c>
      <c r="K1" s="1015"/>
      <c r="L1" s="1014">
        <f>L39</f>
        <v>0</v>
      </c>
    </row>
    <row r="2" spans="1:14" s="1012" customFormat="1">
      <c r="A2" s="1010"/>
      <c r="B2" s="1684" t="s">
        <v>2925</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9</v>
      </c>
      <c r="B7" s="1026" t="s">
        <v>2901</v>
      </c>
      <c r="C7" s="1027"/>
      <c r="D7" s="1028"/>
      <c r="E7" s="1025" t="s">
        <v>4018</v>
      </c>
      <c r="F7" s="1027">
        <v>1</v>
      </c>
      <c r="G7" s="1029"/>
      <c r="H7" s="1030">
        <f>$F7*$G7</f>
        <v>0</v>
      </c>
      <c r="I7" s="1029"/>
      <c r="J7" s="1030">
        <f>$F7*$I7</f>
        <v>0</v>
      </c>
      <c r="K7" s="1029">
        <f>$G7+$I7</f>
        <v>0</v>
      </c>
      <c r="L7" s="1030">
        <f>$H7+$J7</f>
        <v>0</v>
      </c>
      <c r="M7" s="1027"/>
      <c r="N7" s="1027"/>
    </row>
    <row r="8" spans="1:14">
      <c r="B8" s="1036">
        <v>2</v>
      </c>
      <c r="C8" s="1036" t="s">
        <v>5504</v>
      </c>
      <c r="D8" s="1038" t="s">
        <v>2902</v>
      </c>
    </row>
    <row r="9" spans="1:14">
      <c r="B9" s="1036">
        <v>2</v>
      </c>
      <c r="C9" s="1036" t="s">
        <v>5504</v>
      </c>
      <c r="D9" s="1038" t="s">
        <v>2903</v>
      </c>
    </row>
    <row r="10" spans="1:14">
      <c r="B10" s="1036">
        <v>2</v>
      </c>
      <c r="C10" s="1036" t="s">
        <v>5504</v>
      </c>
      <c r="D10" s="1038" t="s">
        <v>2904</v>
      </c>
    </row>
    <row r="11" spans="1:14">
      <c r="A11" s="1025">
        <v>10</v>
      </c>
      <c r="B11" s="1026" t="s">
        <v>2905</v>
      </c>
      <c r="C11" s="1027"/>
      <c r="D11" s="1028"/>
      <c r="E11" s="1025" t="s">
        <v>4018</v>
      </c>
      <c r="F11" s="1027">
        <v>1</v>
      </c>
      <c r="G11" s="1029"/>
      <c r="H11" s="1030">
        <f>$F11*$G11</f>
        <v>0</v>
      </c>
      <c r="I11" s="1029"/>
      <c r="J11" s="1030">
        <f>$F11*$I11</f>
        <v>0</v>
      </c>
      <c r="K11" s="1029">
        <f>$G11+$I11</f>
        <v>0</v>
      </c>
      <c r="L11" s="1030">
        <f>$H11+$J11</f>
        <v>0</v>
      </c>
      <c r="M11" s="1027"/>
      <c r="N11" s="1027"/>
    </row>
    <row r="12" spans="1:14">
      <c r="B12" s="1036">
        <v>45</v>
      </c>
      <c r="C12" s="1036" t="s">
        <v>5504</v>
      </c>
      <c r="D12" s="1038" t="s">
        <v>2906</v>
      </c>
    </row>
    <row r="13" spans="1:14">
      <c r="A13" s="1025">
        <v>11</v>
      </c>
      <c r="B13" s="1026" t="s">
        <v>2907</v>
      </c>
      <c r="C13" s="1027"/>
      <c r="D13" s="1028"/>
      <c r="E13" s="1025" t="s">
        <v>4018</v>
      </c>
      <c r="F13" s="1027">
        <v>1</v>
      </c>
      <c r="G13" s="1029"/>
      <c r="H13" s="1030">
        <f>$F13*$G13</f>
        <v>0</v>
      </c>
      <c r="I13" s="1029"/>
      <c r="J13" s="1030">
        <f>$F13*$I13</f>
        <v>0</v>
      </c>
      <c r="K13" s="1029">
        <f>$G13+$I13</f>
        <v>0</v>
      </c>
      <c r="L13" s="1030">
        <f>$H13+$J13</f>
        <v>0</v>
      </c>
      <c r="M13" s="1027"/>
      <c r="N13" s="1027"/>
    </row>
    <row r="14" spans="1:14">
      <c r="B14" s="1036">
        <v>8</v>
      </c>
      <c r="C14" s="1036" t="s">
        <v>5504</v>
      </c>
      <c r="D14" s="1038" t="s">
        <v>2908</v>
      </c>
    </row>
    <row r="15" spans="1:14">
      <c r="B15" s="1036">
        <v>4</v>
      </c>
      <c r="C15" s="1036" t="s">
        <v>5504</v>
      </c>
      <c r="D15" s="1038" t="s">
        <v>2909</v>
      </c>
    </row>
    <row r="16" spans="1:14">
      <c r="B16" s="1036">
        <v>8</v>
      </c>
      <c r="C16" s="1036" t="s">
        <v>5504</v>
      </c>
      <c r="D16" s="1038" t="s">
        <v>2910</v>
      </c>
    </row>
    <row r="17" spans="1:14">
      <c r="A17" s="1025">
        <v>12</v>
      </c>
      <c r="B17" s="1026" t="s">
        <v>2911</v>
      </c>
      <c r="C17" s="1027"/>
      <c r="D17" s="1028"/>
      <c r="E17" s="1025" t="s">
        <v>4018</v>
      </c>
      <c r="F17" s="1027">
        <v>1</v>
      </c>
      <c r="G17" s="1029"/>
      <c r="H17" s="1030">
        <f>$F17*$G17</f>
        <v>0</v>
      </c>
      <c r="I17" s="1029"/>
      <c r="J17" s="1030">
        <f>$F17*$I17</f>
        <v>0</v>
      </c>
      <c r="K17" s="1029">
        <f>$G17+$I17</f>
        <v>0</v>
      </c>
      <c r="L17" s="1030">
        <f>$H17+$J17</f>
        <v>0</v>
      </c>
      <c r="M17" s="1027"/>
      <c r="N17" s="1027"/>
    </row>
    <row r="18" spans="1:14">
      <c r="B18" s="1036">
        <v>15</v>
      </c>
      <c r="C18" s="1036" t="s">
        <v>459</v>
      </c>
      <c r="D18" s="1038" t="s">
        <v>2912</v>
      </c>
    </row>
    <row r="19" spans="1:14">
      <c r="B19" s="1036">
        <v>20</v>
      </c>
      <c r="C19" s="1036" t="s">
        <v>459</v>
      </c>
      <c r="D19" s="1038" t="s">
        <v>2913</v>
      </c>
    </row>
    <row r="20" spans="1:14">
      <c r="B20" s="1036">
        <v>60</v>
      </c>
      <c r="C20" s="1036" t="s">
        <v>459</v>
      </c>
      <c r="D20" s="1038" t="s">
        <v>2914</v>
      </c>
    </row>
    <row r="21" spans="1:14">
      <c r="B21" s="1036">
        <v>30</v>
      </c>
      <c r="C21" s="1036" t="s">
        <v>5504</v>
      </c>
      <c r="D21" s="1038" t="s">
        <v>2915</v>
      </c>
    </row>
    <row r="22" spans="1:14">
      <c r="A22" s="1025">
        <v>13</v>
      </c>
      <c r="B22" s="1026" t="s">
        <v>2916</v>
      </c>
      <c r="C22" s="1027"/>
      <c r="D22" s="1028"/>
      <c r="E22" s="1025" t="s">
        <v>4018</v>
      </c>
      <c r="F22" s="1027">
        <v>1</v>
      </c>
      <c r="G22" s="1029"/>
      <c r="H22" s="1030">
        <f>$F22*$G22</f>
        <v>0</v>
      </c>
      <c r="I22" s="1029"/>
      <c r="J22" s="1030">
        <f>$F22*$I22</f>
        <v>0</v>
      </c>
      <c r="K22" s="1029">
        <f>$G22+$I22</f>
        <v>0</v>
      </c>
      <c r="L22" s="1030">
        <f>$H22+$J22</f>
        <v>0</v>
      </c>
      <c r="M22" s="1027"/>
      <c r="N22" s="1027"/>
    </row>
    <row r="23" spans="1:14">
      <c r="B23" s="1036">
        <v>4</v>
      </c>
      <c r="C23" s="1036" t="s">
        <v>5504</v>
      </c>
      <c r="D23" s="1038" t="s">
        <v>2917</v>
      </c>
    </row>
    <row r="24" spans="1:14">
      <c r="B24" s="1036">
        <v>2</v>
      </c>
      <c r="C24" s="1036" t="s">
        <v>5504</v>
      </c>
      <c r="D24" s="1038" t="s">
        <v>2918</v>
      </c>
    </row>
    <row r="25" spans="1:14">
      <c r="B25" s="1036">
        <v>14</v>
      </c>
      <c r="C25" s="1036" t="s">
        <v>5504</v>
      </c>
      <c r="D25" s="1038" t="s">
        <v>2919</v>
      </c>
    </row>
    <row r="26" spans="1:14">
      <c r="B26" s="1036">
        <v>12</v>
      </c>
      <c r="C26" s="1036" t="s">
        <v>5504</v>
      </c>
      <c r="D26" s="1038" t="s">
        <v>2920</v>
      </c>
    </row>
    <row r="27" spans="1:14">
      <c r="B27" s="1036">
        <v>24</v>
      </c>
      <c r="C27" s="1036" t="s">
        <v>5504</v>
      </c>
      <c r="D27" s="1038" t="s">
        <v>2921</v>
      </c>
    </row>
    <row r="28" spans="1:14">
      <c r="B28" s="1036">
        <v>4</v>
      </c>
      <c r="C28" s="1036" t="s">
        <v>5504</v>
      </c>
      <c r="D28" s="1038" t="s">
        <v>2922</v>
      </c>
    </row>
    <row r="29" spans="1:14">
      <c r="A29" s="1025">
        <v>14</v>
      </c>
      <c r="B29" s="1026" t="s">
        <v>1270</v>
      </c>
      <c r="C29" s="1027"/>
      <c r="D29" s="1028"/>
      <c r="E29" s="1025" t="s">
        <v>4018</v>
      </c>
      <c r="F29" s="1027">
        <v>1</v>
      </c>
      <c r="G29" s="1029"/>
      <c r="H29" s="1030">
        <f>$F29*$G29</f>
        <v>0</v>
      </c>
      <c r="I29" s="1029"/>
      <c r="J29" s="1030">
        <f>$F29*$I29</f>
        <v>0</v>
      </c>
      <c r="K29" s="1029">
        <f>$G29+$I29</f>
        <v>0</v>
      </c>
      <c r="L29" s="1030">
        <f>$H29+$J29</f>
        <v>0</v>
      </c>
      <c r="M29" s="1027"/>
      <c r="N29" s="1027"/>
    </row>
    <row r="30" spans="1:14" ht="25.5">
      <c r="B30" s="1036">
        <v>1</v>
      </c>
      <c r="C30" s="1036" t="s">
        <v>5504</v>
      </c>
      <c r="D30" s="1038" t="s">
        <v>1271</v>
      </c>
    </row>
    <row r="31" spans="1:14">
      <c r="A31" s="1025">
        <v>15</v>
      </c>
      <c r="B31" s="1026" t="s">
        <v>1273</v>
      </c>
      <c r="C31" s="1027"/>
      <c r="D31" s="1028"/>
      <c r="E31" s="1025" t="s">
        <v>4018</v>
      </c>
      <c r="F31" s="1027">
        <v>1</v>
      </c>
      <c r="G31" s="1029"/>
      <c r="H31" s="1030">
        <f>$F31*$G31</f>
        <v>0</v>
      </c>
      <c r="I31" s="1029"/>
      <c r="J31" s="1030">
        <f>$F31*$I31</f>
        <v>0</v>
      </c>
      <c r="K31" s="1029">
        <f>$G31+$I31</f>
        <v>0</v>
      </c>
      <c r="L31" s="1030">
        <f>$H31+$J31</f>
        <v>0</v>
      </c>
      <c r="M31" s="1027"/>
      <c r="N31" s="1027"/>
    </row>
    <row r="32" spans="1:14">
      <c r="D32" s="1038" t="s">
        <v>1274</v>
      </c>
    </row>
    <row r="33" spans="1:14">
      <c r="D33" s="1038" t="s">
        <v>1276</v>
      </c>
    </row>
    <row r="34" spans="1:14">
      <c r="D34" s="1038" t="s">
        <v>1277</v>
      </c>
    </row>
    <row r="35" spans="1:14">
      <c r="D35" s="1038" t="s">
        <v>1278</v>
      </c>
    </row>
    <row r="36" spans="1:14">
      <c r="A36" s="1025">
        <v>16</v>
      </c>
      <c r="B36" s="1026" t="s">
        <v>1279</v>
      </c>
      <c r="C36" s="1027"/>
      <c r="D36" s="1028"/>
      <c r="E36" s="1025" t="s">
        <v>4018</v>
      </c>
      <c r="F36" s="1027">
        <v>1</v>
      </c>
      <c r="G36" s="1029"/>
      <c r="H36" s="1030">
        <f>$F36*$G36</f>
        <v>0</v>
      </c>
      <c r="I36" s="1029"/>
      <c r="J36" s="1030">
        <f>$F36*$I36</f>
        <v>0</v>
      </c>
      <c r="K36" s="1029">
        <f>$G36+$I36</f>
        <v>0</v>
      </c>
      <c r="L36" s="1030">
        <f>$H36+$J36</f>
        <v>0</v>
      </c>
      <c r="M36" s="1027"/>
      <c r="N36" s="1027"/>
    </row>
    <row r="37" spans="1:14">
      <c r="D37" s="1038" t="s">
        <v>1274</v>
      </c>
    </row>
    <row r="38" spans="1:14" ht="13.5" thickBot="1">
      <c r="D38" s="1038" t="s">
        <v>1282</v>
      </c>
    </row>
    <row r="39" spans="1:14" ht="13.5" thickBot="1">
      <c r="A39" s="1045" t="s">
        <v>1283</v>
      </c>
      <c r="B39" s="1046" t="s">
        <v>1284</v>
      </c>
      <c r="C39" s="1047"/>
      <c r="D39" s="1048"/>
      <c r="E39" s="1049"/>
      <c r="F39" s="1047"/>
      <c r="G39" s="1050"/>
      <c r="H39" s="1051">
        <f>SUM(H7:H38)</f>
        <v>0</v>
      </c>
      <c r="I39" s="1050"/>
      <c r="J39" s="1050">
        <f>SUM(J7:J38)</f>
        <v>0</v>
      </c>
      <c r="K39" s="1050"/>
      <c r="L39" s="1050">
        <f>SUM(L7:L38)</f>
        <v>0</v>
      </c>
      <c r="M39" s="1047"/>
      <c r="N39"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5.xml><?xml version="1.0" encoding="utf-8"?>
<worksheet xmlns="http://schemas.openxmlformats.org/spreadsheetml/2006/main" xmlns:r="http://schemas.openxmlformats.org/officeDocument/2006/relationships">
  <sheetPr>
    <tabColor rgb="FF00B0F0"/>
    <pageSetUpPr fitToPage="1"/>
  </sheetPr>
  <dimension ref="A1:N3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2931</v>
      </c>
      <c r="C1" s="1684"/>
      <c r="D1" s="1684"/>
      <c r="E1" s="1011"/>
      <c r="G1" s="1013"/>
      <c r="H1" s="1014">
        <f>H34</f>
        <v>0</v>
      </c>
      <c r="I1" s="1015"/>
      <c r="J1" s="1014">
        <f>J34</f>
        <v>0</v>
      </c>
      <c r="K1" s="1015"/>
      <c r="L1" s="1014">
        <f>L34</f>
        <v>0</v>
      </c>
    </row>
    <row r="2" spans="1:14" s="1012" customFormat="1">
      <c r="A2" s="1010"/>
      <c r="B2" s="1684" t="s">
        <v>2926</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17</v>
      </c>
      <c r="B7" s="1026" t="s">
        <v>2905</v>
      </c>
      <c r="C7" s="1027"/>
      <c r="D7" s="1028"/>
      <c r="E7" s="1025" t="s">
        <v>4018</v>
      </c>
      <c r="F7" s="1027">
        <v>1</v>
      </c>
      <c r="G7" s="1029"/>
      <c r="H7" s="1030">
        <f>$F7*$G7</f>
        <v>0</v>
      </c>
      <c r="I7" s="1029"/>
      <c r="J7" s="1030">
        <f>$F7*$I7</f>
        <v>0</v>
      </c>
      <c r="K7" s="1029">
        <f>$G7+$I7</f>
        <v>0</v>
      </c>
      <c r="L7" s="1030">
        <f>$H7+$J7</f>
        <v>0</v>
      </c>
      <c r="M7" s="1027"/>
      <c r="N7" s="1027"/>
    </row>
    <row r="8" spans="1:14">
      <c r="B8" s="1036">
        <v>32</v>
      </c>
      <c r="C8" s="1036" t="s">
        <v>5504</v>
      </c>
      <c r="D8" s="1038" t="s">
        <v>2906</v>
      </c>
    </row>
    <row r="9" spans="1:14">
      <c r="A9" s="1025">
        <v>18</v>
      </c>
      <c r="B9" s="1026" t="s">
        <v>2907</v>
      </c>
      <c r="C9" s="1027"/>
      <c r="D9" s="1028"/>
      <c r="E9" s="1025" t="s">
        <v>4018</v>
      </c>
      <c r="F9" s="1027">
        <v>1</v>
      </c>
      <c r="G9" s="1029"/>
      <c r="H9" s="1030">
        <f>$F9*$G9</f>
        <v>0</v>
      </c>
      <c r="I9" s="1029"/>
      <c r="J9" s="1030">
        <f>$F9*$I9</f>
        <v>0</v>
      </c>
      <c r="K9" s="1029">
        <f>$G9+$I9</f>
        <v>0</v>
      </c>
      <c r="L9" s="1030">
        <f>$H9+$J9</f>
        <v>0</v>
      </c>
      <c r="M9" s="1027"/>
      <c r="N9" s="1027"/>
    </row>
    <row r="10" spans="1:14">
      <c r="B10" s="1036">
        <v>4</v>
      </c>
      <c r="C10" s="1036" t="s">
        <v>5504</v>
      </c>
      <c r="D10" s="1038" t="s">
        <v>2908</v>
      </c>
    </row>
    <row r="11" spans="1:14">
      <c r="B11" s="1036">
        <v>2</v>
      </c>
      <c r="C11" s="1036" t="s">
        <v>5504</v>
      </c>
      <c r="D11" s="1038" t="s">
        <v>2909</v>
      </c>
    </row>
    <row r="12" spans="1:14">
      <c r="B12" s="1036">
        <v>4</v>
      </c>
      <c r="C12" s="1036" t="s">
        <v>5504</v>
      </c>
      <c r="D12" s="1038" t="s">
        <v>2910</v>
      </c>
    </row>
    <row r="13" spans="1:14">
      <c r="A13" s="1025">
        <v>19</v>
      </c>
      <c r="B13" s="1026" t="s">
        <v>2911</v>
      </c>
      <c r="C13" s="1027"/>
      <c r="D13" s="1028"/>
      <c r="E13" s="1025" t="s">
        <v>4018</v>
      </c>
      <c r="F13" s="1027">
        <v>1</v>
      </c>
      <c r="G13" s="1029"/>
      <c r="H13" s="1030">
        <f>$F13*$G13</f>
        <v>0</v>
      </c>
      <c r="I13" s="1029"/>
      <c r="J13" s="1030">
        <f>$F13*$I13</f>
        <v>0</v>
      </c>
      <c r="K13" s="1029">
        <f>$G13+$I13</f>
        <v>0</v>
      </c>
      <c r="L13" s="1030">
        <f>$H13+$J13</f>
        <v>0</v>
      </c>
      <c r="M13" s="1027"/>
      <c r="N13" s="1027"/>
    </row>
    <row r="14" spans="1:14">
      <c r="B14" s="1036">
        <v>16</v>
      </c>
      <c r="C14" s="1036" t="s">
        <v>459</v>
      </c>
      <c r="D14" s="1038" t="s">
        <v>2912</v>
      </c>
    </row>
    <row r="15" spans="1:14">
      <c r="B15" s="1036">
        <v>10</v>
      </c>
      <c r="C15" s="1036" t="s">
        <v>459</v>
      </c>
      <c r="D15" s="1038" t="s">
        <v>2913</v>
      </c>
    </row>
    <row r="16" spans="1:14">
      <c r="B16" s="1036">
        <v>25</v>
      </c>
      <c r="C16" s="1036" t="s">
        <v>459</v>
      </c>
      <c r="D16" s="1038" t="s">
        <v>2914</v>
      </c>
    </row>
    <row r="17" spans="1:14">
      <c r="B17" s="1036">
        <v>24</v>
      </c>
      <c r="C17" s="1036" t="s">
        <v>5504</v>
      </c>
      <c r="D17" s="1038" t="s">
        <v>2915</v>
      </c>
    </row>
    <row r="18" spans="1:14">
      <c r="A18" s="1025">
        <v>20</v>
      </c>
      <c r="B18" s="1026" t="s">
        <v>2916</v>
      </c>
      <c r="C18" s="1027"/>
      <c r="D18" s="1028"/>
      <c r="E18" s="1025" t="s">
        <v>4018</v>
      </c>
      <c r="F18" s="1027">
        <v>1</v>
      </c>
      <c r="G18" s="1029"/>
      <c r="H18" s="1030">
        <f>$F18*$G18</f>
        <v>0</v>
      </c>
      <c r="I18" s="1029"/>
      <c r="J18" s="1030">
        <f>$F18*$I18</f>
        <v>0</v>
      </c>
      <c r="K18" s="1029">
        <f>$G18+$I18</f>
        <v>0</v>
      </c>
      <c r="L18" s="1030">
        <f>$H18+$J18</f>
        <v>0</v>
      </c>
      <c r="M18" s="1027"/>
      <c r="N18" s="1027"/>
    </row>
    <row r="19" spans="1:14">
      <c r="B19" s="1036">
        <v>2</v>
      </c>
      <c r="C19" s="1036" t="s">
        <v>5504</v>
      </c>
      <c r="D19" s="1038" t="s">
        <v>2917</v>
      </c>
    </row>
    <row r="20" spans="1:14">
      <c r="B20" s="1036">
        <v>4</v>
      </c>
      <c r="C20" s="1036" t="s">
        <v>5504</v>
      </c>
      <c r="D20" s="1038" t="s">
        <v>2919</v>
      </c>
    </row>
    <row r="21" spans="1:14">
      <c r="B21" s="1036">
        <v>4</v>
      </c>
      <c r="C21" s="1036" t="s">
        <v>5504</v>
      </c>
      <c r="D21" s="1038" t="s">
        <v>2920</v>
      </c>
    </row>
    <row r="22" spans="1:14">
      <c r="B22" s="1036">
        <v>30</v>
      </c>
      <c r="C22" s="1036" t="s">
        <v>5504</v>
      </c>
      <c r="D22" s="1038" t="s">
        <v>2921</v>
      </c>
    </row>
    <row r="23" spans="1:14">
      <c r="B23" s="1036">
        <v>2</v>
      </c>
      <c r="C23" s="1036" t="s">
        <v>5504</v>
      </c>
      <c r="D23" s="1038" t="s">
        <v>2922</v>
      </c>
    </row>
    <row r="24" spans="1:14">
      <c r="A24" s="1025">
        <v>21</v>
      </c>
      <c r="B24" s="1026" t="s">
        <v>1270</v>
      </c>
      <c r="C24" s="1027"/>
      <c r="D24" s="1028"/>
      <c r="E24" s="1025" t="s">
        <v>4018</v>
      </c>
      <c r="F24" s="1027">
        <v>1</v>
      </c>
      <c r="G24" s="1029"/>
      <c r="H24" s="1030">
        <f>$F24*$G24</f>
        <v>0</v>
      </c>
      <c r="I24" s="1029"/>
      <c r="J24" s="1030">
        <f>$F24*$I24</f>
        <v>0</v>
      </c>
      <c r="K24" s="1029">
        <f>$G24+$I24</f>
        <v>0</v>
      </c>
      <c r="L24" s="1030">
        <f>$H24+$J24</f>
        <v>0</v>
      </c>
      <c r="M24" s="1027"/>
      <c r="N24" s="1027"/>
    </row>
    <row r="25" spans="1:14" ht="25.5">
      <c r="B25" s="1036">
        <v>1</v>
      </c>
      <c r="C25" s="1036" t="s">
        <v>5504</v>
      </c>
      <c r="D25" s="1038" t="s">
        <v>1271</v>
      </c>
    </row>
    <row r="26" spans="1:14">
      <c r="A26" s="1025">
        <v>22</v>
      </c>
      <c r="B26" s="1026" t="s">
        <v>1273</v>
      </c>
      <c r="C26" s="1027"/>
      <c r="D26" s="1028"/>
      <c r="E26" s="1025" t="s">
        <v>4018</v>
      </c>
      <c r="F26" s="1027">
        <v>1</v>
      </c>
      <c r="G26" s="1029"/>
      <c r="H26" s="1030">
        <f>$F26*$G26</f>
        <v>0</v>
      </c>
      <c r="I26" s="1029"/>
      <c r="J26" s="1030">
        <f>$F26*$I26</f>
        <v>0</v>
      </c>
      <c r="K26" s="1029">
        <f>$G26+$I26</f>
        <v>0</v>
      </c>
      <c r="L26" s="1030">
        <f>$H26+$J26</f>
        <v>0</v>
      </c>
      <c r="M26" s="1027"/>
      <c r="N26" s="1027"/>
    </row>
    <row r="27" spans="1:14">
      <c r="D27" s="1038" t="s">
        <v>1274</v>
      </c>
    </row>
    <row r="28" spans="1:14">
      <c r="D28" s="1038" t="s">
        <v>1276</v>
      </c>
    </row>
    <row r="29" spans="1:14">
      <c r="D29" s="1038" t="s">
        <v>1277</v>
      </c>
    </row>
    <row r="30" spans="1:14">
      <c r="D30" s="1038" t="s">
        <v>1278</v>
      </c>
    </row>
    <row r="31" spans="1:14">
      <c r="A31" s="1025">
        <v>23</v>
      </c>
      <c r="B31" s="1026" t="s">
        <v>1279</v>
      </c>
      <c r="C31" s="1027"/>
      <c r="D31" s="1028"/>
      <c r="E31" s="1025" t="s">
        <v>4018</v>
      </c>
      <c r="F31" s="1027">
        <v>1</v>
      </c>
      <c r="G31" s="1029"/>
      <c r="H31" s="1030">
        <f>$F31*$G31</f>
        <v>0</v>
      </c>
      <c r="I31" s="1029"/>
      <c r="J31" s="1030">
        <f>$F31*$I31</f>
        <v>0</v>
      </c>
      <c r="K31" s="1029">
        <f>$G31+$I31</f>
        <v>0</v>
      </c>
      <c r="L31" s="1030">
        <f>$H31+$J31</f>
        <v>0</v>
      </c>
      <c r="M31" s="1027"/>
      <c r="N31" s="1027"/>
    </row>
    <row r="32" spans="1:14">
      <c r="D32" s="1038" t="s">
        <v>1274</v>
      </c>
    </row>
    <row r="33" spans="1:14" ht="13.5" thickBot="1">
      <c r="D33" s="1038" t="s">
        <v>1282</v>
      </c>
    </row>
    <row r="34" spans="1:14" ht="13.5" thickBot="1">
      <c r="A34" s="1045" t="s">
        <v>1283</v>
      </c>
      <c r="B34" s="1046" t="s">
        <v>1284</v>
      </c>
      <c r="C34" s="1047"/>
      <c r="D34" s="1048"/>
      <c r="E34" s="1049"/>
      <c r="F34" s="1047"/>
      <c r="G34" s="1050"/>
      <c r="H34" s="1051">
        <f>SUM(H7:H33)</f>
        <v>0</v>
      </c>
      <c r="I34" s="1050"/>
      <c r="J34" s="1050">
        <f>SUM(J7:J33)</f>
        <v>0</v>
      </c>
      <c r="K34" s="1050"/>
      <c r="L34" s="1050">
        <f>SUM(L7:L33)</f>
        <v>0</v>
      </c>
      <c r="M34" s="1047"/>
      <c r="N34"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6.xml><?xml version="1.0" encoding="utf-8"?>
<worksheet xmlns="http://schemas.openxmlformats.org/spreadsheetml/2006/main" xmlns:r="http://schemas.openxmlformats.org/officeDocument/2006/relationships">
  <sheetPr>
    <tabColor rgb="FF00B0F0"/>
    <pageSetUpPr fitToPage="1"/>
  </sheetPr>
  <dimension ref="A1:N3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2931</v>
      </c>
      <c r="C1" s="1684"/>
      <c r="D1" s="1684"/>
      <c r="E1" s="1011"/>
      <c r="G1" s="1013"/>
      <c r="H1" s="1014">
        <f>H34</f>
        <v>0</v>
      </c>
      <c r="I1" s="1015"/>
      <c r="J1" s="1014">
        <f>J34</f>
        <v>0</v>
      </c>
      <c r="K1" s="1015"/>
      <c r="L1" s="1014">
        <f>L34</f>
        <v>0</v>
      </c>
    </row>
    <row r="2" spans="1:14" s="1012" customFormat="1">
      <c r="A2" s="1010"/>
      <c r="B2" s="1684" t="s">
        <v>2927</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24</v>
      </c>
      <c r="B7" s="1026" t="s">
        <v>2905</v>
      </c>
      <c r="C7" s="1027"/>
      <c r="D7" s="1028"/>
      <c r="E7" s="1025" t="s">
        <v>4018</v>
      </c>
      <c r="F7" s="1027">
        <v>1</v>
      </c>
      <c r="G7" s="1029"/>
      <c r="H7" s="1030">
        <f>$F7*$G7</f>
        <v>0</v>
      </c>
      <c r="I7" s="1029"/>
      <c r="J7" s="1030">
        <f>$F7*$I7</f>
        <v>0</v>
      </c>
      <c r="K7" s="1029">
        <f>$G7+$I7</f>
        <v>0</v>
      </c>
      <c r="L7" s="1030">
        <f>$H7+$J7</f>
        <v>0</v>
      </c>
      <c r="M7" s="1027"/>
      <c r="N7" s="1027"/>
    </row>
    <row r="8" spans="1:14">
      <c r="B8" s="1036">
        <v>20</v>
      </c>
      <c r="C8" s="1036" t="s">
        <v>5504</v>
      </c>
      <c r="D8" s="1038" t="s">
        <v>2906</v>
      </c>
    </row>
    <row r="9" spans="1:14">
      <c r="A9" s="1025">
        <v>25</v>
      </c>
      <c r="B9" s="1026" t="s">
        <v>2907</v>
      </c>
      <c r="C9" s="1027"/>
      <c r="D9" s="1028"/>
      <c r="E9" s="1025" t="s">
        <v>4018</v>
      </c>
      <c r="F9" s="1027">
        <v>1</v>
      </c>
      <c r="G9" s="1029"/>
      <c r="H9" s="1030">
        <f>$F9*$G9</f>
        <v>0</v>
      </c>
      <c r="I9" s="1029"/>
      <c r="J9" s="1030">
        <f>$F9*$I9</f>
        <v>0</v>
      </c>
      <c r="K9" s="1029">
        <f>$G9+$I9</f>
        <v>0</v>
      </c>
      <c r="L9" s="1030">
        <f>$H9+$J9</f>
        <v>0</v>
      </c>
      <c r="M9" s="1027"/>
      <c r="N9" s="1027"/>
    </row>
    <row r="10" spans="1:14">
      <c r="B10" s="1036">
        <v>3</v>
      </c>
      <c r="C10" s="1036" t="s">
        <v>5504</v>
      </c>
      <c r="D10" s="1038" t="s">
        <v>2908</v>
      </c>
    </row>
    <row r="11" spans="1:14">
      <c r="B11" s="1036">
        <v>1</v>
      </c>
      <c r="C11" s="1036" t="s">
        <v>5504</v>
      </c>
      <c r="D11" s="1038" t="s">
        <v>2909</v>
      </c>
    </row>
    <row r="12" spans="1:14">
      <c r="B12" s="1036">
        <v>2</v>
      </c>
      <c r="C12" s="1036" t="s">
        <v>5504</v>
      </c>
      <c r="D12" s="1038" t="s">
        <v>2910</v>
      </c>
    </row>
    <row r="13" spans="1:14">
      <c r="A13" s="1025">
        <v>26</v>
      </c>
      <c r="B13" s="1026" t="s">
        <v>2911</v>
      </c>
      <c r="C13" s="1027"/>
      <c r="D13" s="1028"/>
      <c r="E13" s="1025" t="s">
        <v>4018</v>
      </c>
      <c r="F13" s="1027">
        <v>1</v>
      </c>
      <c r="G13" s="1029"/>
      <c r="H13" s="1030">
        <f>$F13*$G13</f>
        <v>0</v>
      </c>
      <c r="I13" s="1029"/>
      <c r="J13" s="1030">
        <f>$F13*$I13</f>
        <v>0</v>
      </c>
      <c r="K13" s="1029">
        <f>$G13+$I13</f>
        <v>0</v>
      </c>
      <c r="L13" s="1030">
        <f>$H13+$J13</f>
        <v>0</v>
      </c>
      <c r="M13" s="1027"/>
      <c r="N13" s="1027"/>
    </row>
    <row r="14" spans="1:14">
      <c r="B14" s="1036">
        <v>16</v>
      </c>
      <c r="C14" s="1036" t="s">
        <v>459</v>
      </c>
      <c r="D14" s="1038" t="s">
        <v>2912</v>
      </c>
    </row>
    <row r="15" spans="1:14">
      <c r="B15" s="1036">
        <v>5</v>
      </c>
      <c r="C15" s="1036" t="s">
        <v>459</v>
      </c>
      <c r="D15" s="1038" t="s">
        <v>2913</v>
      </c>
    </row>
    <row r="16" spans="1:14">
      <c r="B16" s="1036">
        <v>25</v>
      </c>
      <c r="C16" s="1036" t="s">
        <v>459</v>
      </c>
      <c r="D16" s="1038" t="s">
        <v>2914</v>
      </c>
    </row>
    <row r="17" spans="1:14">
      <c r="B17" s="1036">
        <v>17</v>
      </c>
      <c r="C17" s="1036" t="s">
        <v>5504</v>
      </c>
      <c r="D17" s="1038" t="s">
        <v>2915</v>
      </c>
    </row>
    <row r="18" spans="1:14">
      <c r="A18" s="1025">
        <v>27</v>
      </c>
      <c r="B18" s="1026" t="s">
        <v>2916</v>
      </c>
      <c r="C18" s="1027"/>
      <c r="D18" s="1028"/>
      <c r="E18" s="1025" t="s">
        <v>4018</v>
      </c>
      <c r="F18" s="1027">
        <v>1</v>
      </c>
      <c r="G18" s="1029"/>
      <c r="H18" s="1030">
        <f>$F18*$G18</f>
        <v>0</v>
      </c>
      <c r="I18" s="1029"/>
      <c r="J18" s="1030">
        <f>$F18*$I18</f>
        <v>0</v>
      </c>
      <c r="K18" s="1029">
        <f>$G18+$I18</f>
        <v>0</v>
      </c>
      <c r="L18" s="1030">
        <f>$H18+$J18</f>
        <v>0</v>
      </c>
      <c r="M18" s="1027"/>
      <c r="N18" s="1027"/>
    </row>
    <row r="19" spans="1:14">
      <c r="B19" s="1036">
        <v>1</v>
      </c>
      <c r="C19" s="1036" t="s">
        <v>5504</v>
      </c>
      <c r="D19" s="1038" t="s">
        <v>2917</v>
      </c>
    </row>
    <row r="20" spans="1:14">
      <c r="B20" s="1036">
        <v>4</v>
      </c>
      <c r="C20" s="1036" t="s">
        <v>5504</v>
      </c>
      <c r="D20" s="1038" t="s">
        <v>2919</v>
      </c>
    </row>
    <row r="21" spans="1:14">
      <c r="B21" s="1036">
        <v>2</v>
      </c>
      <c r="C21" s="1036" t="s">
        <v>5504</v>
      </c>
      <c r="D21" s="1038" t="s">
        <v>2920</v>
      </c>
    </row>
    <row r="22" spans="1:14">
      <c r="B22" s="1036">
        <v>15</v>
      </c>
      <c r="C22" s="1036" t="s">
        <v>5504</v>
      </c>
      <c r="D22" s="1038" t="s">
        <v>2921</v>
      </c>
    </row>
    <row r="23" spans="1:14">
      <c r="B23" s="1036">
        <v>1</v>
      </c>
      <c r="C23" s="1036" t="s">
        <v>5504</v>
      </c>
      <c r="D23" s="1038" t="s">
        <v>2922</v>
      </c>
    </row>
    <row r="24" spans="1:14">
      <c r="A24" s="1025">
        <v>28</v>
      </c>
      <c r="B24" s="1026" t="s">
        <v>1270</v>
      </c>
      <c r="C24" s="1027"/>
      <c r="D24" s="1028"/>
      <c r="E24" s="1025" t="s">
        <v>4018</v>
      </c>
      <c r="F24" s="1027">
        <v>1</v>
      </c>
      <c r="G24" s="1029"/>
      <c r="H24" s="1030">
        <f>$F24*$G24</f>
        <v>0</v>
      </c>
      <c r="I24" s="1029"/>
      <c r="J24" s="1030">
        <f>$F24*$I24</f>
        <v>0</v>
      </c>
      <c r="K24" s="1029">
        <f>$G24+$I24</f>
        <v>0</v>
      </c>
      <c r="L24" s="1030">
        <f>$H24+$J24</f>
        <v>0</v>
      </c>
      <c r="M24" s="1027"/>
      <c r="N24" s="1027"/>
    </row>
    <row r="25" spans="1:14" ht="25.5">
      <c r="B25" s="1036">
        <v>1</v>
      </c>
      <c r="C25" s="1036" t="s">
        <v>5504</v>
      </c>
      <c r="D25" s="1038" t="s">
        <v>1271</v>
      </c>
    </row>
    <row r="26" spans="1:14">
      <c r="A26" s="1025">
        <v>29</v>
      </c>
      <c r="B26" s="1026" t="s">
        <v>1273</v>
      </c>
      <c r="C26" s="1027"/>
      <c r="D26" s="1028"/>
      <c r="E26" s="1025" t="s">
        <v>4018</v>
      </c>
      <c r="F26" s="1027">
        <v>1</v>
      </c>
      <c r="G26" s="1029"/>
      <c r="H26" s="1030">
        <f>$F26*$G26</f>
        <v>0</v>
      </c>
      <c r="I26" s="1029"/>
      <c r="J26" s="1030">
        <f>$F26*$I26</f>
        <v>0</v>
      </c>
      <c r="K26" s="1029">
        <f>$G26+$I26</f>
        <v>0</v>
      </c>
      <c r="L26" s="1030">
        <f>$H26+$J26</f>
        <v>0</v>
      </c>
      <c r="M26" s="1027"/>
      <c r="N26" s="1027"/>
    </row>
    <row r="27" spans="1:14">
      <c r="D27" s="1038" t="s">
        <v>1274</v>
      </c>
    </row>
    <row r="28" spans="1:14">
      <c r="D28" s="1038" t="s">
        <v>1276</v>
      </c>
    </row>
    <row r="29" spans="1:14">
      <c r="D29" s="1038" t="s">
        <v>1277</v>
      </c>
    </row>
    <row r="30" spans="1:14">
      <c r="D30" s="1038" t="s">
        <v>1278</v>
      </c>
    </row>
    <row r="31" spans="1:14">
      <c r="A31" s="1025">
        <v>30</v>
      </c>
      <c r="B31" s="1026" t="s">
        <v>1279</v>
      </c>
      <c r="C31" s="1027"/>
      <c r="D31" s="1028"/>
      <c r="E31" s="1025" t="s">
        <v>4018</v>
      </c>
      <c r="F31" s="1027">
        <v>1</v>
      </c>
      <c r="G31" s="1029"/>
      <c r="H31" s="1030">
        <f>$F31*$G31</f>
        <v>0</v>
      </c>
      <c r="I31" s="1029"/>
      <c r="J31" s="1030">
        <f>$F31*$I31</f>
        <v>0</v>
      </c>
      <c r="K31" s="1029">
        <f>$G31+$I31</f>
        <v>0</v>
      </c>
      <c r="L31" s="1030">
        <f>$H31+$J31</f>
        <v>0</v>
      </c>
      <c r="M31" s="1027"/>
      <c r="N31" s="1027"/>
    </row>
    <row r="32" spans="1:14">
      <c r="D32" s="1038" t="s">
        <v>1274</v>
      </c>
    </row>
    <row r="33" spans="1:14" ht="13.5" thickBot="1">
      <c r="D33" s="1038" t="s">
        <v>1282</v>
      </c>
    </row>
    <row r="34" spans="1:14" ht="13.5" thickBot="1">
      <c r="A34" s="1045" t="s">
        <v>1283</v>
      </c>
      <c r="B34" s="1046" t="s">
        <v>1284</v>
      </c>
      <c r="C34" s="1047"/>
      <c r="D34" s="1048"/>
      <c r="E34" s="1049"/>
      <c r="F34" s="1047"/>
      <c r="G34" s="1050"/>
      <c r="H34" s="1051">
        <f>SUM(H7:H33)</f>
        <v>0</v>
      </c>
      <c r="I34" s="1050"/>
      <c r="J34" s="1050">
        <f>SUM(J7:J33)</f>
        <v>0</v>
      </c>
      <c r="K34" s="1050"/>
      <c r="L34" s="1050">
        <f>SUM(L7:L33)</f>
        <v>0</v>
      </c>
      <c r="M34" s="1047"/>
      <c r="N34"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7.xml><?xml version="1.0" encoding="utf-8"?>
<worksheet xmlns="http://schemas.openxmlformats.org/spreadsheetml/2006/main" xmlns:r="http://schemas.openxmlformats.org/officeDocument/2006/relationships">
  <sheetPr>
    <tabColor rgb="FF00B0F0"/>
    <pageSetUpPr fitToPage="1"/>
  </sheetPr>
  <dimension ref="A1:N39"/>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2931</v>
      </c>
      <c r="C1" s="1684"/>
      <c r="D1" s="1684"/>
      <c r="E1" s="1011"/>
      <c r="G1" s="1013"/>
      <c r="H1" s="1014">
        <f>H39</f>
        <v>0</v>
      </c>
      <c r="I1" s="1015"/>
      <c r="J1" s="1014">
        <f>J39</f>
        <v>0</v>
      </c>
      <c r="K1" s="1015"/>
      <c r="L1" s="1014">
        <f>L39</f>
        <v>0</v>
      </c>
    </row>
    <row r="2" spans="1:14" s="1012" customFormat="1">
      <c r="A2" s="1010"/>
      <c r="B2" s="1684" t="s">
        <v>2928</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31</v>
      </c>
      <c r="B7" s="1026" t="s">
        <v>2901</v>
      </c>
      <c r="C7" s="1027"/>
      <c r="D7" s="1028"/>
      <c r="E7" s="1025" t="s">
        <v>4018</v>
      </c>
      <c r="F7" s="1027">
        <v>1</v>
      </c>
      <c r="G7" s="1029"/>
      <c r="H7" s="1030">
        <f>$F7*$G7</f>
        <v>0</v>
      </c>
      <c r="I7" s="1029"/>
      <c r="J7" s="1030">
        <f>$F7*$I7</f>
        <v>0</v>
      </c>
      <c r="K7" s="1029">
        <f>$G7+$I7</f>
        <v>0</v>
      </c>
      <c r="L7" s="1030">
        <f>$H7+$J7</f>
        <v>0</v>
      </c>
      <c r="M7" s="1027"/>
      <c r="N7" s="1027"/>
    </row>
    <row r="8" spans="1:14">
      <c r="B8" s="1036">
        <v>2</v>
      </c>
      <c r="C8" s="1036" t="s">
        <v>5504</v>
      </c>
      <c r="D8" s="1038" t="s">
        <v>2902</v>
      </c>
    </row>
    <row r="9" spans="1:14">
      <c r="B9" s="1036">
        <v>2</v>
      </c>
      <c r="C9" s="1036" t="s">
        <v>5504</v>
      </c>
      <c r="D9" s="1038" t="s">
        <v>2903</v>
      </c>
    </row>
    <row r="10" spans="1:14">
      <c r="B10" s="1036">
        <v>2</v>
      </c>
      <c r="C10" s="1036" t="s">
        <v>5504</v>
      </c>
      <c r="D10" s="1038" t="s">
        <v>2904</v>
      </c>
    </row>
    <row r="11" spans="1:14">
      <c r="A11" s="1025">
        <v>32</v>
      </c>
      <c r="B11" s="1026" t="s">
        <v>2905</v>
      </c>
      <c r="C11" s="1027"/>
      <c r="D11" s="1028"/>
      <c r="E11" s="1025" t="s">
        <v>4018</v>
      </c>
      <c r="F11" s="1027">
        <v>1</v>
      </c>
      <c r="G11" s="1029"/>
      <c r="H11" s="1030">
        <f>$F11*$G11</f>
        <v>0</v>
      </c>
      <c r="I11" s="1029"/>
      <c r="J11" s="1030">
        <f>$F11*$I11</f>
        <v>0</v>
      </c>
      <c r="K11" s="1029">
        <f>$G11+$I11</f>
        <v>0</v>
      </c>
      <c r="L11" s="1030">
        <f>$H11+$J11</f>
        <v>0</v>
      </c>
      <c r="M11" s="1027"/>
      <c r="N11" s="1027"/>
    </row>
    <row r="12" spans="1:14">
      <c r="B12" s="1036">
        <v>80</v>
      </c>
      <c r="C12" s="1036" t="s">
        <v>5504</v>
      </c>
      <c r="D12" s="1038" t="s">
        <v>2906</v>
      </c>
    </row>
    <row r="13" spans="1:14">
      <c r="A13" s="1025">
        <v>33</v>
      </c>
      <c r="B13" s="1026" t="s">
        <v>2907</v>
      </c>
      <c r="C13" s="1027"/>
      <c r="D13" s="1028"/>
      <c r="E13" s="1025" t="s">
        <v>4018</v>
      </c>
      <c r="F13" s="1027">
        <v>1</v>
      </c>
      <c r="G13" s="1029"/>
      <c r="H13" s="1030">
        <f>$F13*$G13</f>
        <v>0</v>
      </c>
      <c r="I13" s="1029"/>
      <c r="J13" s="1030">
        <f>$F13*$I13</f>
        <v>0</v>
      </c>
      <c r="K13" s="1029">
        <f>$G13+$I13</f>
        <v>0</v>
      </c>
      <c r="L13" s="1030">
        <f>$H13+$J13</f>
        <v>0</v>
      </c>
      <c r="M13" s="1027"/>
      <c r="N13" s="1027"/>
    </row>
    <row r="14" spans="1:14">
      <c r="B14" s="1036">
        <v>8</v>
      </c>
      <c r="C14" s="1036" t="s">
        <v>5504</v>
      </c>
      <c r="D14" s="1038" t="s">
        <v>2908</v>
      </c>
    </row>
    <row r="15" spans="1:14">
      <c r="B15" s="1036">
        <v>4</v>
      </c>
      <c r="C15" s="1036" t="s">
        <v>5504</v>
      </c>
      <c r="D15" s="1038" t="s">
        <v>2909</v>
      </c>
    </row>
    <row r="16" spans="1:14">
      <c r="B16" s="1036">
        <v>8</v>
      </c>
      <c r="C16" s="1036" t="s">
        <v>5504</v>
      </c>
      <c r="D16" s="1038" t="s">
        <v>2910</v>
      </c>
    </row>
    <row r="17" spans="1:14">
      <c r="A17" s="1025">
        <v>34</v>
      </c>
      <c r="B17" s="1026" t="s">
        <v>2911</v>
      </c>
      <c r="C17" s="1027"/>
      <c r="D17" s="1028"/>
      <c r="E17" s="1025" t="s">
        <v>4018</v>
      </c>
      <c r="F17" s="1027">
        <v>1</v>
      </c>
      <c r="G17" s="1029"/>
      <c r="H17" s="1030">
        <f>$F17*$G17</f>
        <v>0</v>
      </c>
      <c r="I17" s="1029"/>
      <c r="J17" s="1030">
        <f>$F17*$I17</f>
        <v>0</v>
      </c>
      <c r="K17" s="1029">
        <f>$G17+$I17</f>
        <v>0</v>
      </c>
      <c r="L17" s="1030">
        <f>$H17+$J17</f>
        <v>0</v>
      </c>
      <c r="M17" s="1027"/>
      <c r="N17" s="1027"/>
    </row>
    <row r="18" spans="1:14">
      <c r="B18" s="1036">
        <v>20</v>
      </c>
      <c r="C18" s="1036" t="s">
        <v>459</v>
      </c>
      <c r="D18" s="1038" t="s">
        <v>2912</v>
      </c>
    </row>
    <row r="19" spans="1:14">
      <c r="B19" s="1036">
        <v>20</v>
      </c>
      <c r="C19" s="1036" t="s">
        <v>459</v>
      </c>
      <c r="D19" s="1038" t="s">
        <v>2913</v>
      </c>
    </row>
    <row r="20" spans="1:14">
      <c r="B20" s="1036">
        <v>55</v>
      </c>
      <c r="C20" s="1036" t="s">
        <v>459</v>
      </c>
      <c r="D20" s="1038" t="s">
        <v>2914</v>
      </c>
    </row>
    <row r="21" spans="1:14">
      <c r="B21" s="1036">
        <v>65</v>
      </c>
      <c r="C21" s="1036" t="s">
        <v>5504</v>
      </c>
      <c r="D21" s="1038" t="s">
        <v>2915</v>
      </c>
    </row>
    <row r="22" spans="1:14">
      <c r="A22" s="1025">
        <v>35</v>
      </c>
      <c r="B22" s="1026" t="s">
        <v>2916</v>
      </c>
      <c r="C22" s="1027"/>
      <c r="D22" s="1028"/>
      <c r="E22" s="1025" t="s">
        <v>4018</v>
      </c>
      <c r="F22" s="1027">
        <v>1</v>
      </c>
      <c r="G22" s="1029"/>
      <c r="H22" s="1030">
        <f>$F22*$G22</f>
        <v>0</v>
      </c>
      <c r="I22" s="1029"/>
      <c r="J22" s="1030">
        <f>$F22*$I22</f>
        <v>0</v>
      </c>
      <c r="K22" s="1029">
        <f>$G22+$I22</f>
        <v>0</v>
      </c>
      <c r="L22" s="1030">
        <f>$H22+$J22</f>
        <v>0</v>
      </c>
      <c r="M22" s="1027"/>
      <c r="N22" s="1027"/>
    </row>
    <row r="23" spans="1:14">
      <c r="B23" s="1036">
        <v>4</v>
      </c>
      <c r="C23" s="1036" t="s">
        <v>5504</v>
      </c>
      <c r="D23" s="1038" t="s">
        <v>2917</v>
      </c>
    </row>
    <row r="24" spans="1:14">
      <c r="B24" s="1036">
        <v>2</v>
      </c>
      <c r="C24" s="1036" t="s">
        <v>5504</v>
      </c>
      <c r="D24" s="1038" t="s">
        <v>2918</v>
      </c>
    </row>
    <row r="25" spans="1:14">
      <c r="B25" s="1036">
        <v>8</v>
      </c>
      <c r="C25" s="1036" t="s">
        <v>5504</v>
      </c>
      <c r="D25" s="1038" t="s">
        <v>2919</v>
      </c>
    </row>
    <row r="26" spans="1:14">
      <c r="B26" s="1036">
        <v>8</v>
      </c>
      <c r="C26" s="1036" t="s">
        <v>5504</v>
      </c>
      <c r="D26" s="1038" t="s">
        <v>2920</v>
      </c>
    </row>
    <row r="27" spans="1:14">
      <c r="B27" s="1036">
        <v>40</v>
      </c>
      <c r="C27" s="1036" t="s">
        <v>5504</v>
      </c>
      <c r="D27" s="1038" t="s">
        <v>2921</v>
      </c>
    </row>
    <row r="28" spans="1:14">
      <c r="B28" s="1036">
        <v>4</v>
      </c>
      <c r="C28" s="1036" t="s">
        <v>5504</v>
      </c>
      <c r="D28" s="1038" t="s">
        <v>2922</v>
      </c>
    </row>
    <row r="29" spans="1:14">
      <c r="A29" s="1025">
        <v>36</v>
      </c>
      <c r="B29" s="1026" t="s">
        <v>1270</v>
      </c>
      <c r="C29" s="1027"/>
      <c r="D29" s="1028"/>
      <c r="E29" s="1025" t="s">
        <v>4018</v>
      </c>
      <c r="F29" s="1027">
        <v>1</v>
      </c>
      <c r="G29" s="1029"/>
      <c r="H29" s="1030">
        <f>$F29*$G29</f>
        <v>0</v>
      </c>
      <c r="I29" s="1029"/>
      <c r="J29" s="1030">
        <f>$F29*$I29</f>
        <v>0</v>
      </c>
      <c r="K29" s="1029">
        <f>$G29+$I29</f>
        <v>0</v>
      </c>
      <c r="L29" s="1030">
        <f>$H29+$J29</f>
        <v>0</v>
      </c>
      <c r="M29" s="1027"/>
      <c r="N29" s="1027"/>
    </row>
    <row r="30" spans="1:14" ht="25.5">
      <c r="B30" s="1036">
        <v>1</v>
      </c>
      <c r="C30" s="1036" t="s">
        <v>5504</v>
      </c>
      <c r="D30" s="1038" t="s">
        <v>1271</v>
      </c>
    </row>
    <row r="31" spans="1:14">
      <c r="A31" s="1025">
        <v>37</v>
      </c>
      <c r="B31" s="1026" t="s">
        <v>1273</v>
      </c>
      <c r="C31" s="1027"/>
      <c r="D31" s="1028"/>
      <c r="E31" s="1025" t="s">
        <v>4018</v>
      </c>
      <c r="F31" s="1027">
        <v>1</v>
      </c>
      <c r="G31" s="1029"/>
      <c r="H31" s="1030">
        <f>$F31*$G31</f>
        <v>0</v>
      </c>
      <c r="I31" s="1029"/>
      <c r="J31" s="1030">
        <f>$F31*$I31</f>
        <v>0</v>
      </c>
      <c r="K31" s="1029">
        <f>$G31+$I31</f>
        <v>0</v>
      </c>
      <c r="L31" s="1030">
        <f>$H31+$J31</f>
        <v>0</v>
      </c>
      <c r="M31" s="1027"/>
      <c r="N31" s="1027"/>
    </row>
    <row r="32" spans="1:14">
      <c r="D32" s="1038" t="s">
        <v>1274</v>
      </c>
    </row>
    <row r="33" spans="1:14">
      <c r="D33" s="1038" t="s">
        <v>1276</v>
      </c>
    </row>
    <row r="34" spans="1:14">
      <c r="D34" s="1038" t="s">
        <v>1277</v>
      </c>
    </row>
    <row r="35" spans="1:14">
      <c r="D35" s="1038" t="s">
        <v>1278</v>
      </c>
    </row>
    <row r="36" spans="1:14">
      <c r="A36" s="1025">
        <v>38</v>
      </c>
      <c r="B36" s="1026" t="s">
        <v>1279</v>
      </c>
      <c r="C36" s="1027"/>
      <c r="D36" s="1028"/>
      <c r="E36" s="1025" t="s">
        <v>4018</v>
      </c>
      <c r="F36" s="1027">
        <v>1</v>
      </c>
      <c r="G36" s="1029"/>
      <c r="H36" s="1030">
        <f>$F36*$G36</f>
        <v>0</v>
      </c>
      <c r="I36" s="1029"/>
      <c r="J36" s="1030">
        <f>$F36*$I36</f>
        <v>0</v>
      </c>
      <c r="K36" s="1029">
        <f>$G36+$I36</f>
        <v>0</v>
      </c>
      <c r="L36" s="1030">
        <f>$H36+$J36</f>
        <v>0</v>
      </c>
      <c r="M36" s="1027"/>
      <c r="N36" s="1027"/>
    </row>
    <row r="37" spans="1:14">
      <c r="D37" s="1038" t="s">
        <v>1274</v>
      </c>
    </row>
    <row r="38" spans="1:14" ht="13.5" thickBot="1">
      <c r="D38" s="1038" t="s">
        <v>1282</v>
      </c>
    </row>
    <row r="39" spans="1:14" ht="13.5" thickBot="1">
      <c r="A39" s="1045" t="s">
        <v>1283</v>
      </c>
      <c r="B39" s="1046" t="s">
        <v>1284</v>
      </c>
      <c r="C39" s="1047"/>
      <c r="D39" s="1048"/>
      <c r="E39" s="1049"/>
      <c r="F39" s="1047"/>
      <c r="G39" s="1050"/>
      <c r="H39" s="1051">
        <f>SUM(H7:H38)</f>
        <v>0</v>
      </c>
      <c r="I39" s="1050"/>
      <c r="J39" s="1050">
        <f>SUM(J7:J38)</f>
        <v>0</v>
      </c>
      <c r="K39" s="1050"/>
      <c r="L39" s="1050">
        <f>SUM(L7:L38)</f>
        <v>0</v>
      </c>
      <c r="M39" s="1047"/>
      <c r="N39"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8.xml><?xml version="1.0" encoding="utf-8"?>
<worksheet xmlns="http://schemas.openxmlformats.org/spreadsheetml/2006/main" xmlns:r="http://schemas.openxmlformats.org/officeDocument/2006/relationships">
  <sheetPr>
    <tabColor rgb="FF00B0F0"/>
    <pageSetUpPr fitToPage="1"/>
  </sheetPr>
  <dimension ref="A1:N3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2931</v>
      </c>
      <c r="C1" s="1684"/>
      <c r="D1" s="1684"/>
      <c r="E1" s="1011"/>
      <c r="G1" s="1013"/>
      <c r="H1" s="1014">
        <f>H34</f>
        <v>0</v>
      </c>
      <c r="I1" s="1015"/>
      <c r="J1" s="1014">
        <f>J34</f>
        <v>0</v>
      </c>
      <c r="K1" s="1015"/>
      <c r="L1" s="1014">
        <f>L34</f>
        <v>0</v>
      </c>
    </row>
    <row r="2" spans="1:14" s="1012" customFormat="1">
      <c r="A2" s="1010"/>
      <c r="B2" s="1684" t="s">
        <v>2929</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39</v>
      </c>
      <c r="B7" s="1026" t="s">
        <v>2905</v>
      </c>
      <c r="C7" s="1027"/>
      <c r="D7" s="1028"/>
      <c r="E7" s="1025" t="s">
        <v>4018</v>
      </c>
      <c r="F7" s="1027">
        <v>1</v>
      </c>
      <c r="G7" s="1029"/>
      <c r="H7" s="1030">
        <f>$F7*$G7</f>
        <v>0</v>
      </c>
      <c r="I7" s="1029"/>
      <c r="J7" s="1030">
        <f>$F7*$I7</f>
        <v>0</v>
      </c>
      <c r="K7" s="1029">
        <f>$G7+$I7</f>
        <v>0</v>
      </c>
      <c r="L7" s="1030">
        <f>$H7+$J7</f>
        <v>0</v>
      </c>
      <c r="M7" s="1027"/>
      <c r="N7" s="1027"/>
    </row>
    <row r="8" spans="1:14">
      <c r="B8" s="1036">
        <v>25</v>
      </c>
      <c r="C8" s="1036" t="s">
        <v>5504</v>
      </c>
      <c r="D8" s="1038" t="s">
        <v>2906</v>
      </c>
    </row>
    <row r="9" spans="1:14">
      <c r="A9" s="1025">
        <v>40</v>
      </c>
      <c r="B9" s="1026" t="s">
        <v>2907</v>
      </c>
      <c r="C9" s="1027"/>
      <c r="D9" s="1028"/>
      <c r="E9" s="1025" t="s">
        <v>4018</v>
      </c>
      <c r="F9" s="1027">
        <v>1</v>
      </c>
      <c r="G9" s="1029"/>
      <c r="H9" s="1030">
        <f>$F9*$G9</f>
        <v>0</v>
      </c>
      <c r="I9" s="1029"/>
      <c r="J9" s="1030">
        <f>$F9*$I9</f>
        <v>0</v>
      </c>
      <c r="K9" s="1029">
        <f>$G9+$I9</f>
        <v>0</v>
      </c>
      <c r="L9" s="1030">
        <f>$H9+$J9</f>
        <v>0</v>
      </c>
      <c r="M9" s="1027"/>
      <c r="N9" s="1027"/>
    </row>
    <row r="10" spans="1:14">
      <c r="B10" s="1036">
        <v>4</v>
      </c>
      <c r="C10" s="1036" t="s">
        <v>5504</v>
      </c>
      <c r="D10" s="1038" t="s">
        <v>2908</v>
      </c>
    </row>
    <row r="11" spans="1:14">
      <c r="B11" s="1036">
        <v>2</v>
      </c>
      <c r="C11" s="1036" t="s">
        <v>5504</v>
      </c>
      <c r="D11" s="1038" t="s">
        <v>2909</v>
      </c>
    </row>
    <row r="12" spans="1:14">
      <c r="B12" s="1036">
        <v>4</v>
      </c>
      <c r="C12" s="1036" t="s">
        <v>5504</v>
      </c>
      <c r="D12" s="1038" t="s">
        <v>2910</v>
      </c>
    </row>
    <row r="13" spans="1:14">
      <c r="A13" s="1025">
        <v>41</v>
      </c>
      <c r="B13" s="1026" t="s">
        <v>2911</v>
      </c>
      <c r="C13" s="1027"/>
      <c r="D13" s="1028"/>
      <c r="E13" s="1025" t="s">
        <v>4018</v>
      </c>
      <c r="F13" s="1027">
        <v>1</v>
      </c>
      <c r="G13" s="1029"/>
      <c r="H13" s="1030">
        <f>$F13*$G13</f>
        <v>0</v>
      </c>
      <c r="I13" s="1029"/>
      <c r="J13" s="1030">
        <f>$F13*$I13</f>
        <v>0</v>
      </c>
      <c r="K13" s="1029">
        <f>$G13+$I13</f>
        <v>0</v>
      </c>
      <c r="L13" s="1030">
        <f>$H13+$J13</f>
        <v>0</v>
      </c>
      <c r="M13" s="1027"/>
      <c r="N13" s="1027"/>
    </row>
    <row r="14" spans="1:14">
      <c r="B14" s="1036">
        <v>8</v>
      </c>
      <c r="C14" s="1036" t="s">
        <v>459</v>
      </c>
      <c r="D14" s="1038" t="s">
        <v>2912</v>
      </c>
    </row>
    <row r="15" spans="1:14">
      <c r="B15" s="1036">
        <v>10</v>
      </c>
      <c r="C15" s="1036" t="s">
        <v>459</v>
      </c>
      <c r="D15" s="1038" t="s">
        <v>2913</v>
      </c>
    </row>
    <row r="16" spans="1:14">
      <c r="B16" s="1036">
        <v>40</v>
      </c>
      <c r="C16" s="1036" t="s">
        <v>459</v>
      </c>
      <c r="D16" s="1038" t="s">
        <v>2914</v>
      </c>
    </row>
    <row r="17" spans="1:14">
      <c r="B17" s="1036">
        <v>25</v>
      </c>
      <c r="C17" s="1036" t="s">
        <v>5504</v>
      </c>
      <c r="D17" s="1038" t="s">
        <v>2915</v>
      </c>
    </row>
    <row r="18" spans="1:14">
      <c r="A18" s="1025">
        <v>42</v>
      </c>
      <c r="B18" s="1026" t="s">
        <v>2916</v>
      </c>
      <c r="C18" s="1027"/>
      <c r="D18" s="1028"/>
      <c r="E18" s="1025" t="s">
        <v>4018</v>
      </c>
      <c r="F18" s="1027">
        <v>1</v>
      </c>
      <c r="G18" s="1029"/>
      <c r="H18" s="1030">
        <f>$F18*$G18</f>
        <v>0</v>
      </c>
      <c r="I18" s="1029"/>
      <c r="J18" s="1030">
        <f>$F18*$I18</f>
        <v>0</v>
      </c>
      <c r="K18" s="1029">
        <f>$G18+$I18</f>
        <v>0</v>
      </c>
      <c r="L18" s="1030">
        <f>$H18+$J18</f>
        <v>0</v>
      </c>
      <c r="M18" s="1027"/>
      <c r="N18" s="1027"/>
    </row>
    <row r="19" spans="1:14">
      <c r="B19" s="1036">
        <v>2</v>
      </c>
      <c r="C19" s="1036" t="s">
        <v>5504</v>
      </c>
      <c r="D19" s="1038" t="s">
        <v>2917</v>
      </c>
    </row>
    <row r="20" spans="1:14">
      <c r="B20" s="1036">
        <v>4</v>
      </c>
      <c r="C20" s="1036" t="s">
        <v>5504</v>
      </c>
      <c r="D20" s="1038" t="s">
        <v>2919</v>
      </c>
    </row>
    <row r="21" spans="1:14">
      <c r="B21" s="1036">
        <v>4</v>
      </c>
      <c r="C21" s="1036" t="s">
        <v>5504</v>
      </c>
      <c r="D21" s="1038" t="s">
        <v>2920</v>
      </c>
    </row>
    <row r="22" spans="1:14">
      <c r="B22" s="1036">
        <v>15</v>
      </c>
      <c r="C22" s="1036" t="s">
        <v>5504</v>
      </c>
      <c r="D22" s="1038" t="s">
        <v>2921</v>
      </c>
    </row>
    <row r="23" spans="1:14">
      <c r="B23" s="1036">
        <v>2</v>
      </c>
      <c r="C23" s="1036" t="s">
        <v>5504</v>
      </c>
      <c r="D23" s="1038" t="s">
        <v>2922</v>
      </c>
    </row>
    <row r="24" spans="1:14">
      <c r="A24" s="1025">
        <v>43</v>
      </c>
      <c r="B24" s="1026" t="s">
        <v>1270</v>
      </c>
      <c r="C24" s="1027"/>
      <c r="D24" s="1028"/>
      <c r="E24" s="1025" t="s">
        <v>4018</v>
      </c>
      <c r="F24" s="1027">
        <v>1</v>
      </c>
      <c r="G24" s="1029"/>
      <c r="H24" s="1030">
        <f>$F24*$G24</f>
        <v>0</v>
      </c>
      <c r="I24" s="1029"/>
      <c r="J24" s="1030">
        <f>$F24*$I24</f>
        <v>0</v>
      </c>
      <c r="K24" s="1029">
        <f>$G24+$I24</f>
        <v>0</v>
      </c>
      <c r="L24" s="1030">
        <f>$H24+$J24</f>
        <v>0</v>
      </c>
      <c r="M24" s="1027"/>
      <c r="N24" s="1027"/>
    </row>
    <row r="25" spans="1:14" ht="25.5">
      <c r="B25" s="1036">
        <v>1</v>
      </c>
      <c r="C25" s="1036" t="s">
        <v>5504</v>
      </c>
      <c r="D25" s="1038" t="s">
        <v>1271</v>
      </c>
    </row>
    <row r="26" spans="1:14">
      <c r="A26" s="1025">
        <v>44</v>
      </c>
      <c r="B26" s="1026" t="s">
        <v>1273</v>
      </c>
      <c r="C26" s="1027"/>
      <c r="D26" s="1028"/>
      <c r="E26" s="1025" t="s">
        <v>4018</v>
      </c>
      <c r="F26" s="1027">
        <v>1</v>
      </c>
      <c r="G26" s="1029"/>
      <c r="H26" s="1030">
        <f>$F26*$G26</f>
        <v>0</v>
      </c>
      <c r="I26" s="1029"/>
      <c r="J26" s="1030">
        <f>$F26*$I26</f>
        <v>0</v>
      </c>
      <c r="K26" s="1029">
        <f>$G26+$I26</f>
        <v>0</v>
      </c>
      <c r="L26" s="1030">
        <f>$H26+$J26</f>
        <v>0</v>
      </c>
      <c r="M26" s="1027"/>
      <c r="N26" s="1027"/>
    </row>
    <row r="27" spans="1:14">
      <c r="D27" s="1038" t="s">
        <v>1274</v>
      </c>
    </row>
    <row r="28" spans="1:14">
      <c r="D28" s="1038" t="s">
        <v>1276</v>
      </c>
    </row>
    <row r="29" spans="1:14">
      <c r="D29" s="1038" t="s">
        <v>1277</v>
      </c>
    </row>
    <row r="30" spans="1:14">
      <c r="D30" s="1038" t="s">
        <v>1278</v>
      </c>
    </row>
    <row r="31" spans="1:14">
      <c r="A31" s="1025">
        <v>45</v>
      </c>
      <c r="B31" s="1026" t="s">
        <v>1279</v>
      </c>
      <c r="C31" s="1027"/>
      <c r="D31" s="1028"/>
      <c r="E31" s="1025" t="s">
        <v>4018</v>
      </c>
      <c r="F31" s="1027">
        <v>1</v>
      </c>
      <c r="G31" s="1029"/>
      <c r="H31" s="1030">
        <f>$F31*$G31</f>
        <v>0</v>
      </c>
      <c r="I31" s="1029"/>
      <c r="J31" s="1030">
        <f>$F31*$I31</f>
        <v>0</v>
      </c>
      <c r="K31" s="1029">
        <f>$G31+$I31</f>
        <v>0</v>
      </c>
      <c r="L31" s="1030">
        <f>$H31+$J31</f>
        <v>0</v>
      </c>
      <c r="M31" s="1027"/>
      <c r="N31" s="1027"/>
    </row>
    <row r="32" spans="1:14">
      <c r="D32" s="1038" t="s">
        <v>1274</v>
      </c>
    </row>
    <row r="33" spans="1:14" ht="13.5" thickBot="1">
      <c r="D33" s="1038" t="s">
        <v>1282</v>
      </c>
    </row>
    <row r="34" spans="1:14" ht="13.5" thickBot="1">
      <c r="A34" s="1045" t="s">
        <v>1283</v>
      </c>
      <c r="B34" s="1046" t="s">
        <v>1284</v>
      </c>
      <c r="C34" s="1047"/>
      <c r="D34" s="1048"/>
      <c r="E34" s="1049"/>
      <c r="F34" s="1047"/>
      <c r="G34" s="1050"/>
      <c r="H34" s="1051">
        <f>SUM(H7:H33)</f>
        <v>0</v>
      </c>
      <c r="I34" s="1050"/>
      <c r="J34" s="1050">
        <f>SUM(J7:J33)</f>
        <v>0</v>
      </c>
      <c r="K34" s="1050"/>
      <c r="L34" s="1050">
        <f>SUM(L7:L33)</f>
        <v>0</v>
      </c>
      <c r="M34" s="1047"/>
      <c r="N34"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29.xml><?xml version="1.0" encoding="utf-8"?>
<worksheet xmlns="http://schemas.openxmlformats.org/spreadsheetml/2006/main" xmlns:r="http://schemas.openxmlformats.org/officeDocument/2006/relationships">
  <sheetPr>
    <tabColor rgb="FF00B0F0"/>
    <pageSetUpPr fitToPage="1"/>
  </sheetPr>
  <dimension ref="A1:N34"/>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2931</v>
      </c>
      <c r="C1" s="1684"/>
      <c r="D1" s="1684"/>
      <c r="E1" s="1011"/>
      <c r="G1" s="1013"/>
      <c r="H1" s="1014">
        <f>H34</f>
        <v>0</v>
      </c>
      <c r="I1" s="1015"/>
      <c r="J1" s="1014">
        <f>J34</f>
        <v>0</v>
      </c>
      <c r="K1" s="1015"/>
      <c r="L1" s="1014">
        <f>L34</f>
        <v>0</v>
      </c>
    </row>
    <row r="2" spans="1:14" s="1012" customFormat="1">
      <c r="A2" s="1010"/>
      <c r="B2" s="1684" t="s">
        <v>2930</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A7" s="1025">
        <v>46</v>
      </c>
      <c r="B7" s="1026" t="s">
        <v>2905</v>
      </c>
      <c r="C7" s="1027"/>
      <c r="D7" s="1028"/>
      <c r="E7" s="1025" t="s">
        <v>4018</v>
      </c>
      <c r="F7" s="1027">
        <v>1</v>
      </c>
      <c r="G7" s="1029"/>
      <c r="H7" s="1030">
        <f>$F7*$G7</f>
        <v>0</v>
      </c>
      <c r="I7" s="1029"/>
      <c r="J7" s="1030">
        <f>$F7*$I7</f>
        <v>0</v>
      </c>
      <c r="K7" s="1029">
        <f>$G7+$I7</f>
        <v>0</v>
      </c>
      <c r="L7" s="1030">
        <f>$H7+$J7</f>
        <v>0</v>
      </c>
      <c r="M7" s="1027"/>
      <c r="N7" s="1027"/>
    </row>
    <row r="8" spans="1:14">
      <c r="B8" s="1036">
        <v>48</v>
      </c>
      <c r="C8" s="1036" t="s">
        <v>5504</v>
      </c>
      <c r="D8" s="1038" t="s">
        <v>2906</v>
      </c>
    </row>
    <row r="9" spans="1:14">
      <c r="A9" s="1025">
        <v>47</v>
      </c>
      <c r="B9" s="1026" t="s">
        <v>2907</v>
      </c>
      <c r="C9" s="1027"/>
      <c r="D9" s="1028"/>
      <c r="E9" s="1025" t="s">
        <v>4018</v>
      </c>
      <c r="F9" s="1027">
        <v>1</v>
      </c>
      <c r="G9" s="1029"/>
      <c r="H9" s="1030">
        <f>$F9*$G9</f>
        <v>0</v>
      </c>
      <c r="I9" s="1029"/>
      <c r="J9" s="1030">
        <f>$F9*$I9</f>
        <v>0</v>
      </c>
      <c r="K9" s="1029">
        <f>$G9+$I9</f>
        <v>0</v>
      </c>
      <c r="L9" s="1030">
        <f>$H9+$J9</f>
        <v>0</v>
      </c>
      <c r="M9" s="1027"/>
      <c r="N9" s="1027"/>
    </row>
    <row r="10" spans="1:14">
      <c r="B10" s="1036">
        <v>6</v>
      </c>
      <c r="C10" s="1036" t="s">
        <v>5504</v>
      </c>
      <c r="D10" s="1038" t="s">
        <v>2908</v>
      </c>
    </row>
    <row r="11" spans="1:14">
      <c r="B11" s="1036">
        <v>3</v>
      </c>
      <c r="C11" s="1036" t="s">
        <v>5504</v>
      </c>
      <c r="D11" s="1038" t="s">
        <v>2909</v>
      </c>
    </row>
    <row r="12" spans="1:14">
      <c r="B12" s="1036">
        <v>6</v>
      </c>
      <c r="C12" s="1036" t="s">
        <v>5504</v>
      </c>
      <c r="D12" s="1038" t="s">
        <v>2910</v>
      </c>
    </row>
    <row r="13" spans="1:14">
      <c r="A13" s="1025">
        <v>48</v>
      </c>
      <c r="B13" s="1026" t="s">
        <v>2911</v>
      </c>
      <c r="C13" s="1027"/>
      <c r="D13" s="1028"/>
      <c r="E13" s="1025" t="s">
        <v>4018</v>
      </c>
      <c r="F13" s="1027">
        <v>1</v>
      </c>
      <c r="G13" s="1029"/>
      <c r="H13" s="1030">
        <f>$F13*$G13</f>
        <v>0</v>
      </c>
      <c r="I13" s="1029"/>
      <c r="J13" s="1030">
        <f>$F13*$I13</f>
        <v>0</v>
      </c>
      <c r="K13" s="1029">
        <f>$G13+$I13</f>
        <v>0</v>
      </c>
      <c r="L13" s="1030">
        <f>$H13+$J13</f>
        <v>0</v>
      </c>
      <c r="M13" s="1027"/>
      <c r="N13" s="1027"/>
    </row>
    <row r="14" spans="1:14">
      <c r="B14" s="1036">
        <v>14</v>
      </c>
      <c r="C14" s="1036" t="s">
        <v>459</v>
      </c>
      <c r="D14" s="1038" t="s">
        <v>2912</v>
      </c>
    </row>
    <row r="15" spans="1:14">
      <c r="B15" s="1036">
        <v>15</v>
      </c>
      <c r="C15" s="1036" t="s">
        <v>459</v>
      </c>
      <c r="D15" s="1038" t="s">
        <v>2913</v>
      </c>
    </row>
    <row r="16" spans="1:14">
      <c r="B16" s="1036">
        <v>44</v>
      </c>
      <c r="C16" s="1036" t="s">
        <v>459</v>
      </c>
      <c r="D16" s="1038" t="s">
        <v>2914</v>
      </c>
    </row>
    <row r="17" spans="1:14">
      <c r="B17" s="1036">
        <v>45</v>
      </c>
      <c r="C17" s="1036" t="s">
        <v>5504</v>
      </c>
      <c r="D17" s="1038" t="s">
        <v>2915</v>
      </c>
    </row>
    <row r="18" spans="1:14">
      <c r="A18" s="1025">
        <v>49</v>
      </c>
      <c r="B18" s="1026" t="s">
        <v>2916</v>
      </c>
      <c r="C18" s="1027"/>
      <c r="D18" s="1028"/>
      <c r="E18" s="1025" t="s">
        <v>4018</v>
      </c>
      <c r="F18" s="1027">
        <v>1</v>
      </c>
      <c r="G18" s="1029"/>
      <c r="H18" s="1030">
        <f>$F18*$G18</f>
        <v>0</v>
      </c>
      <c r="I18" s="1029"/>
      <c r="J18" s="1030">
        <f>$F18*$I18</f>
        <v>0</v>
      </c>
      <c r="K18" s="1029">
        <f>$G18+$I18</f>
        <v>0</v>
      </c>
      <c r="L18" s="1030">
        <f>$H18+$J18</f>
        <v>0</v>
      </c>
      <c r="M18" s="1027"/>
      <c r="N18" s="1027"/>
    </row>
    <row r="19" spans="1:14">
      <c r="B19" s="1036">
        <v>3</v>
      </c>
      <c r="C19" s="1036" t="s">
        <v>5504</v>
      </c>
      <c r="D19" s="1038" t="s">
        <v>2917</v>
      </c>
    </row>
    <row r="20" spans="1:14">
      <c r="B20" s="1036">
        <v>6</v>
      </c>
      <c r="C20" s="1036" t="s">
        <v>5504</v>
      </c>
      <c r="D20" s="1038" t="s">
        <v>2919</v>
      </c>
    </row>
    <row r="21" spans="1:14">
      <c r="B21" s="1036">
        <v>6</v>
      </c>
      <c r="C21" s="1036" t="s">
        <v>5504</v>
      </c>
      <c r="D21" s="1038" t="s">
        <v>2920</v>
      </c>
    </row>
    <row r="22" spans="1:14">
      <c r="B22" s="1036">
        <v>24</v>
      </c>
      <c r="C22" s="1036" t="s">
        <v>5504</v>
      </c>
      <c r="D22" s="1038" t="s">
        <v>2921</v>
      </c>
    </row>
    <row r="23" spans="1:14">
      <c r="B23" s="1036">
        <v>3</v>
      </c>
      <c r="C23" s="1036" t="s">
        <v>5504</v>
      </c>
      <c r="D23" s="1038" t="s">
        <v>2922</v>
      </c>
    </row>
    <row r="24" spans="1:14">
      <c r="A24" s="1025">
        <v>50</v>
      </c>
      <c r="B24" s="1026" t="s">
        <v>1270</v>
      </c>
      <c r="C24" s="1027"/>
      <c r="D24" s="1028"/>
      <c r="E24" s="1025" t="s">
        <v>4018</v>
      </c>
      <c r="F24" s="1027">
        <v>1</v>
      </c>
      <c r="G24" s="1029"/>
      <c r="H24" s="1030">
        <f>$F24*$G24</f>
        <v>0</v>
      </c>
      <c r="I24" s="1029"/>
      <c r="J24" s="1030">
        <f>$F24*$I24</f>
        <v>0</v>
      </c>
      <c r="K24" s="1029">
        <f>$G24+$I24</f>
        <v>0</v>
      </c>
      <c r="L24" s="1030">
        <f>$H24+$J24</f>
        <v>0</v>
      </c>
      <c r="M24" s="1027"/>
      <c r="N24" s="1027"/>
    </row>
    <row r="25" spans="1:14" ht="25.5">
      <c r="B25" s="1036">
        <v>1</v>
      </c>
      <c r="C25" s="1036" t="s">
        <v>5504</v>
      </c>
      <c r="D25" s="1038" t="s">
        <v>1271</v>
      </c>
    </row>
    <row r="26" spans="1:14">
      <c r="A26" s="1025">
        <v>51</v>
      </c>
      <c r="B26" s="1026" t="s">
        <v>1273</v>
      </c>
      <c r="C26" s="1027"/>
      <c r="D26" s="1028"/>
      <c r="E26" s="1025" t="s">
        <v>4018</v>
      </c>
      <c r="F26" s="1027">
        <v>1</v>
      </c>
      <c r="G26" s="1029"/>
      <c r="H26" s="1030">
        <f>$F26*$G26</f>
        <v>0</v>
      </c>
      <c r="I26" s="1029"/>
      <c r="J26" s="1030">
        <f>$F26*$I26</f>
        <v>0</v>
      </c>
      <c r="K26" s="1029">
        <f>$G26+$I26</f>
        <v>0</v>
      </c>
      <c r="L26" s="1030">
        <f>$H26+$J26</f>
        <v>0</v>
      </c>
      <c r="M26" s="1027"/>
      <c r="N26" s="1027"/>
    </row>
    <row r="27" spans="1:14">
      <c r="D27" s="1038" t="s">
        <v>1274</v>
      </c>
    </row>
    <row r="28" spans="1:14">
      <c r="D28" s="1038" t="s">
        <v>1276</v>
      </c>
    </row>
    <row r="29" spans="1:14">
      <c r="D29" s="1038" t="s">
        <v>1277</v>
      </c>
    </row>
    <row r="30" spans="1:14">
      <c r="D30" s="1038" t="s">
        <v>1278</v>
      </c>
    </row>
    <row r="31" spans="1:14">
      <c r="A31" s="1025">
        <v>52</v>
      </c>
      <c r="B31" s="1026" t="s">
        <v>1279</v>
      </c>
      <c r="C31" s="1027"/>
      <c r="D31" s="1028"/>
      <c r="E31" s="1025" t="s">
        <v>4018</v>
      </c>
      <c r="F31" s="1027">
        <v>1</v>
      </c>
      <c r="G31" s="1029"/>
      <c r="H31" s="1030">
        <f>$F31*$G31</f>
        <v>0</v>
      </c>
      <c r="I31" s="1029"/>
      <c r="J31" s="1030">
        <f>$F31*$I31</f>
        <v>0</v>
      </c>
      <c r="K31" s="1029">
        <f>$G31+$I31</f>
        <v>0</v>
      </c>
      <c r="L31" s="1030">
        <f>$H31+$J31</f>
        <v>0</v>
      </c>
      <c r="M31" s="1027"/>
      <c r="N31" s="1027"/>
    </row>
    <row r="32" spans="1:14">
      <c r="D32" s="1038" t="s">
        <v>1274</v>
      </c>
    </row>
    <row r="33" spans="1:14" ht="13.5" thickBot="1">
      <c r="D33" s="1038" t="s">
        <v>1282</v>
      </c>
    </row>
    <row r="34" spans="1:14" ht="13.5" thickBot="1">
      <c r="A34" s="1045" t="s">
        <v>1283</v>
      </c>
      <c r="B34" s="1046" t="s">
        <v>1284</v>
      </c>
      <c r="C34" s="1047"/>
      <c r="D34" s="1048"/>
      <c r="E34" s="1049"/>
      <c r="F34" s="1047"/>
      <c r="G34" s="1050"/>
      <c r="H34" s="1051">
        <f>SUM(H7:H33)</f>
        <v>0</v>
      </c>
      <c r="I34" s="1050"/>
      <c r="J34" s="1050">
        <f>SUM(J7:J33)</f>
        <v>0</v>
      </c>
      <c r="K34" s="1050"/>
      <c r="L34" s="1050">
        <f>SUM(L7:L33)</f>
        <v>0</v>
      </c>
      <c r="M34" s="1047"/>
      <c r="N34"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0.xml><?xml version="1.0" encoding="utf-8"?>
<worksheet xmlns="http://schemas.openxmlformats.org/spreadsheetml/2006/main" xmlns:r="http://schemas.openxmlformats.org/officeDocument/2006/relationships">
  <sheetPr>
    <tabColor rgb="FF00B0F0"/>
    <pageSetUpPr fitToPage="1"/>
  </sheetPr>
  <dimension ref="A3:E22"/>
  <sheetViews>
    <sheetView workbookViewId="0">
      <selection activeCell="A31" sqref="A31"/>
    </sheetView>
  </sheetViews>
  <sheetFormatPr defaultRowHeight="12.75"/>
  <cols>
    <col min="1" max="1" width="9.33203125" style="1009"/>
    <col min="2" max="2" width="45" style="1000" customWidth="1"/>
    <col min="3" max="3" width="15.1640625" style="1000" customWidth="1"/>
    <col min="4" max="4" width="16.1640625" style="1000" customWidth="1"/>
    <col min="5" max="5" width="17.6640625" style="1000" customWidth="1"/>
    <col min="6" max="16384" width="9.33203125" style="1000"/>
  </cols>
  <sheetData>
    <row r="3" spans="1:5">
      <c r="B3" s="999" t="s">
        <v>2932</v>
      </c>
    </row>
    <row r="5" spans="1:5">
      <c r="B5" s="1001" t="s">
        <v>4826</v>
      </c>
      <c r="C5" s="1002" t="s">
        <v>4827</v>
      </c>
      <c r="D5" s="1002" t="s">
        <v>4828</v>
      </c>
      <c r="E5" s="1002" t="s">
        <v>4829</v>
      </c>
    </row>
    <row r="6" spans="1:5">
      <c r="B6" s="1003"/>
      <c r="C6" s="1003"/>
      <c r="D6" s="1003"/>
      <c r="E6" s="1003"/>
    </row>
    <row r="7" spans="1:5">
      <c r="B7" s="1003" t="s">
        <v>4822</v>
      </c>
      <c r="C7" s="1004">
        <f ca="1">'MaR (12)'!$H$1</f>
        <v>0</v>
      </c>
      <c r="D7" s="1004">
        <f ca="1">'MaR (12)'!$J$1</f>
        <v>0</v>
      </c>
      <c r="E7" s="1004">
        <f ca="1">'MaR (12)'!$L$1</f>
        <v>0</v>
      </c>
    </row>
    <row r="8" spans="1:5">
      <c r="B8" s="1003"/>
      <c r="C8" s="1004"/>
      <c r="D8" s="1004"/>
      <c r="E8" s="1004"/>
    </row>
    <row r="9" spans="1:5">
      <c r="B9" s="1005" t="s">
        <v>4832</v>
      </c>
      <c r="C9" s="1006">
        <f>SUM(C6:C8)</f>
        <v>0</v>
      </c>
      <c r="D9" s="1006">
        <f>SUM(D6:D8)</f>
        <v>0</v>
      </c>
      <c r="E9" s="1006">
        <f>SUM(E6:E8)</f>
        <v>0</v>
      </c>
    </row>
    <row r="13" spans="1:5" s="1008" customFormat="1" ht="9.75">
      <c r="A13" s="1007"/>
    </row>
    <row r="14" spans="1:5" s="1008" customFormat="1" ht="9.75">
      <c r="A14" s="1007"/>
    </row>
    <row r="15" spans="1:5" s="1008" customFormat="1" ht="9.75">
      <c r="A15" s="1007"/>
    </row>
    <row r="16" spans="1:5" s="1008" customFormat="1" ht="9.75">
      <c r="A16" s="1007"/>
    </row>
    <row r="17" spans="1:1" s="1008" customFormat="1" ht="9.75">
      <c r="A17" s="1007"/>
    </row>
    <row r="18" spans="1:1" s="1008" customFormat="1" ht="9.75">
      <c r="A18" s="1007"/>
    </row>
    <row r="19" spans="1:1" s="1008" customFormat="1" ht="9.75">
      <c r="A19" s="1007"/>
    </row>
    <row r="20" spans="1:1" s="1008" customFormat="1" ht="9.75">
      <c r="A20" s="1007"/>
    </row>
    <row r="21" spans="1:1" s="1008" customFormat="1" ht="9.75">
      <c r="A21" s="1007"/>
    </row>
    <row r="22" spans="1:1" s="1008" customFormat="1" ht="9.75">
      <c r="A22" s="100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1.xml><?xml version="1.0" encoding="utf-8"?>
<worksheet xmlns="http://schemas.openxmlformats.org/spreadsheetml/2006/main" xmlns:r="http://schemas.openxmlformats.org/officeDocument/2006/relationships">
  <sheetPr>
    <tabColor rgb="FF00B0F0"/>
    <pageSetUpPr fitToPage="1"/>
  </sheetPr>
  <dimension ref="A1:N103"/>
  <sheetViews>
    <sheetView zoomScale="85" zoomScaleNormal="100" zoomScaleSheetLayoutView="100" workbookViewId="0">
      <pane ySplit="6" topLeftCell="A73"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2933</v>
      </c>
      <c r="C1" s="1684"/>
      <c r="D1" s="1684"/>
      <c r="E1" s="1011"/>
      <c r="G1" s="1013"/>
      <c r="H1" s="1014">
        <f>H103</f>
        <v>0</v>
      </c>
      <c r="I1" s="1015"/>
      <c r="J1" s="1014">
        <f>J103</f>
        <v>0</v>
      </c>
      <c r="K1" s="1015"/>
      <c r="L1" s="1014">
        <f>L103</f>
        <v>0</v>
      </c>
    </row>
    <row r="2" spans="1:14" s="1012" customFormat="1">
      <c r="A2" s="1010"/>
      <c r="B2" s="1684" t="s">
        <v>4822</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D7" s="1033"/>
    </row>
    <row r="8" spans="1:14">
      <c r="D8" s="1038" t="s">
        <v>4822</v>
      </c>
    </row>
    <row r="9" spans="1:14">
      <c r="A9" s="1025">
        <v>1</v>
      </c>
      <c r="B9" s="1026" t="s">
        <v>2934</v>
      </c>
      <c r="C9" s="1027"/>
      <c r="D9" s="1028"/>
      <c r="E9" s="1025" t="s">
        <v>4855</v>
      </c>
      <c r="F9" s="1027">
        <v>1</v>
      </c>
      <c r="G9" s="1029"/>
      <c r="H9" s="1030">
        <f t="shared" ref="H9:H31" si="0">$F9*$G9</f>
        <v>0</v>
      </c>
      <c r="I9" s="1029"/>
      <c r="J9" s="1030">
        <f t="shared" ref="J9:J31" si="1">$F9*$I9</f>
        <v>0</v>
      </c>
      <c r="K9" s="1029">
        <f t="shared" ref="K9:K31" si="2">$G9+$I9</f>
        <v>0</v>
      </c>
      <c r="L9" s="1030">
        <f t="shared" ref="L9:L31" si="3">$H9+$J9</f>
        <v>0</v>
      </c>
      <c r="M9" s="1027"/>
      <c r="N9" s="1027"/>
    </row>
    <row r="10" spans="1:14">
      <c r="A10" s="1025">
        <v>2</v>
      </c>
      <c r="B10" s="1026" t="s">
        <v>2935</v>
      </c>
      <c r="C10" s="1027"/>
      <c r="D10" s="1028"/>
      <c r="E10" s="1025" t="s">
        <v>4855</v>
      </c>
      <c r="F10" s="1027">
        <v>1</v>
      </c>
      <c r="G10" s="1029"/>
      <c r="H10" s="1030">
        <f t="shared" si="0"/>
        <v>0</v>
      </c>
      <c r="I10" s="1029"/>
      <c r="J10" s="1030">
        <f t="shared" si="1"/>
        <v>0</v>
      </c>
      <c r="K10" s="1029">
        <f t="shared" si="2"/>
        <v>0</v>
      </c>
      <c r="L10" s="1030">
        <f t="shared" si="3"/>
        <v>0</v>
      </c>
      <c r="M10" s="1027"/>
      <c r="N10" s="1027"/>
    </row>
    <row r="11" spans="1:14">
      <c r="A11" s="1025">
        <v>3</v>
      </c>
      <c r="B11" s="1026" t="s">
        <v>2936</v>
      </c>
      <c r="C11" s="1027"/>
      <c r="D11" s="1028"/>
      <c r="E11" s="1025" t="s">
        <v>4855</v>
      </c>
      <c r="F11" s="1027">
        <v>1</v>
      </c>
      <c r="G11" s="1029"/>
      <c r="H11" s="1030">
        <f t="shared" si="0"/>
        <v>0</v>
      </c>
      <c r="I11" s="1029"/>
      <c r="J11" s="1030">
        <f t="shared" si="1"/>
        <v>0</v>
      </c>
      <c r="K11" s="1029">
        <f t="shared" si="2"/>
        <v>0</v>
      </c>
      <c r="L11" s="1030">
        <f t="shared" si="3"/>
        <v>0</v>
      </c>
      <c r="M11" s="1027"/>
      <c r="N11" s="1027"/>
    </row>
    <row r="12" spans="1:14">
      <c r="A12" s="1025">
        <v>4</v>
      </c>
      <c r="B12" s="1026" t="s">
        <v>2937</v>
      </c>
      <c r="C12" s="1027"/>
      <c r="D12" s="1028"/>
      <c r="E12" s="1025" t="s">
        <v>4855</v>
      </c>
      <c r="F12" s="1027">
        <v>1</v>
      </c>
      <c r="G12" s="1029"/>
      <c r="H12" s="1030">
        <f t="shared" si="0"/>
        <v>0</v>
      </c>
      <c r="I12" s="1029"/>
      <c r="J12" s="1030">
        <f t="shared" si="1"/>
        <v>0</v>
      </c>
      <c r="K12" s="1029">
        <f t="shared" si="2"/>
        <v>0</v>
      </c>
      <c r="L12" s="1030">
        <f t="shared" si="3"/>
        <v>0</v>
      </c>
      <c r="M12" s="1027"/>
      <c r="N12" s="1027"/>
    </row>
    <row r="13" spans="1:14">
      <c r="A13" s="1025">
        <v>5</v>
      </c>
      <c r="B13" s="1026" t="s">
        <v>2938</v>
      </c>
      <c r="C13" s="1027"/>
      <c r="D13" s="1028"/>
      <c r="E13" s="1025" t="s">
        <v>4855</v>
      </c>
      <c r="F13" s="1027">
        <v>2</v>
      </c>
      <c r="G13" s="1029"/>
      <c r="H13" s="1030">
        <f t="shared" si="0"/>
        <v>0</v>
      </c>
      <c r="I13" s="1029"/>
      <c r="J13" s="1030">
        <f t="shared" si="1"/>
        <v>0</v>
      </c>
      <c r="K13" s="1029">
        <f t="shared" si="2"/>
        <v>0</v>
      </c>
      <c r="L13" s="1030">
        <f t="shared" si="3"/>
        <v>0</v>
      </c>
      <c r="M13" s="1027"/>
      <c r="N13" s="1027"/>
    </row>
    <row r="14" spans="1:14">
      <c r="A14" s="1025">
        <v>6</v>
      </c>
      <c r="B14" s="1026" t="s">
        <v>2939</v>
      </c>
      <c r="C14" s="1027"/>
      <c r="D14" s="1028"/>
      <c r="E14" s="1025" t="s">
        <v>5504</v>
      </c>
      <c r="F14" s="1027">
        <v>1</v>
      </c>
      <c r="G14" s="1029"/>
      <c r="H14" s="1030">
        <f t="shared" si="0"/>
        <v>0</v>
      </c>
      <c r="I14" s="1029"/>
      <c r="J14" s="1030">
        <f t="shared" si="1"/>
        <v>0</v>
      </c>
      <c r="K14" s="1029">
        <f t="shared" si="2"/>
        <v>0</v>
      </c>
      <c r="L14" s="1030">
        <f t="shared" si="3"/>
        <v>0</v>
      </c>
      <c r="M14" s="1027"/>
      <c r="N14" s="1027"/>
    </row>
    <row r="15" spans="1:14">
      <c r="A15" s="1025">
        <v>7</v>
      </c>
      <c r="B15" s="1026" t="s">
        <v>2940</v>
      </c>
      <c r="C15" s="1027"/>
      <c r="D15" s="1028"/>
      <c r="E15" s="1025" t="s">
        <v>5504</v>
      </c>
      <c r="F15" s="1027">
        <v>7</v>
      </c>
      <c r="G15" s="1029"/>
      <c r="H15" s="1030">
        <f t="shared" si="0"/>
        <v>0</v>
      </c>
      <c r="I15" s="1029"/>
      <c r="J15" s="1030">
        <f t="shared" si="1"/>
        <v>0</v>
      </c>
      <c r="K15" s="1029">
        <f t="shared" si="2"/>
        <v>0</v>
      </c>
      <c r="L15" s="1030">
        <f t="shared" si="3"/>
        <v>0</v>
      </c>
      <c r="M15" s="1027"/>
      <c r="N15" s="1027"/>
    </row>
    <row r="16" spans="1:14">
      <c r="A16" s="1025">
        <v>8</v>
      </c>
      <c r="B16" s="1026" t="s">
        <v>2941</v>
      </c>
      <c r="C16" s="1027"/>
      <c r="D16" s="1028"/>
      <c r="E16" s="1025" t="s">
        <v>5504</v>
      </c>
      <c r="F16" s="1027">
        <v>1</v>
      </c>
      <c r="G16" s="1029"/>
      <c r="H16" s="1030">
        <f t="shared" si="0"/>
        <v>0</v>
      </c>
      <c r="I16" s="1029"/>
      <c r="J16" s="1030">
        <f t="shared" si="1"/>
        <v>0</v>
      </c>
      <c r="K16" s="1029">
        <f t="shared" si="2"/>
        <v>0</v>
      </c>
      <c r="L16" s="1030">
        <f t="shared" si="3"/>
        <v>0</v>
      </c>
      <c r="M16" s="1027"/>
      <c r="N16" s="1027"/>
    </row>
    <row r="17" spans="1:14">
      <c r="A17" s="1025">
        <v>9</v>
      </c>
      <c r="B17" s="1026" t="s">
        <v>2942</v>
      </c>
      <c r="C17" s="1027"/>
      <c r="D17" s="1028"/>
      <c r="E17" s="1025" t="s">
        <v>5504</v>
      </c>
      <c r="F17" s="1027">
        <v>1</v>
      </c>
      <c r="G17" s="1029"/>
      <c r="H17" s="1030">
        <f t="shared" si="0"/>
        <v>0</v>
      </c>
      <c r="I17" s="1029"/>
      <c r="J17" s="1030">
        <f t="shared" si="1"/>
        <v>0</v>
      </c>
      <c r="K17" s="1029">
        <f t="shared" si="2"/>
        <v>0</v>
      </c>
      <c r="L17" s="1030">
        <f t="shared" si="3"/>
        <v>0</v>
      </c>
      <c r="M17" s="1027"/>
      <c r="N17" s="1027"/>
    </row>
    <row r="18" spans="1:14">
      <c r="A18" s="1025">
        <v>10</v>
      </c>
      <c r="B18" s="1026" t="s">
        <v>2943</v>
      </c>
      <c r="C18" s="1027"/>
      <c r="D18" s="1028"/>
      <c r="E18" s="1025" t="s">
        <v>5504</v>
      </c>
      <c r="F18" s="1027">
        <v>17</v>
      </c>
      <c r="G18" s="1029"/>
      <c r="H18" s="1030">
        <f t="shared" si="0"/>
        <v>0</v>
      </c>
      <c r="I18" s="1029"/>
      <c r="J18" s="1030">
        <f t="shared" si="1"/>
        <v>0</v>
      </c>
      <c r="K18" s="1029">
        <f t="shared" si="2"/>
        <v>0</v>
      </c>
      <c r="L18" s="1030">
        <f t="shared" si="3"/>
        <v>0</v>
      </c>
      <c r="M18" s="1027"/>
      <c r="N18" s="1027"/>
    </row>
    <row r="19" spans="1:14">
      <c r="A19" s="1025">
        <v>11</v>
      </c>
      <c r="B19" s="1026" t="s">
        <v>2944</v>
      </c>
      <c r="C19" s="1027"/>
      <c r="D19" s="1028"/>
      <c r="E19" s="1025" t="s">
        <v>5504</v>
      </c>
      <c r="F19" s="1027">
        <v>9</v>
      </c>
      <c r="G19" s="1029"/>
      <c r="H19" s="1030">
        <f t="shared" si="0"/>
        <v>0</v>
      </c>
      <c r="I19" s="1029"/>
      <c r="J19" s="1030">
        <f t="shared" si="1"/>
        <v>0</v>
      </c>
      <c r="K19" s="1029">
        <f t="shared" si="2"/>
        <v>0</v>
      </c>
      <c r="L19" s="1030">
        <f t="shared" si="3"/>
        <v>0</v>
      </c>
      <c r="M19" s="1027"/>
      <c r="N19" s="1027"/>
    </row>
    <row r="20" spans="1:14">
      <c r="A20" s="1025">
        <v>12</v>
      </c>
      <c r="B20" s="1026" t="s">
        <v>2945</v>
      </c>
      <c r="C20" s="1027"/>
      <c r="D20" s="1028"/>
      <c r="E20" s="1025" t="s">
        <v>5504</v>
      </c>
      <c r="F20" s="1027">
        <v>3</v>
      </c>
      <c r="G20" s="1029"/>
      <c r="H20" s="1030">
        <f t="shared" si="0"/>
        <v>0</v>
      </c>
      <c r="I20" s="1029"/>
      <c r="J20" s="1030">
        <f t="shared" si="1"/>
        <v>0</v>
      </c>
      <c r="K20" s="1029">
        <f t="shared" si="2"/>
        <v>0</v>
      </c>
      <c r="L20" s="1030">
        <f t="shared" si="3"/>
        <v>0</v>
      </c>
      <c r="M20" s="1027"/>
      <c r="N20" s="1027"/>
    </row>
    <row r="21" spans="1:14">
      <c r="A21" s="1025">
        <v>13</v>
      </c>
      <c r="B21" s="1026" t="s">
        <v>2946</v>
      </c>
      <c r="C21" s="1027"/>
      <c r="D21" s="1028"/>
      <c r="E21" s="1025" t="s">
        <v>5504</v>
      </c>
      <c r="F21" s="1027">
        <v>2</v>
      </c>
      <c r="G21" s="1029"/>
      <c r="H21" s="1030">
        <f t="shared" si="0"/>
        <v>0</v>
      </c>
      <c r="I21" s="1029"/>
      <c r="J21" s="1030">
        <f t="shared" si="1"/>
        <v>0</v>
      </c>
      <c r="K21" s="1029">
        <f t="shared" si="2"/>
        <v>0</v>
      </c>
      <c r="L21" s="1030">
        <f t="shared" si="3"/>
        <v>0</v>
      </c>
      <c r="M21" s="1027"/>
      <c r="N21" s="1027"/>
    </row>
    <row r="22" spans="1:14">
      <c r="A22" s="1025">
        <v>14</v>
      </c>
      <c r="B22" s="1026" t="s">
        <v>2947</v>
      </c>
      <c r="C22" s="1027"/>
      <c r="D22" s="1028"/>
      <c r="E22" s="1025" t="s">
        <v>5504</v>
      </c>
      <c r="F22" s="1027">
        <v>1</v>
      </c>
      <c r="G22" s="1029"/>
      <c r="H22" s="1030">
        <f t="shared" si="0"/>
        <v>0</v>
      </c>
      <c r="I22" s="1029"/>
      <c r="J22" s="1030">
        <f t="shared" si="1"/>
        <v>0</v>
      </c>
      <c r="K22" s="1029">
        <f t="shared" si="2"/>
        <v>0</v>
      </c>
      <c r="L22" s="1030">
        <f t="shared" si="3"/>
        <v>0</v>
      </c>
      <c r="M22" s="1027"/>
      <c r="N22" s="1027"/>
    </row>
    <row r="23" spans="1:14">
      <c r="A23" s="1025">
        <v>15</v>
      </c>
      <c r="B23" s="1026" t="s">
        <v>2948</v>
      </c>
      <c r="C23" s="1027"/>
      <c r="D23" s="1028"/>
      <c r="E23" s="1025" t="s">
        <v>5504</v>
      </c>
      <c r="F23" s="1027">
        <v>2</v>
      </c>
      <c r="G23" s="1029"/>
      <c r="H23" s="1030">
        <f t="shared" si="0"/>
        <v>0</v>
      </c>
      <c r="I23" s="1029"/>
      <c r="J23" s="1030">
        <f t="shared" si="1"/>
        <v>0</v>
      </c>
      <c r="K23" s="1029">
        <f t="shared" si="2"/>
        <v>0</v>
      </c>
      <c r="L23" s="1030">
        <f t="shared" si="3"/>
        <v>0</v>
      </c>
      <c r="M23" s="1027"/>
      <c r="N23" s="1027"/>
    </row>
    <row r="24" spans="1:14">
      <c r="A24" s="1025">
        <v>16</v>
      </c>
      <c r="B24" s="1026" t="s">
        <v>2949</v>
      </c>
      <c r="C24" s="1027"/>
      <c r="D24" s="1028"/>
      <c r="E24" s="1025" t="s">
        <v>5504</v>
      </c>
      <c r="F24" s="1027">
        <v>2</v>
      </c>
      <c r="G24" s="1029"/>
      <c r="H24" s="1030">
        <f t="shared" si="0"/>
        <v>0</v>
      </c>
      <c r="I24" s="1029"/>
      <c r="J24" s="1030">
        <f t="shared" si="1"/>
        <v>0</v>
      </c>
      <c r="K24" s="1029">
        <f t="shared" si="2"/>
        <v>0</v>
      </c>
      <c r="L24" s="1030">
        <f t="shared" si="3"/>
        <v>0</v>
      </c>
      <c r="M24" s="1027"/>
      <c r="N24" s="1027"/>
    </row>
    <row r="25" spans="1:14">
      <c r="A25" s="1025">
        <v>17</v>
      </c>
      <c r="B25" s="1026" t="s">
        <v>2950</v>
      </c>
      <c r="C25" s="1027"/>
      <c r="D25" s="1028"/>
      <c r="E25" s="1025" t="s">
        <v>5504</v>
      </c>
      <c r="F25" s="1027">
        <v>2</v>
      </c>
      <c r="G25" s="1029"/>
      <c r="H25" s="1030">
        <f t="shared" si="0"/>
        <v>0</v>
      </c>
      <c r="I25" s="1029"/>
      <c r="J25" s="1030">
        <f t="shared" si="1"/>
        <v>0</v>
      </c>
      <c r="K25" s="1029">
        <f t="shared" si="2"/>
        <v>0</v>
      </c>
      <c r="L25" s="1030">
        <f t="shared" si="3"/>
        <v>0</v>
      </c>
      <c r="M25" s="1027"/>
      <c r="N25" s="1027"/>
    </row>
    <row r="26" spans="1:14">
      <c r="A26" s="1025">
        <v>18</v>
      </c>
      <c r="B26" s="1026" t="s">
        <v>2951</v>
      </c>
      <c r="C26" s="1027"/>
      <c r="D26" s="1028"/>
      <c r="E26" s="1025" t="s">
        <v>5504</v>
      </c>
      <c r="F26" s="1027">
        <v>2</v>
      </c>
      <c r="G26" s="1029"/>
      <c r="H26" s="1030">
        <f t="shared" si="0"/>
        <v>0</v>
      </c>
      <c r="I26" s="1029"/>
      <c r="J26" s="1030">
        <f t="shared" si="1"/>
        <v>0</v>
      </c>
      <c r="K26" s="1029">
        <f t="shared" si="2"/>
        <v>0</v>
      </c>
      <c r="L26" s="1030">
        <f t="shared" si="3"/>
        <v>0</v>
      </c>
      <c r="M26" s="1027"/>
      <c r="N26" s="1027"/>
    </row>
    <row r="27" spans="1:14">
      <c r="A27" s="1025">
        <v>19</v>
      </c>
      <c r="B27" s="1026" t="s">
        <v>2952</v>
      </c>
      <c r="C27" s="1027"/>
      <c r="D27" s="1028"/>
      <c r="E27" s="1025" t="s">
        <v>5504</v>
      </c>
      <c r="F27" s="1027">
        <v>2</v>
      </c>
      <c r="G27" s="1029"/>
      <c r="H27" s="1030">
        <f t="shared" si="0"/>
        <v>0</v>
      </c>
      <c r="I27" s="1029"/>
      <c r="J27" s="1030">
        <f t="shared" si="1"/>
        <v>0</v>
      </c>
      <c r="K27" s="1029">
        <f t="shared" si="2"/>
        <v>0</v>
      </c>
      <c r="L27" s="1030">
        <f t="shared" si="3"/>
        <v>0</v>
      </c>
      <c r="M27" s="1027"/>
      <c r="N27" s="1027"/>
    </row>
    <row r="28" spans="1:14">
      <c r="A28" s="1025">
        <v>20</v>
      </c>
      <c r="B28" s="1026" t="s">
        <v>2953</v>
      </c>
      <c r="C28" s="1027"/>
      <c r="D28" s="1028"/>
      <c r="E28" s="1025" t="s">
        <v>4018</v>
      </c>
      <c r="F28" s="1027">
        <v>1</v>
      </c>
      <c r="G28" s="1029"/>
      <c r="H28" s="1030">
        <f t="shared" si="0"/>
        <v>0</v>
      </c>
      <c r="I28" s="1029"/>
      <c r="J28" s="1030">
        <f t="shared" si="1"/>
        <v>0</v>
      </c>
      <c r="K28" s="1029">
        <f t="shared" si="2"/>
        <v>0</v>
      </c>
      <c r="L28" s="1030">
        <f t="shared" si="3"/>
        <v>0</v>
      </c>
      <c r="M28" s="1027"/>
      <c r="N28" s="1027"/>
    </row>
    <row r="29" spans="1:14">
      <c r="A29" s="1025">
        <v>21</v>
      </c>
      <c r="B29" s="1026" t="s">
        <v>2954</v>
      </c>
      <c r="C29" s="1027"/>
      <c r="D29" s="1028"/>
      <c r="E29" s="1025" t="s">
        <v>459</v>
      </c>
      <c r="F29" s="1027">
        <v>40</v>
      </c>
      <c r="G29" s="1029"/>
      <c r="H29" s="1030">
        <f t="shared" si="0"/>
        <v>0</v>
      </c>
      <c r="I29" s="1029"/>
      <c r="J29" s="1030">
        <f t="shared" si="1"/>
        <v>0</v>
      </c>
      <c r="K29" s="1029">
        <f t="shared" si="2"/>
        <v>0</v>
      </c>
      <c r="L29" s="1030">
        <f t="shared" si="3"/>
        <v>0</v>
      </c>
      <c r="M29" s="1027"/>
      <c r="N29" s="1027"/>
    </row>
    <row r="30" spans="1:14">
      <c r="A30" s="1025">
        <v>22</v>
      </c>
      <c r="B30" s="1026" t="s">
        <v>2955</v>
      </c>
      <c r="C30" s="1027"/>
      <c r="D30" s="1028"/>
      <c r="E30" s="1025" t="s">
        <v>459</v>
      </c>
      <c r="F30" s="1027">
        <v>650</v>
      </c>
      <c r="G30" s="1029"/>
      <c r="H30" s="1030">
        <f t="shared" si="0"/>
        <v>0</v>
      </c>
      <c r="I30" s="1029"/>
      <c r="J30" s="1030">
        <f t="shared" si="1"/>
        <v>0</v>
      </c>
      <c r="K30" s="1029">
        <f t="shared" si="2"/>
        <v>0</v>
      </c>
      <c r="L30" s="1030">
        <f t="shared" si="3"/>
        <v>0</v>
      </c>
      <c r="M30" s="1027"/>
      <c r="N30" s="1027"/>
    </row>
    <row r="31" spans="1:14">
      <c r="A31" s="1025">
        <v>23</v>
      </c>
      <c r="B31" s="1026" t="s">
        <v>2956</v>
      </c>
      <c r="C31" s="1027"/>
      <c r="D31" s="1028"/>
      <c r="E31" s="1025" t="s">
        <v>4018</v>
      </c>
      <c r="F31" s="1027">
        <v>1</v>
      </c>
      <c r="G31" s="1029"/>
      <c r="H31" s="1030">
        <f t="shared" si="0"/>
        <v>0</v>
      </c>
      <c r="I31" s="1029"/>
      <c r="J31" s="1030">
        <f t="shared" si="1"/>
        <v>0</v>
      </c>
      <c r="K31" s="1029">
        <f t="shared" si="2"/>
        <v>0</v>
      </c>
      <c r="L31" s="1030">
        <f t="shared" si="3"/>
        <v>0</v>
      </c>
      <c r="M31" s="1027"/>
      <c r="N31" s="1027"/>
    </row>
    <row r="33" spans="1:14">
      <c r="D33" s="1038" t="s">
        <v>2957</v>
      </c>
    </row>
    <row r="34" spans="1:14">
      <c r="A34" s="1025">
        <v>24</v>
      </c>
      <c r="B34" s="1026" t="s">
        <v>2958</v>
      </c>
      <c r="C34" s="1027"/>
      <c r="D34" s="1028"/>
      <c r="E34" s="1025" t="s">
        <v>5504</v>
      </c>
      <c r="F34" s="1027">
        <v>4</v>
      </c>
      <c r="G34" s="1029"/>
      <c r="H34" s="1030">
        <f t="shared" ref="H34:H39" si="4">$F34*$G34</f>
        <v>0</v>
      </c>
      <c r="I34" s="1029"/>
      <c r="J34" s="1030">
        <f t="shared" ref="J34:J39" si="5">$F34*$I34</f>
        <v>0</v>
      </c>
      <c r="K34" s="1029">
        <f t="shared" ref="K34:K39" si="6">$G34+$I34</f>
        <v>0</v>
      </c>
      <c r="L34" s="1030">
        <f t="shared" ref="L34:L39" si="7">$H34+$J34</f>
        <v>0</v>
      </c>
      <c r="M34" s="1027"/>
      <c r="N34" s="1027"/>
    </row>
    <row r="35" spans="1:14">
      <c r="A35" s="1025">
        <v>25</v>
      </c>
      <c r="B35" s="1026" t="s">
        <v>2959</v>
      </c>
      <c r="C35" s="1027"/>
      <c r="D35" s="1028"/>
      <c r="E35" s="1025" t="s">
        <v>5504</v>
      </c>
      <c r="F35" s="1027">
        <v>3</v>
      </c>
      <c r="G35" s="1029"/>
      <c r="H35" s="1030">
        <f t="shared" si="4"/>
        <v>0</v>
      </c>
      <c r="I35" s="1029"/>
      <c r="J35" s="1030">
        <f t="shared" si="5"/>
        <v>0</v>
      </c>
      <c r="K35" s="1029">
        <f t="shared" si="6"/>
        <v>0</v>
      </c>
      <c r="L35" s="1030">
        <f t="shared" si="7"/>
        <v>0</v>
      </c>
      <c r="M35" s="1027"/>
      <c r="N35" s="1027"/>
    </row>
    <row r="36" spans="1:14">
      <c r="A36" s="1025">
        <v>26</v>
      </c>
      <c r="B36" s="1026" t="s">
        <v>2960</v>
      </c>
      <c r="C36" s="1027"/>
      <c r="D36" s="1028"/>
      <c r="E36" s="1025" t="s">
        <v>5504</v>
      </c>
      <c r="F36" s="1027">
        <v>2</v>
      </c>
      <c r="G36" s="1029"/>
      <c r="H36" s="1030">
        <f t="shared" si="4"/>
        <v>0</v>
      </c>
      <c r="I36" s="1029"/>
      <c r="J36" s="1030">
        <f t="shared" si="5"/>
        <v>0</v>
      </c>
      <c r="K36" s="1029">
        <f t="shared" si="6"/>
        <v>0</v>
      </c>
      <c r="L36" s="1030">
        <f t="shared" si="7"/>
        <v>0</v>
      </c>
      <c r="M36" s="1027"/>
      <c r="N36" s="1027"/>
    </row>
    <row r="37" spans="1:14">
      <c r="A37" s="1025">
        <v>27</v>
      </c>
      <c r="B37" s="1026" t="s">
        <v>2961</v>
      </c>
      <c r="C37" s="1027"/>
      <c r="D37" s="1028"/>
      <c r="E37" s="1025" t="s">
        <v>4018</v>
      </c>
      <c r="F37" s="1027">
        <v>1</v>
      </c>
      <c r="G37" s="1029"/>
      <c r="H37" s="1030">
        <f t="shared" si="4"/>
        <v>0</v>
      </c>
      <c r="I37" s="1029"/>
      <c r="J37" s="1030">
        <f t="shared" si="5"/>
        <v>0</v>
      </c>
      <c r="K37" s="1029">
        <f t="shared" si="6"/>
        <v>0</v>
      </c>
      <c r="L37" s="1030">
        <f t="shared" si="7"/>
        <v>0</v>
      </c>
      <c r="M37" s="1027"/>
      <c r="N37" s="1027"/>
    </row>
    <row r="38" spans="1:14">
      <c r="A38" s="1025">
        <v>28</v>
      </c>
      <c r="B38" s="1026" t="s">
        <v>2962</v>
      </c>
      <c r="C38" s="1027"/>
      <c r="D38" s="1028"/>
      <c r="E38" s="1025" t="s">
        <v>5504</v>
      </c>
      <c r="F38" s="1027">
        <v>1</v>
      </c>
      <c r="G38" s="1029"/>
      <c r="H38" s="1030">
        <f t="shared" si="4"/>
        <v>0</v>
      </c>
      <c r="I38" s="1029"/>
      <c r="J38" s="1030">
        <f t="shared" si="5"/>
        <v>0</v>
      </c>
      <c r="K38" s="1029">
        <f t="shared" si="6"/>
        <v>0</v>
      </c>
      <c r="L38" s="1030">
        <f t="shared" si="7"/>
        <v>0</v>
      </c>
      <c r="M38" s="1027"/>
      <c r="N38" s="1027"/>
    </row>
    <row r="39" spans="1:14">
      <c r="A39" s="1025">
        <v>29</v>
      </c>
      <c r="B39" s="1026" t="s">
        <v>2963</v>
      </c>
      <c r="C39" s="1027"/>
      <c r="D39" s="1028"/>
      <c r="E39" s="1025" t="s">
        <v>5504</v>
      </c>
      <c r="F39" s="1027">
        <v>5</v>
      </c>
      <c r="G39" s="1029"/>
      <c r="H39" s="1030">
        <f t="shared" si="4"/>
        <v>0</v>
      </c>
      <c r="I39" s="1029"/>
      <c r="J39" s="1030">
        <f t="shared" si="5"/>
        <v>0</v>
      </c>
      <c r="K39" s="1029">
        <f t="shared" si="6"/>
        <v>0</v>
      </c>
      <c r="L39" s="1030">
        <f t="shared" si="7"/>
        <v>0</v>
      </c>
      <c r="M39" s="1027"/>
      <c r="N39" s="1027"/>
    </row>
    <row r="40" spans="1:14">
      <c r="D40" s="1038" t="s">
        <v>2964</v>
      </c>
    </row>
    <row r="41" spans="1:14">
      <c r="A41" s="1025">
        <v>30</v>
      </c>
      <c r="B41" s="1026" t="s">
        <v>2965</v>
      </c>
      <c r="C41" s="1027"/>
      <c r="D41" s="1028"/>
      <c r="E41" s="1025" t="s">
        <v>4018</v>
      </c>
      <c r="F41" s="1027">
        <v>1</v>
      </c>
      <c r="G41" s="1029"/>
      <c r="H41" s="1030">
        <f t="shared" ref="H41:H50" si="8">$F41*$G41</f>
        <v>0</v>
      </c>
      <c r="I41" s="1029"/>
      <c r="J41" s="1030">
        <f t="shared" ref="J41:J50" si="9">$F41*$I41</f>
        <v>0</v>
      </c>
      <c r="K41" s="1029">
        <f t="shared" ref="K41:K50" si="10">$G41+$I41</f>
        <v>0</v>
      </c>
      <c r="L41" s="1030">
        <f t="shared" ref="L41:L50" si="11">$H41+$J41</f>
        <v>0</v>
      </c>
      <c r="M41" s="1027"/>
      <c r="N41" s="1027"/>
    </row>
    <row r="42" spans="1:14">
      <c r="A42" s="1025">
        <v>31</v>
      </c>
      <c r="B42" s="1026" t="s">
        <v>2966</v>
      </c>
      <c r="C42" s="1027"/>
      <c r="D42" s="1028"/>
      <c r="E42" s="1025" t="s">
        <v>4018</v>
      </c>
      <c r="F42" s="1027">
        <v>1</v>
      </c>
      <c r="G42" s="1029"/>
      <c r="H42" s="1030">
        <f t="shared" si="8"/>
        <v>0</v>
      </c>
      <c r="I42" s="1029"/>
      <c r="J42" s="1030">
        <f t="shared" si="9"/>
        <v>0</v>
      </c>
      <c r="K42" s="1029">
        <f t="shared" si="10"/>
        <v>0</v>
      </c>
      <c r="L42" s="1030">
        <f t="shared" si="11"/>
        <v>0</v>
      </c>
      <c r="M42" s="1027"/>
      <c r="N42" s="1027"/>
    </row>
    <row r="43" spans="1:14">
      <c r="A43" s="1025">
        <v>32</v>
      </c>
      <c r="B43" s="1026" t="s">
        <v>2967</v>
      </c>
      <c r="C43" s="1027"/>
      <c r="D43" s="1028"/>
      <c r="E43" s="1025" t="s">
        <v>4018</v>
      </c>
      <c r="F43" s="1027">
        <v>1</v>
      </c>
      <c r="G43" s="1029"/>
      <c r="H43" s="1030">
        <f t="shared" si="8"/>
        <v>0</v>
      </c>
      <c r="I43" s="1029"/>
      <c r="J43" s="1030">
        <f t="shared" si="9"/>
        <v>0</v>
      </c>
      <c r="K43" s="1029">
        <f t="shared" si="10"/>
        <v>0</v>
      </c>
      <c r="L43" s="1030">
        <f t="shared" si="11"/>
        <v>0</v>
      </c>
      <c r="M43" s="1027"/>
      <c r="N43" s="1027"/>
    </row>
    <row r="44" spans="1:14">
      <c r="A44" s="1025">
        <v>33</v>
      </c>
      <c r="B44" s="1026" t="s">
        <v>2968</v>
      </c>
      <c r="C44" s="1027"/>
      <c r="D44" s="1028"/>
      <c r="E44" s="1025" t="s">
        <v>4018</v>
      </c>
      <c r="F44" s="1027">
        <v>1</v>
      </c>
      <c r="G44" s="1029"/>
      <c r="H44" s="1030">
        <f t="shared" si="8"/>
        <v>0</v>
      </c>
      <c r="I44" s="1029"/>
      <c r="J44" s="1030">
        <f t="shared" si="9"/>
        <v>0</v>
      </c>
      <c r="K44" s="1029">
        <f t="shared" si="10"/>
        <v>0</v>
      </c>
      <c r="L44" s="1030">
        <f t="shared" si="11"/>
        <v>0</v>
      </c>
      <c r="M44" s="1027"/>
      <c r="N44" s="1027"/>
    </row>
    <row r="45" spans="1:14">
      <c r="A45" s="1025">
        <v>34</v>
      </c>
      <c r="B45" s="1026" t="s">
        <v>2969</v>
      </c>
      <c r="C45" s="1027"/>
      <c r="D45" s="1028"/>
      <c r="E45" s="1025" t="s">
        <v>5504</v>
      </c>
      <c r="F45" s="1027">
        <v>7</v>
      </c>
      <c r="G45" s="1029"/>
      <c r="H45" s="1030">
        <f t="shared" si="8"/>
        <v>0</v>
      </c>
      <c r="I45" s="1029"/>
      <c r="J45" s="1030">
        <f t="shared" si="9"/>
        <v>0</v>
      </c>
      <c r="K45" s="1029">
        <f t="shared" si="10"/>
        <v>0</v>
      </c>
      <c r="L45" s="1030">
        <f t="shared" si="11"/>
        <v>0</v>
      </c>
      <c r="M45" s="1027"/>
      <c r="N45" s="1027"/>
    </row>
    <row r="46" spans="1:14">
      <c r="A46" s="1025">
        <v>35</v>
      </c>
      <c r="B46" s="1026" t="s">
        <v>2970</v>
      </c>
      <c r="C46" s="1027"/>
      <c r="D46" s="1028"/>
      <c r="E46" s="1025" t="s">
        <v>4018</v>
      </c>
      <c r="F46" s="1027">
        <v>1</v>
      </c>
      <c r="G46" s="1029"/>
      <c r="H46" s="1030">
        <f t="shared" si="8"/>
        <v>0</v>
      </c>
      <c r="I46" s="1029"/>
      <c r="J46" s="1030">
        <f t="shared" si="9"/>
        <v>0</v>
      </c>
      <c r="K46" s="1029">
        <f t="shared" si="10"/>
        <v>0</v>
      </c>
      <c r="L46" s="1030">
        <f t="shared" si="11"/>
        <v>0</v>
      </c>
      <c r="M46" s="1027"/>
      <c r="N46" s="1027"/>
    </row>
    <row r="47" spans="1:14">
      <c r="A47" s="1025">
        <v>36</v>
      </c>
      <c r="B47" s="1026" t="s">
        <v>2971</v>
      </c>
      <c r="C47" s="1027"/>
      <c r="D47" s="1028"/>
      <c r="E47" s="1025" t="s">
        <v>5504</v>
      </c>
      <c r="F47" s="1027">
        <v>1</v>
      </c>
      <c r="G47" s="1029"/>
      <c r="H47" s="1030">
        <f t="shared" si="8"/>
        <v>0</v>
      </c>
      <c r="I47" s="1029"/>
      <c r="J47" s="1030">
        <f t="shared" si="9"/>
        <v>0</v>
      </c>
      <c r="K47" s="1029">
        <f t="shared" si="10"/>
        <v>0</v>
      </c>
      <c r="L47" s="1030">
        <f t="shared" si="11"/>
        <v>0</v>
      </c>
      <c r="M47" s="1027"/>
      <c r="N47" s="1027"/>
    </row>
    <row r="48" spans="1:14">
      <c r="A48" s="1025">
        <v>37</v>
      </c>
      <c r="B48" s="1026" t="s">
        <v>2972</v>
      </c>
      <c r="C48" s="1027"/>
      <c r="D48" s="1028"/>
      <c r="E48" s="1025" t="s">
        <v>5504</v>
      </c>
      <c r="F48" s="1027">
        <v>7</v>
      </c>
      <c r="G48" s="1029"/>
      <c r="H48" s="1030">
        <f t="shared" si="8"/>
        <v>0</v>
      </c>
      <c r="I48" s="1029"/>
      <c r="J48" s="1030">
        <f t="shared" si="9"/>
        <v>0</v>
      </c>
      <c r="K48" s="1029">
        <f t="shared" si="10"/>
        <v>0</v>
      </c>
      <c r="L48" s="1030">
        <f t="shared" si="11"/>
        <v>0</v>
      </c>
      <c r="M48" s="1027"/>
      <c r="N48" s="1027"/>
    </row>
    <row r="49" spans="1:14">
      <c r="A49" s="1025">
        <v>38</v>
      </c>
      <c r="B49" s="1026" t="s">
        <v>2973</v>
      </c>
      <c r="C49" s="1027"/>
      <c r="D49" s="1028"/>
      <c r="E49" s="1025" t="s">
        <v>4018</v>
      </c>
      <c r="F49" s="1027">
        <v>1</v>
      </c>
      <c r="G49" s="1029"/>
      <c r="H49" s="1030">
        <f t="shared" si="8"/>
        <v>0</v>
      </c>
      <c r="I49" s="1029"/>
      <c r="J49" s="1030">
        <f t="shared" si="9"/>
        <v>0</v>
      </c>
      <c r="K49" s="1029">
        <f t="shared" si="10"/>
        <v>0</v>
      </c>
      <c r="L49" s="1030">
        <f t="shared" si="11"/>
        <v>0</v>
      </c>
      <c r="M49" s="1027"/>
      <c r="N49" s="1027"/>
    </row>
    <row r="50" spans="1:14">
      <c r="A50" s="1025">
        <v>39</v>
      </c>
      <c r="B50" s="1026" t="s">
        <v>2974</v>
      </c>
      <c r="C50" s="1027"/>
      <c r="D50" s="1028"/>
      <c r="E50" s="1025" t="s">
        <v>4018</v>
      </c>
      <c r="F50" s="1027">
        <v>1</v>
      </c>
      <c r="G50" s="1029"/>
      <c r="H50" s="1030">
        <f t="shared" si="8"/>
        <v>0</v>
      </c>
      <c r="I50" s="1029"/>
      <c r="J50" s="1030">
        <f t="shared" si="9"/>
        <v>0</v>
      </c>
      <c r="K50" s="1029">
        <f t="shared" si="10"/>
        <v>0</v>
      </c>
      <c r="L50" s="1030">
        <f t="shared" si="11"/>
        <v>0</v>
      </c>
      <c r="M50" s="1027"/>
      <c r="N50" s="1027"/>
    </row>
    <row r="52" spans="1:14">
      <c r="D52" s="1038" t="s">
        <v>2975</v>
      </c>
    </row>
    <row r="53" spans="1:14">
      <c r="D53" s="1038" t="s">
        <v>2976</v>
      </c>
    </row>
    <row r="54" spans="1:14">
      <c r="A54" s="1025">
        <v>40</v>
      </c>
      <c r="B54" s="1026" t="s">
        <v>2977</v>
      </c>
      <c r="C54" s="1027"/>
      <c r="D54" s="1028"/>
      <c r="E54" s="1025" t="s">
        <v>5504</v>
      </c>
      <c r="F54" s="1027">
        <v>2</v>
      </c>
      <c r="G54" s="1029"/>
      <c r="H54" s="1030">
        <f t="shared" ref="H54:H66" si="12">$F54*$G54</f>
        <v>0</v>
      </c>
      <c r="I54" s="1029"/>
      <c r="J54" s="1030">
        <f t="shared" ref="J54:J66" si="13">$F54*$I54</f>
        <v>0</v>
      </c>
      <c r="K54" s="1029">
        <f t="shared" ref="K54:K66" si="14">$G54+$I54</f>
        <v>0</v>
      </c>
      <c r="L54" s="1030">
        <f t="shared" ref="L54:L66" si="15">$H54+$J54</f>
        <v>0</v>
      </c>
      <c r="M54" s="1027"/>
      <c r="N54" s="1027"/>
    </row>
    <row r="55" spans="1:14">
      <c r="A55" s="1025">
        <v>41</v>
      </c>
      <c r="B55" s="1026" t="s">
        <v>2978</v>
      </c>
      <c r="C55" s="1027"/>
      <c r="D55" s="1028"/>
      <c r="E55" s="1025" t="s">
        <v>5504</v>
      </c>
      <c r="F55" s="1027">
        <v>1</v>
      </c>
      <c r="G55" s="1029"/>
      <c r="H55" s="1030">
        <f t="shared" si="12"/>
        <v>0</v>
      </c>
      <c r="I55" s="1029"/>
      <c r="J55" s="1030">
        <f t="shared" si="13"/>
        <v>0</v>
      </c>
      <c r="K55" s="1029">
        <f t="shared" si="14"/>
        <v>0</v>
      </c>
      <c r="L55" s="1030">
        <f t="shared" si="15"/>
        <v>0</v>
      </c>
      <c r="M55" s="1027"/>
      <c r="N55" s="1027"/>
    </row>
    <row r="56" spans="1:14">
      <c r="A56" s="1025">
        <v>42</v>
      </c>
      <c r="B56" s="1026" t="s">
        <v>2979</v>
      </c>
      <c r="C56" s="1027"/>
      <c r="D56" s="1028"/>
      <c r="E56" s="1025" t="s">
        <v>5504</v>
      </c>
      <c r="F56" s="1027">
        <v>2</v>
      </c>
      <c r="G56" s="1029"/>
      <c r="H56" s="1030">
        <f t="shared" si="12"/>
        <v>0</v>
      </c>
      <c r="I56" s="1029"/>
      <c r="J56" s="1030">
        <f t="shared" si="13"/>
        <v>0</v>
      </c>
      <c r="K56" s="1029">
        <f t="shared" si="14"/>
        <v>0</v>
      </c>
      <c r="L56" s="1030">
        <f t="shared" si="15"/>
        <v>0</v>
      </c>
      <c r="M56" s="1027"/>
      <c r="N56" s="1027"/>
    </row>
    <row r="57" spans="1:14">
      <c r="A57" s="1025">
        <v>43</v>
      </c>
      <c r="B57" s="1026" t="s">
        <v>2980</v>
      </c>
      <c r="C57" s="1027"/>
      <c r="D57" s="1028"/>
      <c r="E57" s="1025" t="s">
        <v>5504</v>
      </c>
      <c r="F57" s="1027">
        <v>2</v>
      </c>
      <c r="G57" s="1029"/>
      <c r="H57" s="1030">
        <f t="shared" si="12"/>
        <v>0</v>
      </c>
      <c r="I57" s="1029"/>
      <c r="J57" s="1030">
        <f t="shared" si="13"/>
        <v>0</v>
      </c>
      <c r="K57" s="1029">
        <f t="shared" si="14"/>
        <v>0</v>
      </c>
      <c r="L57" s="1030">
        <f t="shared" si="15"/>
        <v>0</v>
      </c>
      <c r="M57" s="1027"/>
      <c r="N57" s="1027"/>
    </row>
    <row r="58" spans="1:14">
      <c r="A58" s="1025">
        <v>44</v>
      </c>
      <c r="B58" s="1026" t="s">
        <v>2981</v>
      </c>
      <c r="C58" s="1027"/>
      <c r="D58" s="1028"/>
      <c r="E58" s="1025" t="s">
        <v>4018</v>
      </c>
      <c r="F58" s="1027">
        <v>1</v>
      </c>
      <c r="G58" s="1029"/>
      <c r="H58" s="1030">
        <f t="shared" si="12"/>
        <v>0</v>
      </c>
      <c r="I58" s="1029"/>
      <c r="J58" s="1030">
        <f t="shared" si="13"/>
        <v>0</v>
      </c>
      <c r="K58" s="1029">
        <f t="shared" si="14"/>
        <v>0</v>
      </c>
      <c r="L58" s="1030">
        <f t="shared" si="15"/>
        <v>0</v>
      </c>
      <c r="M58" s="1027"/>
      <c r="N58" s="1027"/>
    </row>
    <row r="59" spans="1:14">
      <c r="A59" s="1025">
        <v>45</v>
      </c>
      <c r="B59" s="1026" t="s">
        <v>2982</v>
      </c>
      <c r="C59" s="1027"/>
      <c r="D59" s="1028"/>
      <c r="E59" s="1025" t="s">
        <v>4018</v>
      </c>
      <c r="F59" s="1027">
        <v>1</v>
      </c>
      <c r="G59" s="1029"/>
      <c r="H59" s="1030">
        <f t="shared" si="12"/>
        <v>0</v>
      </c>
      <c r="I59" s="1029"/>
      <c r="J59" s="1030">
        <f t="shared" si="13"/>
        <v>0</v>
      </c>
      <c r="K59" s="1029">
        <f t="shared" si="14"/>
        <v>0</v>
      </c>
      <c r="L59" s="1030">
        <f t="shared" si="15"/>
        <v>0</v>
      </c>
      <c r="M59" s="1027"/>
      <c r="N59" s="1027"/>
    </row>
    <row r="60" spans="1:14">
      <c r="A60" s="1025">
        <v>46</v>
      </c>
      <c r="B60" s="1026" t="s">
        <v>2983</v>
      </c>
      <c r="C60" s="1027"/>
      <c r="D60" s="1028"/>
      <c r="E60" s="1025" t="s">
        <v>4018</v>
      </c>
      <c r="F60" s="1027">
        <v>1</v>
      </c>
      <c r="G60" s="1029"/>
      <c r="H60" s="1030">
        <f t="shared" si="12"/>
        <v>0</v>
      </c>
      <c r="I60" s="1029"/>
      <c r="J60" s="1030">
        <f t="shared" si="13"/>
        <v>0</v>
      </c>
      <c r="K60" s="1029">
        <f t="shared" si="14"/>
        <v>0</v>
      </c>
      <c r="L60" s="1030">
        <f t="shared" si="15"/>
        <v>0</v>
      </c>
      <c r="M60" s="1027"/>
      <c r="N60" s="1027"/>
    </row>
    <row r="61" spans="1:14">
      <c r="A61" s="1025">
        <v>47</v>
      </c>
      <c r="B61" s="1026" t="s">
        <v>2984</v>
      </c>
      <c r="C61" s="1027"/>
      <c r="D61" s="1028"/>
      <c r="E61" s="1025" t="s">
        <v>5504</v>
      </c>
      <c r="F61" s="1027">
        <v>10</v>
      </c>
      <c r="G61" s="1029"/>
      <c r="H61" s="1030">
        <f t="shared" si="12"/>
        <v>0</v>
      </c>
      <c r="I61" s="1029"/>
      <c r="J61" s="1030">
        <f t="shared" si="13"/>
        <v>0</v>
      </c>
      <c r="K61" s="1029">
        <f t="shared" si="14"/>
        <v>0</v>
      </c>
      <c r="L61" s="1030">
        <f t="shared" si="15"/>
        <v>0</v>
      </c>
      <c r="M61" s="1027"/>
      <c r="N61" s="1027"/>
    </row>
    <row r="62" spans="1:14">
      <c r="A62" s="1025">
        <v>48</v>
      </c>
      <c r="B62" s="1026" t="s">
        <v>2985</v>
      </c>
      <c r="C62" s="1027"/>
      <c r="D62" s="1028"/>
      <c r="E62" s="1025" t="s">
        <v>4018</v>
      </c>
      <c r="F62" s="1027">
        <v>1</v>
      </c>
      <c r="G62" s="1029"/>
      <c r="H62" s="1030">
        <f t="shared" si="12"/>
        <v>0</v>
      </c>
      <c r="I62" s="1029"/>
      <c r="J62" s="1030">
        <f t="shared" si="13"/>
        <v>0</v>
      </c>
      <c r="K62" s="1029">
        <f t="shared" si="14"/>
        <v>0</v>
      </c>
      <c r="L62" s="1030">
        <f t="shared" si="15"/>
        <v>0</v>
      </c>
      <c r="M62" s="1027"/>
      <c r="N62" s="1027"/>
    </row>
    <row r="63" spans="1:14">
      <c r="A63" s="1025">
        <v>49</v>
      </c>
      <c r="B63" s="1026" t="s">
        <v>2986</v>
      </c>
      <c r="C63" s="1027"/>
      <c r="D63" s="1028"/>
      <c r="E63" s="1025" t="s">
        <v>4018</v>
      </c>
      <c r="F63" s="1027">
        <v>1</v>
      </c>
      <c r="G63" s="1029"/>
      <c r="H63" s="1030">
        <f t="shared" si="12"/>
        <v>0</v>
      </c>
      <c r="I63" s="1029"/>
      <c r="J63" s="1030">
        <f t="shared" si="13"/>
        <v>0</v>
      </c>
      <c r="K63" s="1029">
        <f t="shared" si="14"/>
        <v>0</v>
      </c>
      <c r="L63" s="1030">
        <f t="shared" si="15"/>
        <v>0</v>
      </c>
      <c r="M63" s="1027"/>
      <c r="N63" s="1027"/>
    </row>
    <row r="64" spans="1:14">
      <c r="A64" s="1025">
        <v>50</v>
      </c>
      <c r="B64" s="1026" t="s">
        <v>2987</v>
      </c>
      <c r="C64" s="1027"/>
      <c r="D64" s="1028"/>
      <c r="E64" s="1025" t="s">
        <v>459</v>
      </c>
      <c r="F64" s="1027">
        <v>100</v>
      </c>
      <c r="G64" s="1029"/>
      <c r="H64" s="1030">
        <f t="shared" si="12"/>
        <v>0</v>
      </c>
      <c r="I64" s="1029"/>
      <c r="J64" s="1030">
        <f t="shared" si="13"/>
        <v>0</v>
      </c>
      <c r="K64" s="1029">
        <f t="shared" si="14"/>
        <v>0</v>
      </c>
      <c r="L64" s="1030">
        <f t="shared" si="15"/>
        <v>0</v>
      </c>
      <c r="M64" s="1027"/>
      <c r="N64" s="1027"/>
    </row>
    <row r="65" spans="1:14">
      <c r="A65" s="1025">
        <v>51</v>
      </c>
      <c r="B65" s="1026" t="s">
        <v>2988</v>
      </c>
      <c r="C65" s="1027"/>
      <c r="D65" s="1028"/>
      <c r="E65" s="1025" t="s">
        <v>4018</v>
      </c>
      <c r="F65" s="1027">
        <v>1</v>
      </c>
      <c r="G65" s="1029"/>
      <c r="H65" s="1030">
        <f t="shared" si="12"/>
        <v>0</v>
      </c>
      <c r="I65" s="1029"/>
      <c r="J65" s="1030">
        <f t="shared" si="13"/>
        <v>0</v>
      </c>
      <c r="K65" s="1029">
        <f t="shared" si="14"/>
        <v>0</v>
      </c>
      <c r="L65" s="1030">
        <f t="shared" si="15"/>
        <v>0</v>
      </c>
      <c r="M65" s="1027"/>
      <c r="N65" s="1027"/>
    </row>
    <row r="66" spans="1:14">
      <c r="A66" s="1025">
        <v>52</v>
      </c>
      <c r="B66" s="1026" t="s">
        <v>2989</v>
      </c>
      <c r="C66" s="1027"/>
      <c r="D66" s="1028"/>
      <c r="E66" s="1025" t="s">
        <v>4018</v>
      </c>
      <c r="F66" s="1027">
        <v>1</v>
      </c>
      <c r="G66" s="1029"/>
      <c r="H66" s="1030">
        <f t="shared" si="12"/>
        <v>0</v>
      </c>
      <c r="I66" s="1029"/>
      <c r="J66" s="1030">
        <f t="shared" si="13"/>
        <v>0</v>
      </c>
      <c r="K66" s="1029">
        <f t="shared" si="14"/>
        <v>0</v>
      </c>
      <c r="L66" s="1030">
        <f t="shared" si="15"/>
        <v>0</v>
      </c>
      <c r="M66" s="1027"/>
      <c r="N66" s="1027"/>
    </row>
    <row r="68" spans="1:14">
      <c r="D68" s="1038" t="s">
        <v>2990</v>
      </c>
    </row>
    <row r="69" spans="1:14">
      <c r="A69" s="1025">
        <v>53</v>
      </c>
      <c r="B69" s="1026" t="s">
        <v>2991</v>
      </c>
      <c r="C69" s="1027"/>
      <c r="D69" s="1028"/>
      <c r="E69" s="1025" t="s">
        <v>5504</v>
      </c>
      <c r="F69" s="1027">
        <v>19</v>
      </c>
      <c r="G69" s="1029"/>
      <c r="H69" s="1030">
        <f>$F69*$G69</f>
        <v>0</v>
      </c>
      <c r="I69" s="1029"/>
      <c r="J69" s="1030">
        <f>$F69*$I69</f>
        <v>0</v>
      </c>
      <c r="K69" s="1029">
        <f>$G69+$I69</f>
        <v>0</v>
      </c>
      <c r="L69" s="1030">
        <f>$H69+$J69</f>
        <v>0</v>
      </c>
      <c r="M69" s="1027"/>
      <c r="N69" s="1027"/>
    </row>
    <row r="70" spans="1:14">
      <c r="A70" s="1025">
        <v>54</v>
      </c>
      <c r="B70" s="1026" t="s">
        <v>2992</v>
      </c>
      <c r="C70" s="1027"/>
      <c r="D70" s="1028"/>
      <c r="E70" s="1025" t="s">
        <v>5504</v>
      </c>
      <c r="F70" s="1027">
        <v>19</v>
      </c>
      <c r="G70" s="1029"/>
      <c r="H70" s="1030">
        <f>$F70*$G70</f>
        <v>0</v>
      </c>
      <c r="I70" s="1029"/>
      <c r="J70" s="1030">
        <f>$F70*$I70</f>
        <v>0</v>
      </c>
      <c r="K70" s="1029">
        <f>$G70+$I70</f>
        <v>0</v>
      </c>
      <c r="L70" s="1030">
        <f>$H70+$J70</f>
        <v>0</v>
      </c>
      <c r="M70" s="1027"/>
      <c r="N70" s="1027"/>
    </row>
    <row r="71" spans="1:14">
      <c r="A71" s="1025">
        <v>55</v>
      </c>
      <c r="B71" s="1026" t="s">
        <v>2993</v>
      </c>
      <c r="C71" s="1027"/>
      <c r="D71" s="1028"/>
      <c r="E71" s="1025" t="s">
        <v>5504</v>
      </c>
      <c r="F71" s="1027">
        <v>38</v>
      </c>
      <c r="G71" s="1029"/>
      <c r="H71" s="1030">
        <f>$F71*$G71</f>
        <v>0</v>
      </c>
      <c r="I71" s="1029"/>
      <c r="J71" s="1030">
        <f>$F71*$I71</f>
        <v>0</v>
      </c>
      <c r="K71" s="1029">
        <f>$G71+$I71</f>
        <v>0</v>
      </c>
      <c r="L71" s="1030">
        <f>$H71+$J71</f>
        <v>0</v>
      </c>
      <c r="M71" s="1027"/>
      <c r="N71" s="1027"/>
    </row>
    <row r="72" spans="1:14">
      <c r="A72" s="1025">
        <v>56</v>
      </c>
      <c r="B72" s="1026" t="s">
        <v>2994</v>
      </c>
      <c r="C72" s="1027"/>
      <c r="D72" s="1028"/>
      <c r="E72" s="1025" t="s">
        <v>459</v>
      </c>
      <c r="F72" s="1027">
        <v>1650</v>
      </c>
      <c r="G72" s="1029"/>
      <c r="H72" s="1030">
        <f>$F72*$G72</f>
        <v>0</v>
      </c>
      <c r="I72" s="1029"/>
      <c r="J72" s="1030">
        <f>$F72*$I72</f>
        <v>0</v>
      </c>
      <c r="K72" s="1029">
        <f>$G72+$I72</f>
        <v>0</v>
      </c>
      <c r="L72" s="1030">
        <f>$H72+$J72</f>
        <v>0</v>
      </c>
      <c r="M72" s="1027"/>
      <c r="N72" s="1027"/>
    </row>
    <row r="73" spans="1:14">
      <c r="D73" s="1038" t="s">
        <v>2995</v>
      </c>
    </row>
    <row r="74" spans="1:14">
      <c r="A74" s="1025">
        <v>57</v>
      </c>
      <c r="B74" s="1026" t="s">
        <v>2991</v>
      </c>
      <c r="C74" s="1027"/>
      <c r="D74" s="1028"/>
      <c r="E74" s="1025" t="s">
        <v>5504</v>
      </c>
      <c r="F74" s="1027">
        <v>7</v>
      </c>
      <c r="G74" s="1029"/>
      <c r="H74" s="1030">
        <f t="shared" ref="H74:H95" si="16">$F74*$G74</f>
        <v>0</v>
      </c>
      <c r="I74" s="1029"/>
      <c r="J74" s="1030">
        <f t="shared" ref="J74:J95" si="17">$F74*$I74</f>
        <v>0</v>
      </c>
      <c r="K74" s="1029">
        <f t="shared" ref="K74:K95" si="18">$G74+$I74</f>
        <v>0</v>
      </c>
      <c r="L74" s="1030">
        <f t="shared" ref="L74:L95" si="19">$H74+$J74</f>
        <v>0</v>
      </c>
      <c r="M74" s="1027"/>
      <c r="N74" s="1027"/>
    </row>
    <row r="75" spans="1:14">
      <c r="A75" s="1025">
        <v>58</v>
      </c>
      <c r="B75" s="1026" t="s">
        <v>2992</v>
      </c>
      <c r="C75" s="1027"/>
      <c r="D75" s="1028"/>
      <c r="E75" s="1025" t="s">
        <v>5504</v>
      </c>
      <c r="F75" s="1027">
        <v>7</v>
      </c>
      <c r="G75" s="1029"/>
      <c r="H75" s="1030">
        <f t="shared" si="16"/>
        <v>0</v>
      </c>
      <c r="I75" s="1029"/>
      <c r="J75" s="1030">
        <f t="shared" si="17"/>
        <v>0</v>
      </c>
      <c r="K75" s="1029">
        <f t="shared" si="18"/>
        <v>0</v>
      </c>
      <c r="L75" s="1030">
        <f t="shared" si="19"/>
        <v>0</v>
      </c>
      <c r="M75" s="1027"/>
      <c r="N75" s="1027"/>
    </row>
    <row r="76" spans="1:14">
      <c r="A76" s="1025">
        <v>59</v>
      </c>
      <c r="B76" s="1026" t="s">
        <v>2993</v>
      </c>
      <c r="C76" s="1027"/>
      <c r="D76" s="1028"/>
      <c r="E76" s="1025" t="s">
        <v>5504</v>
      </c>
      <c r="F76" s="1027">
        <v>7</v>
      </c>
      <c r="G76" s="1029"/>
      <c r="H76" s="1030">
        <f t="shared" si="16"/>
        <v>0</v>
      </c>
      <c r="I76" s="1029"/>
      <c r="J76" s="1030">
        <f t="shared" si="17"/>
        <v>0</v>
      </c>
      <c r="K76" s="1029">
        <f t="shared" si="18"/>
        <v>0</v>
      </c>
      <c r="L76" s="1030">
        <f t="shared" si="19"/>
        <v>0</v>
      </c>
      <c r="M76" s="1027"/>
      <c r="N76" s="1027"/>
    </row>
    <row r="77" spans="1:14">
      <c r="A77" s="1025">
        <v>60</v>
      </c>
      <c r="B77" s="1026" t="s">
        <v>2994</v>
      </c>
      <c r="C77" s="1027"/>
      <c r="D77" s="1028"/>
      <c r="E77" s="1025" t="s">
        <v>459</v>
      </c>
      <c r="F77" s="1027">
        <v>550</v>
      </c>
      <c r="G77" s="1029"/>
      <c r="H77" s="1030">
        <f t="shared" si="16"/>
        <v>0</v>
      </c>
      <c r="I77" s="1029"/>
      <c r="J77" s="1030">
        <f t="shared" si="17"/>
        <v>0</v>
      </c>
      <c r="K77" s="1029">
        <f t="shared" si="18"/>
        <v>0</v>
      </c>
      <c r="L77" s="1030">
        <f t="shared" si="19"/>
        <v>0</v>
      </c>
      <c r="M77" s="1027"/>
      <c r="N77" s="1027"/>
    </row>
    <row r="78" spans="1:14">
      <c r="A78" s="1025">
        <v>61</v>
      </c>
      <c r="B78" s="1026" t="s">
        <v>2996</v>
      </c>
      <c r="C78" s="1027"/>
      <c r="D78" s="1028"/>
      <c r="E78" s="1025" t="s">
        <v>4018</v>
      </c>
      <c r="F78" s="1027">
        <v>1</v>
      </c>
      <c r="G78" s="1029"/>
      <c r="H78" s="1030">
        <f t="shared" si="16"/>
        <v>0</v>
      </c>
      <c r="I78" s="1029"/>
      <c r="J78" s="1030">
        <f t="shared" si="17"/>
        <v>0</v>
      </c>
      <c r="K78" s="1029">
        <f t="shared" si="18"/>
        <v>0</v>
      </c>
      <c r="L78" s="1030">
        <f t="shared" si="19"/>
        <v>0</v>
      </c>
      <c r="M78" s="1027"/>
      <c r="N78" s="1027"/>
    </row>
    <row r="79" spans="1:14">
      <c r="A79" s="1025">
        <v>62</v>
      </c>
      <c r="B79" s="1026" t="s">
        <v>2997</v>
      </c>
      <c r="C79" s="1027"/>
      <c r="D79" s="1028"/>
      <c r="E79" s="1025" t="s">
        <v>4018</v>
      </c>
      <c r="F79" s="1027">
        <v>1</v>
      </c>
      <c r="G79" s="1029"/>
      <c r="H79" s="1030">
        <f t="shared" si="16"/>
        <v>0</v>
      </c>
      <c r="I79" s="1029"/>
      <c r="J79" s="1030">
        <f t="shared" si="17"/>
        <v>0</v>
      </c>
      <c r="K79" s="1029">
        <f t="shared" si="18"/>
        <v>0</v>
      </c>
      <c r="L79" s="1030">
        <f t="shared" si="19"/>
        <v>0</v>
      </c>
      <c r="M79" s="1027"/>
      <c r="N79" s="1027"/>
    </row>
    <row r="80" spans="1:14">
      <c r="A80" s="1025">
        <v>63</v>
      </c>
      <c r="B80" s="1026" t="s">
        <v>2998</v>
      </c>
      <c r="C80" s="1027"/>
      <c r="D80" s="1028"/>
      <c r="E80" s="1025" t="s">
        <v>5504</v>
      </c>
      <c r="F80" s="1027">
        <v>1</v>
      </c>
      <c r="G80" s="1029"/>
      <c r="H80" s="1030">
        <f t="shared" si="16"/>
        <v>0</v>
      </c>
      <c r="I80" s="1029"/>
      <c r="J80" s="1030">
        <f t="shared" si="17"/>
        <v>0</v>
      </c>
      <c r="K80" s="1029">
        <f t="shared" si="18"/>
        <v>0</v>
      </c>
      <c r="L80" s="1030">
        <f t="shared" si="19"/>
        <v>0</v>
      </c>
      <c r="M80" s="1027"/>
      <c r="N80" s="1027"/>
    </row>
    <row r="81" spans="1:14">
      <c r="A81" s="1025">
        <v>64</v>
      </c>
      <c r="B81" s="1026" t="s">
        <v>2999</v>
      </c>
      <c r="C81" s="1027"/>
      <c r="D81" s="1028"/>
      <c r="E81" s="1025" t="s">
        <v>5504</v>
      </c>
      <c r="F81" s="1027">
        <v>2</v>
      </c>
      <c r="G81" s="1029"/>
      <c r="H81" s="1030">
        <f t="shared" si="16"/>
        <v>0</v>
      </c>
      <c r="I81" s="1029"/>
      <c r="J81" s="1030">
        <f t="shared" si="17"/>
        <v>0</v>
      </c>
      <c r="K81" s="1029">
        <f t="shared" si="18"/>
        <v>0</v>
      </c>
      <c r="L81" s="1030">
        <f t="shared" si="19"/>
        <v>0</v>
      </c>
      <c r="M81" s="1027"/>
      <c r="N81" s="1027"/>
    </row>
    <row r="82" spans="1:14">
      <c r="A82" s="1025">
        <v>65</v>
      </c>
      <c r="B82" s="1026" t="s">
        <v>3000</v>
      </c>
      <c r="C82" s="1027"/>
      <c r="D82" s="1028"/>
      <c r="E82" s="1025" t="s">
        <v>5504</v>
      </c>
      <c r="F82" s="1027">
        <v>3</v>
      </c>
      <c r="G82" s="1029"/>
      <c r="H82" s="1030">
        <f t="shared" si="16"/>
        <v>0</v>
      </c>
      <c r="I82" s="1029"/>
      <c r="J82" s="1030">
        <f t="shared" si="17"/>
        <v>0</v>
      </c>
      <c r="K82" s="1029">
        <f t="shared" si="18"/>
        <v>0</v>
      </c>
      <c r="L82" s="1030">
        <f t="shared" si="19"/>
        <v>0</v>
      </c>
      <c r="M82" s="1027"/>
      <c r="N82" s="1027"/>
    </row>
    <row r="83" spans="1:14">
      <c r="A83" s="1025">
        <v>66</v>
      </c>
      <c r="B83" s="1026" t="s">
        <v>3001</v>
      </c>
      <c r="C83" s="1027"/>
      <c r="D83" s="1028"/>
      <c r="E83" s="1025" t="s">
        <v>5504</v>
      </c>
      <c r="F83" s="1027">
        <v>3</v>
      </c>
      <c r="G83" s="1029"/>
      <c r="H83" s="1030">
        <f t="shared" si="16"/>
        <v>0</v>
      </c>
      <c r="I83" s="1029"/>
      <c r="J83" s="1030">
        <f t="shared" si="17"/>
        <v>0</v>
      </c>
      <c r="K83" s="1029">
        <f t="shared" si="18"/>
        <v>0</v>
      </c>
      <c r="L83" s="1030">
        <f t="shared" si="19"/>
        <v>0</v>
      </c>
      <c r="M83" s="1027"/>
      <c r="N83" s="1027"/>
    </row>
    <row r="84" spans="1:14">
      <c r="A84" s="1025">
        <v>67</v>
      </c>
      <c r="B84" s="1026" t="s">
        <v>2993</v>
      </c>
      <c r="C84" s="1027"/>
      <c r="D84" s="1028"/>
      <c r="E84" s="1025" t="s">
        <v>5504</v>
      </c>
      <c r="F84" s="1027">
        <v>45</v>
      </c>
      <c r="G84" s="1029"/>
      <c r="H84" s="1030">
        <f t="shared" si="16"/>
        <v>0</v>
      </c>
      <c r="I84" s="1029"/>
      <c r="J84" s="1030">
        <f t="shared" si="17"/>
        <v>0</v>
      </c>
      <c r="K84" s="1029">
        <f t="shared" si="18"/>
        <v>0</v>
      </c>
      <c r="L84" s="1030">
        <f t="shared" si="19"/>
        <v>0</v>
      </c>
      <c r="M84" s="1027"/>
      <c r="N84" s="1027"/>
    </row>
    <row r="85" spans="1:14">
      <c r="A85" s="1025">
        <v>68</v>
      </c>
      <c r="B85" s="1026" t="s">
        <v>3002</v>
      </c>
      <c r="C85" s="1027"/>
      <c r="D85" s="1028"/>
      <c r="E85" s="1025" t="s">
        <v>5504</v>
      </c>
      <c r="F85" s="1027">
        <v>5</v>
      </c>
      <c r="G85" s="1029"/>
      <c r="H85" s="1030">
        <f t="shared" si="16"/>
        <v>0</v>
      </c>
      <c r="I85" s="1029"/>
      <c r="J85" s="1030">
        <f t="shared" si="17"/>
        <v>0</v>
      </c>
      <c r="K85" s="1029">
        <f t="shared" si="18"/>
        <v>0</v>
      </c>
      <c r="L85" s="1030">
        <f t="shared" si="19"/>
        <v>0</v>
      </c>
      <c r="M85" s="1027"/>
      <c r="N85" s="1027"/>
    </row>
    <row r="86" spans="1:14">
      <c r="A86" s="1025">
        <v>69</v>
      </c>
      <c r="B86" s="1026" t="s">
        <v>3003</v>
      </c>
      <c r="C86" s="1027"/>
      <c r="D86" s="1028"/>
      <c r="E86" s="1025" t="s">
        <v>5504</v>
      </c>
      <c r="F86" s="1027">
        <v>2</v>
      </c>
      <c r="G86" s="1029"/>
      <c r="H86" s="1030">
        <f t="shared" si="16"/>
        <v>0</v>
      </c>
      <c r="I86" s="1029"/>
      <c r="J86" s="1030">
        <f t="shared" si="17"/>
        <v>0</v>
      </c>
      <c r="K86" s="1029">
        <f t="shared" si="18"/>
        <v>0</v>
      </c>
      <c r="L86" s="1030">
        <f t="shared" si="19"/>
        <v>0</v>
      </c>
      <c r="M86" s="1027"/>
      <c r="N86" s="1027"/>
    </row>
    <row r="87" spans="1:14">
      <c r="A87" s="1025">
        <v>70</v>
      </c>
      <c r="B87" s="1026" t="s">
        <v>3004</v>
      </c>
      <c r="C87" s="1027"/>
      <c r="D87" s="1028"/>
      <c r="E87" s="1025" t="s">
        <v>5504</v>
      </c>
      <c r="F87" s="1027">
        <v>20</v>
      </c>
      <c r="G87" s="1029"/>
      <c r="H87" s="1030">
        <f t="shared" si="16"/>
        <v>0</v>
      </c>
      <c r="I87" s="1029"/>
      <c r="J87" s="1030">
        <f t="shared" si="17"/>
        <v>0</v>
      </c>
      <c r="K87" s="1029">
        <f t="shared" si="18"/>
        <v>0</v>
      </c>
      <c r="L87" s="1030">
        <f t="shared" si="19"/>
        <v>0</v>
      </c>
      <c r="M87" s="1027"/>
      <c r="N87" s="1027"/>
    </row>
    <row r="88" spans="1:14">
      <c r="A88" s="1025">
        <v>71</v>
      </c>
      <c r="B88" s="1026" t="s">
        <v>3005</v>
      </c>
      <c r="C88" s="1027"/>
      <c r="D88" s="1028"/>
      <c r="E88" s="1025" t="s">
        <v>5504</v>
      </c>
      <c r="F88" s="1027">
        <v>10</v>
      </c>
      <c r="G88" s="1029"/>
      <c r="H88" s="1030">
        <f t="shared" si="16"/>
        <v>0</v>
      </c>
      <c r="I88" s="1029"/>
      <c r="J88" s="1030">
        <f t="shared" si="17"/>
        <v>0</v>
      </c>
      <c r="K88" s="1029">
        <f t="shared" si="18"/>
        <v>0</v>
      </c>
      <c r="L88" s="1030">
        <f t="shared" si="19"/>
        <v>0</v>
      </c>
      <c r="M88" s="1027"/>
      <c r="N88" s="1027"/>
    </row>
    <row r="89" spans="1:14">
      <c r="A89" s="1025">
        <v>72</v>
      </c>
      <c r="B89" s="1026" t="s">
        <v>3006</v>
      </c>
      <c r="C89" s="1027"/>
      <c r="D89" s="1028"/>
      <c r="E89" s="1025" t="s">
        <v>5504</v>
      </c>
      <c r="F89" s="1027">
        <v>3</v>
      </c>
      <c r="G89" s="1029"/>
      <c r="H89" s="1030">
        <f t="shared" si="16"/>
        <v>0</v>
      </c>
      <c r="I89" s="1029"/>
      <c r="J89" s="1030">
        <f t="shared" si="17"/>
        <v>0</v>
      </c>
      <c r="K89" s="1029">
        <f t="shared" si="18"/>
        <v>0</v>
      </c>
      <c r="L89" s="1030">
        <f t="shared" si="19"/>
        <v>0</v>
      </c>
      <c r="M89" s="1027"/>
      <c r="N89" s="1027"/>
    </row>
    <row r="90" spans="1:14">
      <c r="A90" s="1025">
        <v>73</v>
      </c>
      <c r="B90" s="1026" t="s">
        <v>3007</v>
      </c>
      <c r="C90" s="1027"/>
      <c r="D90" s="1028"/>
      <c r="E90" s="1025" t="s">
        <v>459</v>
      </c>
      <c r="F90" s="1027">
        <v>450</v>
      </c>
      <c r="G90" s="1029"/>
      <c r="H90" s="1030">
        <f t="shared" si="16"/>
        <v>0</v>
      </c>
      <c r="I90" s="1029"/>
      <c r="J90" s="1030">
        <f t="shared" si="17"/>
        <v>0</v>
      </c>
      <c r="K90" s="1029">
        <f t="shared" si="18"/>
        <v>0</v>
      </c>
      <c r="L90" s="1030">
        <f t="shared" si="19"/>
        <v>0</v>
      </c>
      <c r="M90" s="1027"/>
      <c r="N90" s="1027"/>
    </row>
    <row r="91" spans="1:14">
      <c r="A91" s="1025">
        <v>74</v>
      </c>
      <c r="B91" s="1026" t="s">
        <v>3008</v>
      </c>
      <c r="C91" s="1027"/>
      <c r="D91" s="1028"/>
      <c r="E91" s="1025" t="s">
        <v>4018</v>
      </c>
      <c r="F91" s="1027">
        <v>3</v>
      </c>
      <c r="G91" s="1029"/>
      <c r="H91" s="1030">
        <f t="shared" si="16"/>
        <v>0</v>
      </c>
      <c r="I91" s="1029"/>
      <c r="J91" s="1030">
        <f t="shared" si="17"/>
        <v>0</v>
      </c>
      <c r="K91" s="1029">
        <f t="shared" si="18"/>
        <v>0</v>
      </c>
      <c r="L91" s="1030">
        <f t="shared" si="19"/>
        <v>0</v>
      </c>
      <c r="M91" s="1027"/>
      <c r="N91" s="1027"/>
    </row>
    <row r="92" spans="1:14">
      <c r="A92" s="1025">
        <v>75</v>
      </c>
      <c r="B92" s="1026" t="s">
        <v>2966</v>
      </c>
      <c r="C92" s="1027"/>
      <c r="D92" s="1028"/>
      <c r="E92" s="1025" t="s">
        <v>4018</v>
      </c>
      <c r="F92" s="1027">
        <v>1</v>
      </c>
      <c r="G92" s="1029"/>
      <c r="H92" s="1030">
        <f t="shared" si="16"/>
        <v>0</v>
      </c>
      <c r="I92" s="1029"/>
      <c r="J92" s="1030">
        <f t="shared" si="17"/>
        <v>0</v>
      </c>
      <c r="K92" s="1029">
        <f t="shared" si="18"/>
        <v>0</v>
      </c>
      <c r="L92" s="1030">
        <f t="shared" si="19"/>
        <v>0</v>
      </c>
      <c r="M92" s="1027"/>
      <c r="N92" s="1027"/>
    </row>
    <row r="93" spans="1:14">
      <c r="A93" s="1025">
        <v>76</v>
      </c>
      <c r="B93" s="1026" t="s">
        <v>3009</v>
      </c>
      <c r="C93" s="1027"/>
      <c r="D93" s="1028"/>
      <c r="E93" s="1025" t="s">
        <v>5504</v>
      </c>
      <c r="F93" s="1027">
        <v>3</v>
      </c>
      <c r="G93" s="1029"/>
      <c r="H93" s="1030">
        <f t="shared" si="16"/>
        <v>0</v>
      </c>
      <c r="I93" s="1029"/>
      <c r="J93" s="1030">
        <f t="shared" si="17"/>
        <v>0</v>
      </c>
      <c r="K93" s="1029">
        <f t="shared" si="18"/>
        <v>0</v>
      </c>
      <c r="L93" s="1030">
        <f t="shared" si="19"/>
        <v>0</v>
      </c>
      <c r="M93" s="1027"/>
      <c r="N93" s="1027"/>
    </row>
    <row r="94" spans="1:14">
      <c r="A94" s="1025">
        <v>77</v>
      </c>
      <c r="B94" s="1026" t="s">
        <v>3010</v>
      </c>
      <c r="C94" s="1027"/>
      <c r="D94" s="1028"/>
      <c r="E94" s="1025" t="s">
        <v>5504</v>
      </c>
      <c r="F94" s="1027">
        <v>9</v>
      </c>
      <c r="G94" s="1029"/>
      <c r="H94" s="1030">
        <f t="shared" si="16"/>
        <v>0</v>
      </c>
      <c r="I94" s="1029"/>
      <c r="J94" s="1030">
        <f t="shared" si="17"/>
        <v>0</v>
      </c>
      <c r="K94" s="1029">
        <f t="shared" si="18"/>
        <v>0</v>
      </c>
      <c r="L94" s="1030">
        <f t="shared" si="19"/>
        <v>0</v>
      </c>
      <c r="M94" s="1027"/>
      <c r="N94" s="1027"/>
    </row>
    <row r="95" spans="1:14">
      <c r="A95" s="1025">
        <v>78</v>
      </c>
      <c r="B95" s="1026" t="s">
        <v>3011</v>
      </c>
      <c r="C95" s="1027"/>
      <c r="D95" s="1028"/>
      <c r="E95" s="1025" t="s">
        <v>4018</v>
      </c>
      <c r="F95" s="1027">
        <v>1</v>
      </c>
      <c r="G95" s="1029"/>
      <c r="H95" s="1030">
        <f t="shared" si="16"/>
        <v>0</v>
      </c>
      <c r="I95" s="1029"/>
      <c r="J95" s="1030">
        <f t="shared" si="17"/>
        <v>0</v>
      </c>
      <c r="K95" s="1029">
        <f t="shared" si="18"/>
        <v>0</v>
      </c>
      <c r="L95" s="1030">
        <f t="shared" si="19"/>
        <v>0</v>
      </c>
      <c r="M95" s="1027"/>
      <c r="N95" s="1027"/>
    </row>
    <row r="97" spans="1:14">
      <c r="D97" s="1038" t="s">
        <v>3012</v>
      </c>
    </row>
    <row r="98" spans="1:14">
      <c r="A98" s="1025">
        <v>79</v>
      </c>
      <c r="B98" s="1026" t="s">
        <v>3013</v>
      </c>
      <c r="C98" s="1027"/>
      <c r="D98" s="1028"/>
      <c r="E98" s="1025" t="s">
        <v>459</v>
      </c>
      <c r="F98" s="1027">
        <v>60</v>
      </c>
      <c r="G98" s="1029"/>
      <c r="H98" s="1030">
        <f>$F98*$G98</f>
        <v>0</v>
      </c>
      <c r="I98" s="1029"/>
      <c r="J98" s="1030">
        <f>$F98*$I98</f>
        <v>0</v>
      </c>
      <c r="K98" s="1029">
        <f>$G98+$I98</f>
        <v>0</v>
      </c>
      <c r="L98" s="1030">
        <f>$H98+$J98</f>
        <v>0</v>
      </c>
      <c r="M98" s="1027"/>
      <c r="N98" s="1027"/>
    </row>
    <row r="99" spans="1:14">
      <c r="A99" s="1025">
        <v>80</v>
      </c>
      <c r="B99" s="1026" t="s">
        <v>3014</v>
      </c>
      <c r="C99" s="1027"/>
      <c r="D99" s="1028"/>
      <c r="E99" s="1025" t="s">
        <v>459</v>
      </c>
      <c r="F99" s="1027">
        <v>250</v>
      </c>
      <c r="G99" s="1029"/>
      <c r="H99" s="1030">
        <f>$F99*$G99</f>
        <v>0</v>
      </c>
      <c r="I99" s="1029"/>
      <c r="J99" s="1030">
        <f>$F99*$I99</f>
        <v>0</v>
      </c>
      <c r="K99" s="1029">
        <f>$G99+$I99</f>
        <v>0</v>
      </c>
      <c r="L99" s="1030">
        <f>$H99+$J99</f>
        <v>0</v>
      </c>
      <c r="M99" s="1027"/>
      <c r="N99" s="1027"/>
    </row>
    <row r="100" spans="1:14">
      <c r="A100" s="1025">
        <v>81</v>
      </c>
      <c r="B100" s="1026" t="s">
        <v>3015</v>
      </c>
      <c r="C100" s="1027"/>
      <c r="D100" s="1028"/>
      <c r="E100" s="1025" t="s">
        <v>4018</v>
      </c>
      <c r="F100" s="1027">
        <v>1</v>
      </c>
      <c r="G100" s="1029"/>
      <c r="H100" s="1030">
        <f>$F100*$G100</f>
        <v>0</v>
      </c>
      <c r="I100" s="1029"/>
      <c r="J100" s="1030">
        <f>$F100*$I100</f>
        <v>0</v>
      </c>
      <c r="K100" s="1029">
        <f>$G100+$I100</f>
        <v>0</v>
      </c>
      <c r="L100" s="1030">
        <f>$H100+$J100</f>
        <v>0</v>
      </c>
      <c r="M100" s="1027"/>
      <c r="N100" s="1027"/>
    </row>
    <row r="101" spans="1:14">
      <c r="A101" s="1025">
        <v>82</v>
      </c>
      <c r="B101" s="1026" t="s">
        <v>3016</v>
      </c>
      <c r="C101" s="1027"/>
      <c r="D101" s="1028"/>
      <c r="E101" s="1025" t="s">
        <v>4018</v>
      </c>
      <c r="F101" s="1027">
        <v>1</v>
      </c>
      <c r="G101" s="1029"/>
      <c r="H101" s="1030">
        <f>$F101*$G101</f>
        <v>0</v>
      </c>
      <c r="I101" s="1029"/>
      <c r="J101" s="1030">
        <f>$F101*$I101</f>
        <v>0</v>
      </c>
      <c r="K101" s="1029">
        <f>$G101+$I101</f>
        <v>0</v>
      </c>
      <c r="L101" s="1030">
        <f>$H101+$J101</f>
        <v>0</v>
      </c>
      <c r="M101" s="1027"/>
      <c r="N101" s="1027"/>
    </row>
    <row r="102" spans="1:14" ht="13.5" thickBot="1">
      <c r="A102" s="1025">
        <v>83</v>
      </c>
      <c r="B102" s="1026" t="s">
        <v>3017</v>
      </c>
      <c r="C102" s="1027"/>
      <c r="D102" s="1028"/>
      <c r="E102" s="1025" t="s">
        <v>4018</v>
      </c>
      <c r="F102" s="1027">
        <v>1</v>
      </c>
      <c r="G102" s="1029"/>
      <c r="H102" s="1030">
        <f>$F102*$G102</f>
        <v>0</v>
      </c>
      <c r="I102" s="1029"/>
      <c r="J102" s="1030">
        <f>$F102*$I102</f>
        <v>0</v>
      </c>
      <c r="K102" s="1029">
        <f>$G102+$I102</f>
        <v>0</v>
      </c>
      <c r="L102" s="1030">
        <f>$H102+$J102</f>
        <v>0</v>
      </c>
      <c r="M102" s="1027"/>
      <c r="N102" s="1027"/>
    </row>
    <row r="103" spans="1:14" ht="13.5" thickBot="1">
      <c r="A103" s="1045" t="s">
        <v>1283</v>
      </c>
      <c r="B103" s="1046" t="s">
        <v>1284</v>
      </c>
      <c r="C103" s="1047"/>
      <c r="D103" s="1048"/>
      <c r="E103" s="1049"/>
      <c r="F103" s="1047"/>
      <c r="G103" s="1050"/>
      <c r="H103" s="1051">
        <f>SUM(H7:H102)</f>
        <v>0</v>
      </c>
      <c r="I103" s="1050"/>
      <c r="J103" s="1050">
        <f>SUM(J7:J102)</f>
        <v>0</v>
      </c>
      <c r="K103" s="1050"/>
      <c r="L103" s="1050">
        <f>SUM(L7:L102)</f>
        <v>0</v>
      </c>
      <c r="M103" s="1047"/>
      <c r="N103"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2.xml><?xml version="1.0" encoding="utf-8"?>
<worksheet xmlns="http://schemas.openxmlformats.org/spreadsheetml/2006/main" xmlns:r="http://schemas.openxmlformats.org/officeDocument/2006/relationships">
  <sheetPr>
    <tabColor rgb="FF00B0F0"/>
    <pageSetUpPr fitToPage="1"/>
  </sheetPr>
  <dimension ref="A3:E26"/>
  <sheetViews>
    <sheetView workbookViewId="0">
      <selection activeCell="A31" sqref="A31"/>
    </sheetView>
  </sheetViews>
  <sheetFormatPr defaultRowHeight="12.75"/>
  <cols>
    <col min="1" max="1" width="9.33203125" style="1009"/>
    <col min="2" max="2" width="45" style="1000" customWidth="1"/>
    <col min="3" max="3" width="15.1640625" style="1000" customWidth="1"/>
    <col min="4" max="4" width="16.1640625" style="1000" customWidth="1"/>
    <col min="5" max="5" width="17.6640625" style="1000" customWidth="1"/>
    <col min="6" max="16384" width="9.33203125" style="1000"/>
  </cols>
  <sheetData>
    <row r="3" spans="2:5">
      <c r="B3" s="999" t="s">
        <v>3018</v>
      </c>
    </row>
    <row r="5" spans="2:5">
      <c r="B5" s="1001" t="s">
        <v>4826</v>
      </c>
      <c r="C5" s="1002" t="s">
        <v>4827</v>
      </c>
      <c r="D5" s="1002" t="s">
        <v>4828</v>
      </c>
      <c r="E5" s="1002" t="s">
        <v>4829</v>
      </c>
    </row>
    <row r="6" spans="2:5">
      <c r="B6" s="1003"/>
      <c r="C6" s="1003"/>
      <c r="D6" s="1003"/>
      <c r="E6" s="1003"/>
    </row>
    <row r="7" spans="2:5">
      <c r="B7" s="1003" t="s">
        <v>3019</v>
      </c>
      <c r="C7" s="1004">
        <f ca="1">'E1'!$H$1</f>
        <v>0</v>
      </c>
      <c r="D7" s="1004">
        <f ca="1">'E1'!$J$1</f>
        <v>0</v>
      </c>
      <c r="E7" s="1004">
        <f ca="1">'E1'!$L$1</f>
        <v>0</v>
      </c>
    </row>
    <row r="8" spans="2:5">
      <c r="B8" s="1003" t="s">
        <v>3020</v>
      </c>
      <c r="C8" s="1004">
        <f ca="1">'E2'!$H$1</f>
        <v>0</v>
      </c>
      <c r="D8" s="1004">
        <f ca="1">'E2'!$J$1</f>
        <v>0</v>
      </c>
      <c r="E8" s="1004">
        <f ca="1">'E2'!$L$1</f>
        <v>0</v>
      </c>
    </row>
    <row r="9" spans="2:5">
      <c r="B9" s="1003" t="s">
        <v>3021</v>
      </c>
      <c r="C9" s="1004">
        <f ca="1">'E3'!$H$1</f>
        <v>0</v>
      </c>
      <c r="D9" s="1004">
        <f ca="1">'E3'!$J$1</f>
        <v>0</v>
      </c>
      <c r="E9" s="1004">
        <f ca="1">'E3'!$L$1</f>
        <v>0</v>
      </c>
    </row>
    <row r="10" spans="2:5">
      <c r="B10" s="1003" t="s">
        <v>3022</v>
      </c>
      <c r="C10" s="1004">
        <f ca="1">'E4'!$H$1</f>
        <v>0</v>
      </c>
      <c r="D10" s="1004">
        <f ca="1">'E4'!$J$1</f>
        <v>0</v>
      </c>
      <c r="E10" s="1004">
        <f ca="1">'E4'!$L$1</f>
        <v>0</v>
      </c>
    </row>
    <row r="11" spans="2:5">
      <c r="B11" s="1003" t="s">
        <v>3023</v>
      </c>
      <c r="C11" s="1004">
        <f ca="1">'E5'!$H$1</f>
        <v>0</v>
      </c>
      <c r="D11" s="1004">
        <f ca="1">'E5'!$J$1</f>
        <v>0</v>
      </c>
      <c r="E11" s="1004">
        <f ca="1">'E5'!$L$1</f>
        <v>0</v>
      </c>
    </row>
    <row r="12" spans="2:5">
      <c r="B12" s="1003"/>
      <c r="C12" s="1004"/>
      <c r="D12" s="1004"/>
      <c r="E12" s="1004"/>
    </row>
    <row r="13" spans="2:5">
      <c r="B13" s="1005" t="s">
        <v>4832</v>
      </c>
      <c r="C13" s="1006">
        <f>SUM(C6:C12)</f>
        <v>0</v>
      </c>
      <c r="D13" s="1006">
        <f>SUM(D6:D12)</f>
        <v>0</v>
      </c>
      <c r="E13" s="1006">
        <f>SUM(E6:E12)</f>
        <v>0</v>
      </c>
    </row>
    <row r="17" spans="1:1" s="1008" customFormat="1" ht="9.75">
      <c r="A17" s="1007"/>
    </row>
    <row r="18" spans="1:1" s="1008" customFormat="1" ht="9.75">
      <c r="A18" s="1007"/>
    </row>
    <row r="19" spans="1:1" s="1008" customFormat="1" ht="9.75">
      <c r="A19" s="1007"/>
    </row>
    <row r="20" spans="1:1" s="1008" customFormat="1" ht="9.75">
      <c r="A20" s="1007"/>
    </row>
    <row r="21" spans="1:1" s="1008" customFormat="1" ht="9.75">
      <c r="A21" s="1007"/>
    </row>
    <row r="22" spans="1:1" s="1008" customFormat="1" ht="9.75">
      <c r="A22" s="1007"/>
    </row>
    <row r="23" spans="1:1" s="1008" customFormat="1" ht="9.75">
      <c r="A23" s="1007"/>
    </row>
    <row r="24" spans="1:1" s="1008" customFormat="1" ht="9.75">
      <c r="A24" s="1007"/>
    </row>
    <row r="25" spans="1:1" s="1008" customFormat="1" ht="9.75">
      <c r="A25" s="1007"/>
    </row>
    <row r="26" spans="1:1" s="1008" customFormat="1" ht="9.75">
      <c r="A26" s="1007"/>
    </row>
  </sheetData>
  <phoneticPr fontId="0" type="noConversion"/>
  <pageMargins left="0.39370078740157483" right="0.39370078740157483" top="0.78740157480314965" bottom="0.39370078740157483" header="0.39370078740157483" footer="0.19685039370078741"/>
  <pageSetup paperSize="9" fitToHeight="50" orientation="landscape"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3.xml><?xml version="1.0" encoding="utf-8"?>
<worksheet xmlns="http://schemas.openxmlformats.org/spreadsheetml/2006/main" xmlns:r="http://schemas.openxmlformats.org/officeDocument/2006/relationships">
  <sheetPr>
    <tabColor rgb="FF00B0F0"/>
    <pageSetUpPr fitToPage="1"/>
  </sheetPr>
  <dimension ref="A1:N4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3024</v>
      </c>
      <c r="C1" s="1684"/>
      <c r="D1" s="1684"/>
      <c r="E1" s="1011"/>
      <c r="G1" s="1013"/>
      <c r="H1" s="1014">
        <f>H47</f>
        <v>0</v>
      </c>
      <c r="I1" s="1015"/>
      <c r="J1" s="1014">
        <f>J47</f>
        <v>0</v>
      </c>
      <c r="K1" s="1015"/>
      <c r="L1" s="1014">
        <f>L47</f>
        <v>0</v>
      </c>
    </row>
    <row r="2" spans="1:14" s="1012" customFormat="1">
      <c r="A2" s="1010"/>
      <c r="B2" s="1684" t="s">
        <v>3019</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D7" s="1038" t="s">
        <v>1191</v>
      </c>
    </row>
    <row r="9" spans="1:14">
      <c r="A9" s="1025">
        <v>1</v>
      </c>
      <c r="B9" s="1026" t="s">
        <v>3025</v>
      </c>
      <c r="C9" s="1027"/>
      <c r="D9" s="1028"/>
      <c r="E9" s="1025" t="s">
        <v>5504</v>
      </c>
      <c r="F9" s="1027">
        <v>1</v>
      </c>
      <c r="G9" s="1029"/>
      <c r="H9" s="1030">
        <f t="shared" ref="H9:H25" si="0">$F9*$G9</f>
        <v>0</v>
      </c>
      <c r="I9" s="1029"/>
      <c r="J9" s="1030">
        <f t="shared" ref="J9:J25" si="1">$F9*$I9</f>
        <v>0</v>
      </c>
      <c r="K9" s="1029">
        <f t="shared" ref="K9:K25" si="2">$G9+$I9</f>
        <v>0</v>
      </c>
      <c r="L9" s="1030">
        <f t="shared" ref="L9:L25" si="3">$H9+$J9</f>
        <v>0</v>
      </c>
      <c r="M9" s="1027"/>
      <c r="N9" s="1027"/>
    </row>
    <row r="10" spans="1:14">
      <c r="A10" s="1025">
        <v>2</v>
      </c>
      <c r="B10" s="1026" t="s">
        <v>3026</v>
      </c>
      <c r="C10" s="1027"/>
      <c r="D10" s="1028"/>
      <c r="E10" s="1025" t="s">
        <v>5504</v>
      </c>
      <c r="F10" s="1027">
        <v>1</v>
      </c>
      <c r="G10" s="1029"/>
      <c r="H10" s="1030">
        <f t="shared" si="0"/>
        <v>0</v>
      </c>
      <c r="I10" s="1029"/>
      <c r="J10" s="1030">
        <f t="shared" si="1"/>
        <v>0</v>
      </c>
      <c r="K10" s="1029">
        <f t="shared" si="2"/>
        <v>0</v>
      </c>
      <c r="L10" s="1030">
        <f t="shared" si="3"/>
        <v>0</v>
      </c>
      <c r="M10" s="1027"/>
      <c r="N10" s="1027"/>
    </row>
    <row r="11" spans="1:14">
      <c r="A11" s="1025">
        <v>3</v>
      </c>
      <c r="B11" s="1026" t="s">
        <v>3027</v>
      </c>
      <c r="C11" s="1027"/>
      <c r="D11" s="1028"/>
      <c r="E11" s="1025" t="s">
        <v>5504</v>
      </c>
      <c r="F11" s="1027">
        <v>1</v>
      </c>
      <c r="G11" s="1029"/>
      <c r="H11" s="1030">
        <f t="shared" si="0"/>
        <v>0</v>
      </c>
      <c r="I11" s="1029"/>
      <c r="J11" s="1030">
        <f t="shared" si="1"/>
        <v>0</v>
      </c>
      <c r="K11" s="1029">
        <f t="shared" si="2"/>
        <v>0</v>
      </c>
      <c r="L11" s="1030">
        <f t="shared" si="3"/>
        <v>0</v>
      </c>
      <c r="M11" s="1027"/>
      <c r="N11" s="1027"/>
    </row>
    <row r="12" spans="1:14">
      <c r="A12" s="1025">
        <v>4</v>
      </c>
      <c r="B12" s="1026" t="s">
        <v>2946</v>
      </c>
      <c r="C12" s="1027"/>
      <c r="D12" s="1028"/>
      <c r="E12" s="1025" t="s">
        <v>5504</v>
      </c>
      <c r="F12" s="1027">
        <v>1</v>
      </c>
      <c r="G12" s="1029"/>
      <c r="H12" s="1030">
        <f t="shared" si="0"/>
        <v>0</v>
      </c>
      <c r="I12" s="1029"/>
      <c r="J12" s="1030">
        <f t="shared" si="1"/>
        <v>0</v>
      </c>
      <c r="K12" s="1029">
        <f t="shared" si="2"/>
        <v>0</v>
      </c>
      <c r="L12" s="1030">
        <f t="shared" si="3"/>
        <v>0</v>
      </c>
      <c r="M12" s="1027"/>
      <c r="N12" s="1027"/>
    </row>
    <row r="13" spans="1:14">
      <c r="A13" s="1025">
        <v>5</v>
      </c>
      <c r="B13" s="1026" t="s">
        <v>2947</v>
      </c>
      <c r="C13" s="1027"/>
      <c r="D13" s="1028"/>
      <c r="E13" s="1025" t="s">
        <v>5504</v>
      </c>
      <c r="F13" s="1027">
        <v>1</v>
      </c>
      <c r="G13" s="1029"/>
      <c r="H13" s="1030">
        <f t="shared" si="0"/>
        <v>0</v>
      </c>
      <c r="I13" s="1029"/>
      <c r="J13" s="1030">
        <f t="shared" si="1"/>
        <v>0</v>
      </c>
      <c r="K13" s="1029">
        <f t="shared" si="2"/>
        <v>0</v>
      </c>
      <c r="L13" s="1030">
        <f t="shared" si="3"/>
        <v>0</v>
      </c>
      <c r="M13" s="1027"/>
      <c r="N13" s="1027"/>
    </row>
    <row r="14" spans="1:14">
      <c r="A14" s="1025">
        <v>6</v>
      </c>
      <c r="B14" s="1026" t="s">
        <v>2948</v>
      </c>
      <c r="C14" s="1027"/>
      <c r="D14" s="1028"/>
      <c r="E14" s="1025" t="s">
        <v>5504</v>
      </c>
      <c r="F14" s="1027">
        <v>1</v>
      </c>
      <c r="G14" s="1029"/>
      <c r="H14" s="1030">
        <f t="shared" si="0"/>
        <v>0</v>
      </c>
      <c r="I14" s="1029"/>
      <c r="J14" s="1030">
        <f t="shared" si="1"/>
        <v>0</v>
      </c>
      <c r="K14" s="1029">
        <f t="shared" si="2"/>
        <v>0</v>
      </c>
      <c r="L14" s="1030">
        <f t="shared" si="3"/>
        <v>0</v>
      </c>
      <c r="M14" s="1027"/>
      <c r="N14" s="1027"/>
    </row>
    <row r="15" spans="1:14">
      <c r="A15" s="1025">
        <v>7</v>
      </c>
      <c r="B15" s="1026" t="s">
        <v>2949</v>
      </c>
      <c r="C15" s="1027"/>
      <c r="D15" s="1028"/>
      <c r="E15" s="1025" t="s">
        <v>5504</v>
      </c>
      <c r="F15" s="1027">
        <v>1</v>
      </c>
      <c r="G15" s="1029"/>
      <c r="H15" s="1030">
        <f t="shared" si="0"/>
        <v>0</v>
      </c>
      <c r="I15" s="1029"/>
      <c r="J15" s="1030">
        <f t="shared" si="1"/>
        <v>0</v>
      </c>
      <c r="K15" s="1029">
        <f t="shared" si="2"/>
        <v>0</v>
      </c>
      <c r="L15" s="1030">
        <f t="shared" si="3"/>
        <v>0</v>
      </c>
      <c r="M15" s="1027"/>
      <c r="N15" s="1027"/>
    </row>
    <row r="16" spans="1:14">
      <c r="A16" s="1025">
        <v>8</v>
      </c>
      <c r="B16" s="1026" t="s">
        <v>2950</v>
      </c>
      <c r="C16" s="1027"/>
      <c r="D16" s="1028"/>
      <c r="E16" s="1025" t="s">
        <v>5504</v>
      </c>
      <c r="F16" s="1027">
        <v>1</v>
      </c>
      <c r="G16" s="1029"/>
      <c r="H16" s="1030">
        <f t="shared" si="0"/>
        <v>0</v>
      </c>
      <c r="I16" s="1029"/>
      <c r="J16" s="1030">
        <f t="shared" si="1"/>
        <v>0</v>
      </c>
      <c r="K16" s="1029">
        <f t="shared" si="2"/>
        <v>0</v>
      </c>
      <c r="L16" s="1030">
        <f t="shared" si="3"/>
        <v>0</v>
      </c>
      <c r="M16" s="1027"/>
      <c r="N16" s="1027"/>
    </row>
    <row r="17" spans="1:14">
      <c r="A17" s="1025">
        <v>9</v>
      </c>
      <c r="B17" s="1026" t="s">
        <v>2935</v>
      </c>
      <c r="C17" s="1027"/>
      <c r="D17" s="1028"/>
      <c r="E17" s="1025" t="s">
        <v>5504</v>
      </c>
      <c r="F17" s="1027">
        <v>1</v>
      </c>
      <c r="G17" s="1029"/>
      <c r="H17" s="1030">
        <f t="shared" si="0"/>
        <v>0</v>
      </c>
      <c r="I17" s="1029"/>
      <c r="J17" s="1030">
        <f t="shared" si="1"/>
        <v>0</v>
      </c>
      <c r="K17" s="1029">
        <f t="shared" si="2"/>
        <v>0</v>
      </c>
      <c r="L17" s="1030">
        <f t="shared" si="3"/>
        <v>0</v>
      </c>
      <c r="M17" s="1027"/>
      <c r="N17" s="1027"/>
    </row>
    <row r="18" spans="1:14">
      <c r="A18" s="1025">
        <v>10</v>
      </c>
      <c r="B18" s="1026" t="s">
        <v>2939</v>
      </c>
      <c r="C18" s="1027"/>
      <c r="D18" s="1028"/>
      <c r="E18" s="1025" t="s">
        <v>5504</v>
      </c>
      <c r="F18" s="1027">
        <v>1</v>
      </c>
      <c r="G18" s="1029"/>
      <c r="H18" s="1030">
        <f t="shared" si="0"/>
        <v>0</v>
      </c>
      <c r="I18" s="1029"/>
      <c r="J18" s="1030">
        <f t="shared" si="1"/>
        <v>0</v>
      </c>
      <c r="K18" s="1029">
        <f t="shared" si="2"/>
        <v>0</v>
      </c>
      <c r="L18" s="1030">
        <f t="shared" si="3"/>
        <v>0</v>
      </c>
      <c r="M18" s="1027"/>
      <c r="N18" s="1027"/>
    </row>
    <row r="19" spans="1:14">
      <c r="A19" s="1025">
        <v>11</v>
      </c>
      <c r="B19" s="1026" t="s">
        <v>3028</v>
      </c>
      <c r="C19" s="1027"/>
      <c r="D19" s="1028"/>
      <c r="E19" s="1025" t="s">
        <v>5504</v>
      </c>
      <c r="F19" s="1027">
        <v>1</v>
      </c>
      <c r="G19" s="1029"/>
      <c r="H19" s="1030">
        <f t="shared" si="0"/>
        <v>0</v>
      </c>
      <c r="I19" s="1029"/>
      <c r="J19" s="1030">
        <f t="shared" si="1"/>
        <v>0</v>
      </c>
      <c r="K19" s="1029">
        <f t="shared" si="2"/>
        <v>0</v>
      </c>
      <c r="L19" s="1030">
        <f t="shared" si="3"/>
        <v>0</v>
      </c>
      <c r="M19" s="1027"/>
      <c r="N19" s="1027"/>
    </row>
    <row r="20" spans="1:14">
      <c r="A20" s="1025">
        <v>12</v>
      </c>
      <c r="B20" s="1026" t="s">
        <v>2943</v>
      </c>
      <c r="C20" s="1027"/>
      <c r="D20" s="1028"/>
      <c r="E20" s="1025" t="s">
        <v>5504</v>
      </c>
      <c r="F20" s="1027">
        <v>2</v>
      </c>
      <c r="G20" s="1029"/>
      <c r="H20" s="1030">
        <f t="shared" si="0"/>
        <v>0</v>
      </c>
      <c r="I20" s="1029"/>
      <c r="J20" s="1030">
        <f t="shared" si="1"/>
        <v>0</v>
      </c>
      <c r="K20" s="1029">
        <f t="shared" si="2"/>
        <v>0</v>
      </c>
      <c r="L20" s="1030">
        <f t="shared" si="3"/>
        <v>0</v>
      </c>
      <c r="M20" s="1027"/>
      <c r="N20" s="1027"/>
    </row>
    <row r="21" spans="1:14">
      <c r="A21" s="1025">
        <v>13</v>
      </c>
      <c r="B21" s="1026" t="s">
        <v>3029</v>
      </c>
      <c r="C21" s="1027"/>
      <c r="D21" s="1028"/>
      <c r="E21" s="1025" t="s">
        <v>5504</v>
      </c>
      <c r="F21" s="1027">
        <v>1</v>
      </c>
      <c r="G21" s="1029"/>
      <c r="H21" s="1030">
        <f t="shared" si="0"/>
        <v>0</v>
      </c>
      <c r="I21" s="1029"/>
      <c r="J21" s="1030">
        <f t="shared" si="1"/>
        <v>0</v>
      </c>
      <c r="K21" s="1029">
        <f t="shared" si="2"/>
        <v>0</v>
      </c>
      <c r="L21" s="1030">
        <f t="shared" si="3"/>
        <v>0</v>
      </c>
      <c r="M21" s="1027"/>
      <c r="N21" s="1027"/>
    </row>
    <row r="22" spans="1:14">
      <c r="A22" s="1025">
        <v>14</v>
      </c>
      <c r="B22" s="1026" t="s">
        <v>3030</v>
      </c>
      <c r="C22" s="1027"/>
      <c r="D22" s="1028"/>
      <c r="E22" s="1025" t="s">
        <v>5504</v>
      </c>
      <c r="F22" s="1027">
        <v>1</v>
      </c>
      <c r="G22" s="1029"/>
      <c r="H22" s="1030">
        <f t="shared" si="0"/>
        <v>0</v>
      </c>
      <c r="I22" s="1029"/>
      <c r="J22" s="1030">
        <f t="shared" si="1"/>
        <v>0</v>
      </c>
      <c r="K22" s="1029">
        <f t="shared" si="2"/>
        <v>0</v>
      </c>
      <c r="L22" s="1030">
        <f t="shared" si="3"/>
        <v>0</v>
      </c>
      <c r="M22" s="1027"/>
      <c r="N22" s="1027"/>
    </row>
    <row r="23" spans="1:14">
      <c r="A23" s="1025">
        <v>15</v>
      </c>
      <c r="B23" s="1026" t="s">
        <v>3031</v>
      </c>
      <c r="C23" s="1027"/>
      <c r="D23" s="1028"/>
      <c r="E23" s="1025" t="s">
        <v>5504</v>
      </c>
      <c r="F23" s="1027">
        <v>1</v>
      </c>
      <c r="G23" s="1029"/>
      <c r="H23" s="1030">
        <f t="shared" si="0"/>
        <v>0</v>
      </c>
      <c r="I23" s="1029"/>
      <c r="J23" s="1030">
        <f t="shared" si="1"/>
        <v>0</v>
      </c>
      <c r="K23" s="1029">
        <f t="shared" si="2"/>
        <v>0</v>
      </c>
      <c r="L23" s="1030">
        <f t="shared" si="3"/>
        <v>0</v>
      </c>
      <c r="M23" s="1027"/>
      <c r="N23" s="1027"/>
    </row>
    <row r="24" spans="1:14">
      <c r="A24" s="1025">
        <v>16</v>
      </c>
      <c r="B24" s="1026" t="s">
        <v>2951</v>
      </c>
      <c r="C24" s="1027"/>
      <c r="D24" s="1028"/>
      <c r="E24" s="1025" t="s">
        <v>5504</v>
      </c>
      <c r="F24" s="1027">
        <v>1</v>
      </c>
      <c r="G24" s="1029"/>
      <c r="H24" s="1030">
        <f t="shared" si="0"/>
        <v>0</v>
      </c>
      <c r="I24" s="1029"/>
      <c r="J24" s="1030">
        <f t="shared" si="1"/>
        <v>0</v>
      </c>
      <c r="K24" s="1029">
        <f t="shared" si="2"/>
        <v>0</v>
      </c>
      <c r="L24" s="1030">
        <f t="shared" si="3"/>
        <v>0</v>
      </c>
      <c r="M24" s="1027"/>
      <c r="N24" s="1027"/>
    </row>
    <row r="25" spans="1:14">
      <c r="A25" s="1025">
        <v>17</v>
      </c>
      <c r="B25" s="1026" t="s">
        <v>2952</v>
      </c>
      <c r="C25" s="1027"/>
      <c r="D25" s="1028"/>
      <c r="E25" s="1025" t="s">
        <v>5504</v>
      </c>
      <c r="F25" s="1027">
        <v>1</v>
      </c>
      <c r="G25" s="1029"/>
      <c r="H25" s="1030">
        <f t="shared" si="0"/>
        <v>0</v>
      </c>
      <c r="I25" s="1029"/>
      <c r="J25" s="1030">
        <f t="shared" si="1"/>
        <v>0</v>
      </c>
      <c r="K25" s="1029">
        <f t="shared" si="2"/>
        <v>0</v>
      </c>
      <c r="L25" s="1030">
        <f t="shared" si="3"/>
        <v>0</v>
      </c>
      <c r="M25" s="1027"/>
      <c r="N25" s="1027"/>
    </row>
    <row r="27" spans="1:14">
      <c r="A27" s="1025">
        <v>18</v>
      </c>
      <c r="B27" s="1026" t="s">
        <v>2958</v>
      </c>
      <c r="C27" s="1027"/>
      <c r="D27" s="1028"/>
      <c r="E27" s="1025" t="s">
        <v>5504</v>
      </c>
      <c r="F27" s="1027">
        <v>1</v>
      </c>
      <c r="G27" s="1029"/>
      <c r="H27" s="1030">
        <f>$F27*$G27</f>
        <v>0</v>
      </c>
      <c r="I27" s="1029"/>
      <c r="J27" s="1030">
        <f>$F27*$I27</f>
        <v>0</v>
      </c>
      <c r="K27" s="1029">
        <f>$G27+$I27</f>
        <v>0</v>
      </c>
      <c r="L27" s="1030">
        <f>$H27+$J27</f>
        <v>0</v>
      </c>
      <c r="M27" s="1027"/>
      <c r="N27" s="1027"/>
    </row>
    <row r="28" spans="1:14">
      <c r="A28" s="1025">
        <v>19</v>
      </c>
      <c r="B28" s="1026" t="s">
        <v>3032</v>
      </c>
      <c r="C28" s="1027"/>
      <c r="D28" s="1028"/>
      <c r="E28" s="1025" t="s">
        <v>5504</v>
      </c>
      <c r="F28" s="1027">
        <v>1</v>
      </c>
      <c r="G28" s="1029"/>
      <c r="H28" s="1030">
        <f>$F28*$G28</f>
        <v>0</v>
      </c>
      <c r="I28" s="1029"/>
      <c r="J28" s="1030">
        <f>$F28*$I28</f>
        <v>0</v>
      </c>
      <c r="K28" s="1029">
        <f>$G28+$I28</f>
        <v>0</v>
      </c>
      <c r="L28" s="1030">
        <f>$H28+$J28</f>
        <v>0</v>
      </c>
      <c r="M28" s="1027"/>
      <c r="N28" s="1027"/>
    </row>
    <row r="29" spans="1:14">
      <c r="A29" s="1025">
        <v>20</v>
      </c>
      <c r="B29" s="1026" t="s">
        <v>2963</v>
      </c>
      <c r="C29" s="1027"/>
      <c r="D29" s="1028"/>
      <c r="E29" s="1025" t="s">
        <v>5504</v>
      </c>
      <c r="F29" s="1027">
        <v>1</v>
      </c>
      <c r="G29" s="1029"/>
      <c r="H29" s="1030">
        <f>$F29*$G29</f>
        <v>0</v>
      </c>
      <c r="I29" s="1029"/>
      <c r="J29" s="1030">
        <f>$F29*$I29</f>
        <v>0</v>
      </c>
      <c r="K29" s="1029">
        <f>$G29+$I29</f>
        <v>0</v>
      </c>
      <c r="L29" s="1030">
        <f>$H29+$J29</f>
        <v>0</v>
      </c>
      <c r="M29" s="1027"/>
      <c r="N29" s="1027"/>
    </row>
    <row r="30" spans="1:14">
      <c r="A30" s="1025">
        <v>21</v>
      </c>
      <c r="B30" s="1026" t="s">
        <v>3033</v>
      </c>
      <c r="C30" s="1027"/>
      <c r="D30" s="1028"/>
      <c r="E30" s="1025" t="s">
        <v>5504</v>
      </c>
      <c r="F30" s="1027">
        <v>3</v>
      </c>
      <c r="G30" s="1029"/>
      <c r="H30" s="1030">
        <f>$F30*$G30</f>
        <v>0</v>
      </c>
      <c r="I30" s="1029"/>
      <c r="J30" s="1030">
        <f>$F30*$I30</f>
        <v>0</v>
      </c>
      <c r="K30" s="1029">
        <f>$G30+$I30</f>
        <v>0</v>
      </c>
      <c r="L30" s="1030">
        <f>$H30+$J30</f>
        <v>0</v>
      </c>
      <c r="M30" s="1027"/>
      <c r="N30" s="1027"/>
    </row>
    <row r="33" spans="1:14">
      <c r="A33" s="1025">
        <v>22</v>
      </c>
      <c r="B33" s="1026" t="s">
        <v>3034</v>
      </c>
      <c r="C33" s="1027"/>
      <c r="D33" s="1028"/>
      <c r="E33" s="1025" t="s">
        <v>5504</v>
      </c>
      <c r="F33" s="1027">
        <v>1</v>
      </c>
      <c r="G33" s="1029"/>
      <c r="H33" s="1030">
        <f t="shared" ref="H33:H39" si="4">$F33*$G33</f>
        <v>0</v>
      </c>
      <c r="I33" s="1029"/>
      <c r="J33" s="1030">
        <f t="shared" ref="J33:J39" si="5">$F33*$I33</f>
        <v>0</v>
      </c>
      <c r="K33" s="1029">
        <f t="shared" ref="K33:K39" si="6">$G33+$I33</f>
        <v>0</v>
      </c>
      <c r="L33" s="1030">
        <f t="shared" ref="L33:L39" si="7">$H33+$J33</f>
        <v>0</v>
      </c>
      <c r="M33" s="1027"/>
      <c r="N33" s="1027"/>
    </row>
    <row r="34" spans="1:14">
      <c r="A34" s="1025">
        <v>23</v>
      </c>
      <c r="B34" s="1026" t="s">
        <v>3035</v>
      </c>
      <c r="C34" s="1027"/>
      <c r="D34" s="1028"/>
      <c r="E34" s="1025" t="s">
        <v>4018</v>
      </c>
      <c r="F34" s="1027">
        <v>1</v>
      </c>
      <c r="G34" s="1029"/>
      <c r="H34" s="1030">
        <f t="shared" si="4"/>
        <v>0</v>
      </c>
      <c r="I34" s="1029"/>
      <c r="J34" s="1030">
        <f t="shared" si="5"/>
        <v>0</v>
      </c>
      <c r="K34" s="1029">
        <f t="shared" si="6"/>
        <v>0</v>
      </c>
      <c r="L34" s="1030">
        <f t="shared" si="7"/>
        <v>0</v>
      </c>
      <c r="M34" s="1027"/>
      <c r="N34" s="1027"/>
    </row>
    <row r="35" spans="1:14">
      <c r="A35" s="1025">
        <v>24</v>
      </c>
      <c r="B35" s="1026" t="s">
        <v>3036</v>
      </c>
      <c r="C35" s="1027"/>
      <c r="D35" s="1028"/>
      <c r="E35" s="1025" t="s">
        <v>5504</v>
      </c>
      <c r="F35" s="1027">
        <v>2</v>
      </c>
      <c r="G35" s="1029"/>
      <c r="H35" s="1030">
        <f t="shared" si="4"/>
        <v>0</v>
      </c>
      <c r="I35" s="1029"/>
      <c r="J35" s="1030">
        <f t="shared" si="5"/>
        <v>0</v>
      </c>
      <c r="K35" s="1029">
        <f t="shared" si="6"/>
        <v>0</v>
      </c>
      <c r="L35" s="1030">
        <f t="shared" si="7"/>
        <v>0</v>
      </c>
      <c r="M35" s="1027"/>
      <c r="N35" s="1027"/>
    </row>
    <row r="36" spans="1:14">
      <c r="A36" s="1025">
        <v>25</v>
      </c>
      <c r="B36" s="1026" t="s">
        <v>2939</v>
      </c>
      <c r="C36" s="1027"/>
      <c r="D36" s="1028"/>
      <c r="E36" s="1025" t="s">
        <v>5504</v>
      </c>
      <c r="F36" s="1027">
        <v>1</v>
      </c>
      <c r="G36" s="1029"/>
      <c r="H36" s="1030">
        <f t="shared" si="4"/>
        <v>0</v>
      </c>
      <c r="I36" s="1029"/>
      <c r="J36" s="1030">
        <f t="shared" si="5"/>
        <v>0</v>
      </c>
      <c r="K36" s="1029">
        <f t="shared" si="6"/>
        <v>0</v>
      </c>
      <c r="L36" s="1030">
        <f t="shared" si="7"/>
        <v>0</v>
      </c>
      <c r="M36" s="1027"/>
      <c r="N36" s="1027"/>
    </row>
    <row r="37" spans="1:14">
      <c r="A37" s="1025">
        <v>26</v>
      </c>
      <c r="B37" s="1026" t="s">
        <v>3037</v>
      </c>
      <c r="C37" s="1027"/>
      <c r="D37" s="1028"/>
      <c r="E37" s="1025" t="s">
        <v>5504</v>
      </c>
      <c r="F37" s="1027">
        <v>1</v>
      </c>
      <c r="G37" s="1029"/>
      <c r="H37" s="1030">
        <f t="shared" si="4"/>
        <v>0</v>
      </c>
      <c r="I37" s="1029"/>
      <c r="J37" s="1030">
        <f t="shared" si="5"/>
        <v>0</v>
      </c>
      <c r="K37" s="1029">
        <f t="shared" si="6"/>
        <v>0</v>
      </c>
      <c r="L37" s="1030">
        <f t="shared" si="7"/>
        <v>0</v>
      </c>
      <c r="M37" s="1027"/>
      <c r="N37" s="1027"/>
    </row>
    <row r="38" spans="1:14">
      <c r="A38" s="1025">
        <v>27</v>
      </c>
      <c r="B38" s="1026" t="s">
        <v>3038</v>
      </c>
      <c r="C38" s="1027"/>
      <c r="D38" s="1028"/>
      <c r="E38" s="1025" t="s">
        <v>5504</v>
      </c>
      <c r="F38" s="1027">
        <v>6</v>
      </c>
      <c r="G38" s="1029"/>
      <c r="H38" s="1030">
        <f t="shared" si="4"/>
        <v>0</v>
      </c>
      <c r="I38" s="1029"/>
      <c r="J38" s="1030">
        <f t="shared" si="5"/>
        <v>0</v>
      </c>
      <c r="K38" s="1029">
        <f t="shared" si="6"/>
        <v>0</v>
      </c>
      <c r="L38" s="1030">
        <f t="shared" si="7"/>
        <v>0</v>
      </c>
      <c r="M38" s="1027"/>
      <c r="N38" s="1027"/>
    </row>
    <row r="39" spans="1:14">
      <c r="A39" s="1025">
        <v>28</v>
      </c>
      <c r="B39" s="1026" t="s">
        <v>3039</v>
      </c>
      <c r="C39" s="1027"/>
      <c r="D39" s="1028"/>
      <c r="E39" s="1025" t="s">
        <v>5504</v>
      </c>
      <c r="F39" s="1027">
        <v>2</v>
      </c>
      <c r="G39" s="1029"/>
      <c r="H39" s="1030">
        <f t="shared" si="4"/>
        <v>0</v>
      </c>
      <c r="I39" s="1029"/>
      <c r="J39" s="1030">
        <f t="shared" si="5"/>
        <v>0</v>
      </c>
      <c r="K39" s="1029">
        <f t="shared" si="6"/>
        <v>0</v>
      </c>
      <c r="L39" s="1030">
        <f t="shared" si="7"/>
        <v>0</v>
      </c>
      <c r="M39" s="1027"/>
      <c r="N39" s="1027"/>
    </row>
    <row r="41" spans="1:14">
      <c r="A41" s="1025">
        <v>29</v>
      </c>
      <c r="B41" s="1026" t="s">
        <v>2955</v>
      </c>
      <c r="C41" s="1027"/>
      <c r="D41" s="1028"/>
      <c r="E41" s="1025" t="s">
        <v>459</v>
      </c>
      <c r="F41" s="1027">
        <v>150</v>
      </c>
      <c r="G41" s="1029"/>
      <c r="H41" s="1030">
        <f t="shared" ref="H41:H46" si="8">$F41*$G41</f>
        <v>0</v>
      </c>
      <c r="I41" s="1029"/>
      <c r="J41" s="1030">
        <f t="shared" ref="J41:J46" si="9">$F41*$I41</f>
        <v>0</v>
      </c>
      <c r="K41" s="1029">
        <f t="shared" ref="K41:K46" si="10">$G41+$I41</f>
        <v>0</v>
      </c>
      <c r="L41" s="1030">
        <f t="shared" ref="L41:L46" si="11">$H41+$J41</f>
        <v>0</v>
      </c>
      <c r="M41" s="1027"/>
      <c r="N41" s="1027"/>
    </row>
    <row r="42" spans="1:14">
      <c r="A42" s="1025">
        <v>30</v>
      </c>
      <c r="B42" s="1026" t="s">
        <v>3014</v>
      </c>
      <c r="C42" s="1027"/>
      <c r="D42" s="1028"/>
      <c r="E42" s="1025" t="s">
        <v>459</v>
      </c>
      <c r="F42" s="1027">
        <v>60</v>
      </c>
      <c r="G42" s="1029"/>
      <c r="H42" s="1030">
        <f t="shared" si="8"/>
        <v>0</v>
      </c>
      <c r="I42" s="1029"/>
      <c r="J42" s="1030">
        <f t="shared" si="9"/>
        <v>0</v>
      </c>
      <c r="K42" s="1029">
        <f t="shared" si="10"/>
        <v>0</v>
      </c>
      <c r="L42" s="1030">
        <f t="shared" si="11"/>
        <v>0</v>
      </c>
      <c r="M42" s="1027"/>
      <c r="N42" s="1027"/>
    </row>
    <row r="43" spans="1:14">
      <c r="A43" s="1025">
        <v>31</v>
      </c>
      <c r="B43" s="1026" t="s">
        <v>3040</v>
      </c>
      <c r="C43" s="1027"/>
      <c r="D43" s="1028"/>
      <c r="E43" s="1025" t="s">
        <v>4018</v>
      </c>
      <c r="F43" s="1027">
        <v>1</v>
      </c>
      <c r="G43" s="1029"/>
      <c r="H43" s="1030">
        <f t="shared" si="8"/>
        <v>0</v>
      </c>
      <c r="I43" s="1029"/>
      <c r="J43" s="1030">
        <f t="shared" si="9"/>
        <v>0</v>
      </c>
      <c r="K43" s="1029">
        <f t="shared" si="10"/>
        <v>0</v>
      </c>
      <c r="L43" s="1030">
        <f t="shared" si="11"/>
        <v>0</v>
      </c>
      <c r="M43" s="1027"/>
      <c r="N43" s="1027"/>
    </row>
    <row r="44" spans="1:14">
      <c r="A44" s="1025">
        <v>32</v>
      </c>
      <c r="B44" s="1026" t="s">
        <v>3041</v>
      </c>
      <c r="C44" s="1027"/>
      <c r="D44" s="1028"/>
      <c r="E44" s="1025" t="s">
        <v>4018</v>
      </c>
      <c r="F44" s="1027">
        <v>1</v>
      </c>
      <c r="G44" s="1029"/>
      <c r="H44" s="1030">
        <f t="shared" si="8"/>
        <v>0</v>
      </c>
      <c r="I44" s="1029"/>
      <c r="J44" s="1030">
        <f t="shared" si="9"/>
        <v>0</v>
      </c>
      <c r="K44" s="1029">
        <f t="shared" si="10"/>
        <v>0</v>
      </c>
      <c r="L44" s="1030">
        <f t="shared" si="11"/>
        <v>0</v>
      </c>
      <c r="M44" s="1027"/>
      <c r="N44" s="1027"/>
    </row>
    <row r="45" spans="1:14">
      <c r="A45" s="1025">
        <v>33</v>
      </c>
      <c r="B45" s="1026" t="s">
        <v>3017</v>
      </c>
      <c r="C45" s="1027"/>
      <c r="D45" s="1028"/>
      <c r="E45" s="1025" t="s">
        <v>4018</v>
      </c>
      <c r="F45" s="1027">
        <v>1</v>
      </c>
      <c r="G45" s="1029"/>
      <c r="H45" s="1030">
        <f t="shared" si="8"/>
        <v>0</v>
      </c>
      <c r="I45" s="1029"/>
      <c r="J45" s="1030">
        <f t="shared" si="9"/>
        <v>0</v>
      </c>
      <c r="K45" s="1029">
        <f t="shared" si="10"/>
        <v>0</v>
      </c>
      <c r="L45" s="1030">
        <f t="shared" si="11"/>
        <v>0</v>
      </c>
      <c r="M45" s="1027"/>
      <c r="N45" s="1027"/>
    </row>
    <row r="46" spans="1:14" ht="13.5" thickBot="1">
      <c r="A46" s="1025">
        <v>34</v>
      </c>
      <c r="B46" s="1026" t="s">
        <v>2973</v>
      </c>
      <c r="C46" s="1027"/>
      <c r="D46" s="1028"/>
      <c r="E46" s="1025" t="s">
        <v>4018</v>
      </c>
      <c r="F46" s="1027">
        <v>1</v>
      </c>
      <c r="G46" s="1029"/>
      <c r="H46" s="1030">
        <f t="shared" si="8"/>
        <v>0</v>
      </c>
      <c r="I46" s="1029"/>
      <c r="J46" s="1030">
        <f t="shared" si="9"/>
        <v>0</v>
      </c>
      <c r="K46" s="1029">
        <f t="shared" si="10"/>
        <v>0</v>
      </c>
      <c r="L46" s="1030">
        <f t="shared" si="11"/>
        <v>0</v>
      </c>
      <c r="M46" s="1027"/>
      <c r="N46" s="1027"/>
    </row>
    <row r="47" spans="1:14" ht="13.5" thickBot="1">
      <c r="A47" s="1045" t="s">
        <v>1283</v>
      </c>
      <c r="B47" s="1046" t="s">
        <v>1284</v>
      </c>
      <c r="C47" s="1047"/>
      <c r="D47" s="1048"/>
      <c r="E47" s="1049"/>
      <c r="F47" s="1047"/>
      <c r="G47" s="1050"/>
      <c r="H47" s="1051">
        <f>SUM(H7:H46)</f>
        <v>0</v>
      </c>
      <c r="I47" s="1050"/>
      <c r="J47" s="1050">
        <f>SUM(J7:J46)</f>
        <v>0</v>
      </c>
      <c r="K47" s="1050"/>
      <c r="L47" s="1050">
        <f>SUM(L7:L46)</f>
        <v>0</v>
      </c>
      <c r="M47" s="1047"/>
      <c r="N47"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4.xml><?xml version="1.0" encoding="utf-8"?>
<worksheet xmlns="http://schemas.openxmlformats.org/spreadsheetml/2006/main" xmlns:r="http://schemas.openxmlformats.org/officeDocument/2006/relationships">
  <sheetPr>
    <tabColor rgb="FF00B0F0"/>
    <pageSetUpPr fitToPage="1"/>
  </sheetPr>
  <dimension ref="A1:N48"/>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3024</v>
      </c>
      <c r="C1" s="1684"/>
      <c r="D1" s="1684"/>
      <c r="E1" s="1011"/>
      <c r="G1" s="1013"/>
      <c r="H1" s="1014">
        <f>H48</f>
        <v>0</v>
      </c>
      <c r="I1" s="1015"/>
      <c r="J1" s="1014">
        <f>J48</f>
        <v>0</v>
      </c>
      <c r="K1" s="1015"/>
      <c r="L1" s="1014">
        <f>L48</f>
        <v>0</v>
      </c>
    </row>
    <row r="2" spans="1:14" s="1012" customFormat="1">
      <c r="A2" s="1010"/>
      <c r="B2" s="1684" t="s">
        <v>3020</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D7" s="1038" t="s">
        <v>3042</v>
      </c>
    </row>
    <row r="9" spans="1:14">
      <c r="A9" s="1025">
        <v>35</v>
      </c>
      <c r="B9" s="1026" t="s">
        <v>3025</v>
      </c>
      <c r="C9" s="1027"/>
      <c r="D9" s="1028"/>
      <c r="E9" s="1025" t="s">
        <v>5504</v>
      </c>
      <c r="F9" s="1027">
        <v>1</v>
      </c>
      <c r="G9" s="1029"/>
      <c r="H9" s="1030">
        <f t="shared" ref="H9:H26" si="0">$F9*$G9</f>
        <v>0</v>
      </c>
      <c r="I9" s="1029"/>
      <c r="J9" s="1030">
        <f t="shared" ref="J9:J26" si="1">$F9*$I9</f>
        <v>0</v>
      </c>
      <c r="K9" s="1029">
        <f t="shared" ref="K9:K26" si="2">$G9+$I9</f>
        <v>0</v>
      </c>
      <c r="L9" s="1030">
        <f t="shared" ref="L9:L26" si="3">$H9+$J9</f>
        <v>0</v>
      </c>
      <c r="M9" s="1027"/>
      <c r="N9" s="1027"/>
    </row>
    <row r="10" spans="1:14">
      <c r="A10" s="1025">
        <v>36</v>
      </c>
      <c r="B10" s="1026" t="s">
        <v>3026</v>
      </c>
      <c r="C10" s="1027"/>
      <c r="D10" s="1028"/>
      <c r="E10" s="1025" t="s">
        <v>5504</v>
      </c>
      <c r="F10" s="1027">
        <v>1</v>
      </c>
      <c r="G10" s="1029"/>
      <c r="H10" s="1030">
        <f t="shared" si="0"/>
        <v>0</v>
      </c>
      <c r="I10" s="1029"/>
      <c r="J10" s="1030">
        <f t="shared" si="1"/>
        <v>0</v>
      </c>
      <c r="K10" s="1029">
        <f t="shared" si="2"/>
        <v>0</v>
      </c>
      <c r="L10" s="1030">
        <f t="shared" si="3"/>
        <v>0</v>
      </c>
      <c r="M10" s="1027"/>
      <c r="N10" s="1027"/>
    </row>
    <row r="11" spans="1:14">
      <c r="A11" s="1025">
        <v>37</v>
      </c>
      <c r="B11" s="1026" t="s">
        <v>3027</v>
      </c>
      <c r="C11" s="1027"/>
      <c r="D11" s="1028"/>
      <c r="E11" s="1025" t="s">
        <v>5504</v>
      </c>
      <c r="F11" s="1027">
        <v>1</v>
      </c>
      <c r="G11" s="1029"/>
      <c r="H11" s="1030">
        <f t="shared" si="0"/>
        <v>0</v>
      </c>
      <c r="I11" s="1029"/>
      <c r="J11" s="1030">
        <f t="shared" si="1"/>
        <v>0</v>
      </c>
      <c r="K11" s="1029">
        <f t="shared" si="2"/>
        <v>0</v>
      </c>
      <c r="L11" s="1030">
        <f t="shared" si="3"/>
        <v>0</v>
      </c>
      <c r="M11" s="1027"/>
      <c r="N11" s="1027"/>
    </row>
    <row r="12" spans="1:14">
      <c r="A12" s="1025">
        <v>38</v>
      </c>
      <c r="B12" s="1026" t="s">
        <v>2946</v>
      </c>
      <c r="C12" s="1027"/>
      <c r="D12" s="1028"/>
      <c r="E12" s="1025" t="s">
        <v>5504</v>
      </c>
      <c r="F12" s="1027">
        <v>1</v>
      </c>
      <c r="G12" s="1029"/>
      <c r="H12" s="1030">
        <f t="shared" si="0"/>
        <v>0</v>
      </c>
      <c r="I12" s="1029"/>
      <c r="J12" s="1030">
        <f t="shared" si="1"/>
        <v>0</v>
      </c>
      <c r="K12" s="1029">
        <f t="shared" si="2"/>
        <v>0</v>
      </c>
      <c r="L12" s="1030">
        <f t="shared" si="3"/>
        <v>0</v>
      </c>
      <c r="M12" s="1027"/>
      <c r="N12" s="1027"/>
    </row>
    <row r="13" spans="1:14">
      <c r="A13" s="1025">
        <v>39</v>
      </c>
      <c r="B13" s="1026" t="s">
        <v>2947</v>
      </c>
      <c r="C13" s="1027"/>
      <c r="D13" s="1028"/>
      <c r="E13" s="1025" t="s">
        <v>5504</v>
      </c>
      <c r="F13" s="1027">
        <v>1</v>
      </c>
      <c r="G13" s="1029"/>
      <c r="H13" s="1030">
        <f t="shared" si="0"/>
        <v>0</v>
      </c>
      <c r="I13" s="1029"/>
      <c r="J13" s="1030">
        <f t="shared" si="1"/>
        <v>0</v>
      </c>
      <c r="K13" s="1029">
        <f t="shared" si="2"/>
        <v>0</v>
      </c>
      <c r="L13" s="1030">
        <f t="shared" si="3"/>
        <v>0</v>
      </c>
      <c r="M13" s="1027"/>
      <c r="N13" s="1027"/>
    </row>
    <row r="14" spans="1:14">
      <c r="A14" s="1025">
        <v>40</v>
      </c>
      <c r="B14" s="1026" t="s">
        <v>2948</v>
      </c>
      <c r="C14" s="1027"/>
      <c r="D14" s="1028"/>
      <c r="E14" s="1025" t="s">
        <v>5504</v>
      </c>
      <c r="F14" s="1027">
        <v>1</v>
      </c>
      <c r="G14" s="1029"/>
      <c r="H14" s="1030">
        <f t="shared" si="0"/>
        <v>0</v>
      </c>
      <c r="I14" s="1029"/>
      <c r="J14" s="1030">
        <f t="shared" si="1"/>
        <v>0</v>
      </c>
      <c r="K14" s="1029">
        <f t="shared" si="2"/>
        <v>0</v>
      </c>
      <c r="L14" s="1030">
        <f t="shared" si="3"/>
        <v>0</v>
      </c>
      <c r="M14" s="1027"/>
      <c r="N14" s="1027"/>
    </row>
    <row r="15" spans="1:14">
      <c r="A15" s="1025">
        <v>41</v>
      </c>
      <c r="B15" s="1026" t="s">
        <v>2949</v>
      </c>
      <c r="C15" s="1027"/>
      <c r="D15" s="1028"/>
      <c r="E15" s="1025" t="s">
        <v>5504</v>
      </c>
      <c r="F15" s="1027">
        <v>1</v>
      </c>
      <c r="G15" s="1029"/>
      <c r="H15" s="1030">
        <f t="shared" si="0"/>
        <v>0</v>
      </c>
      <c r="I15" s="1029"/>
      <c r="J15" s="1030">
        <f t="shared" si="1"/>
        <v>0</v>
      </c>
      <c r="K15" s="1029">
        <f t="shared" si="2"/>
        <v>0</v>
      </c>
      <c r="L15" s="1030">
        <f t="shared" si="3"/>
        <v>0</v>
      </c>
      <c r="M15" s="1027"/>
      <c r="N15" s="1027"/>
    </row>
    <row r="16" spans="1:14">
      <c r="A16" s="1025">
        <v>42</v>
      </c>
      <c r="B16" s="1026" t="s">
        <v>2950</v>
      </c>
      <c r="C16" s="1027"/>
      <c r="D16" s="1028"/>
      <c r="E16" s="1025" t="s">
        <v>5504</v>
      </c>
      <c r="F16" s="1027">
        <v>1</v>
      </c>
      <c r="G16" s="1029"/>
      <c r="H16" s="1030">
        <f t="shared" si="0"/>
        <v>0</v>
      </c>
      <c r="I16" s="1029"/>
      <c r="J16" s="1030">
        <f t="shared" si="1"/>
        <v>0</v>
      </c>
      <c r="K16" s="1029">
        <f t="shared" si="2"/>
        <v>0</v>
      </c>
      <c r="L16" s="1030">
        <f t="shared" si="3"/>
        <v>0</v>
      </c>
      <c r="M16" s="1027"/>
      <c r="N16" s="1027"/>
    </row>
    <row r="17" spans="1:14">
      <c r="A17" s="1025">
        <v>43</v>
      </c>
      <c r="B17" s="1026" t="s">
        <v>2935</v>
      </c>
      <c r="C17" s="1027"/>
      <c r="D17" s="1028"/>
      <c r="E17" s="1025" t="s">
        <v>5504</v>
      </c>
      <c r="F17" s="1027">
        <v>1</v>
      </c>
      <c r="G17" s="1029"/>
      <c r="H17" s="1030">
        <f t="shared" si="0"/>
        <v>0</v>
      </c>
      <c r="I17" s="1029"/>
      <c r="J17" s="1030">
        <f t="shared" si="1"/>
        <v>0</v>
      </c>
      <c r="K17" s="1029">
        <f t="shared" si="2"/>
        <v>0</v>
      </c>
      <c r="L17" s="1030">
        <f t="shared" si="3"/>
        <v>0</v>
      </c>
      <c r="M17" s="1027"/>
      <c r="N17" s="1027"/>
    </row>
    <row r="18" spans="1:14">
      <c r="A18" s="1025">
        <v>44</v>
      </c>
      <c r="B18" s="1026" t="s">
        <v>2939</v>
      </c>
      <c r="C18" s="1027"/>
      <c r="D18" s="1028"/>
      <c r="E18" s="1025" t="s">
        <v>5504</v>
      </c>
      <c r="F18" s="1027">
        <v>1</v>
      </c>
      <c r="G18" s="1029"/>
      <c r="H18" s="1030">
        <f t="shared" si="0"/>
        <v>0</v>
      </c>
      <c r="I18" s="1029"/>
      <c r="J18" s="1030">
        <f t="shared" si="1"/>
        <v>0</v>
      </c>
      <c r="K18" s="1029">
        <f t="shared" si="2"/>
        <v>0</v>
      </c>
      <c r="L18" s="1030">
        <f t="shared" si="3"/>
        <v>0</v>
      </c>
      <c r="M18" s="1027"/>
      <c r="N18" s="1027"/>
    </row>
    <row r="19" spans="1:14">
      <c r="A19" s="1025">
        <v>45</v>
      </c>
      <c r="B19" s="1026" t="s">
        <v>3028</v>
      </c>
      <c r="C19" s="1027"/>
      <c r="D19" s="1028"/>
      <c r="E19" s="1025" t="s">
        <v>5504</v>
      </c>
      <c r="F19" s="1027">
        <v>1</v>
      </c>
      <c r="G19" s="1029"/>
      <c r="H19" s="1030">
        <f t="shared" si="0"/>
        <v>0</v>
      </c>
      <c r="I19" s="1029"/>
      <c r="J19" s="1030">
        <f t="shared" si="1"/>
        <v>0</v>
      </c>
      <c r="K19" s="1029">
        <f t="shared" si="2"/>
        <v>0</v>
      </c>
      <c r="L19" s="1030">
        <f t="shared" si="3"/>
        <v>0</v>
      </c>
      <c r="M19" s="1027"/>
      <c r="N19" s="1027"/>
    </row>
    <row r="20" spans="1:14">
      <c r="A20" s="1025">
        <v>46</v>
      </c>
      <c r="B20" s="1026" t="s">
        <v>2943</v>
      </c>
      <c r="C20" s="1027"/>
      <c r="D20" s="1028"/>
      <c r="E20" s="1025" t="s">
        <v>5504</v>
      </c>
      <c r="F20" s="1027">
        <v>3</v>
      </c>
      <c r="G20" s="1029"/>
      <c r="H20" s="1030">
        <f t="shared" si="0"/>
        <v>0</v>
      </c>
      <c r="I20" s="1029"/>
      <c r="J20" s="1030">
        <f t="shared" si="1"/>
        <v>0</v>
      </c>
      <c r="K20" s="1029">
        <f t="shared" si="2"/>
        <v>0</v>
      </c>
      <c r="L20" s="1030">
        <f t="shared" si="3"/>
        <v>0</v>
      </c>
      <c r="M20" s="1027"/>
      <c r="N20" s="1027"/>
    </row>
    <row r="21" spans="1:14">
      <c r="A21" s="1025">
        <v>47</v>
      </c>
      <c r="B21" s="1026" t="s">
        <v>2944</v>
      </c>
      <c r="C21" s="1027"/>
      <c r="D21" s="1028"/>
      <c r="E21" s="1025" t="s">
        <v>5504</v>
      </c>
      <c r="F21" s="1027">
        <v>1</v>
      </c>
      <c r="G21" s="1029"/>
      <c r="H21" s="1030">
        <f t="shared" si="0"/>
        <v>0</v>
      </c>
      <c r="I21" s="1029"/>
      <c r="J21" s="1030">
        <f t="shared" si="1"/>
        <v>0</v>
      </c>
      <c r="K21" s="1029">
        <f t="shared" si="2"/>
        <v>0</v>
      </c>
      <c r="L21" s="1030">
        <f t="shared" si="3"/>
        <v>0</v>
      </c>
      <c r="M21" s="1027"/>
      <c r="N21" s="1027"/>
    </row>
    <row r="22" spans="1:14">
      <c r="A22" s="1025">
        <v>48</v>
      </c>
      <c r="B22" s="1026" t="s">
        <v>3029</v>
      </c>
      <c r="C22" s="1027"/>
      <c r="D22" s="1028"/>
      <c r="E22" s="1025" t="s">
        <v>5504</v>
      </c>
      <c r="F22" s="1027">
        <v>1</v>
      </c>
      <c r="G22" s="1029"/>
      <c r="H22" s="1030">
        <f t="shared" si="0"/>
        <v>0</v>
      </c>
      <c r="I22" s="1029"/>
      <c r="J22" s="1030">
        <f t="shared" si="1"/>
        <v>0</v>
      </c>
      <c r="K22" s="1029">
        <f t="shared" si="2"/>
        <v>0</v>
      </c>
      <c r="L22" s="1030">
        <f t="shared" si="3"/>
        <v>0</v>
      </c>
      <c r="M22" s="1027"/>
      <c r="N22" s="1027"/>
    </row>
    <row r="23" spans="1:14">
      <c r="A23" s="1025">
        <v>49</v>
      </c>
      <c r="B23" s="1026" t="s">
        <v>3030</v>
      </c>
      <c r="C23" s="1027"/>
      <c r="D23" s="1028"/>
      <c r="E23" s="1025" t="s">
        <v>5504</v>
      </c>
      <c r="F23" s="1027">
        <v>1</v>
      </c>
      <c r="G23" s="1029"/>
      <c r="H23" s="1030">
        <f t="shared" si="0"/>
        <v>0</v>
      </c>
      <c r="I23" s="1029"/>
      <c r="J23" s="1030">
        <f t="shared" si="1"/>
        <v>0</v>
      </c>
      <c r="K23" s="1029">
        <f t="shared" si="2"/>
        <v>0</v>
      </c>
      <c r="L23" s="1030">
        <f t="shared" si="3"/>
        <v>0</v>
      </c>
      <c r="M23" s="1027"/>
      <c r="N23" s="1027"/>
    </row>
    <row r="24" spans="1:14">
      <c r="A24" s="1025">
        <v>50</v>
      </c>
      <c r="B24" s="1026" t="s">
        <v>3031</v>
      </c>
      <c r="C24" s="1027"/>
      <c r="D24" s="1028"/>
      <c r="E24" s="1025" t="s">
        <v>5504</v>
      </c>
      <c r="F24" s="1027">
        <v>1</v>
      </c>
      <c r="G24" s="1029"/>
      <c r="H24" s="1030">
        <f t="shared" si="0"/>
        <v>0</v>
      </c>
      <c r="I24" s="1029"/>
      <c r="J24" s="1030">
        <f t="shared" si="1"/>
        <v>0</v>
      </c>
      <c r="K24" s="1029">
        <f t="shared" si="2"/>
        <v>0</v>
      </c>
      <c r="L24" s="1030">
        <f t="shared" si="3"/>
        <v>0</v>
      </c>
      <c r="M24" s="1027"/>
      <c r="N24" s="1027"/>
    </row>
    <row r="25" spans="1:14">
      <c r="A25" s="1025">
        <v>51</v>
      </c>
      <c r="B25" s="1026" t="s">
        <v>2951</v>
      </c>
      <c r="C25" s="1027"/>
      <c r="D25" s="1028"/>
      <c r="E25" s="1025" t="s">
        <v>5504</v>
      </c>
      <c r="F25" s="1027">
        <v>1</v>
      </c>
      <c r="G25" s="1029"/>
      <c r="H25" s="1030">
        <f t="shared" si="0"/>
        <v>0</v>
      </c>
      <c r="I25" s="1029"/>
      <c r="J25" s="1030">
        <f t="shared" si="1"/>
        <v>0</v>
      </c>
      <c r="K25" s="1029">
        <f t="shared" si="2"/>
        <v>0</v>
      </c>
      <c r="L25" s="1030">
        <f t="shared" si="3"/>
        <v>0</v>
      </c>
      <c r="M25" s="1027"/>
      <c r="N25" s="1027"/>
    </row>
    <row r="26" spans="1:14">
      <c r="A26" s="1025">
        <v>52</v>
      </c>
      <c r="B26" s="1026" t="s">
        <v>2952</v>
      </c>
      <c r="C26" s="1027"/>
      <c r="D26" s="1028"/>
      <c r="E26" s="1025" t="s">
        <v>5504</v>
      </c>
      <c r="F26" s="1027">
        <v>1</v>
      </c>
      <c r="G26" s="1029"/>
      <c r="H26" s="1030">
        <f t="shared" si="0"/>
        <v>0</v>
      </c>
      <c r="I26" s="1029"/>
      <c r="J26" s="1030">
        <f t="shared" si="1"/>
        <v>0</v>
      </c>
      <c r="K26" s="1029">
        <f t="shared" si="2"/>
        <v>0</v>
      </c>
      <c r="L26" s="1030">
        <f t="shared" si="3"/>
        <v>0</v>
      </c>
      <c r="M26" s="1027"/>
      <c r="N26" s="1027"/>
    </row>
    <row r="28" spans="1:14">
      <c r="A28" s="1025">
        <v>53</v>
      </c>
      <c r="B28" s="1026" t="s">
        <v>2958</v>
      </c>
      <c r="C28" s="1027"/>
      <c r="D28" s="1028"/>
      <c r="E28" s="1025" t="s">
        <v>5504</v>
      </c>
      <c r="F28" s="1027">
        <v>1</v>
      </c>
      <c r="G28" s="1029"/>
      <c r="H28" s="1030">
        <f>$F28*$G28</f>
        <v>0</v>
      </c>
      <c r="I28" s="1029"/>
      <c r="J28" s="1030">
        <f>$F28*$I28</f>
        <v>0</v>
      </c>
      <c r="K28" s="1029">
        <f>$G28+$I28</f>
        <v>0</v>
      </c>
      <c r="L28" s="1030">
        <f>$H28+$J28</f>
        <v>0</v>
      </c>
      <c r="M28" s="1027"/>
      <c r="N28" s="1027"/>
    </row>
    <row r="29" spans="1:14">
      <c r="A29" s="1025">
        <v>54</v>
      </c>
      <c r="B29" s="1026" t="s">
        <v>3032</v>
      </c>
      <c r="C29" s="1027"/>
      <c r="D29" s="1028"/>
      <c r="E29" s="1025" t="s">
        <v>5504</v>
      </c>
      <c r="F29" s="1027">
        <v>1</v>
      </c>
      <c r="G29" s="1029"/>
      <c r="H29" s="1030">
        <f>$F29*$G29</f>
        <v>0</v>
      </c>
      <c r="I29" s="1029"/>
      <c r="J29" s="1030">
        <f>$F29*$I29</f>
        <v>0</v>
      </c>
      <c r="K29" s="1029">
        <f>$G29+$I29</f>
        <v>0</v>
      </c>
      <c r="L29" s="1030">
        <f>$H29+$J29</f>
        <v>0</v>
      </c>
      <c r="M29" s="1027"/>
      <c r="N29" s="1027"/>
    </row>
    <row r="30" spans="1:14">
      <c r="A30" s="1025">
        <v>55</v>
      </c>
      <c r="B30" s="1026" t="s">
        <v>2963</v>
      </c>
      <c r="C30" s="1027"/>
      <c r="D30" s="1028"/>
      <c r="E30" s="1025" t="s">
        <v>5504</v>
      </c>
      <c r="F30" s="1027">
        <v>1</v>
      </c>
      <c r="G30" s="1029"/>
      <c r="H30" s="1030">
        <f>$F30*$G30</f>
        <v>0</v>
      </c>
      <c r="I30" s="1029"/>
      <c r="J30" s="1030">
        <f>$F30*$I30</f>
        <v>0</v>
      </c>
      <c r="K30" s="1029">
        <f>$G30+$I30</f>
        <v>0</v>
      </c>
      <c r="L30" s="1030">
        <f>$H30+$J30</f>
        <v>0</v>
      </c>
      <c r="M30" s="1027"/>
      <c r="N30" s="1027"/>
    </row>
    <row r="31" spans="1:14">
      <c r="A31" s="1025">
        <v>56</v>
      </c>
      <c r="B31" s="1026" t="s">
        <v>3033</v>
      </c>
      <c r="C31" s="1027"/>
      <c r="D31" s="1028"/>
      <c r="E31" s="1025" t="s">
        <v>5504</v>
      </c>
      <c r="F31" s="1027">
        <v>3</v>
      </c>
      <c r="G31" s="1029"/>
      <c r="H31" s="1030">
        <f>$F31*$G31</f>
        <v>0</v>
      </c>
      <c r="I31" s="1029"/>
      <c r="J31" s="1030">
        <f>$F31*$I31</f>
        <v>0</v>
      </c>
      <c r="K31" s="1029">
        <f>$G31+$I31</f>
        <v>0</v>
      </c>
      <c r="L31" s="1030">
        <f>$H31+$J31</f>
        <v>0</v>
      </c>
      <c r="M31" s="1027"/>
      <c r="N31" s="1027"/>
    </row>
    <row r="34" spans="1:14">
      <c r="A34" s="1025">
        <v>57</v>
      </c>
      <c r="B34" s="1026" t="s">
        <v>3034</v>
      </c>
      <c r="C34" s="1027"/>
      <c r="D34" s="1028"/>
      <c r="E34" s="1025" t="s">
        <v>5504</v>
      </c>
      <c r="F34" s="1027">
        <v>1</v>
      </c>
      <c r="G34" s="1029"/>
      <c r="H34" s="1030">
        <f t="shared" ref="H34:H40" si="4">$F34*$G34</f>
        <v>0</v>
      </c>
      <c r="I34" s="1029"/>
      <c r="J34" s="1030">
        <f t="shared" ref="J34:J40" si="5">$F34*$I34</f>
        <v>0</v>
      </c>
      <c r="K34" s="1029">
        <f t="shared" ref="K34:K40" si="6">$G34+$I34</f>
        <v>0</v>
      </c>
      <c r="L34" s="1030">
        <f t="shared" ref="L34:L40" si="7">$H34+$J34</f>
        <v>0</v>
      </c>
      <c r="M34" s="1027"/>
      <c r="N34" s="1027"/>
    </row>
    <row r="35" spans="1:14">
      <c r="A35" s="1025">
        <v>58</v>
      </c>
      <c r="B35" s="1026" t="s">
        <v>3035</v>
      </c>
      <c r="C35" s="1027"/>
      <c r="D35" s="1028"/>
      <c r="E35" s="1025" t="s">
        <v>4018</v>
      </c>
      <c r="F35" s="1027">
        <v>1</v>
      </c>
      <c r="G35" s="1029"/>
      <c r="H35" s="1030">
        <f t="shared" si="4"/>
        <v>0</v>
      </c>
      <c r="I35" s="1029"/>
      <c r="J35" s="1030">
        <f t="shared" si="5"/>
        <v>0</v>
      </c>
      <c r="K35" s="1029">
        <f t="shared" si="6"/>
        <v>0</v>
      </c>
      <c r="L35" s="1030">
        <f t="shared" si="7"/>
        <v>0</v>
      </c>
      <c r="M35" s="1027"/>
      <c r="N35" s="1027"/>
    </row>
    <row r="36" spans="1:14">
      <c r="A36" s="1025">
        <v>59</v>
      </c>
      <c r="B36" s="1026" t="s">
        <v>3036</v>
      </c>
      <c r="C36" s="1027"/>
      <c r="D36" s="1028"/>
      <c r="E36" s="1025" t="s">
        <v>5504</v>
      </c>
      <c r="F36" s="1027">
        <v>2</v>
      </c>
      <c r="G36" s="1029"/>
      <c r="H36" s="1030">
        <f t="shared" si="4"/>
        <v>0</v>
      </c>
      <c r="I36" s="1029"/>
      <c r="J36" s="1030">
        <f t="shared" si="5"/>
        <v>0</v>
      </c>
      <c r="K36" s="1029">
        <f t="shared" si="6"/>
        <v>0</v>
      </c>
      <c r="L36" s="1030">
        <f t="shared" si="7"/>
        <v>0</v>
      </c>
      <c r="M36" s="1027"/>
      <c r="N36" s="1027"/>
    </row>
    <row r="37" spans="1:14">
      <c r="A37" s="1025">
        <v>60</v>
      </c>
      <c r="B37" s="1026" t="s">
        <v>2939</v>
      </c>
      <c r="C37" s="1027"/>
      <c r="D37" s="1028"/>
      <c r="E37" s="1025" t="s">
        <v>5504</v>
      </c>
      <c r="F37" s="1027">
        <v>1</v>
      </c>
      <c r="G37" s="1029"/>
      <c r="H37" s="1030">
        <f t="shared" si="4"/>
        <v>0</v>
      </c>
      <c r="I37" s="1029"/>
      <c r="J37" s="1030">
        <f t="shared" si="5"/>
        <v>0</v>
      </c>
      <c r="K37" s="1029">
        <f t="shared" si="6"/>
        <v>0</v>
      </c>
      <c r="L37" s="1030">
        <f t="shared" si="7"/>
        <v>0</v>
      </c>
      <c r="M37" s="1027"/>
      <c r="N37" s="1027"/>
    </row>
    <row r="38" spans="1:14">
      <c r="A38" s="1025">
        <v>61</v>
      </c>
      <c r="B38" s="1026" t="s">
        <v>3037</v>
      </c>
      <c r="C38" s="1027"/>
      <c r="D38" s="1028"/>
      <c r="E38" s="1025" t="s">
        <v>5504</v>
      </c>
      <c r="F38" s="1027">
        <v>1</v>
      </c>
      <c r="G38" s="1029"/>
      <c r="H38" s="1030">
        <f t="shared" si="4"/>
        <v>0</v>
      </c>
      <c r="I38" s="1029"/>
      <c r="J38" s="1030">
        <f t="shared" si="5"/>
        <v>0</v>
      </c>
      <c r="K38" s="1029">
        <f t="shared" si="6"/>
        <v>0</v>
      </c>
      <c r="L38" s="1030">
        <f t="shared" si="7"/>
        <v>0</v>
      </c>
      <c r="M38" s="1027"/>
      <c r="N38" s="1027"/>
    </row>
    <row r="39" spans="1:14">
      <c r="A39" s="1025">
        <v>62</v>
      </c>
      <c r="B39" s="1026" t="s">
        <v>3038</v>
      </c>
      <c r="C39" s="1027"/>
      <c r="D39" s="1028"/>
      <c r="E39" s="1025" t="s">
        <v>5504</v>
      </c>
      <c r="F39" s="1027">
        <v>6</v>
      </c>
      <c r="G39" s="1029"/>
      <c r="H39" s="1030">
        <f t="shared" si="4"/>
        <v>0</v>
      </c>
      <c r="I39" s="1029"/>
      <c r="J39" s="1030">
        <f t="shared" si="5"/>
        <v>0</v>
      </c>
      <c r="K39" s="1029">
        <f t="shared" si="6"/>
        <v>0</v>
      </c>
      <c r="L39" s="1030">
        <f t="shared" si="7"/>
        <v>0</v>
      </c>
      <c r="M39" s="1027"/>
      <c r="N39" s="1027"/>
    </row>
    <row r="40" spans="1:14">
      <c r="A40" s="1025">
        <v>63</v>
      </c>
      <c r="B40" s="1026" t="s">
        <v>3039</v>
      </c>
      <c r="C40" s="1027"/>
      <c r="D40" s="1028"/>
      <c r="E40" s="1025" t="s">
        <v>5504</v>
      </c>
      <c r="F40" s="1027">
        <v>2</v>
      </c>
      <c r="G40" s="1029"/>
      <c r="H40" s="1030">
        <f t="shared" si="4"/>
        <v>0</v>
      </c>
      <c r="I40" s="1029"/>
      <c r="J40" s="1030">
        <f t="shared" si="5"/>
        <v>0</v>
      </c>
      <c r="K40" s="1029">
        <f t="shared" si="6"/>
        <v>0</v>
      </c>
      <c r="L40" s="1030">
        <f t="shared" si="7"/>
        <v>0</v>
      </c>
      <c r="M40" s="1027"/>
      <c r="N40" s="1027"/>
    </row>
    <row r="42" spans="1:14">
      <c r="A42" s="1025">
        <v>64</v>
      </c>
      <c r="B42" s="1026" t="s">
        <v>2955</v>
      </c>
      <c r="C42" s="1027"/>
      <c r="D42" s="1028"/>
      <c r="E42" s="1025" t="s">
        <v>459</v>
      </c>
      <c r="F42" s="1027">
        <v>150</v>
      </c>
      <c r="G42" s="1029"/>
      <c r="H42" s="1030">
        <f t="shared" ref="H42:H47" si="8">$F42*$G42</f>
        <v>0</v>
      </c>
      <c r="I42" s="1029"/>
      <c r="J42" s="1030">
        <f t="shared" ref="J42:J47" si="9">$F42*$I42</f>
        <v>0</v>
      </c>
      <c r="K42" s="1029">
        <f t="shared" ref="K42:K47" si="10">$G42+$I42</f>
        <v>0</v>
      </c>
      <c r="L42" s="1030">
        <f t="shared" ref="L42:L47" si="11">$H42+$J42</f>
        <v>0</v>
      </c>
      <c r="M42" s="1027"/>
      <c r="N42" s="1027"/>
    </row>
    <row r="43" spans="1:14">
      <c r="A43" s="1025">
        <v>65</v>
      </c>
      <c r="B43" s="1026" t="s">
        <v>3014</v>
      </c>
      <c r="C43" s="1027"/>
      <c r="D43" s="1028"/>
      <c r="E43" s="1025" t="s">
        <v>459</v>
      </c>
      <c r="F43" s="1027">
        <v>60</v>
      </c>
      <c r="G43" s="1029"/>
      <c r="H43" s="1030">
        <f t="shared" si="8"/>
        <v>0</v>
      </c>
      <c r="I43" s="1029"/>
      <c r="J43" s="1030">
        <f t="shared" si="9"/>
        <v>0</v>
      </c>
      <c r="K43" s="1029">
        <f t="shared" si="10"/>
        <v>0</v>
      </c>
      <c r="L43" s="1030">
        <f t="shared" si="11"/>
        <v>0</v>
      </c>
      <c r="M43" s="1027"/>
      <c r="N43" s="1027"/>
    </row>
    <row r="44" spans="1:14">
      <c r="A44" s="1025">
        <v>66</v>
      </c>
      <c r="B44" s="1026" t="s">
        <v>3040</v>
      </c>
      <c r="C44" s="1027"/>
      <c r="D44" s="1028"/>
      <c r="E44" s="1025" t="s">
        <v>4018</v>
      </c>
      <c r="F44" s="1027">
        <v>1</v>
      </c>
      <c r="G44" s="1029"/>
      <c r="H44" s="1030">
        <f t="shared" si="8"/>
        <v>0</v>
      </c>
      <c r="I44" s="1029"/>
      <c r="J44" s="1030">
        <f t="shared" si="9"/>
        <v>0</v>
      </c>
      <c r="K44" s="1029">
        <f t="shared" si="10"/>
        <v>0</v>
      </c>
      <c r="L44" s="1030">
        <f t="shared" si="11"/>
        <v>0</v>
      </c>
      <c r="M44" s="1027"/>
      <c r="N44" s="1027"/>
    </row>
    <row r="45" spans="1:14">
      <c r="A45" s="1025">
        <v>67</v>
      </c>
      <c r="B45" s="1026" t="s">
        <v>3041</v>
      </c>
      <c r="C45" s="1027"/>
      <c r="D45" s="1028"/>
      <c r="E45" s="1025" t="s">
        <v>4018</v>
      </c>
      <c r="F45" s="1027">
        <v>1</v>
      </c>
      <c r="G45" s="1029"/>
      <c r="H45" s="1030">
        <f t="shared" si="8"/>
        <v>0</v>
      </c>
      <c r="I45" s="1029"/>
      <c r="J45" s="1030">
        <f t="shared" si="9"/>
        <v>0</v>
      </c>
      <c r="K45" s="1029">
        <f t="shared" si="10"/>
        <v>0</v>
      </c>
      <c r="L45" s="1030">
        <f t="shared" si="11"/>
        <v>0</v>
      </c>
      <c r="M45" s="1027"/>
      <c r="N45" s="1027"/>
    </row>
    <row r="46" spans="1:14">
      <c r="A46" s="1025">
        <v>68</v>
      </c>
      <c r="B46" s="1026" t="s">
        <v>3017</v>
      </c>
      <c r="C46" s="1027"/>
      <c r="D46" s="1028"/>
      <c r="E46" s="1025" t="s">
        <v>4018</v>
      </c>
      <c r="F46" s="1027">
        <v>1</v>
      </c>
      <c r="G46" s="1029"/>
      <c r="H46" s="1030">
        <f t="shared" si="8"/>
        <v>0</v>
      </c>
      <c r="I46" s="1029"/>
      <c r="J46" s="1030">
        <f t="shared" si="9"/>
        <v>0</v>
      </c>
      <c r="K46" s="1029">
        <f t="shared" si="10"/>
        <v>0</v>
      </c>
      <c r="L46" s="1030">
        <f t="shared" si="11"/>
        <v>0</v>
      </c>
      <c r="M46" s="1027"/>
      <c r="N46" s="1027"/>
    </row>
    <row r="47" spans="1:14" ht="13.5" thickBot="1">
      <c r="A47" s="1025">
        <v>69</v>
      </c>
      <c r="B47" s="1026" t="s">
        <v>2973</v>
      </c>
      <c r="C47" s="1027"/>
      <c r="D47" s="1028"/>
      <c r="E47" s="1025" t="s">
        <v>4018</v>
      </c>
      <c r="F47" s="1027">
        <v>1</v>
      </c>
      <c r="G47" s="1029"/>
      <c r="H47" s="1030">
        <f t="shared" si="8"/>
        <v>0</v>
      </c>
      <c r="I47" s="1029"/>
      <c r="J47" s="1030">
        <f t="shared" si="9"/>
        <v>0</v>
      </c>
      <c r="K47" s="1029">
        <f t="shared" si="10"/>
        <v>0</v>
      </c>
      <c r="L47" s="1030">
        <f t="shared" si="11"/>
        <v>0</v>
      </c>
      <c r="M47" s="1027"/>
      <c r="N47" s="1027"/>
    </row>
    <row r="48" spans="1:14" ht="13.5" thickBot="1">
      <c r="A48" s="1045" t="s">
        <v>1283</v>
      </c>
      <c r="B48" s="1046" t="s">
        <v>1284</v>
      </c>
      <c r="C48" s="1047"/>
      <c r="D48" s="1048"/>
      <c r="E48" s="1049"/>
      <c r="F48" s="1047"/>
      <c r="G48" s="1050"/>
      <c r="H48" s="1051">
        <f>SUM(H7:H47)</f>
        <v>0</v>
      </c>
      <c r="I48" s="1050"/>
      <c r="J48" s="1050">
        <f>SUM(J7:J47)</f>
        <v>0</v>
      </c>
      <c r="K48" s="1050"/>
      <c r="L48" s="1050">
        <f>SUM(L7:L47)</f>
        <v>0</v>
      </c>
      <c r="M48" s="1047"/>
      <c r="N48"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5.xml><?xml version="1.0" encoding="utf-8"?>
<worksheet xmlns="http://schemas.openxmlformats.org/spreadsheetml/2006/main" xmlns:r="http://schemas.openxmlformats.org/officeDocument/2006/relationships">
  <sheetPr>
    <tabColor rgb="FF00B0F0"/>
    <pageSetUpPr fitToPage="1"/>
  </sheetPr>
  <dimension ref="A1:N47"/>
  <sheetViews>
    <sheetView zoomScale="85" zoomScaleNormal="100" zoomScaleSheetLayoutView="100" workbookViewId="0">
      <pane ySplit="6" topLeftCell="A7"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3024</v>
      </c>
      <c r="C1" s="1684"/>
      <c r="D1" s="1684"/>
      <c r="E1" s="1011"/>
      <c r="G1" s="1013"/>
      <c r="H1" s="1014">
        <f>H47</f>
        <v>0</v>
      </c>
      <c r="I1" s="1015"/>
      <c r="J1" s="1014">
        <f>J47</f>
        <v>0</v>
      </c>
      <c r="K1" s="1015"/>
      <c r="L1" s="1014">
        <f>L47</f>
        <v>0</v>
      </c>
    </row>
    <row r="2" spans="1:14" s="1012" customFormat="1">
      <c r="A2" s="1010"/>
      <c r="B2" s="1684" t="s">
        <v>3021</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D7" s="1038" t="s">
        <v>4809</v>
      </c>
    </row>
    <row r="9" spans="1:14">
      <c r="A9" s="1025">
        <v>70</v>
      </c>
      <c r="B9" s="1026" t="s">
        <v>3025</v>
      </c>
      <c r="C9" s="1027"/>
      <c r="D9" s="1028"/>
      <c r="E9" s="1025" t="s">
        <v>5504</v>
      </c>
      <c r="F9" s="1027">
        <v>1</v>
      </c>
      <c r="G9" s="1029"/>
      <c r="H9" s="1030">
        <f t="shared" ref="H9:H25" si="0">$F9*$G9</f>
        <v>0</v>
      </c>
      <c r="I9" s="1029"/>
      <c r="J9" s="1030">
        <f t="shared" ref="J9:J25" si="1">$F9*$I9</f>
        <v>0</v>
      </c>
      <c r="K9" s="1029">
        <f t="shared" ref="K9:K25" si="2">$G9+$I9</f>
        <v>0</v>
      </c>
      <c r="L9" s="1030">
        <f t="shared" ref="L9:L25" si="3">$H9+$J9</f>
        <v>0</v>
      </c>
      <c r="M9" s="1027"/>
      <c r="N9" s="1027"/>
    </row>
    <row r="10" spans="1:14">
      <c r="A10" s="1025">
        <v>71</v>
      </c>
      <c r="B10" s="1026" t="s">
        <v>3026</v>
      </c>
      <c r="C10" s="1027"/>
      <c r="D10" s="1028"/>
      <c r="E10" s="1025" t="s">
        <v>5504</v>
      </c>
      <c r="F10" s="1027">
        <v>1</v>
      </c>
      <c r="G10" s="1029"/>
      <c r="H10" s="1030">
        <f t="shared" si="0"/>
        <v>0</v>
      </c>
      <c r="I10" s="1029"/>
      <c r="J10" s="1030">
        <f t="shared" si="1"/>
        <v>0</v>
      </c>
      <c r="K10" s="1029">
        <f t="shared" si="2"/>
        <v>0</v>
      </c>
      <c r="L10" s="1030">
        <f t="shared" si="3"/>
        <v>0</v>
      </c>
      <c r="M10" s="1027"/>
      <c r="N10" s="1027"/>
    </row>
    <row r="11" spans="1:14">
      <c r="A11" s="1025">
        <v>72</v>
      </c>
      <c r="B11" s="1026" t="s">
        <v>3027</v>
      </c>
      <c r="C11" s="1027"/>
      <c r="D11" s="1028"/>
      <c r="E11" s="1025" t="s">
        <v>5504</v>
      </c>
      <c r="F11" s="1027">
        <v>1</v>
      </c>
      <c r="G11" s="1029"/>
      <c r="H11" s="1030">
        <f t="shared" si="0"/>
        <v>0</v>
      </c>
      <c r="I11" s="1029"/>
      <c r="J11" s="1030">
        <f t="shared" si="1"/>
        <v>0</v>
      </c>
      <c r="K11" s="1029">
        <f t="shared" si="2"/>
        <v>0</v>
      </c>
      <c r="L11" s="1030">
        <f t="shared" si="3"/>
        <v>0</v>
      </c>
      <c r="M11" s="1027"/>
      <c r="N11" s="1027"/>
    </row>
    <row r="12" spans="1:14">
      <c r="A12" s="1025">
        <v>73</v>
      </c>
      <c r="B12" s="1026" t="s">
        <v>2946</v>
      </c>
      <c r="C12" s="1027"/>
      <c r="D12" s="1028"/>
      <c r="E12" s="1025" t="s">
        <v>5504</v>
      </c>
      <c r="F12" s="1027">
        <v>1</v>
      </c>
      <c r="G12" s="1029"/>
      <c r="H12" s="1030">
        <f t="shared" si="0"/>
        <v>0</v>
      </c>
      <c r="I12" s="1029"/>
      <c r="J12" s="1030">
        <f t="shared" si="1"/>
        <v>0</v>
      </c>
      <c r="K12" s="1029">
        <f t="shared" si="2"/>
        <v>0</v>
      </c>
      <c r="L12" s="1030">
        <f t="shared" si="3"/>
        <v>0</v>
      </c>
      <c r="M12" s="1027"/>
      <c r="N12" s="1027"/>
    </row>
    <row r="13" spans="1:14">
      <c r="A13" s="1025">
        <v>74</v>
      </c>
      <c r="B13" s="1026" t="s">
        <v>2947</v>
      </c>
      <c r="C13" s="1027"/>
      <c r="D13" s="1028"/>
      <c r="E13" s="1025" t="s">
        <v>5504</v>
      </c>
      <c r="F13" s="1027">
        <v>1</v>
      </c>
      <c r="G13" s="1029"/>
      <c r="H13" s="1030">
        <f t="shared" si="0"/>
        <v>0</v>
      </c>
      <c r="I13" s="1029"/>
      <c r="J13" s="1030">
        <f t="shared" si="1"/>
        <v>0</v>
      </c>
      <c r="K13" s="1029">
        <f t="shared" si="2"/>
        <v>0</v>
      </c>
      <c r="L13" s="1030">
        <f t="shared" si="3"/>
        <v>0</v>
      </c>
      <c r="M13" s="1027"/>
      <c r="N13" s="1027"/>
    </row>
    <row r="14" spans="1:14">
      <c r="A14" s="1025">
        <v>75</v>
      </c>
      <c r="B14" s="1026" t="s">
        <v>2948</v>
      </c>
      <c r="C14" s="1027"/>
      <c r="D14" s="1028"/>
      <c r="E14" s="1025" t="s">
        <v>5504</v>
      </c>
      <c r="F14" s="1027">
        <v>1</v>
      </c>
      <c r="G14" s="1029"/>
      <c r="H14" s="1030">
        <f t="shared" si="0"/>
        <v>0</v>
      </c>
      <c r="I14" s="1029"/>
      <c r="J14" s="1030">
        <f t="shared" si="1"/>
        <v>0</v>
      </c>
      <c r="K14" s="1029">
        <f t="shared" si="2"/>
        <v>0</v>
      </c>
      <c r="L14" s="1030">
        <f t="shared" si="3"/>
        <v>0</v>
      </c>
      <c r="M14" s="1027"/>
      <c r="N14" s="1027"/>
    </row>
    <row r="15" spans="1:14">
      <c r="A15" s="1025">
        <v>76</v>
      </c>
      <c r="B15" s="1026" t="s">
        <v>2949</v>
      </c>
      <c r="C15" s="1027"/>
      <c r="D15" s="1028"/>
      <c r="E15" s="1025" t="s">
        <v>5504</v>
      </c>
      <c r="F15" s="1027">
        <v>1</v>
      </c>
      <c r="G15" s="1029"/>
      <c r="H15" s="1030">
        <f t="shared" si="0"/>
        <v>0</v>
      </c>
      <c r="I15" s="1029"/>
      <c r="J15" s="1030">
        <f t="shared" si="1"/>
        <v>0</v>
      </c>
      <c r="K15" s="1029">
        <f t="shared" si="2"/>
        <v>0</v>
      </c>
      <c r="L15" s="1030">
        <f t="shared" si="3"/>
        <v>0</v>
      </c>
      <c r="M15" s="1027"/>
      <c r="N15" s="1027"/>
    </row>
    <row r="16" spans="1:14">
      <c r="A16" s="1025">
        <v>77</v>
      </c>
      <c r="B16" s="1026" t="s">
        <v>2950</v>
      </c>
      <c r="C16" s="1027"/>
      <c r="D16" s="1028"/>
      <c r="E16" s="1025" t="s">
        <v>5504</v>
      </c>
      <c r="F16" s="1027">
        <v>1</v>
      </c>
      <c r="G16" s="1029"/>
      <c r="H16" s="1030">
        <f t="shared" si="0"/>
        <v>0</v>
      </c>
      <c r="I16" s="1029"/>
      <c r="J16" s="1030">
        <f t="shared" si="1"/>
        <v>0</v>
      </c>
      <c r="K16" s="1029">
        <f t="shared" si="2"/>
        <v>0</v>
      </c>
      <c r="L16" s="1030">
        <f t="shared" si="3"/>
        <v>0</v>
      </c>
      <c r="M16" s="1027"/>
      <c r="N16" s="1027"/>
    </row>
    <row r="17" spans="1:14">
      <c r="A17" s="1025">
        <v>78</v>
      </c>
      <c r="B17" s="1026" t="s">
        <v>2935</v>
      </c>
      <c r="C17" s="1027"/>
      <c r="D17" s="1028"/>
      <c r="E17" s="1025" t="s">
        <v>5504</v>
      </c>
      <c r="F17" s="1027">
        <v>1</v>
      </c>
      <c r="G17" s="1029"/>
      <c r="H17" s="1030">
        <f t="shared" si="0"/>
        <v>0</v>
      </c>
      <c r="I17" s="1029"/>
      <c r="J17" s="1030">
        <f t="shared" si="1"/>
        <v>0</v>
      </c>
      <c r="K17" s="1029">
        <f t="shared" si="2"/>
        <v>0</v>
      </c>
      <c r="L17" s="1030">
        <f t="shared" si="3"/>
        <v>0</v>
      </c>
      <c r="M17" s="1027"/>
      <c r="N17" s="1027"/>
    </row>
    <row r="18" spans="1:14">
      <c r="A18" s="1025">
        <v>79</v>
      </c>
      <c r="B18" s="1026" t="s">
        <v>2939</v>
      </c>
      <c r="C18" s="1027"/>
      <c r="D18" s="1028"/>
      <c r="E18" s="1025" t="s">
        <v>5504</v>
      </c>
      <c r="F18" s="1027">
        <v>1</v>
      </c>
      <c r="G18" s="1029"/>
      <c r="H18" s="1030">
        <f t="shared" si="0"/>
        <v>0</v>
      </c>
      <c r="I18" s="1029"/>
      <c r="J18" s="1030">
        <f t="shared" si="1"/>
        <v>0</v>
      </c>
      <c r="K18" s="1029">
        <f t="shared" si="2"/>
        <v>0</v>
      </c>
      <c r="L18" s="1030">
        <f t="shared" si="3"/>
        <v>0</v>
      </c>
      <c r="M18" s="1027"/>
      <c r="N18" s="1027"/>
    </row>
    <row r="19" spans="1:14">
      <c r="A19" s="1025">
        <v>80</v>
      </c>
      <c r="B19" s="1026" t="s">
        <v>3028</v>
      </c>
      <c r="C19" s="1027"/>
      <c r="D19" s="1028"/>
      <c r="E19" s="1025" t="s">
        <v>5504</v>
      </c>
      <c r="F19" s="1027">
        <v>1</v>
      </c>
      <c r="G19" s="1029"/>
      <c r="H19" s="1030">
        <f t="shared" si="0"/>
        <v>0</v>
      </c>
      <c r="I19" s="1029"/>
      <c r="J19" s="1030">
        <f t="shared" si="1"/>
        <v>0</v>
      </c>
      <c r="K19" s="1029">
        <f t="shared" si="2"/>
        <v>0</v>
      </c>
      <c r="L19" s="1030">
        <f t="shared" si="3"/>
        <v>0</v>
      </c>
      <c r="M19" s="1027"/>
      <c r="N19" s="1027"/>
    </row>
    <row r="20" spans="1:14">
      <c r="A20" s="1025">
        <v>81</v>
      </c>
      <c r="B20" s="1026" t="s">
        <v>2943</v>
      </c>
      <c r="C20" s="1027"/>
      <c r="D20" s="1028"/>
      <c r="E20" s="1025" t="s">
        <v>5504</v>
      </c>
      <c r="F20" s="1027">
        <v>2</v>
      </c>
      <c r="G20" s="1029"/>
      <c r="H20" s="1030">
        <f t="shared" si="0"/>
        <v>0</v>
      </c>
      <c r="I20" s="1029"/>
      <c r="J20" s="1030">
        <f t="shared" si="1"/>
        <v>0</v>
      </c>
      <c r="K20" s="1029">
        <f t="shared" si="2"/>
        <v>0</v>
      </c>
      <c r="L20" s="1030">
        <f t="shared" si="3"/>
        <v>0</v>
      </c>
      <c r="M20" s="1027"/>
      <c r="N20" s="1027"/>
    </row>
    <row r="21" spans="1:14">
      <c r="A21" s="1025">
        <v>82</v>
      </c>
      <c r="B21" s="1026" t="s">
        <v>3029</v>
      </c>
      <c r="C21" s="1027"/>
      <c r="D21" s="1028"/>
      <c r="E21" s="1025" t="s">
        <v>5504</v>
      </c>
      <c r="F21" s="1027">
        <v>1</v>
      </c>
      <c r="G21" s="1029"/>
      <c r="H21" s="1030">
        <f t="shared" si="0"/>
        <v>0</v>
      </c>
      <c r="I21" s="1029"/>
      <c r="J21" s="1030">
        <f t="shared" si="1"/>
        <v>0</v>
      </c>
      <c r="K21" s="1029">
        <f t="shared" si="2"/>
        <v>0</v>
      </c>
      <c r="L21" s="1030">
        <f t="shared" si="3"/>
        <v>0</v>
      </c>
      <c r="M21" s="1027"/>
      <c r="N21" s="1027"/>
    </row>
    <row r="22" spans="1:14">
      <c r="A22" s="1025">
        <v>83</v>
      </c>
      <c r="B22" s="1026" t="s">
        <v>3030</v>
      </c>
      <c r="C22" s="1027"/>
      <c r="D22" s="1028"/>
      <c r="E22" s="1025" t="s">
        <v>5504</v>
      </c>
      <c r="F22" s="1027">
        <v>1</v>
      </c>
      <c r="G22" s="1029"/>
      <c r="H22" s="1030">
        <f t="shared" si="0"/>
        <v>0</v>
      </c>
      <c r="I22" s="1029"/>
      <c r="J22" s="1030">
        <f t="shared" si="1"/>
        <v>0</v>
      </c>
      <c r="K22" s="1029">
        <f t="shared" si="2"/>
        <v>0</v>
      </c>
      <c r="L22" s="1030">
        <f t="shared" si="3"/>
        <v>0</v>
      </c>
      <c r="M22" s="1027"/>
      <c r="N22" s="1027"/>
    </row>
    <row r="23" spans="1:14">
      <c r="A23" s="1025">
        <v>84</v>
      </c>
      <c r="B23" s="1026" t="s">
        <v>3031</v>
      </c>
      <c r="C23" s="1027"/>
      <c r="D23" s="1028"/>
      <c r="E23" s="1025" t="s">
        <v>5504</v>
      </c>
      <c r="F23" s="1027">
        <v>1</v>
      </c>
      <c r="G23" s="1029"/>
      <c r="H23" s="1030">
        <f t="shared" si="0"/>
        <v>0</v>
      </c>
      <c r="I23" s="1029"/>
      <c r="J23" s="1030">
        <f t="shared" si="1"/>
        <v>0</v>
      </c>
      <c r="K23" s="1029">
        <f t="shared" si="2"/>
        <v>0</v>
      </c>
      <c r="L23" s="1030">
        <f t="shared" si="3"/>
        <v>0</v>
      </c>
      <c r="M23" s="1027"/>
      <c r="N23" s="1027"/>
    </row>
    <row r="24" spans="1:14">
      <c r="A24" s="1025">
        <v>85</v>
      </c>
      <c r="B24" s="1026" t="s">
        <v>2951</v>
      </c>
      <c r="C24" s="1027"/>
      <c r="D24" s="1028"/>
      <c r="E24" s="1025" t="s">
        <v>5504</v>
      </c>
      <c r="F24" s="1027">
        <v>1</v>
      </c>
      <c r="G24" s="1029"/>
      <c r="H24" s="1030">
        <f t="shared" si="0"/>
        <v>0</v>
      </c>
      <c r="I24" s="1029"/>
      <c r="J24" s="1030">
        <f t="shared" si="1"/>
        <v>0</v>
      </c>
      <c r="K24" s="1029">
        <f t="shared" si="2"/>
        <v>0</v>
      </c>
      <c r="L24" s="1030">
        <f t="shared" si="3"/>
        <v>0</v>
      </c>
      <c r="M24" s="1027"/>
      <c r="N24" s="1027"/>
    </row>
    <row r="25" spans="1:14">
      <c r="A25" s="1025">
        <v>86</v>
      </c>
      <c r="B25" s="1026" t="s">
        <v>2952</v>
      </c>
      <c r="C25" s="1027"/>
      <c r="D25" s="1028"/>
      <c r="E25" s="1025" t="s">
        <v>5504</v>
      </c>
      <c r="F25" s="1027">
        <v>1</v>
      </c>
      <c r="G25" s="1029"/>
      <c r="H25" s="1030">
        <f t="shared" si="0"/>
        <v>0</v>
      </c>
      <c r="I25" s="1029"/>
      <c r="J25" s="1030">
        <f t="shared" si="1"/>
        <v>0</v>
      </c>
      <c r="K25" s="1029">
        <f t="shared" si="2"/>
        <v>0</v>
      </c>
      <c r="L25" s="1030">
        <f t="shared" si="3"/>
        <v>0</v>
      </c>
      <c r="M25" s="1027"/>
      <c r="N25" s="1027"/>
    </row>
    <row r="27" spans="1:14">
      <c r="A27" s="1025">
        <v>87</v>
      </c>
      <c r="B27" s="1026" t="s">
        <v>2958</v>
      </c>
      <c r="C27" s="1027"/>
      <c r="D27" s="1028"/>
      <c r="E27" s="1025" t="s">
        <v>5504</v>
      </c>
      <c r="F27" s="1027">
        <v>1</v>
      </c>
      <c r="G27" s="1029"/>
      <c r="H27" s="1030">
        <f>$F27*$G27</f>
        <v>0</v>
      </c>
      <c r="I27" s="1029"/>
      <c r="J27" s="1030">
        <f>$F27*$I27</f>
        <v>0</v>
      </c>
      <c r="K27" s="1029">
        <f>$G27+$I27</f>
        <v>0</v>
      </c>
      <c r="L27" s="1030">
        <f>$H27+$J27</f>
        <v>0</v>
      </c>
      <c r="M27" s="1027"/>
      <c r="N27" s="1027"/>
    </row>
    <row r="28" spans="1:14">
      <c r="A28" s="1025">
        <v>88</v>
      </c>
      <c r="B28" s="1026" t="s">
        <v>3032</v>
      </c>
      <c r="C28" s="1027"/>
      <c r="D28" s="1028"/>
      <c r="E28" s="1025" t="s">
        <v>5504</v>
      </c>
      <c r="F28" s="1027">
        <v>1</v>
      </c>
      <c r="G28" s="1029"/>
      <c r="H28" s="1030">
        <f>$F28*$G28</f>
        <v>0</v>
      </c>
      <c r="I28" s="1029"/>
      <c r="J28" s="1030">
        <f>$F28*$I28</f>
        <v>0</v>
      </c>
      <c r="K28" s="1029">
        <f>$G28+$I28</f>
        <v>0</v>
      </c>
      <c r="L28" s="1030">
        <f>$H28+$J28</f>
        <v>0</v>
      </c>
      <c r="M28" s="1027"/>
      <c r="N28" s="1027"/>
    </row>
    <row r="29" spans="1:14">
      <c r="A29" s="1025">
        <v>89</v>
      </c>
      <c r="B29" s="1026" t="s">
        <v>2963</v>
      </c>
      <c r="C29" s="1027"/>
      <c r="D29" s="1028"/>
      <c r="E29" s="1025" t="s">
        <v>5504</v>
      </c>
      <c r="F29" s="1027">
        <v>1</v>
      </c>
      <c r="G29" s="1029"/>
      <c r="H29" s="1030">
        <f>$F29*$G29</f>
        <v>0</v>
      </c>
      <c r="I29" s="1029"/>
      <c r="J29" s="1030">
        <f>$F29*$I29</f>
        <v>0</v>
      </c>
      <c r="K29" s="1029">
        <f>$G29+$I29</f>
        <v>0</v>
      </c>
      <c r="L29" s="1030">
        <f>$H29+$J29</f>
        <v>0</v>
      </c>
      <c r="M29" s="1027"/>
      <c r="N29" s="1027"/>
    </row>
    <row r="30" spans="1:14">
      <c r="A30" s="1025">
        <v>90</v>
      </c>
      <c r="B30" s="1026" t="s">
        <v>3033</v>
      </c>
      <c r="C30" s="1027"/>
      <c r="D30" s="1028"/>
      <c r="E30" s="1025" t="s">
        <v>5504</v>
      </c>
      <c r="F30" s="1027">
        <v>3</v>
      </c>
      <c r="G30" s="1029"/>
      <c r="H30" s="1030">
        <f>$F30*$G30</f>
        <v>0</v>
      </c>
      <c r="I30" s="1029"/>
      <c r="J30" s="1030">
        <f>$F30*$I30</f>
        <v>0</v>
      </c>
      <c r="K30" s="1029">
        <f>$G30+$I30</f>
        <v>0</v>
      </c>
      <c r="L30" s="1030">
        <f>$H30+$J30</f>
        <v>0</v>
      </c>
      <c r="M30" s="1027"/>
      <c r="N30" s="1027"/>
    </row>
    <row r="33" spans="1:14">
      <c r="A33" s="1025">
        <v>91</v>
      </c>
      <c r="B33" s="1026" t="s">
        <v>3034</v>
      </c>
      <c r="C33" s="1027"/>
      <c r="D33" s="1028"/>
      <c r="E33" s="1025" t="s">
        <v>5504</v>
      </c>
      <c r="F33" s="1027">
        <v>1</v>
      </c>
      <c r="G33" s="1029"/>
      <c r="H33" s="1030">
        <f t="shared" ref="H33:H39" si="4">$F33*$G33</f>
        <v>0</v>
      </c>
      <c r="I33" s="1029"/>
      <c r="J33" s="1030">
        <f t="shared" ref="J33:J39" si="5">$F33*$I33</f>
        <v>0</v>
      </c>
      <c r="K33" s="1029">
        <f t="shared" ref="K33:K39" si="6">$G33+$I33</f>
        <v>0</v>
      </c>
      <c r="L33" s="1030">
        <f t="shared" ref="L33:L39" si="7">$H33+$J33</f>
        <v>0</v>
      </c>
      <c r="M33" s="1027"/>
      <c r="N33" s="1027"/>
    </row>
    <row r="34" spans="1:14">
      <c r="A34" s="1025">
        <v>92</v>
      </c>
      <c r="B34" s="1026" t="s">
        <v>3035</v>
      </c>
      <c r="C34" s="1027"/>
      <c r="D34" s="1028"/>
      <c r="E34" s="1025" t="s">
        <v>4018</v>
      </c>
      <c r="F34" s="1027">
        <v>1</v>
      </c>
      <c r="G34" s="1029"/>
      <c r="H34" s="1030">
        <f t="shared" si="4"/>
        <v>0</v>
      </c>
      <c r="I34" s="1029"/>
      <c r="J34" s="1030">
        <f t="shared" si="5"/>
        <v>0</v>
      </c>
      <c r="K34" s="1029">
        <f t="shared" si="6"/>
        <v>0</v>
      </c>
      <c r="L34" s="1030">
        <f t="shared" si="7"/>
        <v>0</v>
      </c>
      <c r="M34" s="1027"/>
      <c r="N34" s="1027"/>
    </row>
    <row r="35" spans="1:14">
      <c r="A35" s="1025">
        <v>93</v>
      </c>
      <c r="B35" s="1026" t="s">
        <v>3036</v>
      </c>
      <c r="C35" s="1027"/>
      <c r="D35" s="1028"/>
      <c r="E35" s="1025" t="s">
        <v>5504</v>
      </c>
      <c r="F35" s="1027">
        <v>2</v>
      </c>
      <c r="G35" s="1029"/>
      <c r="H35" s="1030">
        <f t="shared" si="4"/>
        <v>0</v>
      </c>
      <c r="I35" s="1029"/>
      <c r="J35" s="1030">
        <f t="shared" si="5"/>
        <v>0</v>
      </c>
      <c r="K35" s="1029">
        <f t="shared" si="6"/>
        <v>0</v>
      </c>
      <c r="L35" s="1030">
        <f t="shared" si="7"/>
        <v>0</v>
      </c>
      <c r="M35" s="1027"/>
      <c r="N35" s="1027"/>
    </row>
    <row r="36" spans="1:14">
      <c r="A36" s="1025">
        <v>94</v>
      </c>
      <c r="B36" s="1026" t="s">
        <v>2939</v>
      </c>
      <c r="C36" s="1027"/>
      <c r="D36" s="1028"/>
      <c r="E36" s="1025" t="s">
        <v>5504</v>
      </c>
      <c r="F36" s="1027">
        <v>1</v>
      </c>
      <c r="G36" s="1029"/>
      <c r="H36" s="1030">
        <f t="shared" si="4"/>
        <v>0</v>
      </c>
      <c r="I36" s="1029"/>
      <c r="J36" s="1030">
        <f t="shared" si="5"/>
        <v>0</v>
      </c>
      <c r="K36" s="1029">
        <f t="shared" si="6"/>
        <v>0</v>
      </c>
      <c r="L36" s="1030">
        <f t="shared" si="7"/>
        <v>0</v>
      </c>
      <c r="M36" s="1027"/>
      <c r="N36" s="1027"/>
    </row>
    <row r="37" spans="1:14">
      <c r="A37" s="1025">
        <v>95</v>
      </c>
      <c r="B37" s="1026" t="s">
        <v>3037</v>
      </c>
      <c r="C37" s="1027"/>
      <c r="D37" s="1028"/>
      <c r="E37" s="1025" t="s">
        <v>5504</v>
      </c>
      <c r="F37" s="1027">
        <v>1</v>
      </c>
      <c r="G37" s="1029"/>
      <c r="H37" s="1030">
        <f t="shared" si="4"/>
        <v>0</v>
      </c>
      <c r="I37" s="1029"/>
      <c r="J37" s="1030">
        <f t="shared" si="5"/>
        <v>0</v>
      </c>
      <c r="K37" s="1029">
        <f t="shared" si="6"/>
        <v>0</v>
      </c>
      <c r="L37" s="1030">
        <f t="shared" si="7"/>
        <v>0</v>
      </c>
      <c r="M37" s="1027"/>
      <c r="N37" s="1027"/>
    </row>
    <row r="38" spans="1:14">
      <c r="A38" s="1025">
        <v>96</v>
      </c>
      <c r="B38" s="1026" t="s">
        <v>3038</v>
      </c>
      <c r="C38" s="1027"/>
      <c r="D38" s="1028"/>
      <c r="E38" s="1025" t="s">
        <v>5504</v>
      </c>
      <c r="F38" s="1027">
        <v>6</v>
      </c>
      <c r="G38" s="1029"/>
      <c r="H38" s="1030">
        <f t="shared" si="4"/>
        <v>0</v>
      </c>
      <c r="I38" s="1029"/>
      <c r="J38" s="1030">
        <f t="shared" si="5"/>
        <v>0</v>
      </c>
      <c r="K38" s="1029">
        <f t="shared" si="6"/>
        <v>0</v>
      </c>
      <c r="L38" s="1030">
        <f t="shared" si="7"/>
        <v>0</v>
      </c>
      <c r="M38" s="1027"/>
      <c r="N38" s="1027"/>
    </row>
    <row r="39" spans="1:14">
      <c r="A39" s="1025">
        <v>97</v>
      </c>
      <c r="B39" s="1026" t="s">
        <v>3039</v>
      </c>
      <c r="C39" s="1027"/>
      <c r="D39" s="1028"/>
      <c r="E39" s="1025" t="s">
        <v>5504</v>
      </c>
      <c r="F39" s="1027">
        <v>2</v>
      </c>
      <c r="G39" s="1029"/>
      <c r="H39" s="1030">
        <f t="shared" si="4"/>
        <v>0</v>
      </c>
      <c r="I39" s="1029"/>
      <c r="J39" s="1030">
        <f t="shared" si="5"/>
        <v>0</v>
      </c>
      <c r="K39" s="1029">
        <f t="shared" si="6"/>
        <v>0</v>
      </c>
      <c r="L39" s="1030">
        <f t="shared" si="7"/>
        <v>0</v>
      </c>
      <c r="M39" s="1027"/>
      <c r="N39" s="1027"/>
    </row>
    <row r="41" spans="1:14">
      <c r="A41" s="1025">
        <v>98</v>
      </c>
      <c r="B41" s="1026" t="s">
        <v>2955</v>
      </c>
      <c r="C41" s="1027"/>
      <c r="D41" s="1028"/>
      <c r="E41" s="1025" t="s">
        <v>459</v>
      </c>
      <c r="F41" s="1027">
        <v>75</v>
      </c>
      <c r="G41" s="1029"/>
      <c r="H41" s="1030">
        <f t="shared" ref="H41:H46" si="8">$F41*$G41</f>
        <v>0</v>
      </c>
      <c r="I41" s="1029"/>
      <c r="J41" s="1030">
        <f t="shared" ref="J41:J46" si="9">$F41*$I41</f>
        <v>0</v>
      </c>
      <c r="K41" s="1029">
        <f t="shared" ref="K41:K46" si="10">$G41+$I41</f>
        <v>0</v>
      </c>
      <c r="L41" s="1030">
        <f t="shared" ref="L41:L46" si="11">$H41+$J41</f>
        <v>0</v>
      </c>
      <c r="M41" s="1027"/>
      <c r="N41" s="1027"/>
    </row>
    <row r="42" spans="1:14">
      <c r="A42" s="1025">
        <v>99</v>
      </c>
      <c r="B42" s="1026" t="s">
        <v>3014</v>
      </c>
      <c r="C42" s="1027"/>
      <c r="D42" s="1028"/>
      <c r="E42" s="1025" t="s">
        <v>459</v>
      </c>
      <c r="F42" s="1027">
        <v>25</v>
      </c>
      <c r="G42" s="1029"/>
      <c r="H42" s="1030">
        <f t="shared" si="8"/>
        <v>0</v>
      </c>
      <c r="I42" s="1029"/>
      <c r="J42" s="1030">
        <f t="shared" si="9"/>
        <v>0</v>
      </c>
      <c r="K42" s="1029">
        <f t="shared" si="10"/>
        <v>0</v>
      </c>
      <c r="L42" s="1030">
        <f t="shared" si="11"/>
        <v>0</v>
      </c>
      <c r="M42" s="1027"/>
      <c r="N42" s="1027"/>
    </row>
    <row r="43" spans="1:14">
      <c r="A43" s="1025">
        <v>100</v>
      </c>
      <c r="B43" s="1026" t="s">
        <v>3040</v>
      </c>
      <c r="C43" s="1027"/>
      <c r="D43" s="1028"/>
      <c r="E43" s="1025" t="s">
        <v>4018</v>
      </c>
      <c r="F43" s="1027">
        <v>1</v>
      </c>
      <c r="G43" s="1029"/>
      <c r="H43" s="1030">
        <f t="shared" si="8"/>
        <v>0</v>
      </c>
      <c r="I43" s="1029"/>
      <c r="J43" s="1030">
        <f t="shared" si="9"/>
        <v>0</v>
      </c>
      <c r="K43" s="1029">
        <f t="shared" si="10"/>
        <v>0</v>
      </c>
      <c r="L43" s="1030">
        <f t="shared" si="11"/>
        <v>0</v>
      </c>
      <c r="M43" s="1027"/>
      <c r="N43" s="1027"/>
    </row>
    <row r="44" spans="1:14">
      <c r="A44" s="1025">
        <v>101</v>
      </c>
      <c r="B44" s="1026" t="s">
        <v>3041</v>
      </c>
      <c r="C44" s="1027"/>
      <c r="D44" s="1028"/>
      <c r="E44" s="1025" t="s">
        <v>4018</v>
      </c>
      <c r="F44" s="1027">
        <v>1</v>
      </c>
      <c r="G44" s="1029"/>
      <c r="H44" s="1030">
        <f t="shared" si="8"/>
        <v>0</v>
      </c>
      <c r="I44" s="1029"/>
      <c r="J44" s="1030">
        <f t="shared" si="9"/>
        <v>0</v>
      </c>
      <c r="K44" s="1029">
        <f t="shared" si="10"/>
        <v>0</v>
      </c>
      <c r="L44" s="1030">
        <f t="shared" si="11"/>
        <v>0</v>
      </c>
      <c r="M44" s="1027"/>
      <c r="N44" s="1027"/>
    </row>
    <row r="45" spans="1:14">
      <c r="A45" s="1025">
        <v>102</v>
      </c>
      <c r="B45" s="1026" t="s">
        <v>3017</v>
      </c>
      <c r="C45" s="1027"/>
      <c r="D45" s="1028"/>
      <c r="E45" s="1025" t="s">
        <v>4018</v>
      </c>
      <c r="F45" s="1027">
        <v>1</v>
      </c>
      <c r="G45" s="1029"/>
      <c r="H45" s="1030">
        <f t="shared" si="8"/>
        <v>0</v>
      </c>
      <c r="I45" s="1029"/>
      <c r="J45" s="1030">
        <f t="shared" si="9"/>
        <v>0</v>
      </c>
      <c r="K45" s="1029">
        <f t="shared" si="10"/>
        <v>0</v>
      </c>
      <c r="L45" s="1030">
        <f t="shared" si="11"/>
        <v>0</v>
      </c>
      <c r="M45" s="1027"/>
      <c r="N45" s="1027"/>
    </row>
    <row r="46" spans="1:14" ht="13.5" thickBot="1">
      <c r="A46" s="1025">
        <v>103</v>
      </c>
      <c r="B46" s="1026" t="s">
        <v>2973</v>
      </c>
      <c r="C46" s="1027"/>
      <c r="D46" s="1028"/>
      <c r="E46" s="1025" t="s">
        <v>4018</v>
      </c>
      <c r="F46" s="1027">
        <v>1</v>
      </c>
      <c r="G46" s="1029"/>
      <c r="H46" s="1030">
        <f t="shared" si="8"/>
        <v>0</v>
      </c>
      <c r="I46" s="1029"/>
      <c r="J46" s="1030">
        <f t="shared" si="9"/>
        <v>0</v>
      </c>
      <c r="K46" s="1029">
        <f t="shared" si="10"/>
        <v>0</v>
      </c>
      <c r="L46" s="1030">
        <f t="shared" si="11"/>
        <v>0</v>
      </c>
      <c r="M46" s="1027"/>
      <c r="N46" s="1027"/>
    </row>
    <row r="47" spans="1:14" ht="13.5" thickBot="1">
      <c r="A47" s="1045" t="s">
        <v>1283</v>
      </c>
      <c r="B47" s="1046" t="s">
        <v>1284</v>
      </c>
      <c r="C47" s="1047"/>
      <c r="D47" s="1048"/>
      <c r="E47" s="1049"/>
      <c r="F47" s="1047"/>
      <c r="G47" s="1050"/>
      <c r="H47" s="1051">
        <f>SUM(H7:H46)</f>
        <v>0</v>
      </c>
      <c r="I47" s="1050"/>
      <c r="J47" s="1050">
        <f>SUM(J7:J46)</f>
        <v>0</v>
      </c>
      <c r="K47" s="1050"/>
      <c r="L47" s="1050">
        <f>SUM(L7:L46)</f>
        <v>0</v>
      </c>
      <c r="M47" s="1047"/>
      <c r="N47"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6.xml><?xml version="1.0" encoding="utf-8"?>
<worksheet xmlns="http://schemas.openxmlformats.org/spreadsheetml/2006/main" xmlns:r="http://schemas.openxmlformats.org/officeDocument/2006/relationships">
  <sheetPr>
    <tabColor rgb="FF00B0F0"/>
    <pageSetUpPr fitToPage="1"/>
  </sheetPr>
  <dimension ref="A1:N48"/>
  <sheetViews>
    <sheetView zoomScale="85" zoomScaleNormal="100" zoomScaleSheetLayoutView="100" workbookViewId="0">
      <pane ySplit="6" topLeftCell="A25" activePane="bottomLeft" state="frozen"/>
      <selection activeCell="A31" sqref="A31"/>
      <selection pane="bottomLeft" activeCell="A31" sqref="A31"/>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3024</v>
      </c>
      <c r="C1" s="1684"/>
      <c r="D1" s="1684"/>
      <c r="E1" s="1011"/>
      <c r="G1" s="1013"/>
      <c r="H1" s="1014">
        <f>H48</f>
        <v>0</v>
      </c>
      <c r="I1" s="1015"/>
      <c r="J1" s="1014">
        <f>J48</f>
        <v>0</v>
      </c>
      <c r="K1" s="1015"/>
      <c r="L1" s="1014">
        <f>L48</f>
        <v>0</v>
      </c>
    </row>
    <row r="2" spans="1:14" s="1012" customFormat="1">
      <c r="A2" s="1010"/>
      <c r="B2" s="1684" t="s">
        <v>3022</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D7" s="1038" t="s">
        <v>4817</v>
      </c>
    </row>
    <row r="9" spans="1:14">
      <c r="A9" s="1025">
        <v>104</v>
      </c>
      <c r="B9" s="1026" t="s">
        <v>3043</v>
      </c>
      <c r="C9" s="1027"/>
      <c r="D9" s="1028"/>
      <c r="E9" s="1025" t="s">
        <v>5504</v>
      </c>
      <c r="F9" s="1027">
        <v>1</v>
      </c>
      <c r="G9" s="1029"/>
      <c r="H9" s="1030">
        <f t="shared" ref="H9:H26" si="0">$F9*$G9</f>
        <v>0</v>
      </c>
      <c r="I9" s="1029"/>
      <c r="J9" s="1030">
        <f t="shared" ref="J9:J26" si="1">$F9*$I9</f>
        <v>0</v>
      </c>
      <c r="K9" s="1029">
        <f t="shared" ref="K9:K26" si="2">$G9+$I9</f>
        <v>0</v>
      </c>
      <c r="L9" s="1030">
        <f t="shared" ref="L9:L26" si="3">$H9+$J9</f>
        <v>0</v>
      </c>
      <c r="M9" s="1027"/>
      <c r="N9" s="1027"/>
    </row>
    <row r="10" spans="1:14">
      <c r="A10" s="1025">
        <v>105</v>
      </c>
      <c r="B10" s="1026" t="s">
        <v>3044</v>
      </c>
      <c r="C10" s="1027"/>
      <c r="D10" s="1028"/>
      <c r="E10" s="1025" t="s">
        <v>5504</v>
      </c>
      <c r="F10" s="1027">
        <v>1</v>
      </c>
      <c r="G10" s="1029"/>
      <c r="H10" s="1030">
        <f t="shared" si="0"/>
        <v>0</v>
      </c>
      <c r="I10" s="1029"/>
      <c r="J10" s="1030">
        <f t="shared" si="1"/>
        <v>0</v>
      </c>
      <c r="K10" s="1029">
        <f t="shared" si="2"/>
        <v>0</v>
      </c>
      <c r="L10" s="1030">
        <f t="shared" si="3"/>
        <v>0</v>
      </c>
      <c r="M10" s="1027"/>
      <c r="N10" s="1027"/>
    </row>
    <row r="11" spans="1:14">
      <c r="A11" s="1025">
        <v>106</v>
      </c>
      <c r="B11" s="1026" t="s">
        <v>3027</v>
      </c>
      <c r="C11" s="1027"/>
      <c r="D11" s="1028"/>
      <c r="E11" s="1025" t="s">
        <v>5504</v>
      </c>
      <c r="F11" s="1027">
        <v>1</v>
      </c>
      <c r="G11" s="1029"/>
      <c r="H11" s="1030">
        <f t="shared" si="0"/>
        <v>0</v>
      </c>
      <c r="I11" s="1029"/>
      <c r="J11" s="1030">
        <f t="shared" si="1"/>
        <v>0</v>
      </c>
      <c r="K11" s="1029">
        <f t="shared" si="2"/>
        <v>0</v>
      </c>
      <c r="L11" s="1030">
        <f t="shared" si="3"/>
        <v>0</v>
      </c>
      <c r="M11" s="1027"/>
      <c r="N11" s="1027"/>
    </row>
    <row r="12" spans="1:14">
      <c r="A12" s="1025">
        <v>107</v>
      </c>
      <c r="B12" s="1026" t="s">
        <v>2946</v>
      </c>
      <c r="C12" s="1027"/>
      <c r="D12" s="1028"/>
      <c r="E12" s="1025" t="s">
        <v>5504</v>
      </c>
      <c r="F12" s="1027">
        <v>1</v>
      </c>
      <c r="G12" s="1029"/>
      <c r="H12" s="1030">
        <f t="shared" si="0"/>
        <v>0</v>
      </c>
      <c r="I12" s="1029"/>
      <c r="J12" s="1030">
        <f t="shared" si="1"/>
        <v>0</v>
      </c>
      <c r="K12" s="1029">
        <f t="shared" si="2"/>
        <v>0</v>
      </c>
      <c r="L12" s="1030">
        <f t="shared" si="3"/>
        <v>0</v>
      </c>
      <c r="M12" s="1027"/>
      <c r="N12" s="1027"/>
    </row>
    <row r="13" spans="1:14">
      <c r="A13" s="1025">
        <v>108</v>
      </c>
      <c r="B13" s="1026" t="s">
        <v>2947</v>
      </c>
      <c r="C13" s="1027"/>
      <c r="D13" s="1028"/>
      <c r="E13" s="1025" t="s">
        <v>5504</v>
      </c>
      <c r="F13" s="1027">
        <v>1</v>
      </c>
      <c r="G13" s="1029"/>
      <c r="H13" s="1030">
        <f t="shared" si="0"/>
        <v>0</v>
      </c>
      <c r="I13" s="1029"/>
      <c r="J13" s="1030">
        <f t="shared" si="1"/>
        <v>0</v>
      </c>
      <c r="K13" s="1029">
        <f t="shared" si="2"/>
        <v>0</v>
      </c>
      <c r="L13" s="1030">
        <f t="shared" si="3"/>
        <v>0</v>
      </c>
      <c r="M13" s="1027"/>
      <c r="N13" s="1027"/>
    </row>
    <row r="14" spans="1:14">
      <c r="A14" s="1025">
        <v>109</v>
      </c>
      <c r="B14" s="1026" t="s">
        <v>3045</v>
      </c>
      <c r="C14" s="1027"/>
      <c r="D14" s="1028"/>
      <c r="E14" s="1025" t="s">
        <v>5504</v>
      </c>
      <c r="F14" s="1027">
        <v>1</v>
      </c>
      <c r="G14" s="1029"/>
      <c r="H14" s="1030">
        <f t="shared" si="0"/>
        <v>0</v>
      </c>
      <c r="I14" s="1029"/>
      <c r="J14" s="1030">
        <f t="shared" si="1"/>
        <v>0</v>
      </c>
      <c r="K14" s="1029">
        <f t="shared" si="2"/>
        <v>0</v>
      </c>
      <c r="L14" s="1030">
        <f t="shared" si="3"/>
        <v>0</v>
      </c>
      <c r="M14" s="1027"/>
      <c r="N14" s="1027"/>
    </row>
    <row r="15" spans="1:14">
      <c r="A15" s="1025">
        <v>110</v>
      </c>
      <c r="B15" s="1026" t="s">
        <v>3046</v>
      </c>
      <c r="C15" s="1027"/>
      <c r="D15" s="1028"/>
      <c r="E15" s="1025" t="s">
        <v>5504</v>
      </c>
      <c r="F15" s="1027">
        <v>1</v>
      </c>
      <c r="G15" s="1029"/>
      <c r="H15" s="1030">
        <f t="shared" si="0"/>
        <v>0</v>
      </c>
      <c r="I15" s="1029"/>
      <c r="J15" s="1030">
        <f t="shared" si="1"/>
        <v>0</v>
      </c>
      <c r="K15" s="1029">
        <f t="shared" si="2"/>
        <v>0</v>
      </c>
      <c r="L15" s="1030">
        <f t="shared" si="3"/>
        <v>0</v>
      </c>
      <c r="M15" s="1027"/>
      <c r="N15" s="1027"/>
    </row>
    <row r="16" spans="1:14">
      <c r="A16" s="1025">
        <v>111</v>
      </c>
      <c r="B16" s="1026" t="s">
        <v>3047</v>
      </c>
      <c r="C16" s="1027"/>
      <c r="D16" s="1028"/>
      <c r="E16" s="1025" t="s">
        <v>5504</v>
      </c>
      <c r="F16" s="1027">
        <v>1</v>
      </c>
      <c r="G16" s="1029"/>
      <c r="H16" s="1030">
        <f t="shared" si="0"/>
        <v>0</v>
      </c>
      <c r="I16" s="1029"/>
      <c r="J16" s="1030">
        <f t="shared" si="1"/>
        <v>0</v>
      </c>
      <c r="K16" s="1029">
        <f t="shared" si="2"/>
        <v>0</v>
      </c>
      <c r="L16" s="1030">
        <f t="shared" si="3"/>
        <v>0</v>
      </c>
      <c r="M16" s="1027"/>
      <c r="N16" s="1027"/>
    </row>
    <row r="17" spans="1:14">
      <c r="A17" s="1025">
        <v>112</v>
      </c>
      <c r="B17" s="1026" t="s">
        <v>2935</v>
      </c>
      <c r="C17" s="1027"/>
      <c r="D17" s="1028"/>
      <c r="E17" s="1025" t="s">
        <v>5504</v>
      </c>
      <c r="F17" s="1027">
        <v>1</v>
      </c>
      <c r="G17" s="1029"/>
      <c r="H17" s="1030">
        <f t="shared" si="0"/>
        <v>0</v>
      </c>
      <c r="I17" s="1029"/>
      <c r="J17" s="1030">
        <f t="shared" si="1"/>
        <v>0</v>
      </c>
      <c r="K17" s="1029">
        <f t="shared" si="2"/>
        <v>0</v>
      </c>
      <c r="L17" s="1030">
        <f t="shared" si="3"/>
        <v>0</v>
      </c>
      <c r="M17" s="1027"/>
      <c r="N17" s="1027"/>
    </row>
    <row r="18" spans="1:14">
      <c r="A18" s="1025">
        <v>113</v>
      </c>
      <c r="B18" s="1026" t="s">
        <v>2939</v>
      </c>
      <c r="C18" s="1027"/>
      <c r="D18" s="1028"/>
      <c r="E18" s="1025" t="s">
        <v>5504</v>
      </c>
      <c r="F18" s="1027">
        <v>1</v>
      </c>
      <c r="G18" s="1029"/>
      <c r="H18" s="1030">
        <f t="shared" si="0"/>
        <v>0</v>
      </c>
      <c r="I18" s="1029"/>
      <c r="J18" s="1030">
        <f t="shared" si="1"/>
        <v>0</v>
      </c>
      <c r="K18" s="1029">
        <f t="shared" si="2"/>
        <v>0</v>
      </c>
      <c r="L18" s="1030">
        <f t="shared" si="3"/>
        <v>0</v>
      </c>
      <c r="M18" s="1027"/>
      <c r="N18" s="1027"/>
    </row>
    <row r="19" spans="1:14">
      <c r="A19" s="1025">
        <v>114</v>
      </c>
      <c r="B19" s="1026" t="s">
        <v>3028</v>
      </c>
      <c r="C19" s="1027"/>
      <c r="D19" s="1028"/>
      <c r="E19" s="1025" t="s">
        <v>5504</v>
      </c>
      <c r="F19" s="1027">
        <v>2</v>
      </c>
      <c r="G19" s="1029"/>
      <c r="H19" s="1030">
        <f t="shared" si="0"/>
        <v>0</v>
      </c>
      <c r="I19" s="1029"/>
      <c r="J19" s="1030">
        <f t="shared" si="1"/>
        <v>0</v>
      </c>
      <c r="K19" s="1029">
        <f t="shared" si="2"/>
        <v>0</v>
      </c>
      <c r="L19" s="1030">
        <f t="shared" si="3"/>
        <v>0</v>
      </c>
      <c r="M19" s="1027"/>
      <c r="N19" s="1027"/>
    </row>
    <row r="20" spans="1:14">
      <c r="A20" s="1025">
        <v>115</v>
      </c>
      <c r="B20" s="1026" t="s">
        <v>2943</v>
      </c>
      <c r="C20" s="1027"/>
      <c r="D20" s="1028"/>
      <c r="E20" s="1025" t="s">
        <v>5504</v>
      </c>
      <c r="F20" s="1027">
        <v>4</v>
      </c>
      <c r="G20" s="1029"/>
      <c r="H20" s="1030">
        <f t="shared" si="0"/>
        <v>0</v>
      </c>
      <c r="I20" s="1029"/>
      <c r="J20" s="1030">
        <f t="shared" si="1"/>
        <v>0</v>
      </c>
      <c r="K20" s="1029">
        <f t="shared" si="2"/>
        <v>0</v>
      </c>
      <c r="L20" s="1030">
        <f t="shared" si="3"/>
        <v>0</v>
      </c>
      <c r="M20" s="1027"/>
      <c r="N20" s="1027"/>
    </row>
    <row r="21" spans="1:14">
      <c r="A21" s="1025">
        <v>116</v>
      </c>
      <c r="B21" s="1026" t="s">
        <v>2944</v>
      </c>
      <c r="C21" s="1027"/>
      <c r="D21" s="1028"/>
      <c r="E21" s="1025" t="s">
        <v>5504</v>
      </c>
      <c r="F21" s="1027">
        <v>2</v>
      </c>
      <c r="G21" s="1029"/>
      <c r="H21" s="1030">
        <f t="shared" si="0"/>
        <v>0</v>
      </c>
      <c r="I21" s="1029"/>
      <c r="J21" s="1030">
        <f t="shared" si="1"/>
        <v>0</v>
      </c>
      <c r="K21" s="1029">
        <f t="shared" si="2"/>
        <v>0</v>
      </c>
      <c r="L21" s="1030">
        <f t="shared" si="3"/>
        <v>0</v>
      </c>
      <c r="M21" s="1027"/>
      <c r="N21" s="1027"/>
    </row>
    <row r="22" spans="1:14">
      <c r="A22" s="1025">
        <v>117</v>
      </c>
      <c r="B22" s="1026" t="s">
        <v>3029</v>
      </c>
      <c r="C22" s="1027"/>
      <c r="D22" s="1028"/>
      <c r="E22" s="1025" t="s">
        <v>5504</v>
      </c>
      <c r="F22" s="1027">
        <v>1</v>
      </c>
      <c r="G22" s="1029"/>
      <c r="H22" s="1030">
        <f t="shared" si="0"/>
        <v>0</v>
      </c>
      <c r="I22" s="1029"/>
      <c r="J22" s="1030">
        <f t="shared" si="1"/>
        <v>0</v>
      </c>
      <c r="K22" s="1029">
        <f t="shared" si="2"/>
        <v>0</v>
      </c>
      <c r="L22" s="1030">
        <f t="shared" si="3"/>
        <v>0</v>
      </c>
      <c r="M22" s="1027"/>
      <c r="N22" s="1027"/>
    </row>
    <row r="23" spans="1:14">
      <c r="A23" s="1025">
        <v>118</v>
      </c>
      <c r="B23" s="1026" t="s">
        <v>3030</v>
      </c>
      <c r="C23" s="1027"/>
      <c r="D23" s="1028"/>
      <c r="E23" s="1025" t="s">
        <v>5504</v>
      </c>
      <c r="F23" s="1027">
        <v>1</v>
      </c>
      <c r="G23" s="1029"/>
      <c r="H23" s="1030">
        <f t="shared" si="0"/>
        <v>0</v>
      </c>
      <c r="I23" s="1029"/>
      <c r="J23" s="1030">
        <f t="shared" si="1"/>
        <v>0</v>
      </c>
      <c r="K23" s="1029">
        <f t="shared" si="2"/>
        <v>0</v>
      </c>
      <c r="L23" s="1030">
        <f t="shared" si="3"/>
        <v>0</v>
      </c>
      <c r="M23" s="1027"/>
      <c r="N23" s="1027"/>
    </row>
    <row r="24" spans="1:14">
      <c r="A24" s="1025">
        <v>119</v>
      </c>
      <c r="B24" s="1026" t="s">
        <v>3031</v>
      </c>
      <c r="C24" s="1027"/>
      <c r="D24" s="1028"/>
      <c r="E24" s="1025" t="s">
        <v>5504</v>
      </c>
      <c r="F24" s="1027">
        <v>1</v>
      </c>
      <c r="G24" s="1029"/>
      <c r="H24" s="1030">
        <f t="shared" si="0"/>
        <v>0</v>
      </c>
      <c r="I24" s="1029"/>
      <c r="J24" s="1030">
        <f t="shared" si="1"/>
        <v>0</v>
      </c>
      <c r="K24" s="1029">
        <f t="shared" si="2"/>
        <v>0</v>
      </c>
      <c r="L24" s="1030">
        <f t="shared" si="3"/>
        <v>0</v>
      </c>
      <c r="M24" s="1027"/>
      <c r="N24" s="1027"/>
    </row>
    <row r="25" spans="1:14">
      <c r="A25" s="1025">
        <v>120</v>
      </c>
      <c r="B25" s="1026" t="s">
        <v>2951</v>
      </c>
      <c r="C25" s="1027"/>
      <c r="D25" s="1028"/>
      <c r="E25" s="1025" t="s">
        <v>5504</v>
      </c>
      <c r="F25" s="1027">
        <v>1</v>
      </c>
      <c r="G25" s="1029"/>
      <c r="H25" s="1030">
        <f t="shared" si="0"/>
        <v>0</v>
      </c>
      <c r="I25" s="1029"/>
      <c r="J25" s="1030">
        <f t="shared" si="1"/>
        <v>0</v>
      </c>
      <c r="K25" s="1029">
        <f t="shared" si="2"/>
        <v>0</v>
      </c>
      <c r="L25" s="1030">
        <f t="shared" si="3"/>
        <v>0</v>
      </c>
      <c r="M25" s="1027"/>
      <c r="N25" s="1027"/>
    </row>
    <row r="26" spans="1:14">
      <c r="A26" s="1025">
        <v>121</v>
      </c>
      <c r="B26" s="1026" t="s">
        <v>2952</v>
      </c>
      <c r="C26" s="1027"/>
      <c r="D26" s="1028"/>
      <c r="E26" s="1025" t="s">
        <v>5504</v>
      </c>
      <c r="F26" s="1027">
        <v>1</v>
      </c>
      <c r="G26" s="1029"/>
      <c r="H26" s="1030">
        <f t="shared" si="0"/>
        <v>0</v>
      </c>
      <c r="I26" s="1029"/>
      <c r="J26" s="1030">
        <f t="shared" si="1"/>
        <v>0</v>
      </c>
      <c r="K26" s="1029">
        <f t="shared" si="2"/>
        <v>0</v>
      </c>
      <c r="L26" s="1030">
        <f t="shared" si="3"/>
        <v>0</v>
      </c>
      <c r="M26" s="1027"/>
      <c r="N26" s="1027"/>
    </row>
    <row r="28" spans="1:14">
      <c r="A28" s="1025">
        <v>122</v>
      </c>
      <c r="B28" s="1026" t="s">
        <v>2958</v>
      </c>
      <c r="C28" s="1027"/>
      <c r="D28" s="1028"/>
      <c r="E28" s="1025" t="s">
        <v>5504</v>
      </c>
      <c r="F28" s="1027">
        <v>2</v>
      </c>
      <c r="G28" s="1029"/>
      <c r="H28" s="1030">
        <f>$F28*$G28</f>
        <v>0</v>
      </c>
      <c r="I28" s="1029"/>
      <c r="J28" s="1030">
        <f>$F28*$I28</f>
        <v>0</v>
      </c>
      <c r="K28" s="1029">
        <f>$G28+$I28</f>
        <v>0</v>
      </c>
      <c r="L28" s="1030">
        <f>$H28+$J28</f>
        <v>0</v>
      </c>
      <c r="M28" s="1027"/>
      <c r="N28" s="1027"/>
    </row>
    <row r="29" spans="1:14">
      <c r="A29" s="1025">
        <v>123</v>
      </c>
      <c r="B29" s="1026" t="s">
        <v>3048</v>
      </c>
      <c r="C29" s="1027"/>
      <c r="D29" s="1028"/>
      <c r="E29" s="1025" t="s">
        <v>5504</v>
      </c>
      <c r="F29" s="1027">
        <v>1</v>
      </c>
      <c r="G29" s="1029"/>
      <c r="H29" s="1030">
        <f>$F29*$G29</f>
        <v>0</v>
      </c>
      <c r="I29" s="1029"/>
      <c r="J29" s="1030">
        <f>$F29*$I29</f>
        <v>0</v>
      </c>
      <c r="K29" s="1029">
        <f>$G29+$I29</f>
        <v>0</v>
      </c>
      <c r="L29" s="1030">
        <f>$H29+$J29</f>
        <v>0</v>
      </c>
      <c r="M29" s="1027"/>
      <c r="N29" s="1027"/>
    </row>
    <row r="30" spans="1:14">
      <c r="A30" s="1025">
        <v>124</v>
      </c>
      <c r="B30" s="1026" t="s">
        <v>3049</v>
      </c>
      <c r="C30" s="1027"/>
      <c r="D30" s="1028"/>
      <c r="E30" s="1025" t="s">
        <v>5504</v>
      </c>
      <c r="F30" s="1027">
        <v>2</v>
      </c>
      <c r="G30" s="1029"/>
      <c r="H30" s="1030">
        <f>$F30*$G30</f>
        <v>0</v>
      </c>
      <c r="I30" s="1029"/>
      <c r="J30" s="1030">
        <f>$F30*$I30</f>
        <v>0</v>
      </c>
      <c r="K30" s="1029">
        <f>$G30+$I30</f>
        <v>0</v>
      </c>
      <c r="L30" s="1030">
        <f>$H30+$J30</f>
        <v>0</v>
      </c>
      <c r="M30" s="1027"/>
      <c r="N30" s="1027"/>
    </row>
    <row r="31" spans="1:14">
      <c r="A31" s="1025">
        <v>125</v>
      </c>
      <c r="B31" s="1026" t="s">
        <v>3033</v>
      </c>
      <c r="C31" s="1027"/>
      <c r="D31" s="1028"/>
      <c r="E31" s="1025" t="s">
        <v>5504</v>
      </c>
      <c r="F31" s="1027">
        <v>4</v>
      </c>
      <c r="G31" s="1029"/>
      <c r="H31" s="1030">
        <f>$F31*$G31</f>
        <v>0</v>
      </c>
      <c r="I31" s="1029"/>
      <c r="J31" s="1030">
        <f>$F31*$I31</f>
        <v>0</v>
      </c>
      <c r="K31" s="1029">
        <f>$G31+$I31</f>
        <v>0</v>
      </c>
      <c r="L31" s="1030">
        <f>$H31+$J31</f>
        <v>0</v>
      </c>
      <c r="M31" s="1027"/>
      <c r="N31" s="1027"/>
    </row>
    <row r="34" spans="1:14" ht="12.75" customHeight="1">
      <c r="A34" s="1025">
        <v>126</v>
      </c>
      <c r="B34" s="1026" t="s">
        <v>3050</v>
      </c>
      <c r="C34" s="1027"/>
      <c r="D34" s="1028"/>
      <c r="E34" s="1025" t="s">
        <v>5504</v>
      </c>
      <c r="F34" s="1027">
        <v>1</v>
      </c>
      <c r="G34" s="1029"/>
      <c r="H34" s="1030">
        <f t="shared" ref="H34:H40" si="4">$F34*$G34</f>
        <v>0</v>
      </c>
      <c r="I34" s="1029"/>
      <c r="J34" s="1030">
        <f t="shared" ref="J34:J40" si="5">$F34*$I34</f>
        <v>0</v>
      </c>
      <c r="K34" s="1029">
        <f t="shared" ref="K34:K40" si="6">$G34+$I34</f>
        <v>0</v>
      </c>
      <c r="L34" s="1030">
        <f t="shared" ref="L34:L40" si="7">$H34+$J34</f>
        <v>0</v>
      </c>
      <c r="M34" s="1027"/>
      <c r="N34" s="1027"/>
    </row>
    <row r="35" spans="1:14">
      <c r="A35" s="1025">
        <v>127</v>
      </c>
      <c r="B35" s="1026" t="s">
        <v>3035</v>
      </c>
      <c r="C35" s="1027"/>
      <c r="D35" s="1028"/>
      <c r="E35" s="1025" t="s">
        <v>5504</v>
      </c>
      <c r="F35" s="1027">
        <v>1</v>
      </c>
      <c r="G35" s="1029"/>
      <c r="H35" s="1030">
        <f t="shared" si="4"/>
        <v>0</v>
      </c>
      <c r="I35" s="1029"/>
      <c r="J35" s="1030">
        <f t="shared" si="5"/>
        <v>0</v>
      </c>
      <c r="K35" s="1029">
        <f t="shared" si="6"/>
        <v>0</v>
      </c>
      <c r="L35" s="1030">
        <f t="shared" si="7"/>
        <v>0</v>
      </c>
      <c r="M35" s="1027"/>
      <c r="N35" s="1027"/>
    </row>
    <row r="36" spans="1:14">
      <c r="A36" s="1025">
        <v>128</v>
      </c>
      <c r="B36" s="1026" t="s">
        <v>3051</v>
      </c>
      <c r="C36" s="1027"/>
      <c r="D36" s="1028"/>
      <c r="E36" s="1025" t="s">
        <v>5504</v>
      </c>
      <c r="F36" s="1027">
        <v>2</v>
      </c>
      <c r="G36" s="1029"/>
      <c r="H36" s="1030">
        <f t="shared" si="4"/>
        <v>0</v>
      </c>
      <c r="I36" s="1029"/>
      <c r="J36" s="1030">
        <f t="shared" si="5"/>
        <v>0</v>
      </c>
      <c r="K36" s="1029">
        <f t="shared" si="6"/>
        <v>0</v>
      </c>
      <c r="L36" s="1030">
        <f t="shared" si="7"/>
        <v>0</v>
      </c>
      <c r="M36" s="1027"/>
      <c r="N36" s="1027"/>
    </row>
    <row r="37" spans="1:14">
      <c r="A37" s="1025">
        <v>129</v>
      </c>
      <c r="B37" s="1026" t="s">
        <v>2939</v>
      </c>
      <c r="C37" s="1027"/>
      <c r="D37" s="1028"/>
      <c r="E37" s="1025" t="s">
        <v>5504</v>
      </c>
      <c r="F37" s="1027">
        <v>1</v>
      </c>
      <c r="G37" s="1029"/>
      <c r="H37" s="1030">
        <f t="shared" si="4"/>
        <v>0</v>
      </c>
      <c r="I37" s="1029"/>
      <c r="J37" s="1030">
        <f t="shared" si="5"/>
        <v>0</v>
      </c>
      <c r="K37" s="1029">
        <f t="shared" si="6"/>
        <v>0</v>
      </c>
      <c r="L37" s="1030">
        <f t="shared" si="7"/>
        <v>0</v>
      </c>
      <c r="M37" s="1027"/>
      <c r="N37" s="1027"/>
    </row>
    <row r="38" spans="1:14">
      <c r="A38" s="1025">
        <v>130</v>
      </c>
      <c r="B38" s="1026" t="s">
        <v>3052</v>
      </c>
      <c r="C38" s="1027"/>
      <c r="D38" s="1028"/>
      <c r="E38" s="1025" t="s">
        <v>5504</v>
      </c>
      <c r="F38" s="1027">
        <v>1</v>
      </c>
      <c r="G38" s="1029"/>
      <c r="H38" s="1030">
        <f t="shared" si="4"/>
        <v>0</v>
      </c>
      <c r="I38" s="1029"/>
      <c r="J38" s="1030">
        <f t="shared" si="5"/>
        <v>0</v>
      </c>
      <c r="K38" s="1029">
        <f t="shared" si="6"/>
        <v>0</v>
      </c>
      <c r="L38" s="1030">
        <f t="shared" si="7"/>
        <v>0</v>
      </c>
      <c r="M38" s="1027"/>
      <c r="N38" s="1027"/>
    </row>
    <row r="39" spans="1:14">
      <c r="A39" s="1025">
        <v>131</v>
      </c>
      <c r="B39" s="1026" t="s">
        <v>3038</v>
      </c>
      <c r="C39" s="1027"/>
      <c r="D39" s="1028"/>
      <c r="E39" s="1025" t="s">
        <v>5504</v>
      </c>
      <c r="F39" s="1027">
        <v>6</v>
      </c>
      <c r="G39" s="1029"/>
      <c r="H39" s="1030">
        <f t="shared" si="4"/>
        <v>0</v>
      </c>
      <c r="I39" s="1029"/>
      <c r="J39" s="1030">
        <f t="shared" si="5"/>
        <v>0</v>
      </c>
      <c r="K39" s="1029">
        <f t="shared" si="6"/>
        <v>0</v>
      </c>
      <c r="L39" s="1030">
        <f t="shared" si="7"/>
        <v>0</v>
      </c>
      <c r="M39" s="1027"/>
      <c r="N39" s="1027"/>
    </row>
    <row r="40" spans="1:14">
      <c r="A40" s="1025">
        <v>132</v>
      </c>
      <c r="B40" s="1026" t="s">
        <v>3039</v>
      </c>
      <c r="C40" s="1027"/>
      <c r="D40" s="1028"/>
      <c r="E40" s="1025" t="s">
        <v>5504</v>
      </c>
      <c r="F40" s="1027">
        <v>2</v>
      </c>
      <c r="G40" s="1029"/>
      <c r="H40" s="1030">
        <f t="shared" si="4"/>
        <v>0</v>
      </c>
      <c r="I40" s="1029"/>
      <c r="J40" s="1030">
        <f t="shared" si="5"/>
        <v>0</v>
      </c>
      <c r="K40" s="1029">
        <f t="shared" si="6"/>
        <v>0</v>
      </c>
      <c r="L40" s="1030">
        <f t="shared" si="7"/>
        <v>0</v>
      </c>
      <c r="M40" s="1027"/>
      <c r="N40" s="1027"/>
    </row>
    <row r="42" spans="1:14">
      <c r="A42" s="1025">
        <v>133</v>
      </c>
      <c r="B42" s="1026" t="s">
        <v>2955</v>
      </c>
      <c r="C42" s="1027"/>
      <c r="D42" s="1028"/>
      <c r="E42" s="1025" t="s">
        <v>459</v>
      </c>
      <c r="F42" s="1027">
        <v>345</v>
      </c>
      <c r="G42" s="1029"/>
      <c r="H42" s="1030">
        <f t="shared" ref="H42:H47" si="8">$F42*$G42</f>
        <v>0</v>
      </c>
      <c r="I42" s="1029"/>
      <c r="J42" s="1030">
        <f t="shared" ref="J42:J47" si="9">$F42*$I42</f>
        <v>0</v>
      </c>
      <c r="K42" s="1029">
        <f t="shared" ref="K42:K47" si="10">$G42+$I42</f>
        <v>0</v>
      </c>
      <c r="L42" s="1030">
        <f t="shared" ref="L42:L47" si="11">$H42+$J42</f>
        <v>0</v>
      </c>
      <c r="M42" s="1027"/>
      <c r="N42" s="1027"/>
    </row>
    <row r="43" spans="1:14">
      <c r="A43" s="1025">
        <v>134</v>
      </c>
      <c r="B43" s="1026" t="s">
        <v>3014</v>
      </c>
      <c r="C43" s="1027"/>
      <c r="D43" s="1028"/>
      <c r="E43" s="1025" t="s">
        <v>459</v>
      </c>
      <c r="F43" s="1027">
        <v>85</v>
      </c>
      <c r="G43" s="1029"/>
      <c r="H43" s="1030">
        <f t="shared" si="8"/>
        <v>0</v>
      </c>
      <c r="I43" s="1029"/>
      <c r="J43" s="1030">
        <f t="shared" si="9"/>
        <v>0</v>
      </c>
      <c r="K43" s="1029">
        <f t="shared" si="10"/>
        <v>0</v>
      </c>
      <c r="L43" s="1030">
        <f t="shared" si="11"/>
        <v>0</v>
      </c>
      <c r="M43" s="1027"/>
      <c r="N43" s="1027"/>
    </row>
    <row r="44" spans="1:14">
      <c r="A44" s="1025">
        <v>135</v>
      </c>
      <c r="B44" s="1026" t="s">
        <v>3040</v>
      </c>
      <c r="C44" s="1027"/>
      <c r="D44" s="1028"/>
      <c r="E44" s="1025" t="s">
        <v>4018</v>
      </c>
      <c r="F44" s="1027">
        <v>1</v>
      </c>
      <c r="G44" s="1029"/>
      <c r="H44" s="1030">
        <f t="shared" si="8"/>
        <v>0</v>
      </c>
      <c r="I44" s="1029"/>
      <c r="J44" s="1030">
        <f t="shared" si="9"/>
        <v>0</v>
      </c>
      <c r="K44" s="1029">
        <f t="shared" si="10"/>
        <v>0</v>
      </c>
      <c r="L44" s="1030">
        <f t="shared" si="11"/>
        <v>0</v>
      </c>
      <c r="M44" s="1027"/>
      <c r="N44" s="1027"/>
    </row>
    <row r="45" spans="1:14">
      <c r="A45" s="1025">
        <v>136</v>
      </c>
      <c r="B45" s="1026" t="s">
        <v>3041</v>
      </c>
      <c r="C45" s="1027"/>
      <c r="D45" s="1028"/>
      <c r="E45" s="1025" t="s">
        <v>4018</v>
      </c>
      <c r="F45" s="1027">
        <v>1</v>
      </c>
      <c r="G45" s="1029"/>
      <c r="H45" s="1030">
        <f t="shared" si="8"/>
        <v>0</v>
      </c>
      <c r="I45" s="1029"/>
      <c r="J45" s="1030">
        <f t="shared" si="9"/>
        <v>0</v>
      </c>
      <c r="K45" s="1029">
        <f t="shared" si="10"/>
        <v>0</v>
      </c>
      <c r="L45" s="1030">
        <f t="shared" si="11"/>
        <v>0</v>
      </c>
      <c r="M45" s="1027"/>
      <c r="N45" s="1027"/>
    </row>
    <row r="46" spans="1:14">
      <c r="A46" s="1025">
        <v>137</v>
      </c>
      <c r="B46" s="1026" t="s">
        <v>3017</v>
      </c>
      <c r="C46" s="1027"/>
      <c r="D46" s="1028"/>
      <c r="E46" s="1025" t="s">
        <v>4018</v>
      </c>
      <c r="F46" s="1027">
        <v>1</v>
      </c>
      <c r="G46" s="1029"/>
      <c r="H46" s="1030">
        <f t="shared" si="8"/>
        <v>0</v>
      </c>
      <c r="I46" s="1029"/>
      <c r="J46" s="1030">
        <f t="shared" si="9"/>
        <v>0</v>
      </c>
      <c r="K46" s="1029">
        <f t="shared" si="10"/>
        <v>0</v>
      </c>
      <c r="L46" s="1030">
        <f t="shared" si="11"/>
        <v>0</v>
      </c>
      <c r="M46" s="1027"/>
      <c r="N46" s="1027"/>
    </row>
    <row r="47" spans="1:14" ht="13.5" thickBot="1">
      <c r="A47" s="1025">
        <v>138</v>
      </c>
      <c r="B47" s="1026" t="s">
        <v>2973</v>
      </c>
      <c r="C47" s="1027"/>
      <c r="D47" s="1028"/>
      <c r="E47" s="1025" t="s">
        <v>4018</v>
      </c>
      <c r="F47" s="1027">
        <v>1</v>
      </c>
      <c r="G47" s="1029"/>
      <c r="H47" s="1030">
        <f t="shared" si="8"/>
        <v>0</v>
      </c>
      <c r="I47" s="1029"/>
      <c r="J47" s="1030">
        <f t="shared" si="9"/>
        <v>0</v>
      </c>
      <c r="K47" s="1029">
        <f t="shared" si="10"/>
        <v>0</v>
      </c>
      <c r="L47" s="1030">
        <f t="shared" si="11"/>
        <v>0</v>
      </c>
      <c r="M47" s="1027"/>
      <c r="N47" s="1027"/>
    </row>
    <row r="48" spans="1:14" ht="13.5" thickBot="1">
      <c r="A48" s="1045" t="s">
        <v>1283</v>
      </c>
      <c r="B48" s="1046" t="s">
        <v>1284</v>
      </c>
      <c r="C48" s="1047"/>
      <c r="D48" s="1048"/>
      <c r="E48" s="1049"/>
      <c r="F48" s="1047"/>
      <c r="G48" s="1050"/>
      <c r="H48" s="1051">
        <f>SUM(H7:H47)</f>
        <v>0</v>
      </c>
      <c r="I48" s="1050"/>
      <c r="J48" s="1050">
        <f>SUM(J7:J47)</f>
        <v>0</v>
      </c>
      <c r="K48" s="1050"/>
      <c r="L48" s="1050">
        <f>SUM(L7:L47)</f>
        <v>0</v>
      </c>
      <c r="M48" s="1047"/>
      <c r="N48"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7.xml><?xml version="1.0" encoding="utf-8"?>
<worksheet xmlns="http://schemas.openxmlformats.org/spreadsheetml/2006/main" xmlns:r="http://schemas.openxmlformats.org/officeDocument/2006/relationships">
  <sheetPr>
    <tabColor rgb="FF00B0F0"/>
    <pageSetUpPr fitToPage="1"/>
  </sheetPr>
  <dimension ref="A1:N47"/>
  <sheetViews>
    <sheetView zoomScale="85" zoomScaleNormal="100" zoomScaleSheetLayoutView="100" workbookViewId="0">
      <pane ySplit="6" topLeftCell="A7" activePane="bottomLeft" state="frozen"/>
      <selection activeCell="A31" sqref="A31"/>
      <selection pane="bottomLeft" activeCell="I9" sqref="I9"/>
    </sheetView>
  </sheetViews>
  <sheetFormatPr defaultRowHeight="12.75"/>
  <cols>
    <col min="1" max="1" width="11" style="1035" customWidth="1"/>
    <col min="2" max="2" width="6.83203125" style="1036" customWidth="1"/>
    <col min="3" max="3" width="5.5" style="1036" customWidth="1"/>
    <col min="4" max="4" width="68.1640625" style="1038" customWidth="1"/>
    <col min="5" max="5" width="10.1640625" style="1035" customWidth="1"/>
    <col min="6" max="6" width="9.33203125" style="1036"/>
    <col min="7" max="12" width="12.5" style="1037" customWidth="1"/>
    <col min="13" max="13" width="15" style="1036" customWidth="1"/>
    <col min="14" max="14" width="17" style="1036" customWidth="1"/>
    <col min="15" max="16384" width="9.33203125" style="1000"/>
  </cols>
  <sheetData>
    <row r="1" spans="1:14" s="1012" customFormat="1">
      <c r="A1" s="1010"/>
      <c r="B1" s="1684" t="s">
        <v>3024</v>
      </c>
      <c r="C1" s="1684"/>
      <c r="D1" s="1684"/>
      <c r="E1" s="1011"/>
      <c r="G1" s="1013"/>
      <c r="H1" s="1014">
        <f>H47</f>
        <v>0</v>
      </c>
      <c r="I1" s="1015"/>
      <c r="J1" s="1014">
        <f>J47</f>
        <v>0</v>
      </c>
      <c r="K1" s="1015"/>
      <c r="L1" s="1014">
        <f>L47</f>
        <v>0</v>
      </c>
    </row>
    <row r="2" spans="1:14" s="1012" customFormat="1">
      <c r="A2" s="1010"/>
      <c r="B2" s="1684" t="s">
        <v>3023</v>
      </c>
      <c r="C2" s="1684"/>
      <c r="D2" s="1684"/>
      <c r="E2" s="1011"/>
      <c r="G2" s="1016"/>
      <c r="H2" s="1017"/>
      <c r="I2" s="1011"/>
      <c r="J2" s="1011"/>
      <c r="K2" s="1011"/>
      <c r="L2" s="1011"/>
    </row>
    <row r="3" spans="1:14" s="1012" customFormat="1">
      <c r="A3" s="1010"/>
      <c r="B3" s="1685"/>
      <c r="C3" s="1685"/>
      <c r="D3" s="1685"/>
      <c r="E3" s="1011"/>
      <c r="G3" s="1017"/>
      <c r="H3" s="1017"/>
      <c r="I3" s="1011"/>
      <c r="J3" s="1011"/>
      <c r="K3" s="1011"/>
      <c r="L3" s="1011"/>
    </row>
    <row r="4" spans="1:14" ht="25.5">
      <c r="A4" s="1018" t="s">
        <v>4834</v>
      </c>
      <c r="B4" s="1686" t="s">
        <v>4835</v>
      </c>
      <c r="C4" s="1686"/>
      <c r="D4" s="1686"/>
      <c r="E4" s="1019" t="s">
        <v>4836</v>
      </c>
      <c r="F4" s="1019" t="s">
        <v>4837</v>
      </c>
      <c r="G4" s="1002" t="s">
        <v>4838</v>
      </c>
      <c r="H4" s="1002" t="s">
        <v>4839</v>
      </c>
      <c r="I4" s="1002" t="s">
        <v>4840</v>
      </c>
      <c r="J4" s="1002" t="s">
        <v>4841</v>
      </c>
      <c r="K4" s="1002" t="s">
        <v>4842</v>
      </c>
      <c r="L4" s="1002" t="s">
        <v>4843</v>
      </c>
      <c r="M4" s="1002" t="s">
        <v>5953</v>
      </c>
      <c r="N4" s="1002" t="s">
        <v>4844</v>
      </c>
    </row>
    <row r="5" spans="1:14">
      <c r="A5" s="1020">
        <v>1</v>
      </c>
      <c r="B5" s="1020" t="s">
        <v>5936</v>
      </c>
      <c r="C5" s="1020" t="s">
        <v>5936</v>
      </c>
      <c r="D5" s="1020">
        <v>2</v>
      </c>
      <c r="E5" s="1020">
        <v>3</v>
      </c>
      <c r="F5" s="1020">
        <v>4</v>
      </c>
      <c r="G5" s="1020">
        <v>5</v>
      </c>
      <c r="H5" s="1020">
        <v>6</v>
      </c>
      <c r="I5" s="1020">
        <v>7</v>
      </c>
      <c r="J5" s="1020">
        <v>8</v>
      </c>
      <c r="K5" s="1020">
        <v>9</v>
      </c>
      <c r="L5" s="1020">
        <v>10</v>
      </c>
      <c r="M5" s="1020">
        <v>11</v>
      </c>
      <c r="N5" s="1020">
        <v>12</v>
      </c>
    </row>
    <row r="6" spans="1:14" s="1024" customFormat="1">
      <c r="A6" s="1021" t="s">
        <v>4845</v>
      </c>
      <c r="B6" s="1022" t="s">
        <v>4845</v>
      </c>
      <c r="C6" s="1022" t="s">
        <v>4845</v>
      </c>
      <c r="D6" s="1023" t="s">
        <v>4845</v>
      </c>
      <c r="E6" s="1021" t="s">
        <v>4845</v>
      </c>
      <c r="F6" s="1022" t="s">
        <v>4845</v>
      </c>
      <c r="G6" s="1021" t="s">
        <v>4846</v>
      </c>
      <c r="H6" s="1021" t="s">
        <v>4846</v>
      </c>
      <c r="I6" s="1021" t="s">
        <v>4846</v>
      </c>
      <c r="J6" s="1021" t="s">
        <v>4846</v>
      </c>
      <c r="K6" s="1022" t="s">
        <v>4846</v>
      </c>
      <c r="L6" s="1022" t="s">
        <v>4846</v>
      </c>
      <c r="M6" s="1022" t="s">
        <v>4846</v>
      </c>
      <c r="N6" s="1022" t="s">
        <v>4846</v>
      </c>
    </row>
    <row r="7" spans="1:14">
      <c r="D7" s="1038" t="s">
        <v>4812</v>
      </c>
    </row>
    <row r="9" spans="1:14">
      <c r="A9" s="1025">
        <v>139</v>
      </c>
      <c r="B9" s="1026" t="s">
        <v>3025</v>
      </c>
      <c r="C9" s="1027"/>
      <c r="D9" s="1028"/>
      <c r="E9" s="1025" t="s">
        <v>5504</v>
      </c>
      <c r="F9" s="1027">
        <v>1</v>
      </c>
      <c r="G9" s="1029"/>
      <c r="H9" s="1030">
        <f t="shared" ref="H9:H25" si="0">$F9*$G9</f>
        <v>0</v>
      </c>
      <c r="I9" s="1029"/>
      <c r="J9" s="1030">
        <f t="shared" ref="J9:J25" si="1">$F9*$I9</f>
        <v>0</v>
      </c>
      <c r="K9" s="1029">
        <f t="shared" ref="K9:K25" si="2">$G9+$I9</f>
        <v>0</v>
      </c>
      <c r="L9" s="1030">
        <f t="shared" ref="L9:L25" si="3">$H9+$J9</f>
        <v>0</v>
      </c>
      <c r="M9" s="1027"/>
      <c r="N9" s="1027"/>
    </row>
    <row r="10" spans="1:14">
      <c r="A10" s="1025">
        <v>140</v>
      </c>
      <c r="B10" s="1026" t="s">
        <v>3026</v>
      </c>
      <c r="C10" s="1027"/>
      <c r="D10" s="1028"/>
      <c r="E10" s="1025" t="s">
        <v>5504</v>
      </c>
      <c r="F10" s="1027">
        <v>1</v>
      </c>
      <c r="G10" s="1029"/>
      <c r="H10" s="1030">
        <f t="shared" si="0"/>
        <v>0</v>
      </c>
      <c r="I10" s="1029"/>
      <c r="J10" s="1030">
        <f t="shared" si="1"/>
        <v>0</v>
      </c>
      <c r="K10" s="1029">
        <f t="shared" si="2"/>
        <v>0</v>
      </c>
      <c r="L10" s="1030">
        <f t="shared" si="3"/>
        <v>0</v>
      </c>
      <c r="M10" s="1027"/>
      <c r="N10" s="1027"/>
    </row>
    <row r="11" spans="1:14">
      <c r="A11" s="1025">
        <v>141</v>
      </c>
      <c r="B11" s="1026" t="s">
        <v>3027</v>
      </c>
      <c r="C11" s="1027"/>
      <c r="D11" s="1028"/>
      <c r="E11" s="1025" t="s">
        <v>5504</v>
      </c>
      <c r="F11" s="1027">
        <v>1</v>
      </c>
      <c r="G11" s="1029"/>
      <c r="H11" s="1030">
        <f t="shared" si="0"/>
        <v>0</v>
      </c>
      <c r="I11" s="1029"/>
      <c r="J11" s="1030">
        <f t="shared" si="1"/>
        <v>0</v>
      </c>
      <c r="K11" s="1029">
        <f t="shared" si="2"/>
        <v>0</v>
      </c>
      <c r="L11" s="1030">
        <f t="shared" si="3"/>
        <v>0</v>
      </c>
      <c r="M11" s="1027"/>
      <c r="N11" s="1027"/>
    </row>
    <row r="12" spans="1:14">
      <c r="A12" s="1025">
        <v>142</v>
      </c>
      <c r="B12" s="1026" t="s">
        <v>2946</v>
      </c>
      <c r="C12" s="1027"/>
      <c r="D12" s="1028"/>
      <c r="E12" s="1025" t="s">
        <v>5504</v>
      </c>
      <c r="F12" s="1027">
        <v>1</v>
      </c>
      <c r="G12" s="1029"/>
      <c r="H12" s="1030">
        <f t="shared" si="0"/>
        <v>0</v>
      </c>
      <c r="I12" s="1029"/>
      <c r="J12" s="1030">
        <f t="shared" si="1"/>
        <v>0</v>
      </c>
      <c r="K12" s="1029">
        <f t="shared" si="2"/>
        <v>0</v>
      </c>
      <c r="L12" s="1030">
        <f t="shared" si="3"/>
        <v>0</v>
      </c>
      <c r="M12" s="1027"/>
      <c r="N12" s="1027"/>
    </row>
    <row r="13" spans="1:14">
      <c r="A13" s="1025">
        <v>143</v>
      </c>
      <c r="B13" s="1026" t="s">
        <v>2947</v>
      </c>
      <c r="C13" s="1027"/>
      <c r="D13" s="1028"/>
      <c r="E13" s="1025" t="s">
        <v>5504</v>
      </c>
      <c r="F13" s="1027">
        <v>1</v>
      </c>
      <c r="G13" s="1029"/>
      <c r="H13" s="1030">
        <f t="shared" si="0"/>
        <v>0</v>
      </c>
      <c r="I13" s="1029"/>
      <c r="J13" s="1030">
        <f t="shared" si="1"/>
        <v>0</v>
      </c>
      <c r="K13" s="1029">
        <f t="shared" si="2"/>
        <v>0</v>
      </c>
      <c r="L13" s="1030">
        <f t="shared" si="3"/>
        <v>0</v>
      </c>
      <c r="M13" s="1027"/>
      <c r="N13" s="1027"/>
    </row>
    <row r="14" spans="1:14">
      <c r="A14" s="1025">
        <v>144</v>
      </c>
      <c r="B14" s="1026" t="s">
        <v>2948</v>
      </c>
      <c r="C14" s="1027"/>
      <c r="D14" s="1028"/>
      <c r="E14" s="1025" t="s">
        <v>5504</v>
      </c>
      <c r="F14" s="1027">
        <v>1</v>
      </c>
      <c r="G14" s="1029"/>
      <c r="H14" s="1030">
        <f t="shared" si="0"/>
        <v>0</v>
      </c>
      <c r="I14" s="1029"/>
      <c r="J14" s="1030">
        <f t="shared" si="1"/>
        <v>0</v>
      </c>
      <c r="K14" s="1029">
        <f t="shared" si="2"/>
        <v>0</v>
      </c>
      <c r="L14" s="1030">
        <f t="shared" si="3"/>
        <v>0</v>
      </c>
      <c r="M14" s="1027"/>
      <c r="N14" s="1027"/>
    </row>
    <row r="15" spans="1:14">
      <c r="A15" s="1025">
        <v>145</v>
      </c>
      <c r="B15" s="1026" t="s">
        <v>2949</v>
      </c>
      <c r="C15" s="1027"/>
      <c r="D15" s="1028"/>
      <c r="E15" s="1025" t="s">
        <v>5504</v>
      </c>
      <c r="F15" s="1027">
        <v>1</v>
      </c>
      <c r="G15" s="1029"/>
      <c r="H15" s="1030">
        <f t="shared" si="0"/>
        <v>0</v>
      </c>
      <c r="I15" s="1029"/>
      <c r="J15" s="1030">
        <f t="shared" si="1"/>
        <v>0</v>
      </c>
      <c r="K15" s="1029">
        <f t="shared" si="2"/>
        <v>0</v>
      </c>
      <c r="L15" s="1030">
        <f t="shared" si="3"/>
        <v>0</v>
      </c>
      <c r="M15" s="1027"/>
      <c r="N15" s="1027"/>
    </row>
    <row r="16" spans="1:14">
      <c r="A16" s="1025">
        <v>146</v>
      </c>
      <c r="B16" s="1026" t="s">
        <v>2950</v>
      </c>
      <c r="C16" s="1027"/>
      <c r="D16" s="1028"/>
      <c r="E16" s="1025" t="s">
        <v>5504</v>
      </c>
      <c r="F16" s="1027">
        <v>1</v>
      </c>
      <c r="G16" s="1029"/>
      <c r="H16" s="1030">
        <f t="shared" si="0"/>
        <v>0</v>
      </c>
      <c r="I16" s="1029"/>
      <c r="J16" s="1030">
        <f t="shared" si="1"/>
        <v>0</v>
      </c>
      <c r="K16" s="1029">
        <f t="shared" si="2"/>
        <v>0</v>
      </c>
      <c r="L16" s="1030">
        <f t="shared" si="3"/>
        <v>0</v>
      </c>
      <c r="M16" s="1027"/>
      <c r="N16" s="1027"/>
    </row>
    <row r="17" spans="1:14">
      <c r="A17" s="1025">
        <v>147</v>
      </c>
      <c r="B17" s="1026" t="s">
        <v>2935</v>
      </c>
      <c r="C17" s="1027"/>
      <c r="D17" s="1028"/>
      <c r="E17" s="1025" t="s">
        <v>5504</v>
      </c>
      <c r="F17" s="1027">
        <v>1</v>
      </c>
      <c r="G17" s="1029"/>
      <c r="H17" s="1030">
        <f t="shared" si="0"/>
        <v>0</v>
      </c>
      <c r="I17" s="1029"/>
      <c r="J17" s="1030">
        <f t="shared" si="1"/>
        <v>0</v>
      </c>
      <c r="K17" s="1029">
        <f t="shared" si="2"/>
        <v>0</v>
      </c>
      <c r="L17" s="1030">
        <f t="shared" si="3"/>
        <v>0</v>
      </c>
      <c r="M17" s="1027"/>
      <c r="N17" s="1027"/>
    </row>
    <row r="18" spans="1:14">
      <c r="A18" s="1025">
        <v>148</v>
      </c>
      <c r="B18" s="1026" t="s">
        <v>2939</v>
      </c>
      <c r="C18" s="1027"/>
      <c r="D18" s="1028"/>
      <c r="E18" s="1025" t="s">
        <v>5504</v>
      </c>
      <c r="F18" s="1027">
        <v>1</v>
      </c>
      <c r="G18" s="1029"/>
      <c r="H18" s="1030">
        <f t="shared" si="0"/>
        <v>0</v>
      </c>
      <c r="I18" s="1029"/>
      <c r="J18" s="1030">
        <f t="shared" si="1"/>
        <v>0</v>
      </c>
      <c r="K18" s="1029">
        <f t="shared" si="2"/>
        <v>0</v>
      </c>
      <c r="L18" s="1030">
        <f t="shared" si="3"/>
        <v>0</v>
      </c>
      <c r="M18" s="1027"/>
      <c r="N18" s="1027"/>
    </row>
    <row r="19" spans="1:14">
      <c r="A19" s="1025">
        <v>149</v>
      </c>
      <c r="B19" s="1026" t="s">
        <v>3028</v>
      </c>
      <c r="C19" s="1027"/>
      <c r="D19" s="1028"/>
      <c r="E19" s="1025" t="s">
        <v>5504</v>
      </c>
      <c r="F19" s="1027">
        <v>2</v>
      </c>
      <c r="G19" s="1029"/>
      <c r="H19" s="1030">
        <f t="shared" si="0"/>
        <v>0</v>
      </c>
      <c r="I19" s="1029"/>
      <c r="J19" s="1030">
        <f t="shared" si="1"/>
        <v>0</v>
      </c>
      <c r="K19" s="1029">
        <f t="shared" si="2"/>
        <v>0</v>
      </c>
      <c r="L19" s="1030">
        <f t="shared" si="3"/>
        <v>0</v>
      </c>
      <c r="M19" s="1027"/>
      <c r="N19" s="1027"/>
    </row>
    <row r="20" spans="1:14">
      <c r="A20" s="1025">
        <v>150</v>
      </c>
      <c r="B20" s="1026" t="s">
        <v>2943</v>
      </c>
      <c r="C20" s="1027"/>
      <c r="D20" s="1028"/>
      <c r="E20" s="1025" t="s">
        <v>5504</v>
      </c>
      <c r="F20" s="1027">
        <v>1</v>
      </c>
      <c r="G20" s="1029"/>
      <c r="H20" s="1030">
        <f t="shared" si="0"/>
        <v>0</v>
      </c>
      <c r="I20" s="1029"/>
      <c r="J20" s="1030">
        <f t="shared" si="1"/>
        <v>0</v>
      </c>
      <c r="K20" s="1029">
        <f t="shared" si="2"/>
        <v>0</v>
      </c>
      <c r="L20" s="1030">
        <f t="shared" si="3"/>
        <v>0</v>
      </c>
      <c r="M20" s="1027"/>
      <c r="N20" s="1027"/>
    </row>
    <row r="21" spans="1:14">
      <c r="A21" s="1025">
        <v>151</v>
      </c>
      <c r="B21" s="1026" t="s">
        <v>3029</v>
      </c>
      <c r="C21" s="1027"/>
      <c r="D21" s="1028"/>
      <c r="E21" s="1025" t="s">
        <v>5504</v>
      </c>
      <c r="F21" s="1027">
        <v>1</v>
      </c>
      <c r="G21" s="1029"/>
      <c r="H21" s="1030">
        <f t="shared" si="0"/>
        <v>0</v>
      </c>
      <c r="I21" s="1029"/>
      <c r="J21" s="1030">
        <f t="shared" si="1"/>
        <v>0</v>
      </c>
      <c r="K21" s="1029">
        <f t="shared" si="2"/>
        <v>0</v>
      </c>
      <c r="L21" s="1030">
        <f t="shared" si="3"/>
        <v>0</v>
      </c>
      <c r="M21" s="1027"/>
      <c r="N21" s="1027"/>
    </row>
    <row r="22" spans="1:14">
      <c r="A22" s="1025">
        <v>152</v>
      </c>
      <c r="B22" s="1026" t="s">
        <v>3030</v>
      </c>
      <c r="C22" s="1027"/>
      <c r="D22" s="1028"/>
      <c r="E22" s="1025" t="s">
        <v>5504</v>
      </c>
      <c r="F22" s="1027">
        <v>1</v>
      </c>
      <c r="G22" s="1029"/>
      <c r="H22" s="1030">
        <f t="shared" si="0"/>
        <v>0</v>
      </c>
      <c r="I22" s="1029"/>
      <c r="J22" s="1030">
        <f t="shared" si="1"/>
        <v>0</v>
      </c>
      <c r="K22" s="1029">
        <f t="shared" si="2"/>
        <v>0</v>
      </c>
      <c r="L22" s="1030">
        <f t="shared" si="3"/>
        <v>0</v>
      </c>
      <c r="M22" s="1027"/>
      <c r="N22" s="1027"/>
    </row>
    <row r="23" spans="1:14">
      <c r="A23" s="1025">
        <v>153</v>
      </c>
      <c r="B23" s="1026" t="s">
        <v>3031</v>
      </c>
      <c r="C23" s="1027"/>
      <c r="D23" s="1028"/>
      <c r="E23" s="1025" t="s">
        <v>5504</v>
      </c>
      <c r="F23" s="1027">
        <v>1</v>
      </c>
      <c r="G23" s="1029"/>
      <c r="H23" s="1030">
        <f t="shared" si="0"/>
        <v>0</v>
      </c>
      <c r="I23" s="1029"/>
      <c r="J23" s="1030">
        <f t="shared" si="1"/>
        <v>0</v>
      </c>
      <c r="K23" s="1029">
        <f t="shared" si="2"/>
        <v>0</v>
      </c>
      <c r="L23" s="1030">
        <f t="shared" si="3"/>
        <v>0</v>
      </c>
      <c r="M23" s="1027"/>
      <c r="N23" s="1027"/>
    </row>
    <row r="24" spans="1:14">
      <c r="A24" s="1025">
        <v>154</v>
      </c>
      <c r="B24" s="1026" t="s">
        <v>2951</v>
      </c>
      <c r="C24" s="1027"/>
      <c r="D24" s="1028"/>
      <c r="E24" s="1025" t="s">
        <v>5504</v>
      </c>
      <c r="F24" s="1027">
        <v>1</v>
      </c>
      <c r="G24" s="1029"/>
      <c r="H24" s="1030">
        <f t="shared" si="0"/>
        <v>0</v>
      </c>
      <c r="I24" s="1029"/>
      <c r="J24" s="1030">
        <f t="shared" si="1"/>
        <v>0</v>
      </c>
      <c r="K24" s="1029">
        <f t="shared" si="2"/>
        <v>0</v>
      </c>
      <c r="L24" s="1030">
        <f t="shared" si="3"/>
        <v>0</v>
      </c>
      <c r="M24" s="1027"/>
      <c r="N24" s="1027"/>
    </row>
    <row r="25" spans="1:14">
      <c r="A25" s="1025">
        <v>155</v>
      </c>
      <c r="B25" s="1026" t="s">
        <v>2952</v>
      </c>
      <c r="C25" s="1027"/>
      <c r="D25" s="1028"/>
      <c r="E25" s="1025" t="s">
        <v>5504</v>
      </c>
      <c r="F25" s="1027">
        <v>1</v>
      </c>
      <c r="G25" s="1029"/>
      <c r="H25" s="1030">
        <f t="shared" si="0"/>
        <v>0</v>
      </c>
      <c r="I25" s="1029"/>
      <c r="J25" s="1030">
        <f t="shared" si="1"/>
        <v>0</v>
      </c>
      <c r="K25" s="1029">
        <f t="shared" si="2"/>
        <v>0</v>
      </c>
      <c r="L25" s="1030">
        <f t="shared" si="3"/>
        <v>0</v>
      </c>
      <c r="M25" s="1027"/>
      <c r="N25" s="1027"/>
    </row>
    <row r="27" spans="1:14">
      <c r="A27" s="1025">
        <v>156</v>
      </c>
      <c r="B27" s="1026" t="s">
        <v>2958</v>
      </c>
      <c r="C27" s="1027"/>
      <c r="D27" s="1028"/>
      <c r="E27" s="1025" t="s">
        <v>5504</v>
      </c>
      <c r="F27" s="1027">
        <v>1</v>
      </c>
      <c r="G27" s="1029"/>
      <c r="H27" s="1030">
        <f>$F27*$G27</f>
        <v>0</v>
      </c>
      <c r="I27" s="1029"/>
      <c r="J27" s="1030">
        <f>$F27*$I27</f>
        <v>0</v>
      </c>
      <c r="K27" s="1029">
        <f>$G27+$I27</f>
        <v>0</v>
      </c>
      <c r="L27" s="1030">
        <f>$H27+$J27</f>
        <v>0</v>
      </c>
      <c r="M27" s="1027"/>
      <c r="N27" s="1027"/>
    </row>
    <row r="28" spans="1:14">
      <c r="A28" s="1025">
        <v>157</v>
      </c>
      <c r="B28" s="1026" t="s">
        <v>3032</v>
      </c>
      <c r="C28" s="1027"/>
      <c r="D28" s="1028"/>
      <c r="E28" s="1025" t="s">
        <v>5504</v>
      </c>
      <c r="F28" s="1027">
        <v>1</v>
      </c>
      <c r="G28" s="1029"/>
      <c r="H28" s="1030">
        <f>$F28*$G28</f>
        <v>0</v>
      </c>
      <c r="I28" s="1029"/>
      <c r="J28" s="1030">
        <f>$F28*$I28</f>
        <v>0</v>
      </c>
      <c r="K28" s="1029">
        <f>$G28+$I28</f>
        <v>0</v>
      </c>
      <c r="L28" s="1030">
        <f>$H28+$J28</f>
        <v>0</v>
      </c>
      <c r="M28" s="1027"/>
      <c r="N28" s="1027"/>
    </row>
    <row r="29" spans="1:14">
      <c r="A29" s="1025">
        <v>158</v>
      </c>
      <c r="B29" s="1026" t="s">
        <v>2963</v>
      </c>
      <c r="C29" s="1027"/>
      <c r="D29" s="1028"/>
      <c r="E29" s="1025" t="s">
        <v>5504</v>
      </c>
      <c r="F29" s="1027">
        <v>1</v>
      </c>
      <c r="G29" s="1029"/>
      <c r="H29" s="1030">
        <f>$F29*$G29</f>
        <v>0</v>
      </c>
      <c r="I29" s="1029"/>
      <c r="J29" s="1030">
        <f>$F29*$I29</f>
        <v>0</v>
      </c>
      <c r="K29" s="1029">
        <f>$G29+$I29</f>
        <v>0</v>
      </c>
      <c r="L29" s="1030">
        <f>$H29+$J29</f>
        <v>0</v>
      </c>
      <c r="M29" s="1027"/>
      <c r="N29" s="1027"/>
    </row>
    <row r="30" spans="1:14">
      <c r="A30" s="1025">
        <v>159</v>
      </c>
      <c r="B30" s="1026" t="s">
        <v>3033</v>
      </c>
      <c r="C30" s="1027"/>
      <c r="D30" s="1028"/>
      <c r="E30" s="1025" t="s">
        <v>5504</v>
      </c>
      <c r="F30" s="1027">
        <v>3</v>
      </c>
      <c r="G30" s="1029"/>
      <c r="H30" s="1030">
        <f>$F30*$G30</f>
        <v>0</v>
      </c>
      <c r="I30" s="1029"/>
      <c r="J30" s="1030">
        <f>$F30*$I30</f>
        <v>0</v>
      </c>
      <c r="K30" s="1029">
        <f>$G30+$I30</f>
        <v>0</v>
      </c>
      <c r="L30" s="1030">
        <f>$H30+$J30</f>
        <v>0</v>
      </c>
      <c r="M30" s="1027"/>
      <c r="N30" s="1027"/>
    </row>
    <row r="33" spans="1:14">
      <c r="A33" s="1025">
        <v>160</v>
      </c>
      <c r="B33" s="1026" t="s">
        <v>3034</v>
      </c>
      <c r="C33" s="1027"/>
      <c r="D33" s="1028"/>
      <c r="E33" s="1025" t="s">
        <v>5504</v>
      </c>
      <c r="F33" s="1027">
        <v>1</v>
      </c>
      <c r="G33" s="1029"/>
      <c r="H33" s="1030">
        <f t="shared" ref="H33:H39" si="4">$F33*$G33</f>
        <v>0</v>
      </c>
      <c r="I33" s="1029"/>
      <c r="J33" s="1030">
        <f t="shared" ref="J33:J39" si="5">$F33*$I33</f>
        <v>0</v>
      </c>
      <c r="K33" s="1029">
        <f t="shared" ref="K33:K39" si="6">$G33+$I33</f>
        <v>0</v>
      </c>
      <c r="L33" s="1030">
        <f t="shared" ref="L33:L39" si="7">$H33+$J33</f>
        <v>0</v>
      </c>
      <c r="M33" s="1027"/>
      <c r="N33" s="1027"/>
    </row>
    <row r="34" spans="1:14">
      <c r="A34" s="1025">
        <v>161</v>
      </c>
      <c r="B34" s="1026" t="s">
        <v>3035</v>
      </c>
      <c r="C34" s="1027"/>
      <c r="D34" s="1028"/>
      <c r="E34" s="1025" t="s">
        <v>4018</v>
      </c>
      <c r="F34" s="1027">
        <v>1</v>
      </c>
      <c r="G34" s="1029"/>
      <c r="H34" s="1030">
        <f t="shared" si="4"/>
        <v>0</v>
      </c>
      <c r="I34" s="1029"/>
      <c r="J34" s="1030">
        <f t="shared" si="5"/>
        <v>0</v>
      </c>
      <c r="K34" s="1029">
        <f t="shared" si="6"/>
        <v>0</v>
      </c>
      <c r="L34" s="1030">
        <f t="shared" si="7"/>
        <v>0</v>
      </c>
      <c r="M34" s="1027"/>
      <c r="N34" s="1027"/>
    </row>
    <row r="35" spans="1:14">
      <c r="A35" s="1025">
        <v>162</v>
      </c>
      <c r="B35" s="1026" t="s">
        <v>3036</v>
      </c>
      <c r="C35" s="1027"/>
      <c r="D35" s="1028"/>
      <c r="E35" s="1025" t="s">
        <v>5504</v>
      </c>
      <c r="F35" s="1027">
        <v>2</v>
      </c>
      <c r="G35" s="1029"/>
      <c r="H35" s="1030">
        <f t="shared" si="4"/>
        <v>0</v>
      </c>
      <c r="I35" s="1029"/>
      <c r="J35" s="1030">
        <f t="shared" si="5"/>
        <v>0</v>
      </c>
      <c r="K35" s="1029">
        <f t="shared" si="6"/>
        <v>0</v>
      </c>
      <c r="L35" s="1030">
        <f t="shared" si="7"/>
        <v>0</v>
      </c>
      <c r="M35" s="1027"/>
      <c r="N35" s="1027"/>
    </row>
    <row r="36" spans="1:14">
      <c r="A36" s="1025">
        <v>163</v>
      </c>
      <c r="B36" s="1026" t="s">
        <v>2939</v>
      </c>
      <c r="C36" s="1027"/>
      <c r="D36" s="1028"/>
      <c r="E36" s="1025" t="s">
        <v>5504</v>
      </c>
      <c r="F36" s="1027">
        <v>1</v>
      </c>
      <c r="G36" s="1029"/>
      <c r="H36" s="1030">
        <f t="shared" si="4"/>
        <v>0</v>
      </c>
      <c r="I36" s="1029"/>
      <c r="J36" s="1030">
        <f t="shared" si="5"/>
        <v>0</v>
      </c>
      <c r="K36" s="1029">
        <f t="shared" si="6"/>
        <v>0</v>
      </c>
      <c r="L36" s="1030">
        <f t="shared" si="7"/>
        <v>0</v>
      </c>
      <c r="M36" s="1027"/>
      <c r="N36" s="1027"/>
    </row>
    <row r="37" spans="1:14">
      <c r="A37" s="1025">
        <v>164</v>
      </c>
      <c r="B37" s="1026" t="s">
        <v>3037</v>
      </c>
      <c r="C37" s="1027"/>
      <c r="D37" s="1028"/>
      <c r="E37" s="1025" t="s">
        <v>5504</v>
      </c>
      <c r="F37" s="1027">
        <v>1</v>
      </c>
      <c r="G37" s="1029"/>
      <c r="H37" s="1030">
        <f t="shared" si="4"/>
        <v>0</v>
      </c>
      <c r="I37" s="1029"/>
      <c r="J37" s="1030">
        <f t="shared" si="5"/>
        <v>0</v>
      </c>
      <c r="K37" s="1029">
        <f t="shared" si="6"/>
        <v>0</v>
      </c>
      <c r="L37" s="1030">
        <f t="shared" si="7"/>
        <v>0</v>
      </c>
      <c r="M37" s="1027"/>
      <c r="N37" s="1027"/>
    </row>
    <row r="38" spans="1:14">
      <c r="A38" s="1025">
        <v>165</v>
      </c>
      <c r="B38" s="1026" t="s">
        <v>3038</v>
      </c>
      <c r="C38" s="1027"/>
      <c r="D38" s="1028"/>
      <c r="E38" s="1025" t="s">
        <v>5504</v>
      </c>
      <c r="F38" s="1027">
        <v>6</v>
      </c>
      <c r="G38" s="1029"/>
      <c r="H38" s="1030">
        <f t="shared" si="4"/>
        <v>0</v>
      </c>
      <c r="I38" s="1029"/>
      <c r="J38" s="1030">
        <f t="shared" si="5"/>
        <v>0</v>
      </c>
      <c r="K38" s="1029">
        <f t="shared" si="6"/>
        <v>0</v>
      </c>
      <c r="L38" s="1030">
        <f t="shared" si="7"/>
        <v>0</v>
      </c>
      <c r="M38" s="1027"/>
      <c r="N38" s="1027"/>
    </row>
    <row r="39" spans="1:14">
      <c r="A39" s="1025">
        <v>166</v>
      </c>
      <c r="B39" s="1026" t="s">
        <v>3039</v>
      </c>
      <c r="C39" s="1027"/>
      <c r="D39" s="1028"/>
      <c r="E39" s="1025" t="s">
        <v>5504</v>
      </c>
      <c r="F39" s="1027">
        <v>2</v>
      </c>
      <c r="G39" s="1029"/>
      <c r="H39" s="1030">
        <f t="shared" si="4"/>
        <v>0</v>
      </c>
      <c r="I39" s="1029"/>
      <c r="J39" s="1030">
        <f t="shared" si="5"/>
        <v>0</v>
      </c>
      <c r="K39" s="1029">
        <f t="shared" si="6"/>
        <v>0</v>
      </c>
      <c r="L39" s="1030">
        <f t="shared" si="7"/>
        <v>0</v>
      </c>
      <c r="M39" s="1027"/>
      <c r="N39" s="1027"/>
    </row>
    <row r="41" spans="1:14">
      <c r="A41" s="1025">
        <v>167</v>
      </c>
      <c r="B41" s="1026" t="s">
        <v>2955</v>
      </c>
      <c r="C41" s="1027"/>
      <c r="D41" s="1028"/>
      <c r="E41" s="1025" t="s">
        <v>459</v>
      </c>
      <c r="F41" s="1027">
        <v>65</v>
      </c>
      <c r="G41" s="1029"/>
      <c r="H41" s="1030">
        <f t="shared" ref="H41:H46" si="8">$F41*$G41</f>
        <v>0</v>
      </c>
      <c r="I41" s="1029"/>
      <c r="J41" s="1030">
        <f t="shared" ref="J41:J46" si="9">$F41*$I41</f>
        <v>0</v>
      </c>
      <c r="K41" s="1029">
        <f t="shared" ref="K41:K46" si="10">$G41+$I41</f>
        <v>0</v>
      </c>
      <c r="L41" s="1030">
        <f t="shared" ref="L41:L46" si="11">$H41+$J41</f>
        <v>0</v>
      </c>
      <c r="M41" s="1027"/>
      <c r="N41" s="1027"/>
    </row>
    <row r="42" spans="1:14">
      <c r="A42" s="1025">
        <v>168</v>
      </c>
      <c r="B42" s="1026" t="s">
        <v>3014</v>
      </c>
      <c r="C42" s="1027"/>
      <c r="D42" s="1028"/>
      <c r="E42" s="1025" t="s">
        <v>459</v>
      </c>
      <c r="F42" s="1027">
        <v>30</v>
      </c>
      <c r="G42" s="1029"/>
      <c r="H42" s="1030">
        <f t="shared" si="8"/>
        <v>0</v>
      </c>
      <c r="I42" s="1029"/>
      <c r="J42" s="1030">
        <f t="shared" si="9"/>
        <v>0</v>
      </c>
      <c r="K42" s="1029">
        <f t="shared" si="10"/>
        <v>0</v>
      </c>
      <c r="L42" s="1030">
        <f t="shared" si="11"/>
        <v>0</v>
      </c>
      <c r="M42" s="1027"/>
      <c r="N42" s="1027"/>
    </row>
    <row r="43" spans="1:14">
      <c r="A43" s="1025">
        <v>169</v>
      </c>
      <c r="B43" s="1026" t="s">
        <v>3015</v>
      </c>
      <c r="C43" s="1027"/>
      <c r="D43" s="1028"/>
      <c r="E43" s="1025" t="s">
        <v>4018</v>
      </c>
      <c r="F43" s="1027">
        <v>1</v>
      </c>
      <c r="G43" s="1029"/>
      <c r="H43" s="1030">
        <f t="shared" si="8"/>
        <v>0</v>
      </c>
      <c r="I43" s="1029"/>
      <c r="J43" s="1030">
        <f t="shared" si="9"/>
        <v>0</v>
      </c>
      <c r="K43" s="1029">
        <f t="shared" si="10"/>
        <v>0</v>
      </c>
      <c r="L43" s="1030">
        <f t="shared" si="11"/>
        <v>0</v>
      </c>
      <c r="M43" s="1027"/>
      <c r="N43" s="1027"/>
    </row>
    <row r="44" spans="1:14">
      <c r="A44" s="1025">
        <v>170</v>
      </c>
      <c r="B44" s="1026" t="s">
        <v>3041</v>
      </c>
      <c r="C44" s="1027"/>
      <c r="D44" s="1028"/>
      <c r="E44" s="1025" t="s">
        <v>4018</v>
      </c>
      <c r="F44" s="1027">
        <v>1</v>
      </c>
      <c r="G44" s="1029"/>
      <c r="H44" s="1030">
        <f t="shared" si="8"/>
        <v>0</v>
      </c>
      <c r="I44" s="1029"/>
      <c r="J44" s="1030">
        <f t="shared" si="9"/>
        <v>0</v>
      </c>
      <c r="K44" s="1029">
        <f t="shared" si="10"/>
        <v>0</v>
      </c>
      <c r="L44" s="1030">
        <f t="shared" si="11"/>
        <v>0</v>
      </c>
      <c r="M44" s="1027"/>
      <c r="N44" s="1027"/>
    </row>
    <row r="45" spans="1:14">
      <c r="A45" s="1025">
        <v>171</v>
      </c>
      <c r="B45" s="1026" t="s">
        <v>3017</v>
      </c>
      <c r="C45" s="1027"/>
      <c r="D45" s="1028"/>
      <c r="E45" s="1025" t="s">
        <v>4018</v>
      </c>
      <c r="F45" s="1027">
        <v>1</v>
      </c>
      <c r="G45" s="1029"/>
      <c r="H45" s="1030">
        <f t="shared" si="8"/>
        <v>0</v>
      </c>
      <c r="I45" s="1029"/>
      <c r="J45" s="1030">
        <f t="shared" si="9"/>
        <v>0</v>
      </c>
      <c r="K45" s="1029">
        <f t="shared" si="10"/>
        <v>0</v>
      </c>
      <c r="L45" s="1030">
        <f t="shared" si="11"/>
        <v>0</v>
      </c>
      <c r="M45" s="1027"/>
      <c r="N45" s="1027"/>
    </row>
    <row r="46" spans="1:14" ht="13.5" thickBot="1">
      <c r="A46" s="1025">
        <v>172</v>
      </c>
      <c r="B46" s="1026" t="s">
        <v>2973</v>
      </c>
      <c r="C46" s="1027"/>
      <c r="D46" s="1028"/>
      <c r="E46" s="1025" t="s">
        <v>4018</v>
      </c>
      <c r="F46" s="1027">
        <v>1</v>
      </c>
      <c r="G46" s="1029"/>
      <c r="H46" s="1030">
        <f t="shared" si="8"/>
        <v>0</v>
      </c>
      <c r="I46" s="1029"/>
      <c r="J46" s="1030">
        <f t="shared" si="9"/>
        <v>0</v>
      </c>
      <c r="K46" s="1029">
        <f t="shared" si="10"/>
        <v>0</v>
      </c>
      <c r="L46" s="1030">
        <f t="shared" si="11"/>
        <v>0</v>
      </c>
      <c r="M46" s="1027"/>
      <c r="N46" s="1027"/>
    </row>
    <row r="47" spans="1:14" ht="13.5" thickBot="1">
      <c r="A47" s="1045" t="s">
        <v>1283</v>
      </c>
      <c r="B47" s="1046" t="s">
        <v>1284</v>
      </c>
      <c r="C47" s="1047"/>
      <c r="D47" s="1048"/>
      <c r="E47" s="1049"/>
      <c r="F47" s="1047"/>
      <c r="G47" s="1050"/>
      <c r="H47" s="1051">
        <f>SUM(H7:H46)</f>
        <v>0</v>
      </c>
      <c r="I47" s="1050"/>
      <c r="J47" s="1050">
        <f>SUM(J7:J46)</f>
        <v>0</v>
      </c>
      <c r="K47" s="1050"/>
      <c r="L47" s="1050">
        <f>SUM(L7:L46)</f>
        <v>0</v>
      </c>
      <c r="M47" s="1047"/>
      <c r="N47" s="1052"/>
    </row>
  </sheetData>
  <mergeCells count="4">
    <mergeCell ref="B1:D1"/>
    <mergeCell ref="B2:D2"/>
    <mergeCell ref="B3:D3"/>
    <mergeCell ref="B4:D4"/>
  </mergeCells>
  <phoneticPr fontId="0" type="noConversion"/>
  <printOptions gridLines="1"/>
  <pageMargins left="0.39370078740157483" right="0.39370078740157483" top="0.78740157480314965" bottom="0.39370078740157483" header="0.39370078740157483" footer="0.19685039370078741"/>
  <pageSetup paperSize="9" fitToHeight="50" orientation="landscape" horizontalDpi="300" r:id="rId1"/>
  <headerFooter alignWithMargins="0">
    <oddHeader>&amp;CZajištění kvality pitné vody pro skupinový vodovod Přelouč,l rekonstrukce a intenzifikace ÚV Mokošín, DSP</oddHeader>
    <oddFooter>&amp;L&amp;8&amp;F/&amp;A&amp;R&amp;8&amp;P/&amp;N</oddFooter>
  </headerFooter>
</worksheet>
</file>

<file path=xl/worksheets/sheet138.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3.5"/>
  <cols>
    <col min="1" max="1" width="8.33203125" style="243" customWidth="1"/>
    <col min="2" max="2" width="1.6640625" style="243" customWidth="1"/>
    <col min="3" max="4" width="5" style="243" customWidth="1"/>
    <col min="5" max="5" width="11.6640625" style="243" customWidth="1"/>
    <col min="6" max="6" width="9.1640625" style="243" customWidth="1"/>
    <col min="7" max="7" width="5" style="243" customWidth="1"/>
    <col min="8" max="8" width="77.83203125" style="243" customWidth="1"/>
    <col min="9" max="10" width="20" style="243" customWidth="1"/>
    <col min="11" max="11" width="1.6640625" style="243" customWidth="1"/>
    <col min="12" max="16384" width="9.33203125" style="243"/>
  </cols>
  <sheetData>
    <row r="1" spans="2:11" ht="37.5" customHeight="1"/>
    <row r="2" spans="2:11" ht="7.5" customHeight="1">
      <c r="B2" s="244"/>
      <c r="C2" s="245"/>
      <c r="D2" s="245"/>
      <c r="E2" s="245"/>
      <c r="F2" s="245"/>
      <c r="G2" s="245"/>
      <c r="H2" s="245"/>
      <c r="I2" s="245"/>
      <c r="J2" s="245"/>
      <c r="K2" s="246"/>
    </row>
    <row r="3" spans="2:11" s="249" customFormat="1" ht="45" customHeight="1">
      <c r="B3" s="247"/>
      <c r="C3" s="1702" t="s">
        <v>4199</v>
      </c>
      <c r="D3" s="1702"/>
      <c r="E3" s="1702"/>
      <c r="F3" s="1702"/>
      <c r="G3" s="1702"/>
      <c r="H3" s="1702"/>
      <c r="I3" s="1702"/>
      <c r="J3" s="1702"/>
      <c r="K3" s="248"/>
    </row>
    <row r="4" spans="2:11" ht="25.5" customHeight="1">
      <c r="B4" s="250"/>
      <c r="C4" s="1706" t="s">
        <v>4200</v>
      </c>
      <c r="D4" s="1706"/>
      <c r="E4" s="1706"/>
      <c r="F4" s="1706"/>
      <c r="G4" s="1706"/>
      <c r="H4" s="1706"/>
      <c r="I4" s="1706"/>
      <c r="J4" s="1706"/>
      <c r="K4" s="251"/>
    </row>
    <row r="5" spans="2:11" ht="5.25" customHeight="1">
      <c r="B5" s="250"/>
      <c r="C5" s="252"/>
      <c r="D5" s="252"/>
      <c r="E5" s="252"/>
      <c r="F5" s="252"/>
      <c r="G5" s="252"/>
      <c r="H5" s="252"/>
      <c r="I5" s="252"/>
      <c r="J5" s="252"/>
      <c r="K5" s="251"/>
    </row>
    <row r="6" spans="2:11" ht="15" customHeight="1">
      <c r="B6" s="250"/>
      <c r="C6" s="1699" t="s">
        <v>4201</v>
      </c>
      <c r="D6" s="1699"/>
      <c r="E6" s="1699"/>
      <c r="F6" s="1699"/>
      <c r="G6" s="1699"/>
      <c r="H6" s="1699"/>
      <c r="I6" s="1699"/>
      <c r="J6" s="1699"/>
      <c r="K6" s="251"/>
    </row>
    <row r="7" spans="2:11" ht="15" customHeight="1">
      <c r="B7" s="254"/>
      <c r="C7" s="1699" t="s">
        <v>4202</v>
      </c>
      <c r="D7" s="1699"/>
      <c r="E7" s="1699"/>
      <c r="F7" s="1699"/>
      <c r="G7" s="1699"/>
      <c r="H7" s="1699"/>
      <c r="I7" s="1699"/>
      <c r="J7" s="1699"/>
      <c r="K7" s="251"/>
    </row>
    <row r="8" spans="2:11" ht="12.75" customHeight="1">
      <c r="B8" s="254"/>
      <c r="C8" s="253"/>
      <c r="D8" s="253"/>
      <c r="E8" s="253"/>
      <c r="F8" s="253"/>
      <c r="G8" s="253"/>
      <c r="H8" s="253"/>
      <c r="I8" s="253"/>
      <c r="J8" s="253"/>
      <c r="K8" s="251"/>
    </row>
    <row r="9" spans="2:11" ht="15" customHeight="1">
      <c r="B9" s="254"/>
      <c r="C9" s="1699" t="s">
        <v>4373</v>
      </c>
      <c r="D9" s="1699"/>
      <c r="E9" s="1699"/>
      <c r="F9" s="1699"/>
      <c r="G9" s="1699"/>
      <c r="H9" s="1699"/>
      <c r="I9" s="1699"/>
      <c r="J9" s="1699"/>
      <c r="K9" s="251"/>
    </row>
    <row r="10" spans="2:11" ht="15" customHeight="1">
      <c r="B10" s="254"/>
      <c r="C10" s="253"/>
      <c r="D10" s="1699" t="s">
        <v>4374</v>
      </c>
      <c r="E10" s="1699"/>
      <c r="F10" s="1699"/>
      <c r="G10" s="1699"/>
      <c r="H10" s="1699"/>
      <c r="I10" s="1699"/>
      <c r="J10" s="1699"/>
      <c r="K10" s="251"/>
    </row>
    <row r="11" spans="2:11" ht="15" customHeight="1">
      <c r="B11" s="254"/>
      <c r="C11" s="255"/>
      <c r="D11" s="1699" t="s">
        <v>4203</v>
      </c>
      <c r="E11" s="1699"/>
      <c r="F11" s="1699"/>
      <c r="G11" s="1699"/>
      <c r="H11" s="1699"/>
      <c r="I11" s="1699"/>
      <c r="J11" s="1699"/>
      <c r="K11" s="251"/>
    </row>
    <row r="12" spans="2:11" ht="12.75" customHeight="1">
      <c r="B12" s="254"/>
      <c r="C12" s="255"/>
      <c r="D12" s="255"/>
      <c r="E12" s="255"/>
      <c r="F12" s="255"/>
      <c r="G12" s="255"/>
      <c r="H12" s="255"/>
      <c r="I12" s="255"/>
      <c r="J12" s="255"/>
      <c r="K12" s="251"/>
    </row>
    <row r="13" spans="2:11" ht="15" customHeight="1">
      <c r="B13" s="254"/>
      <c r="C13" s="255"/>
      <c r="D13" s="1699" t="s">
        <v>4375</v>
      </c>
      <c r="E13" s="1699"/>
      <c r="F13" s="1699"/>
      <c r="G13" s="1699"/>
      <c r="H13" s="1699"/>
      <c r="I13" s="1699"/>
      <c r="J13" s="1699"/>
      <c r="K13" s="251"/>
    </row>
    <row r="14" spans="2:11" ht="15" customHeight="1">
      <c r="B14" s="254"/>
      <c r="C14" s="255"/>
      <c r="D14" s="1699" t="s">
        <v>4204</v>
      </c>
      <c r="E14" s="1699"/>
      <c r="F14" s="1699"/>
      <c r="G14" s="1699"/>
      <c r="H14" s="1699"/>
      <c r="I14" s="1699"/>
      <c r="J14" s="1699"/>
      <c r="K14" s="251"/>
    </row>
    <row r="15" spans="2:11" ht="15" customHeight="1">
      <c r="B15" s="254"/>
      <c r="C15" s="255"/>
      <c r="D15" s="1699" t="s">
        <v>4205</v>
      </c>
      <c r="E15" s="1699"/>
      <c r="F15" s="1699"/>
      <c r="G15" s="1699"/>
      <c r="H15" s="1699"/>
      <c r="I15" s="1699"/>
      <c r="J15" s="1699"/>
      <c r="K15" s="251"/>
    </row>
    <row r="16" spans="2:11" ht="15" customHeight="1">
      <c r="B16" s="254"/>
      <c r="C16" s="255"/>
      <c r="D16" s="255"/>
      <c r="E16" s="256" t="s">
        <v>5988</v>
      </c>
      <c r="F16" s="1699" t="s">
        <v>4206</v>
      </c>
      <c r="G16" s="1699"/>
      <c r="H16" s="1699"/>
      <c r="I16" s="1699"/>
      <c r="J16" s="1699"/>
      <c r="K16" s="251"/>
    </row>
    <row r="17" spans="2:11" ht="15" customHeight="1">
      <c r="B17" s="254"/>
      <c r="C17" s="255"/>
      <c r="D17" s="255"/>
      <c r="E17" s="256" t="s">
        <v>4207</v>
      </c>
      <c r="F17" s="1699" t="s">
        <v>4208</v>
      </c>
      <c r="G17" s="1699"/>
      <c r="H17" s="1699"/>
      <c r="I17" s="1699"/>
      <c r="J17" s="1699"/>
      <c r="K17" s="251"/>
    </row>
    <row r="18" spans="2:11" ht="15" customHeight="1">
      <c r="B18" s="254"/>
      <c r="C18" s="255"/>
      <c r="D18" s="255"/>
      <c r="E18" s="256" t="s">
        <v>4209</v>
      </c>
      <c r="F18" s="1699" t="s">
        <v>4210</v>
      </c>
      <c r="G18" s="1699"/>
      <c r="H18" s="1699"/>
      <c r="I18" s="1699"/>
      <c r="J18" s="1699"/>
      <c r="K18" s="251"/>
    </row>
    <row r="19" spans="2:11" ht="15" customHeight="1">
      <c r="B19" s="254"/>
      <c r="C19" s="255"/>
      <c r="D19" s="255"/>
      <c r="E19" s="256" t="s">
        <v>4211</v>
      </c>
      <c r="F19" s="1699" t="s">
        <v>4212</v>
      </c>
      <c r="G19" s="1699"/>
      <c r="H19" s="1699"/>
      <c r="I19" s="1699"/>
      <c r="J19" s="1699"/>
      <c r="K19" s="251"/>
    </row>
    <row r="20" spans="2:11" ht="15" customHeight="1">
      <c r="B20" s="254"/>
      <c r="C20" s="255"/>
      <c r="D20" s="255"/>
      <c r="E20" s="256" t="s">
        <v>4213</v>
      </c>
      <c r="F20" s="1699" t="s">
        <v>4214</v>
      </c>
      <c r="G20" s="1699"/>
      <c r="H20" s="1699"/>
      <c r="I20" s="1699"/>
      <c r="J20" s="1699"/>
      <c r="K20" s="251"/>
    </row>
    <row r="21" spans="2:11" ht="15" customHeight="1">
      <c r="B21" s="254"/>
      <c r="C21" s="255"/>
      <c r="D21" s="255"/>
      <c r="E21" s="256" t="s">
        <v>5994</v>
      </c>
      <c r="F21" s="1699" t="s">
        <v>4215</v>
      </c>
      <c r="G21" s="1699"/>
      <c r="H21" s="1699"/>
      <c r="I21" s="1699"/>
      <c r="J21" s="1699"/>
      <c r="K21" s="251"/>
    </row>
    <row r="22" spans="2:11" ht="12.75" customHeight="1">
      <c r="B22" s="254"/>
      <c r="C22" s="255"/>
      <c r="D22" s="255"/>
      <c r="E22" s="255"/>
      <c r="F22" s="255"/>
      <c r="G22" s="255"/>
      <c r="H22" s="255"/>
      <c r="I22" s="255"/>
      <c r="J22" s="255"/>
      <c r="K22" s="251"/>
    </row>
    <row r="23" spans="2:11" ht="15" customHeight="1">
      <c r="B23" s="254"/>
      <c r="C23" s="1699" t="s">
        <v>4376</v>
      </c>
      <c r="D23" s="1699"/>
      <c r="E23" s="1699"/>
      <c r="F23" s="1699"/>
      <c r="G23" s="1699"/>
      <c r="H23" s="1699"/>
      <c r="I23" s="1699"/>
      <c r="J23" s="1699"/>
      <c r="K23" s="251"/>
    </row>
    <row r="24" spans="2:11" ht="15" customHeight="1">
      <c r="B24" s="254"/>
      <c r="C24" s="1699" t="s">
        <v>4216</v>
      </c>
      <c r="D24" s="1699"/>
      <c r="E24" s="1699"/>
      <c r="F24" s="1699"/>
      <c r="G24" s="1699"/>
      <c r="H24" s="1699"/>
      <c r="I24" s="1699"/>
      <c r="J24" s="1699"/>
      <c r="K24" s="251"/>
    </row>
    <row r="25" spans="2:11" ht="15" customHeight="1">
      <c r="B25" s="254"/>
      <c r="C25" s="253"/>
      <c r="D25" s="1699" t="s">
        <v>4377</v>
      </c>
      <c r="E25" s="1699"/>
      <c r="F25" s="1699"/>
      <c r="G25" s="1699"/>
      <c r="H25" s="1699"/>
      <c r="I25" s="1699"/>
      <c r="J25" s="1699"/>
      <c r="K25" s="251"/>
    </row>
    <row r="26" spans="2:11" ht="15" customHeight="1">
      <c r="B26" s="254"/>
      <c r="C26" s="255"/>
      <c r="D26" s="1699" t="s">
        <v>4217</v>
      </c>
      <c r="E26" s="1699"/>
      <c r="F26" s="1699"/>
      <c r="G26" s="1699"/>
      <c r="H26" s="1699"/>
      <c r="I26" s="1699"/>
      <c r="J26" s="1699"/>
      <c r="K26" s="251"/>
    </row>
    <row r="27" spans="2:11" ht="12.75" customHeight="1">
      <c r="B27" s="254"/>
      <c r="C27" s="255"/>
      <c r="D27" s="255"/>
      <c r="E27" s="255"/>
      <c r="F27" s="255"/>
      <c r="G27" s="255"/>
      <c r="H27" s="255"/>
      <c r="I27" s="255"/>
      <c r="J27" s="255"/>
      <c r="K27" s="251"/>
    </row>
    <row r="28" spans="2:11" ht="15" customHeight="1">
      <c r="B28" s="254"/>
      <c r="C28" s="255"/>
      <c r="D28" s="1699" t="s">
        <v>4378</v>
      </c>
      <c r="E28" s="1699"/>
      <c r="F28" s="1699"/>
      <c r="G28" s="1699"/>
      <c r="H28" s="1699"/>
      <c r="I28" s="1699"/>
      <c r="J28" s="1699"/>
      <c r="K28" s="251"/>
    </row>
    <row r="29" spans="2:11" ht="15" customHeight="1">
      <c r="B29" s="254"/>
      <c r="C29" s="255"/>
      <c r="D29" s="1699" t="s">
        <v>4218</v>
      </c>
      <c r="E29" s="1699"/>
      <c r="F29" s="1699"/>
      <c r="G29" s="1699"/>
      <c r="H29" s="1699"/>
      <c r="I29" s="1699"/>
      <c r="J29" s="1699"/>
      <c r="K29" s="251"/>
    </row>
    <row r="30" spans="2:11" ht="12.75" customHeight="1">
      <c r="B30" s="254"/>
      <c r="C30" s="255"/>
      <c r="D30" s="255"/>
      <c r="E30" s="255"/>
      <c r="F30" s="255"/>
      <c r="G30" s="255"/>
      <c r="H30" s="255"/>
      <c r="I30" s="255"/>
      <c r="J30" s="255"/>
      <c r="K30" s="251"/>
    </row>
    <row r="31" spans="2:11" ht="15" customHeight="1">
      <c r="B31" s="254"/>
      <c r="C31" s="255"/>
      <c r="D31" s="1699" t="s">
        <v>4379</v>
      </c>
      <c r="E31" s="1699"/>
      <c r="F31" s="1699"/>
      <c r="G31" s="1699"/>
      <c r="H31" s="1699"/>
      <c r="I31" s="1699"/>
      <c r="J31" s="1699"/>
      <c r="K31" s="251"/>
    </row>
    <row r="32" spans="2:11" ht="15" customHeight="1">
      <c r="B32" s="254"/>
      <c r="C32" s="255"/>
      <c r="D32" s="1699" t="s">
        <v>4219</v>
      </c>
      <c r="E32" s="1699"/>
      <c r="F32" s="1699"/>
      <c r="G32" s="1699"/>
      <c r="H32" s="1699"/>
      <c r="I32" s="1699"/>
      <c r="J32" s="1699"/>
      <c r="K32" s="251"/>
    </row>
    <row r="33" spans="2:11" ht="15" customHeight="1">
      <c r="B33" s="254"/>
      <c r="C33" s="255"/>
      <c r="D33" s="1699" t="s">
        <v>4220</v>
      </c>
      <c r="E33" s="1699"/>
      <c r="F33" s="1699"/>
      <c r="G33" s="1699"/>
      <c r="H33" s="1699"/>
      <c r="I33" s="1699"/>
      <c r="J33" s="1699"/>
      <c r="K33" s="251"/>
    </row>
    <row r="34" spans="2:11" ht="15" customHeight="1">
      <c r="B34" s="254"/>
      <c r="C34" s="255"/>
      <c r="D34" s="253"/>
      <c r="E34" s="257" t="s">
        <v>3997</v>
      </c>
      <c r="F34" s="253"/>
      <c r="G34" s="1699" t="s">
        <v>4221</v>
      </c>
      <c r="H34" s="1699"/>
      <c r="I34" s="1699"/>
      <c r="J34" s="1699"/>
      <c r="K34" s="251"/>
    </row>
    <row r="35" spans="2:11" ht="30.75" customHeight="1">
      <c r="B35" s="254"/>
      <c r="C35" s="255"/>
      <c r="D35" s="253"/>
      <c r="E35" s="257" t="s">
        <v>4222</v>
      </c>
      <c r="F35" s="253"/>
      <c r="G35" s="1699" t="s">
        <v>4223</v>
      </c>
      <c r="H35" s="1699"/>
      <c r="I35" s="1699"/>
      <c r="J35" s="1699"/>
      <c r="K35" s="251"/>
    </row>
    <row r="36" spans="2:11" ht="15" customHeight="1">
      <c r="B36" s="254"/>
      <c r="C36" s="255"/>
      <c r="D36" s="253"/>
      <c r="E36" s="257" t="s">
        <v>5964</v>
      </c>
      <c r="F36" s="253"/>
      <c r="G36" s="1699" t="s">
        <v>4224</v>
      </c>
      <c r="H36" s="1699"/>
      <c r="I36" s="1699"/>
      <c r="J36" s="1699"/>
      <c r="K36" s="251"/>
    </row>
    <row r="37" spans="2:11" ht="15" customHeight="1">
      <c r="B37" s="254"/>
      <c r="C37" s="255"/>
      <c r="D37" s="253"/>
      <c r="E37" s="257" t="s">
        <v>3998</v>
      </c>
      <c r="F37" s="253"/>
      <c r="G37" s="1699" t="s">
        <v>4225</v>
      </c>
      <c r="H37" s="1699"/>
      <c r="I37" s="1699"/>
      <c r="J37" s="1699"/>
      <c r="K37" s="251"/>
    </row>
    <row r="38" spans="2:11" ht="15" customHeight="1">
      <c r="B38" s="254"/>
      <c r="C38" s="255"/>
      <c r="D38" s="253"/>
      <c r="E38" s="257" t="s">
        <v>3999</v>
      </c>
      <c r="F38" s="253"/>
      <c r="G38" s="1699" t="s">
        <v>4226</v>
      </c>
      <c r="H38" s="1699"/>
      <c r="I38" s="1699"/>
      <c r="J38" s="1699"/>
      <c r="K38" s="251"/>
    </row>
    <row r="39" spans="2:11" ht="15" customHeight="1">
      <c r="B39" s="254"/>
      <c r="C39" s="255"/>
      <c r="D39" s="253"/>
      <c r="E39" s="257" t="s">
        <v>4000</v>
      </c>
      <c r="F39" s="253"/>
      <c r="G39" s="1699" t="s">
        <v>4227</v>
      </c>
      <c r="H39" s="1699"/>
      <c r="I39" s="1699"/>
      <c r="J39" s="1699"/>
      <c r="K39" s="251"/>
    </row>
    <row r="40" spans="2:11" ht="15" customHeight="1">
      <c r="B40" s="254"/>
      <c r="C40" s="255"/>
      <c r="D40" s="253"/>
      <c r="E40" s="257" t="s">
        <v>4228</v>
      </c>
      <c r="F40" s="253"/>
      <c r="G40" s="1699" t="s">
        <v>4229</v>
      </c>
      <c r="H40" s="1699"/>
      <c r="I40" s="1699"/>
      <c r="J40" s="1699"/>
      <c r="K40" s="251"/>
    </row>
    <row r="41" spans="2:11" ht="15" customHeight="1">
      <c r="B41" s="254"/>
      <c r="C41" s="255"/>
      <c r="D41" s="253"/>
      <c r="E41" s="257"/>
      <c r="F41" s="253"/>
      <c r="G41" s="1699" t="s">
        <v>4230</v>
      </c>
      <c r="H41" s="1699"/>
      <c r="I41" s="1699"/>
      <c r="J41" s="1699"/>
      <c r="K41" s="251"/>
    </row>
    <row r="42" spans="2:11" ht="15" customHeight="1">
      <c r="B42" s="254"/>
      <c r="C42" s="255"/>
      <c r="D42" s="253"/>
      <c r="E42" s="257" t="s">
        <v>4231</v>
      </c>
      <c r="F42" s="253"/>
      <c r="G42" s="1699" t="s">
        <v>4232</v>
      </c>
      <c r="H42" s="1699"/>
      <c r="I42" s="1699"/>
      <c r="J42" s="1699"/>
      <c r="K42" s="251"/>
    </row>
    <row r="43" spans="2:11" ht="15" customHeight="1">
      <c r="B43" s="254"/>
      <c r="C43" s="255"/>
      <c r="D43" s="253"/>
      <c r="E43" s="257" t="s">
        <v>4002</v>
      </c>
      <c r="F43" s="253"/>
      <c r="G43" s="1699" t="s">
        <v>4233</v>
      </c>
      <c r="H43" s="1699"/>
      <c r="I43" s="1699"/>
      <c r="J43" s="1699"/>
      <c r="K43" s="251"/>
    </row>
    <row r="44" spans="2:11" ht="12.75" customHeight="1">
      <c r="B44" s="254"/>
      <c r="C44" s="255"/>
      <c r="D44" s="253"/>
      <c r="E44" s="253"/>
      <c r="F44" s="253"/>
      <c r="G44" s="253"/>
      <c r="H44" s="253"/>
      <c r="I44" s="253"/>
      <c r="J44" s="253"/>
      <c r="K44" s="251"/>
    </row>
    <row r="45" spans="2:11" ht="15" customHeight="1">
      <c r="B45" s="254"/>
      <c r="C45" s="255"/>
      <c r="D45" s="1699" t="s">
        <v>4234</v>
      </c>
      <c r="E45" s="1699"/>
      <c r="F45" s="1699"/>
      <c r="G45" s="1699"/>
      <c r="H45" s="1699"/>
      <c r="I45" s="1699"/>
      <c r="J45" s="1699"/>
      <c r="K45" s="251"/>
    </row>
    <row r="46" spans="2:11" ht="15" customHeight="1">
      <c r="B46" s="254"/>
      <c r="C46" s="255"/>
      <c r="D46" s="255"/>
      <c r="E46" s="1699" t="s">
        <v>4235</v>
      </c>
      <c r="F46" s="1699"/>
      <c r="G46" s="1699"/>
      <c r="H46" s="1699"/>
      <c r="I46" s="1699"/>
      <c r="J46" s="1699"/>
      <c r="K46" s="251"/>
    </row>
    <row r="47" spans="2:11" ht="15" customHeight="1">
      <c r="B47" s="254"/>
      <c r="C47" s="255"/>
      <c r="D47" s="255"/>
      <c r="E47" s="1699" t="s">
        <v>4236</v>
      </c>
      <c r="F47" s="1699"/>
      <c r="G47" s="1699"/>
      <c r="H47" s="1699"/>
      <c r="I47" s="1699"/>
      <c r="J47" s="1699"/>
      <c r="K47" s="251"/>
    </row>
    <row r="48" spans="2:11" ht="15" customHeight="1">
      <c r="B48" s="254"/>
      <c r="C48" s="255"/>
      <c r="D48" s="255"/>
      <c r="E48" s="1699" t="s">
        <v>4237</v>
      </c>
      <c r="F48" s="1699"/>
      <c r="G48" s="1699"/>
      <c r="H48" s="1699"/>
      <c r="I48" s="1699"/>
      <c r="J48" s="1699"/>
      <c r="K48" s="251"/>
    </row>
    <row r="49" spans="2:11" ht="15" customHeight="1">
      <c r="B49" s="254"/>
      <c r="C49" s="255"/>
      <c r="D49" s="1699" t="s">
        <v>4238</v>
      </c>
      <c r="E49" s="1699"/>
      <c r="F49" s="1699"/>
      <c r="G49" s="1699"/>
      <c r="H49" s="1699"/>
      <c r="I49" s="1699"/>
      <c r="J49" s="1699"/>
      <c r="K49" s="251"/>
    </row>
    <row r="50" spans="2:11" ht="25.5" customHeight="1">
      <c r="B50" s="250"/>
      <c r="C50" s="1706" t="s">
        <v>4239</v>
      </c>
      <c r="D50" s="1706"/>
      <c r="E50" s="1706"/>
      <c r="F50" s="1706"/>
      <c r="G50" s="1706"/>
      <c r="H50" s="1706"/>
      <c r="I50" s="1706"/>
      <c r="J50" s="1706"/>
      <c r="K50" s="251"/>
    </row>
    <row r="51" spans="2:11" ht="5.25" customHeight="1">
      <c r="B51" s="250"/>
      <c r="C51" s="252"/>
      <c r="D51" s="252"/>
      <c r="E51" s="252"/>
      <c r="F51" s="252"/>
      <c r="G51" s="252"/>
      <c r="H51" s="252"/>
      <c r="I51" s="252"/>
      <c r="J51" s="252"/>
      <c r="K51" s="251"/>
    </row>
    <row r="52" spans="2:11" ht="15" customHeight="1">
      <c r="B52" s="250"/>
      <c r="C52" s="1699" t="s">
        <v>4240</v>
      </c>
      <c r="D52" s="1699"/>
      <c r="E52" s="1699"/>
      <c r="F52" s="1699"/>
      <c r="G52" s="1699"/>
      <c r="H52" s="1699"/>
      <c r="I52" s="1699"/>
      <c r="J52" s="1699"/>
      <c r="K52" s="251"/>
    </row>
    <row r="53" spans="2:11" ht="15" customHeight="1">
      <c r="B53" s="250"/>
      <c r="C53" s="1699" t="s">
        <v>4241</v>
      </c>
      <c r="D53" s="1699"/>
      <c r="E53" s="1699"/>
      <c r="F53" s="1699"/>
      <c r="G53" s="1699"/>
      <c r="H53" s="1699"/>
      <c r="I53" s="1699"/>
      <c r="J53" s="1699"/>
      <c r="K53" s="251"/>
    </row>
    <row r="54" spans="2:11" ht="12.75" customHeight="1">
      <c r="B54" s="250"/>
      <c r="C54" s="253"/>
      <c r="D54" s="253"/>
      <c r="E54" s="253"/>
      <c r="F54" s="253"/>
      <c r="G54" s="253"/>
      <c r="H54" s="253"/>
      <c r="I54" s="253"/>
      <c r="J54" s="253"/>
      <c r="K54" s="251"/>
    </row>
    <row r="55" spans="2:11" ht="15" customHeight="1">
      <c r="B55" s="250"/>
      <c r="C55" s="1699" t="s">
        <v>4242</v>
      </c>
      <c r="D55" s="1699"/>
      <c r="E55" s="1699"/>
      <c r="F55" s="1699"/>
      <c r="G55" s="1699"/>
      <c r="H55" s="1699"/>
      <c r="I55" s="1699"/>
      <c r="J55" s="1699"/>
      <c r="K55" s="251"/>
    </row>
    <row r="56" spans="2:11" ht="15" customHeight="1">
      <c r="B56" s="250"/>
      <c r="C56" s="255"/>
      <c r="D56" s="1699" t="s">
        <v>4243</v>
      </c>
      <c r="E56" s="1699"/>
      <c r="F56" s="1699"/>
      <c r="G56" s="1699"/>
      <c r="H56" s="1699"/>
      <c r="I56" s="1699"/>
      <c r="J56" s="1699"/>
      <c r="K56" s="251"/>
    </row>
    <row r="57" spans="2:11" ht="15" customHeight="1">
      <c r="B57" s="250"/>
      <c r="C57" s="255"/>
      <c r="D57" s="1699" t="s">
        <v>4244</v>
      </c>
      <c r="E57" s="1699"/>
      <c r="F57" s="1699"/>
      <c r="G57" s="1699"/>
      <c r="H57" s="1699"/>
      <c r="I57" s="1699"/>
      <c r="J57" s="1699"/>
      <c r="K57" s="251"/>
    </row>
    <row r="58" spans="2:11" ht="15" customHeight="1">
      <c r="B58" s="250"/>
      <c r="C58" s="255"/>
      <c r="D58" s="1699" t="s">
        <v>4245</v>
      </c>
      <c r="E58" s="1699"/>
      <c r="F58" s="1699"/>
      <c r="G58" s="1699"/>
      <c r="H58" s="1699"/>
      <c r="I58" s="1699"/>
      <c r="J58" s="1699"/>
      <c r="K58" s="251"/>
    </row>
    <row r="59" spans="2:11" ht="15" customHeight="1">
      <c r="B59" s="250"/>
      <c r="C59" s="255"/>
      <c r="D59" s="1699" t="s">
        <v>4246</v>
      </c>
      <c r="E59" s="1699"/>
      <c r="F59" s="1699"/>
      <c r="G59" s="1699"/>
      <c r="H59" s="1699"/>
      <c r="I59" s="1699"/>
      <c r="J59" s="1699"/>
      <c r="K59" s="251"/>
    </row>
    <row r="60" spans="2:11" ht="15" customHeight="1">
      <c r="B60" s="250"/>
      <c r="C60" s="255"/>
      <c r="D60" s="1701" t="s">
        <v>4247</v>
      </c>
      <c r="E60" s="1701"/>
      <c r="F60" s="1701"/>
      <c r="G60" s="1701"/>
      <c r="H60" s="1701"/>
      <c r="I60" s="1701"/>
      <c r="J60" s="1701"/>
      <c r="K60" s="251"/>
    </row>
    <row r="61" spans="2:11" ht="15" customHeight="1">
      <c r="B61" s="250"/>
      <c r="C61" s="255"/>
      <c r="D61" s="1699" t="s">
        <v>4248</v>
      </c>
      <c r="E61" s="1699"/>
      <c r="F61" s="1699"/>
      <c r="G61" s="1699"/>
      <c r="H61" s="1699"/>
      <c r="I61" s="1699"/>
      <c r="J61" s="1699"/>
      <c r="K61" s="251"/>
    </row>
    <row r="62" spans="2:11" ht="12.75" customHeight="1">
      <c r="B62" s="250"/>
      <c r="C62" s="255"/>
      <c r="D62" s="255"/>
      <c r="E62" s="258"/>
      <c r="F62" s="255"/>
      <c r="G62" s="255"/>
      <c r="H62" s="255"/>
      <c r="I62" s="255"/>
      <c r="J62" s="255"/>
      <c r="K62" s="251"/>
    </row>
    <row r="63" spans="2:11" ht="15" customHeight="1">
      <c r="B63" s="250"/>
      <c r="C63" s="255"/>
      <c r="D63" s="1699" t="s">
        <v>4249</v>
      </c>
      <c r="E63" s="1699"/>
      <c r="F63" s="1699"/>
      <c r="G63" s="1699"/>
      <c r="H63" s="1699"/>
      <c r="I63" s="1699"/>
      <c r="J63" s="1699"/>
      <c r="K63" s="251"/>
    </row>
    <row r="64" spans="2:11" ht="15" customHeight="1">
      <c r="B64" s="250"/>
      <c r="C64" s="255"/>
      <c r="D64" s="1701" t="s">
        <v>4250</v>
      </c>
      <c r="E64" s="1701"/>
      <c r="F64" s="1701"/>
      <c r="G64" s="1701"/>
      <c r="H64" s="1701"/>
      <c r="I64" s="1701"/>
      <c r="J64" s="1701"/>
      <c r="K64" s="251"/>
    </row>
    <row r="65" spans="2:11" ht="15" customHeight="1">
      <c r="B65" s="250"/>
      <c r="C65" s="255"/>
      <c r="D65" s="1699" t="s">
        <v>4251</v>
      </c>
      <c r="E65" s="1699"/>
      <c r="F65" s="1699"/>
      <c r="G65" s="1699"/>
      <c r="H65" s="1699"/>
      <c r="I65" s="1699"/>
      <c r="J65" s="1699"/>
      <c r="K65" s="251"/>
    </row>
    <row r="66" spans="2:11" ht="15" customHeight="1">
      <c r="B66" s="250"/>
      <c r="C66" s="255"/>
      <c r="D66" s="1699" t="s">
        <v>4252</v>
      </c>
      <c r="E66" s="1699"/>
      <c r="F66" s="1699"/>
      <c r="G66" s="1699"/>
      <c r="H66" s="1699"/>
      <c r="I66" s="1699"/>
      <c r="J66" s="1699"/>
      <c r="K66" s="251"/>
    </row>
    <row r="67" spans="2:11" ht="15" customHeight="1">
      <c r="B67" s="250"/>
      <c r="C67" s="255"/>
      <c r="D67" s="1699" t="s">
        <v>4253</v>
      </c>
      <c r="E67" s="1699"/>
      <c r="F67" s="1699"/>
      <c r="G67" s="1699"/>
      <c r="H67" s="1699"/>
      <c r="I67" s="1699"/>
      <c r="J67" s="1699"/>
      <c r="K67" s="251"/>
    </row>
    <row r="68" spans="2:11" ht="15" customHeight="1">
      <c r="B68" s="250"/>
      <c r="C68" s="255"/>
      <c r="D68" s="1699" t="s">
        <v>4254</v>
      </c>
      <c r="E68" s="1699"/>
      <c r="F68" s="1699"/>
      <c r="G68" s="1699"/>
      <c r="H68" s="1699"/>
      <c r="I68" s="1699"/>
      <c r="J68" s="1699"/>
      <c r="K68" s="251"/>
    </row>
    <row r="69" spans="2:11" ht="12.75" customHeight="1">
      <c r="B69" s="259"/>
      <c r="C69" s="260"/>
      <c r="D69" s="260"/>
      <c r="E69" s="260"/>
      <c r="F69" s="260"/>
      <c r="G69" s="260"/>
      <c r="H69" s="260"/>
      <c r="I69" s="260"/>
      <c r="J69" s="260"/>
      <c r="K69" s="261"/>
    </row>
    <row r="70" spans="2:11" ht="18.75" customHeight="1">
      <c r="B70" s="262"/>
      <c r="C70" s="262"/>
      <c r="D70" s="262"/>
      <c r="E70" s="262"/>
      <c r="F70" s="262"/>
      <c r="G70" s="262"/>
      <c r="H70" s="262"/>
      <c r="I70" s="262"/>
      <c r="J70" s="262"/>
      <c r="K70" s="263"/>
    </row>
    <row r="71" spans="2:11" ht="18.75" customHeight="1">
      <c r="B71" s="263"/>
      <c r="C71" s="263"/>
      <c r="D71" s="263"/>
      <c r="E71" s="263"/>
      <c r="F71" s="263"/>
      <c r="G71" s="263"/>
      <c r="H71" s="263"/>
      <c r="I71" s="263"/>
      <c r="J71" s="263"/>
      <c r="K71" s="263"/>
    </row>
    <row r="72" spans="2:11" ht="7.5" customHeight="1">
      <c r="B72" s="264"/>
      <c r="C72" s="265"/>
      <c r="D72" s="265"/>
      <c r="E72" s="265"/>
      <c r="F72" s="265"/>
      <c r="G72" s="265"/>
      <c r="H72" s="265"/>
      <c r="I72" s="265"/>
      <c r="J72" s="265"/>
      <c r="K72" s="266"/>
    </row>
    <row r="73" spans="2:11" ht="45" customHeight="1">
      <c r="B73" s="267"/>
      <c r="C73" s="1700" t="s">
        <v>4198</v>
      </c>
      <c r="D73" s="1700"/>
      <c r="E73" s="1700"/>
      <c r="F73" s="1700"/>
      <c r="G73" s="1700"/>
      <c r="H73" s="1700"/>
      <c r="I73" s="1700"/>
      <c r="J73" s="1700"/>
      <c r="K73" s="268"/>
    </row>
    <row r="74" spans="2:11" ht="17.25" customHeight="1">
      <c r="B74" s="267"/>
      <c r="C74" s="269" t="s">
        <v>4255</v>
      </c>
      <c r="D74" s="269"/>
      <c r="E74" s="269"/>
      <c r="F74" s="269" t="s">
        <v>4256</v>
      </c>
      <c r="G74" s="270"/>
      <c r="H74" s="269" t="s">
        <v>3998</v>
      </c>
      <c r="I74" s="269" t="s">
        <v>5968</v>
      </c>
      <c r="J74" s="269" t="s">
        <v>4257</v>
      </c>
      <c r="K74" s="268"/>
    </row>
    <row r="75" spans="2:11" ht="17.25" customHeight="1">
      <c r="B75" s="267"/>
      <c r="C75" s="271" t="s">
        <v>4258</v>
      </c>
      <c r="D75" s="271"/>
      <c r="E75" s="271"/>
      <c r="F75" s="272" t="s">
        <v>4259</v>
      </c>
      <c r="G75" s="273"/>
      <c r="H75" s="271"/>
      <c r="I75" s="271"/>
      <c r="J75" s="271" t="s">
        <v>4260</v>
      </c>
      <c r="K75" s="268"/>
    </row>
    <row r="76" spans="2:11" ht="5.25" customHeight="1">
      <c r="B76" s="267"/>
      <c r="C76" s="274"/>
      <c r="D76" s="274"/>
      <c r="E76" s="274"/>
      <c r="F76" s="274"/>
      <c r="G76" s="275"/>
      <c r="H76" s="274"/>
      <c r="I76" s="274"/>
      <c r="J76" s="274"/>
      <c r="K76" s="268"/>
    </row>
    <row r="77" spans="2:11" ht="15" customHeight="1">
      <c r="B77" s="267"/>
      <c r="C77" s="257" t="s">
        <v>5964</v>
      </c>
      <c r="D77" s="274"/>
      <c r="E77" s="274"/>
      <c r="F77" s="276" t="s">
        <v>4261</v>
      </c>
      <c r="G77" s="275"/>
      <c r="H77" s="257" t="s">
        <v>4262</v>
      </c>
      <c r="I77" s="257" t="s">
        <v>4263</v>
      </c>
      <c r="J77" s="257">
        <v>20</v>
      </c>
      <c r="K77" s="268"/>
    </row>
    <row r="78" spans="2:11" ht="15" customHeight="1">
      <c r="B78" s="267"/>
      <c r="C78" s="257" t="s">
        <v>4264</v>
      </c>
      <c r="D78" s="257"/>
      <c r="E78" s="257"/>
      <c r="F78" s="276" t="s">
        <v>4261</v>
      </c>
      <c r="G78" s="275"/>
      <c r="H78" s="257" t="s">
        <v>4265</v>
      </c>
      <c r="I78" s="257" t="s">
        <v>4263</v>
      </c>
      <c r="J78" s="257">
        <v>120</v>
      </c>
      <c r="K78" s="268"/>
    </row>
    <row r="79" spans="2:11" ht="15" customHeight="1">
      <c r="B79" s="277"/>
      <c r="C79" s="257" t="s">
        <v>4266</v>
      </c>
      <c r="D79" s="257"/>
      <c r="E79" s="257"/>
      <c r="F79" s="276" t="s">
        <v>4267</v>
      </c>
      <c r="G79" s="275"/>
      <c r="H79" s="257" t="s">
        <v>4268</v>
      </c>
      <c r="I79" s="257" t="s">
        <v>4263</v>
      </c>
      <c r="J79" s="257">
        <v>50</v>
      </c>
      <c r="K79" s="268"/>
    </row>
    <row r="80" spans="2:11" ht="15" customHeight="1">
      <c r="B80" s="277"/>
      <c r="C80" s="257" t="s">
        <v>4269</v>
      </c>
      <c r="D80" s="257"/>
      <c r="E80" s="257"/>
      <c r="F80" s="276" t="s">
        <v>4261</v>
      </c>
      <c r="G80" s="275"/>
      <c r="H80" s="257" t="s">
        <v>4270</v>
      </c>
      <c r="I80" s="257" t="s">
        <v>4271</v>
      </c>
      <c r="J80" s="257"/>
      <c r="K80" s="268"/>
    </row>
    <row r="81" spans="2:11" ht="15" customHeight="1">
      <c r="B81" s="277"/>
      <c r="C81" s="278" t="s">
        <v>4272</v>
      </c>
      <c r="D81" s="278"/>
      <c r="E81" s="278"/>
      <c r="F81" s="279" t="s">
        <v>4267</v>
      </c>
      <c r="G81" s="278"/>
      <c r="H81" s="278" t="s">
        <v>4273</v>
      </c>
      <c r="I81" s="278" t="s">
        <v>4263</v>
      </c>
      <c r="J81" s="278">
        <v>15</v>
      </c>
      <c r="K81" s="268"/>
    </row>
    <row r="82" spans="2:11" ht="15" customHeight="1">
      <c r="B82" s="277"/>
      <c r="C82" s="278" t="s">
        <v>4274</v>
      </c>
      <c r="D82" s="278"/>
      <c r="E82" s="278"/>
      <c r="F82" s="279" t="s">
        <v>4267</v>
      </c>
      <c r="G82" s="278"/>
      <c r="H82" s="278" t="s">
        <v>4275</v>
      </c>
      <c r="I82" s="278" t="s">
        <v>4263</v>
      </c>
      <c r="J82" s="278">
        <v>15</v>
      </c>
      <c r="K82" s="268"/>
    </row>
    <row r="83" spans="2:11" ht="15" customHeight="1">
      <c r="B83" s="277"/>
      <c r="C83" s="278" t="s">
        <v>4276</v>
      </c>
      <c r="D83" s="278"/>
      <c r="E83" s="278"/>
      <c r="F83" s="279" t="s">
        <v>4267</v>
      </c>
      <c r="G83" s="278"/>
      <c r="H83" s="278" t="s">
        <v>4277</v>
      </c>
      <c r="I83" s="278" t="s">
        <v>4263</v>
      </c>
      <c r="J83" s="278">
        <v>20</v>
      </c>
      <c r="K83" s="268"/>
    </row>
    <row r="84" spans="2:11" ht="15" customHeight="1">
      <c r="B84" s="277"/>
      <c r="C84" s="278" t="s">
        <v>4278</v>
      </c>
      <c r="D84" s="278"/>
      <c r="E84" s="278"/>
      <c r="F84" s="279" t="s">
        <v>4267</v>
      </c>
      <c r="G84" s="278"/>
      <c r="H84" s="278" t="s">
        <v>4279</v>
      </c>
      <c r="I84" s="278" t="s">
        <v>4263</v>
      </c>
      <c r="J84" s="278">
        <v>20</v>
      </c>
      <c r="K84" s="268"/>
    </row>
    <row r="85" spans="2:11" ht="15" customHeight="1">
      <c r="B85" s="277"/>
      <c r="C85" s="257" t="s">
        <v>4280</v>
      </c>
      <c r="D85" s="257"/>
      <c r="E85" s="257"/>
      <c r="F85" s="276" t="s">
        <v>4267</v>
      </c>
      <c r="G85" s="275"/>
      <c r="H85" s="257" t="s">
        <v>4281</v>
      </c>
      <c r="I85" s="257" t="s">
        <v>4263</v>
      </c>
      <c r="J85" s="257">
        <v>50</v>
      </c>
      <c r="K85" s="268"/>
    </row>
    <row r="86" spans="2:11" ht="15" customHeight="1">
      <c r="B86" s="277"/>
      <c r="C86" s="257" t="s">
        <v>4282</v>
      </c>
      <c r="D86" s="257"/>
      <c r="E86" s="257"/>
      <c r="F86" s="276" t="s">
        <v>4267</v>
      </c>
      <c r="G86" s="275"/>
      <c r="H86" s="257" t="s">
        <v>4283</v>
      </c>
      <c r="I86" s="257" t="s">
        <v>4263</v>
      </c>
      <c r="J86" s="257">
        <v>20</v>
      </c>
      <c r="K86" s="268"/>
    </row>
    <row r="87" spans="2:11" ht="15" customHeight="1">
      <c r="B87" s="277"/>
      <c r="C87" s="257" t="s">
        <v>4284</v>
      </c>
      <c r="D87" s="257"/>
      <c r="E87" s="257"/>
      <c r="F87" s="276" t="s">
        <v>4267</v>
      </c>
      <c r="G87" s="275"/>
      <c r="H87" s="257" t="s">
        <v>4285</v>
      </c>
      <c r="I87" s="257" t="s">
        <v>4263</v>
      </c>
      <c r="J87" s="257">
        <v>20</v>
      </c>
      <c r="K87" s="268"/>
    </row>
    <row r="88" spans="2:11" ht="15" customHeight="1">
      <c r="B88" s="277"/>
      <c r="C88" s="257" t="s">
        <v>4286</v>
      </c>
      <c r="D88" s="257"/>
      <c r="E88" s="257"/>
      <c r="F88" s="276" t="s">
        <v>4267</v>
      </c>
      <c r="G88" s="275"/>
      <c r="H88" s="257" t="s">
        <v>4287</v>
      </c>
      <c r="I88" s="257" t="s">
        <v>4263</v>
      </c>
      <c r="J88" s="257">
        <v>50</v>
      </c>
      <c r="K88" s="268"/>
    </row>
    <row r="89" spans="2:11" ht="15" customHeight="1">
      <c r="B89" s="277"/>
      <c r="C89" s="257" t="s">
        <v>4288</v>
      </c>
      <c r="D89" s="257"/>
      <c r="E89" s="257"/>
      <c r="F89" s="276" t="s">
        <v>4267</v>
      </c>
      <c r="G89" s="275"/>
      <c r="H89" s="257" t="s">
        <v>4288</v>
      </c>
      <c r="I89" s="257" t="s">
        <v>4263</v>
      </c>
      <c r="J89" s="257">
        <v>50</v>
      </c>
      <c r="K89" s="268"/>
    </row>
    <row r="90" spans="2:11" ht="15" customHeight="1">
      <c r="B90" s="277"/>
      <c r="C90" s="257" t="s">
        <v>4003</v>
      </c>
      <c r="D90" s="257"/>
      <c r="E90" s="257"/>
      <c r="F90" s="276" t="s">
        <v>4267</v>
      </c>
      <c r="G90" s="275"/>
      <c r="H90" s="257" t="s">
        <v>4289</v>
      </c>
      <c r="I90" s="257" t="s">
        <v>4263</v>
      </c>
      <c r="J90" s="257">
        <v>255</v>
      </c>
      <c r="K90" s="268"/>
    </row>
    <row r="91" spans="2:11" ht="15" customHeight="1">
      <c r="B91" s="277"/>
      <c r="C91" s="257" t="s">
        <v>4290</v>
      </c>
      <c r="D91" s="257"/>
      <c r="E91" s="257"/>
      <c r="F91" s="276" t="s">
        <v>4261</v>
      </c>
      <c r="G91" s="275"/>
      <c r="H91" s="257" t="s">
        <v>4291</v>
      </c>
      <c r="I91" s="257" t="s">
        <v>4292</v>
      </c>
      <c r="J91" s="257"/>
      <c r="K91" s="268"/>
    </row>
    <row r="92" spans="2:11" ht="15" customHeight="1">
      <c r="B92" s="277"/>
      <c r="C92" s="257" t="s">
        <v>4293</v>
      </c>
      <c r="D92" s="257"/>
      <c r="E92" s="257"/>
      <c r="F92" s="276" t="s">
        <v>4261</v>
      </c>
      <c r="G92" s="275"/>
      <c r="H92" s="257" t="s">
        <v>4294</v>
      </c>
      <c r="I92" s="257" t="s">
        <v>4295</v>
      </c>
      <c r="J92" s="257"/>
      <c r="K92" s="268"/>
    </row>
    <row r="93" spans="2:11" ht="15" customHeight="1">
      <c r="B93" s="277"/>
      <c r="C93" s="257" t="s">
        <v>4296</v>
      </c>
      <c r="D93" s="257"/>
      <c r="E93" s="257"/>
      <c r="F93" s="276" t="s">
        <v>4261</v>
      </c>
      <c r="G93" s="275"/>
      <c r="H93" s="257" t="s">
        <v>4296</v>
      </c>
      <c r="I93" s="257" t="s">
        <v>4295</v>
      </c>
      <c r="J93" s="257"/>
      <c r="K93" s="268"/>
    </row>
    <row r="94" spans="2:11" ht="15" customHeight="1">
      <c r="B94" s="277"/>
      <c r="C94" s="257" t="s">
        <v>5949</v>
      </c>
      <c r="D94" s="257"/>
      <c r="E94" s="257"/>
      <c r="F94" s="276" t="s">
        <v>4261</v>
      </c>
      <c r="G94" s="275"/>
      <c r="H94" s="257" t="s">
        <v>4297</v>
      </c>
      <c r="I94" s="257" t="s">
        <v>4295</v>
      </c>
      <c r="J94" s="257"/>
      <c r="K94" s="268"/>
    </row>
    <row r="95" spans="2:11" ht="15" customHeight="1">
      <c r="B95" s="277"/>
      <c r="C95" s="257" t="s">
        <v>5959</v>
      </c>
      <c r="D95" s="257"/>
      <c r="E95" s="257"/>
      <c r="F95" s="276" t="s">
        <v>4261</v>
      </c>
      <c r="G95" s="275"/>
      <c r="H95" s="257" t="s">
        <v>4298</v>
      </c>
      <c r="I95" s="257" t="s">
        <v>4295</v>
      </c>
      <c r="J95" s="257"/>
      <c r="K95" s="268"/>
    </row>
    <row r="96" spans="2:11" ht="15" customHeight="1">
      <c r="B96" s="280"/>
      <c r="C96" s="281"/>
      <c r="D96" s="281"/>
      <c r="E96" s="281"/>
      <c r="F96" s="281"/>
      <c r="G96" s="281"/>
      <c r="H96" s="281"/>
      <c r="I96" s="281"/>
      <c r="J96" s="281"/>
      <c r="K96" s="282"/>
    </row>
    <row r="97" spans="2:11" ht="18.75" customHeight="1">
      <c r="B97" s="283"/>
      <c r="C97" s="284"/>
      <c r="D97" s="284"/>
      <c r="E97" s="284"/>
      <c r="F97" s="284"/>
      <c r="G97" s="284"/>
      <c r="H97" s="284"/>
      <c r="I97" s="284"/>
      <c r="J97" s="284"/>
      <c r="K97" s="283"/>
    </row>
    <row r="98" spans="2:11" ht="18.75" customHeight="1">
      <c r="B98" s="263"/>
      <c r="C98" s="263"/>
      <c r="D98" s="263"/>
      <c r="E98" s="263"/>
      <c r="F98" s="263"/>
      <c r="G98" s="263"/>
      <c r="H98" s="263"/>
      <c r="I98" s="263"/>
      <c r="J98" s="263"/>
      <c r="K98" s="263"/>
    </row>
    <row r="99" spans="2:11" ht="7.5" customHeight="1">
      <c r="B99" s="264"/>
      <c r="C99" s="265"/>
      <c r="D99" s="265"/>
      <c r="E99" s="265"/>
      <c r="F99" s="265"/>
      <c r="G99" s="265"/>
      <c r="H99" s="265"/>
      <c r="I99" s="265"/>
      <c r="J99" s="265"/>
      <c r="K99" s="266"/>
    </row>
    <row r="100" spans="2:11" ht="45" customHeight="1">
      <c r="B100" s="267"/>
      <c r="C100" s="1700" t="s">
        <v>4299</v>
      </c>
      <c r="D100" s="1700"/>
      <c r="E100" s="1700"/>
      <c r="F100" s="1700"/>
      <c r="G100" s="1700"/>
      <c r="H100" s="1700"/>
      <c r="I100" s="1700"/>
      <c r="J100" s="1700"/>
      <c r="K100" s="268"/>
    </row>
    <row r="101" spans="2:11" ht="17.25" customHeight="1">
      <c r="B101" s="267"/>
      <c r="C101" s="269" t="s">
        <v>4255</v>
      </c>
      <c r="D101" s="269"/>
      <c r="E101" s="269"/>
      <c r="F101" s="269" t="s">
        <v>4256</v>
      </c>
      <c r="G101" s="270"/>
      <c r="H101" s="269" t="s">
        <v>3998</v>
      </c>
      <c r="I101" s="269" t="s">
        <v>5968</v>
      </c>
      <c r="J101" s="269" t="s">
        <v>4257</v>
      </c>
      <c r="K101" s="268"/>
    </row>
    <row r="102" spans="2:11" ht="17.25" customHeight="1">
      <c r="B102" s="267"/>
      <c r="C102" s="271" t="s">
        <v>4258</v>
      </c>
      <c r="D102" s="271"/>
      <c r="E102" s="271"/>
      <c r="F102" s="272" t="s">
        <v>4259</v>
      </c>
      <c r="G102" s="273"/>
      <c r="H102" s="271"/>
      <c r="I102" s="271"/>
      <c r="J102" s="271" t="s">
        <v>4260</v>
      </c>
      <c r="K102" s="268"/>
    </row>
    <row r="103" spans="2:11" ht="5.25" customHeight="1">
      <c r="B103" s="267"/>
      <c r="C103" s="269"/>
      <c r="D103" s="269"/>
      <c r="E103" s="269"/>
      <c r="F103" s="269"/>
      <c r="G103" s="285"/>
      <c r="H103" s="269"/>
      <c r="I103" s="269"/>
      <c r="J103" s="269"/>
      <c r="K103" s="268"/>
    </row>
    <row r="104" spans="2:11" ht="15" customHeight="1">
      <c r="B104" s="267"/>
      <c r="C104" s="257" t="s">
        <v>5964</v>
      </c>
      <c r="D104" s="274"/>
      <c r="E104" s="274"/>
      <c r="F104" s="276" t="s">
        <v>4261</v>
      </c>
      <c r="G104" s="285"/>
      <c r="H104" s="257" t="s">
        <v>4300</v>
      </c>
      <c r="I104" s="257" t="s">
        <v>4263</v>
      </c>
      <c r="J104" s="257">
        <v>20</v>
      </c>
      <c r="K104" s="268"/>
    </row>
    <row r="105" spans="2:11" ht="15" customHeight="1">
      <c r="B105" s="267"/>
      <c r="C105" s="257" t="s">
        <v>4264</v>
      </c>
      <c r="D105" s="257"/>
      <c r="E105" s="257"/>
      <c r="F105" s="276" t="s">
        <v>4261</v>
      </c>
      <c r="G105" s="257"/>
      <c r="H105" s="257" t="s">
        <v>4300</v>
      </c>
      <c r="I105" s="257" t="s">
        <v>4263</v>
      </c>
      <c r="J105" s="257">
        <v>120</v>
      </c>
      <c r="K105" s="268"/>
    </row>
    <row r="106" spans="2:11" ht="15" customHeight="1">
      <c r="B106" s="277"/>
      <c r="C106" s="257" t="s">
        <v>4266</v>
      </c>
      <c r="D106" s="257"/>
      <c r="E106" s="257"/>
      <c r="F106" s="276" t="s">
        <v>4267</v>
      </c>
      <c r="G106" s="257"/>
      <c r="H106" s="257" t="s">
        <v>4300</v>
      </c>
      <c r="I106" s="257" t="s">
        <v>4263</v>
      </c>
      <c r="J106" s="257">
        <v>50</v>
      </c>
      <c r="K106" s="268"/>
    </row>
    <row r="107" spans="2:11" ht="15" customHeight="1">
      <c r="B107" s="277"/>
      <c r="C107" s="257" t="s">
        <v>4269</v>
      </c>
      <c r="D107" s="257"/>
      <c r="E107" s="257"/>
      <c r="F107" s="276" t="s">
        <v>4261</v>
      </c>
      <c r="G107" s="257"/>
      <c r="H107" s="257" t="s">
        <v>4300</v>
      </c>
      <c r="I107" s="257" t="s">
        <v>4271</v>
      </c>
      <c r="J107" s="257"/>
      <c r="K107" s="268"/>
    </row>
    <row r="108" spans="2:11" ht="15" customHeight="1">
      <c r="B108" s="277"/>
      <c r="C108" s="257" t="s">
        <v>4280</v>
      </c>
      <c r="D108" s="257"/>
      <c r="E108" s="257"/>
      <c r="F108" s="276" t="s">
        <v>4267</v>
      </c>
      <c r="G108" s="257"/>
      <c r="H108" s="257" t="s">
        <v>4300</v>
      </c>
      <c r="I108" s="257" t="s">
        <v>4263</v>
      </c>
      <c r="J108" s="257">
        <v>50</v>
      </c>
      <c r="K108" s="268"/>
    </row>
    <row r="109" spans="2:11" ht="15" customHeight="1">
      <c r="B109" s="277"/>
      <c r="C109" s="257" t="s">
        <v>4288</v>
      </c>
      <c r="D109" s="257"/>
      <c r="E109" s="257"/>
      <c r="F109" s="276" t="s">
        <v>4267</v>
      </c>
      <c r="G109" s="257"/>
      <c r="H109" s="257" t="s">
        <v>4300</v>
      </c>
      <c r="I109" s="257" t="s">
        <v>4263</v>
      </c>
      <c r="J109" s="257">
        <v>50</v>
      </c>
      <c r="K109" s="268"/>
    </row>
    <row r="110" spans="2:11" ht="15" customHeight="1">
      <c r="B110" s="277"/>
      <c r="C110" s="257" t="s">
        <v>4286</v>
      </c>
      <c r="D110" s="257"/>
      <c r="E110" s="257"/>
      <c r="F110" s="276" t="s">
        <v>4267</v>
      </c>
      <c r="G110" s="257"/>
      <c r="H110" s="257" t="s">
        <v>4300</v>
      </c>
      <c r="I110" s="257" t="s">
        <v>4263</v>
      </c>
      <c r="J110" s="257">
        <v>50</v>
      </c>
      <c r="K110" s="268"/>
    </row>
    <row r="111" spans="2:11" ht="15" customHeight="1">
      <c r="B111" s="277"/>
      <c r="C111" s="257" t="s">
        <v>5964</v>
      </c>
      <c r="D111" s="257"/>
      <c r="E111" s="257"/>
      <c r="F111" s="276" t="s">
        <v>4261</v>
      </c>
      <c r="G111" s="257"/>
      <c r="H111" s="257" t="s">
        <v>4301</v>
      </c>
      <c r="I111" s="257" t="s">
        <v>4263</v>
      </c>
      <c r="J111" s="257">
        <v>20</v>
      </c>
      <c r="K111" s="268"/>
    </row>
    <row r="112" spans="2:11" ht="15" customHeight="1">
      <c r="B112" s="277"/>
      <c r="C112" s="257" t="s">
        <v>4302</v>
      </c>
      <c r="D112" s="257"/>
      <c r="E112" s="257"/>
      <c r="F112" s="276" t="s">
        <v>4261</v>
      </c>
      <c r="G112" s="257"/>
      <c r="H112" s="257" t="s">
        <v>4303</v>
      </c>
      <c r="I112" s="257" t="s">
        <v>4263</v>
      </c>
      <c r="J112" s="257">
        <v>120</v>
      </c>
      <c r="K112" s="268"/>
    </row>
    <row r="113" spans="2:11" ht="15" customHeight="1">
      <c r="B113" s="277"/>
      <c r="C113" s="257" t="s">
        <v>5949</v>
      </c>
      <c r="D113" s="257"/>
      <c r="E113" s="257"/>
      <c r="F113" s="276" t="s">
        <v>4261</v>
      </c>
      <c r="G113" s="257"/>
      <c r="H113" s="257" t="s">
        <v>4304</v>
      </c>
      <c r="I113" s="257" t="s">
        <v>4295</v>
      </c>
      <c r="J113" s="257"/>
      <c r="K113" s="268"/>
    </row>
    <row r="114" spans="2:11" ht="15" customHeight="1">
      <c r="B114" s="277"/>
      <c r="C114" s="257" t="s">
        <v>5959</v>
      </c>
      <c r="D114" s="257"/>
      <c r="E114" s="257"/>
      <c r="F114" s="276" t="s">
        <v>4261</v>
      </c>
      <c r="G114" s="257"/>
      <c r="H114" s="257" t="s">
        <v>4305</v>
      </c>
      <c r="I114" s="257" t="s">
        <v>4295</v>
      </c>
      <c r="J114" s="257"/>
      <c r="K114" s="268"/>
    </row>
    <row r="115" spans="2:11" ht="15" customHeight="1">
      <c r="B115" s="277"/>
      <c r="C115" s="257" t="s">
        <v>5968</v>
      </c>
      <c r="D115" s="257"/>
      <c r="E115" s="257"/>
      <c r="F115" s="276" t="s">
        <v>4261</v>
      </c>
      <c r="G115" s="257"/>
      <c r="H115" s="257" t="s">
        <v>4306</v>
      </c>
      <c r="I115" s="257" t="s">
        <v>4307</v>
      </c>
      <c r="J115" s="257"/>
      <c r="K115" s="268"/>
    </row>
    <row r="116" spans="2:11" ht="15" customHeight="1">
      <c r="B116" s="280"/>
      <c r="C116" s="286"/>
      <c r="D116" s="286"/>
      <c r="E116" s="286"/>
      <c r="F116" s="286"/>
      <c r="G116" s="286"/>
      <c r="H116" s="286"/>
      <c r="I116" s="286"/>
      <c r="J116" s="286"/>
      <c r="K116" s="282"/>
    </row>
    <row r="117" spans="2:11" ht="18.75" customHeight="1">
      <c r="B117" s="287"/>
      <c r="C117" s="253"/>
      <c r="D117" s="253"/>
      <c r="E117" s="253"/>
      <c r="F117" s="288"/>
      <c r="G117" s="253"/>
      <c r="H117" s="253"/>
      <c r="I117" s="253"/>
      <c r="J117" s="253"/>
      <c r="K117" s="287"/>
    </row>
    <row r="118" spans="2:11" ht="18.75" customHeight="1">
      <c r="B118" s="263"/>
      <c r="C118" s="263"/>
      <c r="D118" s="263"/>
      <c r="E118" s="263"/>
      <c r="F118" s="263"/>
      <c r="G118" s="263"/>
      <c r="H118" s="263"/>
      <c r="I118" s="263"/>
      <c r="J118" s="263"/>
      <c r="K118" s="263"/>
    </row>
    <row r="119" spans="2:11" ht="7.5" customHeight="1">
      <c r="B119" s="289"/>
      <c r="C119" s="290"/>
      <c r="D119" s="290"/>
      <c r="E119" s="290"/>
      <c r="F119" s="290"/>
      <c r="G119" s="290"/>
      <c r="H119" s="290"/>
      <c r="I119" s="290"/>
      <c r="J119" s="290"/>
      <c r="K119" s="291"/>
    </row>
    <row r="120" spans="2:11" ht="45" customHeight="1">
      <c r="B120" s="292"/>
      <c r="C120" s="1702" t="s">
        <v>4308</v>
      </c>
      <c r="D120" s="1702"/>
      <c r="E120" s="1702"/>
      <c r="F120" s="1702"/>
      <c r="G120" s="1702"/>
      <c r="H120" s="1702"/>
      <c r="I120" s="1702"/>
      <c r="J120" s="1702"/>
      <c r="K120" s="293"/>
    </row>
    <row r="121" spans="2:11" ht="17.25" customHeight="1">
      <c r="B121" s="294"/>
      <c r="C121" s="269" t="s">
        <v>4255</v>
      </c>
      <c r="D121" s="269"/>
      <c r="E121" s="269"/>
      <c r="F121" s="269" t="s">
        <v>4256</v>
      </c>
      <c r="G121" s="270"/>
      <c r="H121" s="269" t="s">
        <v>3998</v>
      </c>
      <c r="I121" s="269" t="s">
        <v>5968</v>
      </c>
      <c r="J121" s="269" t="s">
        <v>4257</v>
      </c>
      <c r="K121" s="295"/>
    </row>
    <row r="122" spans="2:11" ht="17.25" customHeight="1">
      <c r="B122" s="294"/>
      <c r="C122" s="271" t="s">
        <v>4258</v>
      </c>
      <c r="D122" s="271"/>
      <c r="E122" s="271"/>
      <c r="F122" s="272" t="s">
        <v>4259</v>
      </c>
      <c r="G122" s="273"/>
      <c r="H122" s="271"/>
      <c r="I122" s="271"/>
      <c r="J122" s="271" t="s">
        <v>4260</v>
      </c>
      <c r="K122" s="295"/>
    </row>
    <row r="123" spans="2:11" ht="5.25" customHeight="1">
      <c r="B123" s="296"/>
      <c r="C123" s="274"/>
      <c r="D123" s="274"/>
      <c r="E123" s="274"/>
      <c r="F123" s="274"/>
      <c r="G123" s="257"/>
      <c r="H123" s="274"/>
      <c r="I123" s="274"/>
      <c r="J123" s="274"/>
      <c r="K123" s="297"/>
    </row>
    <row r="124" spans="2:11" ht="15" customHeight="1">
      <c r="B124" s="296"/>
      <c r="C124" s="257" t="s">
        <v>4264</v>
      </c>
      <c r="D124" s="274"/>
      <c r="E124" s="274"/>
      <c r="F124" s="276" t="s">
        <v>4261</v>
      </c>
      <c r="G124" s="257"/>
      <c r="H124" s="257" t="s">
        <v>4300</v>
      </c>
      <c r="I124" s="257" t="s">
        <v>4263</v>
      </c>
      <c r="J124" s="257">
        <v>120</v>
      </c>
      <c r="K124" s="298"/>
    </row>
    <row r="125" spans="2:11" ht="15" customHeight="1">
      <c r="B125" s="296"/>
      <c r="C125" s="257" t="s">
        <v>4309</v>
      </c>
      <c r="D125" s="257"/>
      <c r="E125" s="257"/>
      <c r="F125" s="276" t="s">
        <v>4261</v>
      </c>
      <c r="G125" s="257"/>
      <c r="H125" s="257" t="s">
        <v>4310</v>
      </c>
      <c r="I125" s="257" t="s">
        <v>4263</v>
      </c>
      <c r="J125" s="257" t="s">
        <v>4311</v>
      </c>
      <c r="K125" s="298"/>
    </row>
    <row r="126" spans="2:11" ht="15" customHeight="1">
      <c r="B126" s="296"/>
      <c r="C126" s="257" t="s">
        <v>5994</v>
      </c>
      <c r="D126" s="257"/>
      <c r="E126" s="257"/>
      <c r="F126" s="276" t="s">
        <v>4261</v>
      </c>
      <c r="G126" s="257"/>
      <c r="H126" s="257" t="s">
        <v>4312</v>
      </c>
      <c r="I126" s="257" t="s">
        <v>4263</v>
      </c>
      <c r="J126" s="257" t="s">
        <v>4311</v>
      </c>
      <c r="K126" s="298"/>
    </row>
    <row r="127" spans="2:11" ht="15" customHeight="1">
      <c r="B127" s="296"/>
      <c r="C127" s="257" t="s">
        <v>4272</v>
      </c>
      <c r="D127" s="257"/>
      <c r="E127" s="257"/>
      <c r="F127" s="276" t="s">
        <v>4267</v>
      </c>
      <c r="G127" s="257"/>
      <c r="H127" s="257" t="s">
        <v>4273</v>
      </c>
      <c r="I127" s="257" t="s">
        <v>4263</v>
      </c>
      <c r="J127" s="257">
        <v>15</v>
      </c>
      <c r="K127" s="298"/>
    </row>
    <row r="128" spans="2:11" ht="15" customHeight="1">
      <c r="B128" s="296"/>
      <c r="C128" s="278" t="s">
        <v>4274</v>
      </c>
      <c r="D128" s="278"/>
      <c r="E128" s="278"/>
      <c r="F128" s="279" t="s">
        <v>4267</v>
      </c>
      <c r="G128" s="278"/>
      <c r="H128" s="278" t="s">
        <v>4275</v>
      </c>
      <c r="I128" s="278" t="s">
        <v>4263</v>
      </c>
      <c r="J128" s="278">
        <v>15</v>
      </c>
      <c r="K128" s="298"/>
    </row>
    <row r="129" spans="2:11" ht="15" customHeight="1">
      <c r="B129" s="296"/>
      <c r="C129" s="278" t="s">
        <v>4276</v>
      </c>
      <c r="D129" s="278"/>
      <c r="E129" s="278"/>
      <c r="F129" s="279" t="s">
        <v>4267</v>
      </c>
      <c r="G129" s="278"/>
      <c r="H129" s="278" t="s">
        <v>4277</v>
      </c>
      <c r="I129" s="278" t="s">
        <v>4263</v>
      </c>
      <c r="J129" s="278">
        <v>20</v>
      </c>
      <c r="K129" s="298"/>
    </row>
    <row r="130" spans="2:11" ht="15" customHeight="1">
      <c r="B130" s="296"/>
      <c r="C130" s="278" t="s">
        <v>4278</v>
      </c>
      <c r="D130" s="278"/>
      <c r="E130" s="278"/>
      <c r="F130" s="279" t="s">
        <v>4267</v>
      </c>
      <c r="G130" s="278"/>
      <c r="H130" s="278" t="s">
        <v>4279</v>
      </c>
      <c r="I130" s="278" t="s">
        <v>4263</v>
      </c>
      <c r="J130" s="278">
        <v>20</v>
      </c>
      <c r="K130" s="298"/>
    </row>
    <row r="131" spans="2:11" ht="15" customHeight="1">
      <c r="B131" s="296"/>
      <c r="C131" s="257" t="s">
        <v>4266</v>
      </c>
      <c r="D131" s="257"/>
      <c r="E131" s="257"/>
      <c r="F131" s="276" t="s">
        <v>4267</v>
      </c>
      <c r="G131" s="257"/>
      <c r="H131" s="257" t="s">
        <v>4300</v>
      </c>
      <c r="I131" s="257" t="s">
        <v>4263</v>
      </c>
      <c r="J131" s="257">
        <v>50</v>
      </c>
      <c r="K131" s="298"/>
    </row>
    <row r="132" spans="2:11" ht="15" customHeight="1">
      <c r="B132" s="296"/>
      <c r="C132" s="257" t="s">
        <v>4280</v>
      </c>
      <c r="D132" s="257"/>
      <c r="E132" s="257"/>
      <c r="F132" s="276" t="s">
        <v>4267</v>
      </c>
      <c r="G132" s="257"/>
      <c r="H132" s="257" t="s">
        <v>4300</v>
      </c>
      <c r="I132" s="257" t="s">
        <v>4263</v>
      </c>
      <c r="J132" s="257">
        <v>50</v>
      </c>
      <c r="K132" s="298"/>
    </row>
    <row r="133" spans="2:11" ht="15" customHeight="1">
      <c r="B133" s="296"/>
      <c r="C133" s="257" t="s">
        <v>4286</v>
      </c>
      <c r="D133" s="257"/>
      <c r="E133" s="257"/>
      <c r="F133" s="276" t="s">
        <v>4267</v>
      </c>
      <c r="G133" s="257"/>
      <c r="H133" s="257" t="s">
        <v>4300</v>
      </c>
      <c r="I133" s="257" t="s">
        <v>4263</v>
      </c>
      <c r="J133" s="257">
        <v>50</v>
      </c>
      <c r="K133" s="298"/>
    </row>
    <row r="134" spans="2:11" ht="15" customHeight="1">
      <c r="B134" s="296"/>
      <c r="C134" s="257" t="s">
        <v>4288</v>
      </c>
      <c r="D134" s="257"/>
      <c r="E134" s="257"/>
      <c r="F134" s="276" t="s">
        <v>4267</v>
      </c>
      <c r="G134" s="257"/>
      <c r="H134" s="257" t="s">
        <v>4300</v>
      </c>
      <c r="I134" s="257" t="s">
        <v>4263</v>
      </c>
      <c r="J134" s="257">
        <v>50</v>
      </c>
      <c r="K134" s="298"/>
    </row>
    <row r="135" spans="2:11" ht="15" customHeight="1">
      <c r="B135" s="296"/>
      <c r="C135" s="257" t="s">
        <v>4003</v>
      </c>
      <c r="D135" s="257"/>
      <c r="E135" s="257"/>
      <c r="F135" s="276" t="s">
        <v>4267</v>
      </c>
      <c r="G135" s="257"/>
      <c r="H135" s="257" t="s">
        <v>4313</v>
      </c>
      <c r="I135" s="257" t="s">
        <v>4263</v>
      </c>
      <c r="J135" s="257">
        <v>255</v>
      </c>
      <c r="K135" s="298"/>
    </row>
    <row r="136" spans="2:11" ht="15" customHeight="1">
      <c r="B136" s="296"/>
      <c r="C136" s="257" t="s">
        <v>4290</v>
      </c>
      <c r="D136" s="257"/>
      <c r="E136" s="257"/>
      <c r="F136" s="276" t="s">
        <v>4261</v>
      </c>
      <c r="G136" s="257"/>
      <c r="H136" s="257" t="s">
        <v>4314</v>
      </c>
      <c r="I136" s="257" t="s">
        <v>4292</v>
      </c>
      <c r="J136" s="257"/>
      <c r="K136" s="298"/>
    </row>
    <row r="137" spans="2:11" ht="15" customHeight="1">
      <c r="B137" s="296"/>
      <c r="C137" s="257" t="s">
        <v>4293</v>
      </c>
      <c r="D137" s="257"/>
      <c r="E137" s="257"/>
      <c r="F137" s="276" t="s">
        <v>4261</v>
      </c>
      <c r="G137" s="257"/>
      <c r="H137" s="257" t="s">
        <v>4315</v>
      </c>
      <c r="I137" s="257" t="s">
        <v>4295</v>
      </c>
      <c r="J137" s="257"/>
      <c r="K137" s="298"/>
    </row>
    <row r="138" spans="2:11" ht="15" customHeight="1">
      <c r="B138" s="296"/>
      <c r="C138" s="257" t="s">
        <v>4296</v>
      </c>
      <c r="D138" s="257"/>
      <c r="E138" s="257"/>
      <c r="F138" s="276" t="s">
        <v>4261</v>
      </c>
      <c r="G138" s="257"/>
      <c r="H138" s="257" t="s">
        <v>4296</v>
      </c>
      <c r="I138" s="257" t="s">
        <v>4295</v>
      </c>
      <c r="J138" s="257"/>
      <c r="K138" s="298"/>
    </row>
    <row r="139" spans="2:11" ht="15" customHeight="1">
      <c r="B139" s="296"/>
      <c r="C139" s="257" t="s">
        <v>5949</v>
      </c>
      <c r="D139" s="257"/>
      <c r="E139" s="257"/>
      <c r="F139" s="276" t="s">
        <v>4261</v>
      </c>
      <c r="G139" s="257"/>
      <c r="H139" s="257" t="s">
        <v>4316</v>
      </c>
      <c r="I139" s="257" t="s">
        <v>4295</v>
      </c>
      <c r="J139" s="257"/>
      <c r="K139" s="298"/>
    </row>
    <row r="140" spans="2:11" ht="15" customHeight="1">
      <c r="B140" s="296"/>
      <c r="C140" s="257" t="s">
        <v>4317</v>
      </c>
      <c r="D140" s="257"/>
      <c r="E140" s="257"/>
      <c r="F140" s="276" t="s">
        <v>4261</v>
      </c>
      <c r="G140" s="257"/>
      <c r="H140" s="257" t="s">
        <v>4318</v>
      </c>
      <c r="I140" s="257" t="s">
        <v>4295</v>
      </c>
      <c r="J140" s="257"/>
      <c r="K140" s="298"/>
    </row>
    <row r="141" spans="2:11" ht="15" customHeight="1">
      <c r="B141" s="299"/>
      <c r="C141" s="300"/>
      <c r="D141" s="300"/>
      <c r="E141" s="300"/>
      <c r="F141" s="300"/>
      <c r="G141" s="300"/>
      <c r="H141" s="300"/>
      <c r="I141" s="300"/>
      <c r="J141" s="300"/>
      <c r="K141" s="301"/>
    </row>
    <row r="142" spans="2:11" ht="18.75" customHeight="1">
      <c r="B142" s="253"/>
      <c r="C142" s="253"/>
      <c r="D142" s="253"/>
      <c r="E142" s="253"/>
      <c r="F142" s="288"/>
      <c r="G142" s="253"/>
      <c r="H142" s="253"/>
      <c r="I142" s="253"/>
      <c r="J142" s="253"/>
      <c r="K142" s="253"/>
    </row>
    <row r="143" spans="2:11" ht="18.75" customHeight="1">
      <c r="B143" s="263"/>
      <c r="C143" s="263"/>
      <c r="D143" s="263"/>
      <c r="E143" s="263"/>
      <c r="F143" s="263"/>
      <c r="G143" s="263"/>
      <c r="H143" s="263"/>
      <c r="I143" s="263"/>
      <c r="J143" s="263"/>
      <c r="K143" s="263"/>
    </row>
    <row r="144" spans="2:11" ht="7.5" customHeight="1">
      <c r="B144" s="264"/>
      <c r="C144" s="265"/>
      <c r="D144" s="265"/>
      <c r="E144" s="265"/>
      <c r="F144" s="265"/>
      <c r="G144" s="265"/>
      <c r="H144" s="265"/>
      <c r="I144" s="265"/>
      <c r="J144" s="265"/>
      <c r="K144" s="266"/>
    </row>
    <row r="145" spans="2:11" ht="45" customHeight="1">
      <c r="B145" s="267"/>
      <c r="C145" s="1700" t="s">
        <v>4319</v>
      </c>
      <c r="D145" s="1700"/>
      <c r="E145" s="1700"/>
      <c r="F145" s="1700"/>
      <c r="G145" s="1700"/>
      <c r="H145" s="1700"/>
      <c r="I145" s="1700"/>
      <c r="J145" s="1700"/>
      <c r="K145" s="268"/>
    </row>
    <row r="146" spans="2:11" ht="17.25" customHeight="1">
      <c r="B146" s="267"/>
      <c r="C146" s="269" t="s">
        <v>4255</v>
      </c>
      <c r="D146" s="269"/>
      <c r="E146" s="269"/>
      <c r="F146" s="269" t="s">
        <v>4256</v>
      </c>
      <c r="G146" s="270"/>
      <c r="H146" s="269" t="s">
        <v>3998</v>
      </c>
      <c r="I146" s="269" t="s">
        <v>5968</v>
      </c>
      <c r="J146" s="269" t="s">
        <v>4257</v>
      </c>
      <c r="K146" s="268"/>
    </row>
    <row r="147" spans="2:11" ht="17.25" customHeight="1">
      <c r="B147" s="267"/>
      <c r="C147" s="271" t="s">
        <v>4258</v>
      </c>
      <c r="D147" s="271"/>
      <c r="E147" s="271"/>
      <c r="F147" s="272" t="s">
        <v>4259</v>
      </c>
      <c r="G147" s="273"/>
      <c r="H147" s="271"/>
      <c r="I147" s="271"/>
      <c r="J147" s="271" t="s">
        <v>4260</v>
      </c>
      <c r="K147" s="268"/>
    </row>
    <row r="148" spans="2:11" ht="5.25" customHeight="1">
      <c r="B148" s="277"/>
      <c r="C148" s="274"/>
      <c r="D148" s="274"/>
      <c r="E148" s="274"/>
      <c r="F148" s="274"/>
      <c r="G148" s="275"/>
      <c r="H148" s="274"/>
      <c r="I148" s="274"/>
      <c r="J148" s="274"/>
      <c r="K148" s="298"/>
    </row>
    <row r="149" spans="2:11" ht="15" customHeight="1">
      <c r="B149" s="277"/>
      <c r="C149" s="302" t="s">
        <v>4264</v>
      </c>
      <c r="D149" s="257"/>
      <c r="E149" s="257"/>
      <c r="F149" s="303" t="s">
        <v>4261</v>
      </c>
      <c r="G149" s="257"/>
      <c r="H149" s="302" t="s">
        <v>4300</v>
      </c>
      <c r="I149" s="302" t="s">
        <v>4263</v>
      </c>
      <c r="J149" s="302">
        <v>120</v>
      </c>
      <c r="K149" s="298"/>
    </row>
    <row r="150" spans="2:11" ht="15" customHeight="1">
      <c r="B150" s="277"/>
      <c r="C150" s="302" t="s">
        <v>4309</v>
      </c>
      <c r="D150" s="257"/>
      <c r="E150" s="257"/>
      <c r="F150" s="303" t="s">
        <v>4261</v>
      </c>
      <c r="G150" s="257"/>
      <c r="H150" s="302" t="s">
        <v>4320</v>
      </c>
      <c r="I150" s="302" t="s">
        <v>4263</v>
      </c>
      <c r="J150" s="302" t="s">
        <v>4311</v>
      </c>
      <c r="K150" s="298"/>
    </row>
    <row r="151" spans="2:11" ht="15" customHeight="1">
      <c r="B151" s="277"/>
      <c r="C151" s="302" t="s">
        <v>5994</v>
      </c>
      <c r="D151" s="257"/>
      <c r="E151" s="257"/>
      <c r="F151" s="303" t="s">
        <v>4261</v>
      </c>
      <c r="G151" s="257"/>
      <c r="H151" s="302" t="s">
        <v>4321</v>
      </c>
      <c r="I151" s="302" t="s">
        <v>4263</v>
      </c>
      <c r="J151" s="302" t="s">
        <v>4311</v>
      </c>
      <c r="K151" s="298"/>
    </row>
    <row r="152" spans="2:11" ht="15" customHeight="1">
      <c r="B152" s="277"/>
      <c r="C152" s="302" t="s">
        <v>4266</v>
      </c>
      <c r="D152" s="257"/>
      <c r="E152" s="257"/>
      <c r="F152" s="303" t="s">
        <v>4267</v>
      </c>
      <c r="G152" s="257"/>
      <c r="H152" s="302" t="s">
        <v>4300</v>
      </c>
      <c r="I152" s="302" t="s">
        <v>4263</v>
      </c>
      <c r="J152" s="302">
        <v>50</v>
      </c>
      <c r="K152" s="298"/>
    </row>
    <row r="153" spans="2:11" ht="15" customHeight="1">
      <c r="B153" s="277"/>
      <c r="C153" s="302" t="s">
        <v>4269</v>
      </c>
      <c r="D153" s="257"/>
      <c r="E153" s="257"/>
      <c r="F153" s="303" t="s">
        <v>4261</v>
      </c>
      <c r="G153" s="257"/>
      <c r="H153" s="302" t="s">
        <v>4300</v>
      </c>
      <c r="I153" s="302" t="s">
        <v>4271</v>
      </c>
      <c r="J153" s="302"/>
      <c r="K153" s="298"/>
    </row>
    <row r="154" spans="2:11" ht="15" customHeight="1">
      <c r="B154" s="277"/>
      <c r="C154" s="302" t="s">
        <v>4280</v>
      </c>
      <c r="D154" s="257"/>
      <c r="E154" s="257"/>
      <c r="F154" s="303" t="s">
        <v>4267</v>
      </c>
      <c r="G154" s="257"/>
      <c r="H154" s="302" t="s">
        <v>4300</v>
      </c>
      <c r="I154" s="302" t="s">
        <v>4263</v>
      </c>
      <c r="J154" s="302">
        <v>50</v>
      </c>
      <c r="K154" s="298"/>
    </row>
    <row r="155" spans="2:11" ht="15" customHeight="1">
      <c r="B155" s="277"/>
      <c r="C155" s="302" t="s">
        <v>4288</v>
      </c>
      <c r="D155" s="257"/>
      <c r="E155" s="257"/>
      <c r="F155" s="303" t="s">
        <v>4267</v>
      </c>
      <c r="G155" s="257"/>
      <c r="H155" s="302" t="s">
        <v>4300</v>
      </c>
      <c r="I155" s="302" t="s">
        <v>4263</v>
      </c>
      <c r="J155" s="302">
        <v>50</v>
      </c>
      <c r="K155" s="298"/>
    </row>
    <row r="156" spans="2:11" ht="15" customHeight="1">
      <c r="B156" s="277"/>
      <c r="C156" s="302" t="s">
        <v>4286</v>
      </c>
      <c r="D156" s="257"/>
      <c r="E156" s="257"/>
      <c r="F156" s="303" t="s">
        <v>4267</v>
      </c>
      <c r="G156" s="257"/>
      <c r="H156" s="302" t="s">
        <v>4300</v>
      </c>
      <c r="I156" s="302" t="s">
        <v>4263</v>
      </c>
      <c r="J156" s="302">
        <v>50</v>
      </c>
      <c r="K156" s="298"/>
    </row>
    <row r="157" spans="2:11" ht="15" customHeight="1">
      <c r="B157" s="277"/>
      <c r="C157" s="302" t="s">
        <v>3990</v>
      </c>
      <c r="D157" s="257"/>
      <c r="E157" s="257"/>
      <c r="F157" s="303" t="s">
        <v>4261</v>
      </c>
      <c r="G157" s="257"/>
      <c r="H157" s="302" t="s">
        <v>4322</v>
      </c>
      <c r="I157" s="302" t="s">
        <v>4263</v>
      </c>
      <c r="J157" s="302" t="s">
        <v>4323</v>
      </c>
      <c r="K157" s="298"/>
    </row>
    <row r="158" spans="2:11" ht="15" customHeight="1">
      <c r="B158" s="277"/>
      <c r="C158" s="302" t="s">
        <v>4324</v>
      </c>
      <c r="D158" s="257"/>
      <c r="E158" s="257"/>
      <c r="F158" s="303" t="s">
        <v>4261</v>
      </c>
      <c r="G158" s="257"/>
      <c r="H158" s="302" t="s">
        <v>4325</v>
      </c>
      <c r="I158" s="302" t="s">
        <v>4295</v>
      </c>
      <c r="J158" s="302"/>
      <c r="K158" s="298"/>
    </row>
    <row r="159" spans="2:11" ht="15" customHeight="1">
      <c r="B159" s="304"/>
      <c r="C159" s="286"/>
      <c r="D159" s="286"/>
      <c r="E159" s="286"/>
      <c r="F159" s="286"/>
      <c r="G159" s="286"/>
      <c r="H159" s="286"/>
      <c r="I159" s="286"/>
      <c r="J159" s="286"/>
      <c r="K159" s="305"/>
    </row>
    <row r="160" spans="2:11" ht="18.75" customHeight="1">
      <c r="B160" s="253"/>
      <c r="C160" s="257"/>
      <c r="D160" s="257"/>
      <c r="E160" s="257"/>
      <c r="F160" s="276"/>
      <c r="G160" s="257"/>
      <c r="H160" s="257"/>
      <c r="I160" s="257"/>
      <c r="J160" s="257"/>
      <c r="K160" s="253"/>
    </row>
    <row r="161" spans="2:11" ht="18.75" customHeight="1">
      <c r="B161" s="263"/>
      <c r="C161" s="263"/>
      <c r="D161" s="263"/>
      <c r="E161" s="263"/>
      <c r="F161" s="263"/>
      <c r="G161" s="263"/>
      <c r="H161" s="263"/>
      <c r="I161" s="263"/>
      <c r="J161" s="263"/>
      <c r="K161" s="263"/>
    </row>
    <row r="162" spans="2:11" ht="7.5" customHeight="1">
      <c r="B162" s="244"/>
      <c r="C162" s="245"/>
      <c r="D162" s="245"/>
      <c r="E162" s="245"/>
      <c r="F162" s="245"/>
      <c r="G162" s="245"/>
      <c r="H162" s="245"/>
      <c r="I162" s="245"/>
      <c r="J162" s="245"/>
      <c r="K162" s="246"/>
    </row>
    <row r="163" spans="2:11" ht="45" customHeight="1">
      <c r="B163" s="247"/>
      <c r="C163" s="1702" t="s">
        <v>4326</v>
      </c>
      <c r="D163" s="1702"/>
      <c r="E163" s="1702"/>
      <c r="F163" s="1702"/>
      <c r="G163" s="1702"/>
      <c r="H163" s="1702"/>
      <c r="I163" s="1702"/>
      <c r="J163" s="1702"/>
      <c r="K163" s="248"/>
    </row>
    <row r="164" spans="2:11" ht="17.25" customHeight="1">
      <c r="B164" s="247"/>
      <c r="C164" s="269" t="s">
        <v>4255</v>
      </c>
      <c r="D164" s="269"/>
      <c r="E164" s="269"/>
      <c r="F164" s="269" t="s">
        <v>4256</v>
      </c>
      <c r="G164" s="306"/>
      <c r="H164" s="307" t="s">
        <v>3998</v>
      </c>
      <c r="I164" s="307" t="s">
        <v>5968</v>
      </c>
      <c r="J164" s="269" t="s">
        <v>4257</v>
      </c>
      <c r="K164" s="248"/>
    </row>
    <row r="165" spans="2:11" ht="17.25" customHeight="1">
      <c r="B165" s="250"/>
      <c r="C165" s="271" t="s">
        <v>4258</v>
      </c>
      <c r="D165" s="271"/>
      <c r="E165" s="271"/>
      <c r="F165" s="272" t="s">
        <v>4259</v>
      </c>
      <c r="G165" s="308"/>
      <c r="H165" s="309"/>
      <c r="I165" s="309"/>
      <c r="J165" s="271" t="s">
        <v>4260</v>
      </c>
      <c r="K165" s="251"/>
    </row>
    <row r="166" spans="2:11" ht="5.25" customHeight="1">
      <c r="B166" s="277"/>
      <c r="C166" s="274"/>
      <c r="D166" s="274"/>
      <c r="E166" s="274"/>
      <c r="F166" s="274"/>
      <c r="G166" s="275"/>
      <c r="H166" s="274"/>
      <c r="I166" s="274"/>
      <c r="J166" s="274"/>
      <c r="K166" s="298"/>
    </row>
    <row r="167" spans="2:11" ht="15" customHeight="1">
      <c r="B167" s="277"/>
      <c r="C167" s="257" t="s">
        <v>4264</v>
      </c>
      <c r="D167" s="257"/>
      <c r="E167" s="257"/>
      <c r="F167" s="276" t="s">
        <v>4261</v>
      </c>
      <c r="G167" s="257"/>
      <c r="H167" s="257" t="s">
        <v>4300</v>
      </c>
      <c r="I167" s="257" t="s">
        <v>4263</v>
      </c>
      <c r="J167" s="257">
        <v>120</v>
      </c>
      <c r="K167" s="298"/>
    </row>
    <row r="168" spans="2:11" ht="15" customHeight="1">
      <c r="B168" s="277"/>
      <c r="C168" s="257" t="s">
        <v>4309</v>
      </c>
      <c r="D168" s="257"/>
      <c r="E168" s="257"/>
      <c r="F168" s="276" t="s">
        <v>4261</v>
      </c>
      <c r="G168" s="257"/>
      <c r="H168" s="257" t="s">
        <v>4310</v>
      </c>
      <c r="I168" s="257" t="s">
        <v>4263</v>
      </c>
      <c r="J168" s="257" t="s">
        <v>4311</v>
      </c>
      <c r="K168" s="298"/>
    </row>
    <row r="169" spans="2:11" ht="15" customHeight="1">
      <c r="B169" s="277"/>
      <c r="C169" s="257" t="s">
        <v>5994</v>
      </c>
      <c r="D169" s="257"/>
      <c r="E169" s="257"/>
      <c r="F169" s="276" t="s">
        <v>4261</v>
      </c>
      <c r="G169" s="257"/>
      <c r="H169" s="257" t="s">
        <v>4327</v>
      </c>
      <c r="I169" s="257" t="s">
        <v>4263</v>
      </c>
      <c r="J169" s="257" t="s">
        <v>4311</v>
      </c>
      <c r="K169" s="298"/>
    </row>
    <row r="170" spans="2:11" ht="15" customHeight="1">
      <c r="B170" s="277"/>
      <c r="C170" s="257" t="s">
        <v>4266</v>
      </c>
      <c r="D170" s="257"/>
      <c r="E170" s="257"/>
      <c r="F170" s="276" t="s">
        <v>4267</v>
      </c>
      <c r="G170" s="257"/>
      <c r="H170" s="257" t="s">
        <v>4327</v>
      </c>
      <c r="I170" s="257" t="s">
        <v>4263</v>
      </c>
      <c r="J170" s="257">
        <v>50</v>
      </c>
      <c r="K170" s="298"/>
    </row>
    <row r="171" spans="2:11" ht="15" customHeight="1">
      <c r="B171" s="277"/>
      <c r="C171" s="257" t="s">
        <v>4269</v>
      </c>
      <c r="D171" s="257"/>
      <c r="E171" s="257"/>
      <c r="F171" s="276" t="s">
        <v>4261</v>
      </c>
      <c r="G171" s="257"/>
      <c r="H171" s="257" t="s">
        <v>4327</v>
      </c>
      <c r="I171" s="257" t="s">
        <v>4271</v>
      </c>
      <c r="J171" s="257"/>
      <c r="K171" s="298"/>
    </row>
    <row r="172" spans="2:11" ht="15" customHeight="1">
      <c r="B172" s="277"/>
      <c r="C172" s="257" t="s">
        <v>4280</v>
      </c>
      <c r="D172" s="257"/>
      <c r="E172" s="257"/>
      <c r="F172" s="276" t="s">
        <v>4267</v>
      </c>
      <c r="G172" s="257"/>
      <c r="H172" s="257" t="s">
        <v>4327</v>
      </c>
      <c r="I172" s="257" t="s">
        <v>4263</v>
      </c>
      <c r="J172" s="257">
        <v>50</v>
      </c>
      <c r="K172" s="298"/>
    </row>
    <row r="173" spans="2:11" ht="15" customHeight="1">
      <c r="B173" s="277"/>
      <c r="C173" s="257" t="s">
        <v>4288</v>
      </c>
      <c r="D173" s="257"/>
      <c r="E173" s="257"/>
      <c r="F173" s="276" t="s">
        <v>4267</v>
      </c>
      <c r="G173" s="257"/>
      <c r="H173" s="257" t="s">
        <v>4327</v>
      </c>
      <c r="I173" s="257" t="s">
        <v>4263</v>
      </c>
      <c r="J173" s="257">
        <v>50</v>
      </c>
      <c r="K173" s="298"/>
    </row>
    <row r="174" spans="2:11" ht="15" customHeight="1">
      <c r="B174" s="277"/>
      <c r="C174" s="257" t="s">
        <v>4286</v>
      </c>
      <c r="D174" s="257"/>
      <c r="E174" s="257"/>
      <c r="F174" s="276" t="s">
        <v>4267</v>
      </c>
      <c r="G174" s="257"/>
      <c r="H174" s="257" t="s">
        <v>4327</v>
      </c>
      <c r="I174" s="257" t="s">
        <v>4263</v>
      </c>
      <c r="J174" s="257">
        <v>50</v>
      </c>
      <c r="K174" s="298"/>
    </row>
    <row r="175" spans="2:11" ht="15" customHeight="1">
      <c r="B175" s="277"/>
      <c r="C175" s="257" t="s">
        <v>3997</v>
      </c>
      <c r="D175" s="257"/>
      <c r="E175" s="257"/>
      <c r="F175" s="276" t="s">
        <v>4261</v>
      </c>
      <c r="G175" s="257"/>
      <c r="H175" s="257" t="s">
        <v>4328</v>
      </c>
      <c r="I175" s="257" t="s">
        <v>4329</v>
      </c>
      <c r="J175" s="257"/>
      <c r="K175" s="298"/>
    </row>
    <row r="176" spans="2:11" ht="15" customHeight="1">
      <c r="B176" s="277"/>
      <c r="C176" s="257" t="s">
        <v>5968</v>
      </c>
      <c r="D176" s="257"/>
      <c r="E176" s="257"/>
      <c r="F176" s="276" t="s">
        <v>4261</v>
      </c>
      <c r="G176" s="257"/>
      <c r="H176" s="257" t="s">
        <v>4330</v>
      </c>
      <c r="I176" s="257" t="s">
        <v>4331</v>
      </c>
      <c r="J176" s="257">
        <v>1</v>
      </c>
      <c r="K176" s="298"/>
    </row>
    <row r="177" spans="2:11" ht="15" customHeight="1">
      <c r="B177" s="277"/>
      <c r="C177" s="257" t="s">
        <v>5964</v>
      </c>
      <c r="D177" s="257"/>
      <c r="E177" s="257"/>
      <c r="F177" s="276" t="s">
        <v>4261</v>
      </c>
      <c r="G177" s="257"/>
      <c r="H177" s="257" t="s">
        <v>4332</v>
      </c>
      <c r="I177" s="257" t="s">
        <v>4263</v>
      </c>
      <c r="J177" s="257">
        <v>20</v>
      </c>
      <c r="K177" s="298"/>
    </row>
    <row r="178" spans="2:11" ht="15" customHeight="1">
      <c r="B178" s="277"/>
      <c r="C178" s="257" t="s">
        <v>3998</v>
      </c>
      <c r="D178" s="257"/>
      <c r="E178" s="257"/>
      <c r="F178" s="276" t="s">
        <v>4261</v>
      </c>
      <c r="G178" s="257"/>
      <c r="H178" s="257" t="s">
        <v>4333</v>
      </c>
      <c r="I178" s="257" t="s">
        <v>4263</v>
      </c>
      <c r="J178" s="257">
        <v>255</v>
      </c>
      <c r="K178" s="298"/>
    </row>
    <row r="179" spans="2:11" ht="15" customHeight="1">
      <c r="B179" s="277"/>
      <c r="C179" s="257" t="s">
        <v>3999</v>
      </c>
      <c r="D179" s="257"/>
      <c r="E179" s="257"/>
      <c r="F179" s="276" t="s">
        <v>4261</v>
      </c>
      <c r="G179" s="257"/>
      <c r="H179" s="257" t="s">
        <v>4226</v>
      </c>
      <c r="I179" s="257" t="s">
        <v>4263</v>
      </c>
      <c r="J179" s="257">
        <v>10</v>
      </c>
      <c r="K179" s="298"/>
    </row>
    <row r="180" spans="2:11" ht="15" customHeight="1">
      <c r="B180" s="277"/>
      <c r="C180" s="257" t="s">
        <v>4000</v>
      </c>
      <c r="D180" s="257"/>
      <c r="E180" s="257"/>
      <c r="F180" s="276" t="s">
        <v>4261</v>
      </c>
      <c r="G180" s="257"/>
      <c r="H180" s="257" t="s">
        <v>4334</v>
      </c>
      <c r="I180" s="257" t="s">
        <v>4295</v>
      </c>
      <c r="J180" s="257"/>
      <c r="K180" s="298"/>
    </row>
    <row r="181" spans="2:11" ht="15" customHeight="1">
      <c r="B181" s="277"/>
      <c r="C181" s="257" t="s">
        <v>4335</v>
      </c>
      <c r="D181" s="257"/>
      <c r="E181" s="257"/>
      <c r="F181" s="276" t="s">
        <v>4261</v>
      </c>
      <c r="G181" s="257"/>
      <c r="H181" s="257" t="s">
        <v>4336</v>
      </c>
      <c r="I181" s="257" t="s">
        <v>4295</v>
      </c>
      <c r="J181" s="257"/>
      <c r="K181" s="298"/>
    </row>
    <row r="182" spans="2:11" ht="15" customHeight="1">
      <c r="B182" s="277"/>
      <c r="C182" s="257" t="s">
        <v>4324</v>
      </c>
      <c r="D182" s="257"/>
      <c r="E182" s="257"/>
      <c r="F182" s="276" t="s">
        <v>4261</v>
      </c>
      <c r="G182" s="257"/>
      <c r="H182" s="257" t="s">
        <v>4337</v>
      </c>
      <c r="I182" s="257" t="s">
        <v>4295</v>
      </c>
      <c r="J182" s="257"/>
      <c r="K182" s="298"/>
    </row>
    <row r="183" spans="2:11" ht="15" customHeight="1">
      <c r="B183" s="277"/>
      <c r="C183" s="257" t="s">
        <v>4002</v>
      </c>
      <c r="D183" s="257"/>
      <c r="E183" s="257"/>
      <c r="F183" s="276" t="s">
        <v>4267</v>
      </c>
      <c r="G183" s="257"/>
      <c r="H183" s="257" t="s">
        <v>4338</v>
      </c>
      <c r="I183" s="257" t="s">
        <v>4263</v>
      </c>
      <c r="J183" s="257">
        <v>50</v>
      </c>
      <c r="K183" s="298"/>
    </row>
    <row r="184" spans="2:11" ht="15" customHeight="1">
      <c r="B184" s="277"/>
      <c r="C184" s="257" t="s">
        <v>4339</v>
      </c>
      <c r="D184" s="257"/>
      <c r="E184" s="257"/>
      <c r="F184" s="276" t="s">
        <v>4267</v>
      </c>
      <c r="G184" s="257"/>
      <c r="H184" s="257" t="s">
        <v>4340</v>
      </c>
      <c r="I184" s="257" t="s">
        <v>4341</v>
      </c>
      <c r="J184" s="257"/>
      <c r="K184" s="298"/>
    </row>
    <row r="185" spans="2:11" ht="15" customHeight="1">
      <c r="B185" s="277"/>
      <c r="C185" s="257" t="s">
        <v>4342</v>
      </c>
      <c r="D185" s="257"/>
      <c r="E185" s="257"/>
      <c r="F185" s="276" t="s">
        <v>4267</v>
      </c>
      <c r="G185" s="257"/>
      <c r="H185" s="257" t="s">
        <v>4343</v>
      </c>
      <c r="I185" s="257" t="s">
        <v>4341</v>
      </c>
      <c r="J185" s="257"/>
      <c r="K185" s="298"/>
    </row>
    <row r="186" spans="2:11" ht="15" customHeight="1">
      <c r="B186" s="277"/>
      <c r="C186" s="257" t="s">
        <v>4344</v>
      </c>
      <c r="D186" s="257"/>
      <c r="E186" s="257"/>
      <c r="F186" s="276" t="s">
        <v>4267</v>
      </c>
      <c r="G186" s="257"/>
      <c r="H186" s="257" t="s">
        <v>4345</v>
      </c>
      <c r="I186" s="257" t="s">
        <v>4341</v>
      </c>
      <c r="J186" s="257"/>
      <c r="K186" s="298"/>
    </row>
    <row r="187" spans="2:11" ht="15" customHeight="1">
      <c r="B187" s="277"/>
      <c r="C187" s="310" t="s">
        <v>4346</v>
      </c>
      <c r="D187" s="257"/>
      <c r="E187" s="257"/>
      <c r="F187" s="276" t="s">
        <v>4267</v>
      </c>
      <c r="G187" s="257"/>
      <c r="H187" s="257" t="s">
        <v>4347</v>
      </c>
      <c r="I187" s="257" t="s">
        <v>4348</v>
      </c>
      <c r="J187" s="311" t="s">
        <v>4349</v>
      </c>
      <c r="K187" s="298"/>
    </row>
    <row r="188" spans="2:11" ht="15" customHeight="1">
      <c r="B188" s="277"/>
      <c r="C188" s="262" t="s">
        <v>5953</v>
      </c>
      <c r="D188" s="257"/>
      <c r="E188" s="257"/>
      <c r="F188" s="276" t="s">
        <v>4261</v>
      </c>
      <c r="G188" s="257"/>
      <c r="H188" s="253" t="s">
        <v>4350</v>
      </c>
      <c r="I188" s="257" t="s">
        <v>4351</v>
      </c>
      <c r="J188" s="257"/>
      <c r="K188" s="298"/>
    </row>
    <row r="189" spans="2:11" ht="15" customHeight="1">
      <c r="B189" s="277"/>
      <c r="C189" s="262" t="s">
        <v>4352</v>
      </c>
      <c r="D189" s="257"/>
      <c r="E189" s="257"/>
      <c r="F189" s="276" t="s">
        <v>4261</v>
      </c>
      <c r="G189" s="257"/>
      <c r="H189" s="257" t="s">
        <v>4353</v>
      </c>
      <c r="I189" s="257" t="s">
        <v>4295</v>
      </c>
      <c r="J189" s="257"/>
      <c r="K189" s="298"/>
    </row>
    <row r="190" spans="2:11" ht="15" customHeight="1">
      <c r="B190" s="277"/>
      <c r="C190" s="262" t="s">
        <v>4354</v>
      </c>
      <c r="D190" s="257"/>
      <c r="E190" s="257"/>
      <c r="F190" s="276" t="s">
        <v>4261</v>
      </c>
      <c r="G190" s="257"/>
      <c r="H190" s="257" t="s">
        <v>4355</v>
      </c>
      <c r="I190" s="257" t="s">
        <v>4295</v>
      </c>
      <c r="J190" s="257"/>
      <c r="K190" s="298"/>
    </row>
    <row r="191" spans="2:11" ht="15" customHeight="1">
      <c r="B191" s="277"/>
      <c r="C191" s="262" t="s">
        <v>4356</v>
      </c>
      <c r="D191" s="257"/>
      <c r="E191" s="257"/>
      <c r="F191" s="276" t="s">
        <v>4267</v>
      </c>
      <c r="G191" s="257"/>
      <c r="H191" s="257" t="s">
        <v>4357</v>
      </c>
      <c r="I191" s="257" t="s">
        <v>4295</v>
      </c>
      <c r="J191" s="257"/>
      <c r="K191" s="298"/>
    </row>
    <row r="192" spans="2:11" ht="15" customHeight="1">
      <c r="B192" s="304"/>
      <c r="C192" s="312"/>
      <c r="D192" s="286"/>
      <c r="E192" s="286"/>
      <c r="F192" s="286"/>
      <c r="G192" s="286"/>
      <c r="H192" s="286"/>
      <c r="I192" s="286"/>
      <c r="J192" s="286"/>
      <c r="K192" s="305"/>
    </row>
    <row r="193" spans="2:11" ht="18.75" customHeight="1">
      <c r="B193" s="253"/>
      <c r="C193" s="257"/>
      <c r="D193" s="257"/>
      <c r="E193" s="257"/>
      <c r="F193" s="276"/>
      <c r="G193" s="257"/>
      <c r="H193" s="257"/>
      <c r="I193" s="257"/>
      <c r="J193" s="257"/>
      <c r="K193" s="253"/>
    </row>
    <row r="194" spans="2:11" ht="18.75" customHeight="1">
      <c r="B194" s="253"/>
      <c r="C194" s="257"/>
      <c r="D194" s="257"/>
      <c r="E194" s="257"/>
      <c r="F194" s="276"/>
      <c r="G194" s="257"/>
      <c r="H194" s="257"/>
      <c r="I194" s="257"/>
      <c r="J194" s="257"/>
      <c r="K194" s="253"/>
    </row>
    <row r="195" spans="2:11" ht="18.75" customHeight="1">
      <c r="B195" s="263"/>
      <c r="C195" s="263"/>
      <c r="D195" s="263"/>
      <c r="E195" s="263"/>
      <c r="F195" s="263"/>
      <c r="G195" s="263"/>
      <c r="H195" s="263"/>
      <c r="I195" s="263"/>
      <c r="J195" s="263"/>
      <c r="K195" s="263"/>
    </row>
    <row r="196" spans="2:11">
      <c r="B196" s="244"/>
      <c r="C196" s="245"/>
      <c r="D196" s="245"/>
      <c r="E196" s="245"/>
      <c r="F196" s="245"/>
      <c r="G196" s="245"/>
      <c r="H196" s="245"/>
      <c r="I196" s="245"/>
      <c r="J196" s="245"/>
      <c r="K196" s="246"/>
    </row>
    <row r="197" spans="2:11" ht="21">
      <c r="B197" s="247"/>
      <c r="C197" s="1702" t="s">
        <v>4358</v>
      </c>
      <c r="D197" s="1702"/>
      <c r="E197" s="1702"/>
      <c r="F197" s="1702"/>
      <c r="G197" s="1702"/>
      <c r="H197" s="1702"/>
      <c r="I197" s="1702"/>
      <c r="J197" s="1702"/>
      <c r="K197" s="248"/>
    </row>
    <row r="198" spans="2:11" ht="25.5" customHeight="1">
      <c r="B198" s="247"/>
      <c r="C198" s="313" t="s">
        <v>4359</v>
      </c>
      <c r="D198" s="313"/>
      <c r="E198" s="313"/>
      <c r="F198" s="313" t="s">
        <v>4360</v>
      </c>
      <c r="G198" s="314"/>
      <c r="H198" s="1705" t="s">
        <v>4361</v>
      </c>
      <c r="I198" s="1705"/>
      <c r="J198" s="1705"/>
      <c r="K198" s="248"/>
    </row>
    <row r="199" spans="2:11" ht="5.25" customHeight="1">
      <c r="B199" s="277"/>
      <c r="C199" s="274"/>
      <c r="D199" s="274"/>
      <c r="E199" s="274"/>
      <c r="F199" s="274"/>
      <c r="G199" s="257"/>
      <c r="H199" s="274"/>
      <c r="I199" s="274"/>
      <c r="J199" s="274"/>
      <c r="K199" s="298"/>
    </row>
    <row r="200" spans="2:11" ht="15" customHeight="1">
      <c r="B200" s="277"/>
      <c r="C200" s="257" t="s">
        <v>4351</v>
      </c>
      <c r="D200" s="257"/>
      <c r="E200" s="257"/>
      <c r="F200" s="276" t="s">
        <v>5954</v>
      </c>
      <c r="G200" s="257"/>
      <c r="H200" s="1703" t="s">
        <v>4362</v>
      </c>
      <c r="I200" s="1703"/>
      <c r="J200" s="1703"/>
      <c r="K200" s="298"/>
    </row>
    <row r="201" spans="2:11" ht="15" customHeight="1">
      <c r="B201" s="277"/>
      <c r="C201" s="283"/>
      <c r="D201" s="257"/>
      <c r="E201" s="257"/>
      <c r="F201" s="276" t="s">
        <v>5955</v>
      </c>
      <c r="G201" s="257"/>
      <c r="H201" s="1703" t="s">
        <v>4363</v>
      </c>
      <c r="I201" s="1703"/>
      <c r="J201" s="1703"/>
      <c r="K201" s="298"/>
    </row>
    <row r="202" spans="2:11" ht="15" customHeight="1">
      <c r="B202" s="277"/>
      <c r="C202" s="283"/>
      <c r="D202" s="257"/>
      <c r="E202" s="257"/>
      <c r="F202" s="276" t="s">
        <v>5958</v>
      </c>
      <c r="G202" s="257"/>
      <c r="H202" s="1703" t="s">
        <v>4364</v>
      </c>
      <c r="I202" s="1703"/>
      <c r="J202" s="1703"/>
      <c r="K202" s="298"/>
    </row>
    <row r="203" spans="2:11" ht="15" customHeight="1">
      <c r="B203" s="277"/>
      <c r="C203" s="257"/>
      <c r="D203" s="257"/>
      <c r="E203" s="257"/>
      <c r="F203" s="276" t="s">
        <v>5956</v>
      </c>
      <c r="G203" s="257"/>
      <c r="H203" s="1703" t="s">
        <v>4365</v>
      </c>
      <c r="I203" s="1703"/>
      <c r="J203" s="1703"/>
      <c r="K203" s="298"/>
    </row>
    <row r="204" spans="2:11" ht="15" customHeight="1">
      <c r="B204" s="277"/>
      <c r="C204" s="257"/>
      <c r="D204" s="257"/>
      <c r="E204" s="257"/>
      <c r="F204" s="276" t="s">
        <v>5957</v>
      </c>
      <c r="G204" s="257"/>
      <c r="H204" s="1703" t="s">
        <v>4366</v>
      </c>
      <c r="I204" s="1703"/>
      <c r="J204" s="1703"/>
      <c r="K204" s="298"/>
    </row>
    <row r="205" spans="2:11" ht="15" customHeight="1">
      <c r="B205" s="277"/>
      <c r="C205" s="257"/>
      <c r="D205" s="257"/>
      <c r="E205" s="257"/>
      <c r="F205" s="276"/>
      <c r="G205" s="257"/>
      <c r="H205" s="257"/>
      <c r="I205" s="257"/>
      <c r="J205" s="257"/>
      <c r="K205" s="298"/>
    </row>
    <row r="206" spans="2:11" ht="15" customHeight="1">
      <c r="B206" s="277"/>
      <c r="C206" s="257" t="s">
        <v>4307</v>
      </c>
      <c r="D206" s="257"/>
      <c r="E206" s="257"/>
      <c r="F206" s="276" t="s">
        <v>5988</v>
      </c>
      <c r="G206" s="257"/>
      <c r="H206" s="1703" t="s">
        <v>4367</v>
      </c>
      <c r="I206" s="1703"/>
      <c r="J206" s="1703"/>
      <c r="K206" s="298"/>
    </row>
    <row r="207" spans="2:11" ht="15" customHeight="1">
      <c r="B207" s="277"/>
      <c r="C207" s="283"/>
      <c r="D207" s="257"/>
      <c r="E207" s="257"/>
      <c r="F207" s="276" t="s">
        <v>4209</v>
      </c>
      <c r="G207" s="257"/>
      <c r="H207" s="1703" t="s">
        <v>4210</v>
      </c>
      <c r="I207" s="1703"/>
      <c r="J207" s="1703"/>
      <c r="K207" s="298"/>
    </row>
    <row r="208" spans="2:11" ht="15" customHeight="1">
      <c r="B208" s="277"/>
      <c r="C208" s="257"/>
      <c r="D208" s="257"/>
      <c r="E208" s="257"/>
      <c r="F208" s="276" t="s">
        <v>4207</v>
      </c>
      <c r="G208" s="257"/>
      <c r="H208" s="1703" t="s">
        <v>4368</v>
      </c>
      <c r="I208" s="1703"/>
      <c r="J208" s="1703"/>
      <c r="K208" s="298"/>
    </row>
    <row r="209" spans="2:11" ht="15" customHeight="1">
      <c r="B209" s="315"/>
      <c r="C209" s="283"/>
      <c r="D209" s="283"/>
      <c r="E209" s="283"/>
      <c r="F209" s="276" t="s">
        <v>4211</v>
      </c>
      <c r="G209" s="262"/>
      <c r="H209" s="1704" t="s">
        <v>4212</v>
      </c>
      <c r="I209" s="1704"/>
      <c r="J209" s="1704"/>
      <c r="K209" s="316"/>
    </row>
    <row r="210" spans="2:11" ht="15" customHeight="1">
      <c r="B210" s="315"/>
      <c r="C210" s="283"/>
      <c r="D210" s="283"/>
      <c r="E210" s="283"/>
      <c r="F210" s="276" t="s">
        <v>4213</v>
      </c>
      <c r="G210" s="262"/>
      <c r="H210" s="1704" t="s">
        <v>5987</v>
      </c>
      <c r="I210" s="1704"/>
      <c r="J210" s="1704"/>
      <c r="K210" s="316"/>
    </row>
    <row r="211" spans="2:11" ht="15" customHeight="1">
      <c r="B211" s="315"/>
      <c r="C211" s="283"/>
      <c r="D211" s="283"/>
      <c r="E211" s="283"/>
      <c r="F211" s="317"/>
      <c r="G211" s="262"/>
      <c r="H211" s="318"/>
      <c r="I211" s="318"/>
      <c r="J211" s="318"/>
      <c r="K211" s="316"/>
    </row>
    <row r="212" spans="2:11" ht="15" customHeight="1">
      <c r="B212" s="315"/>
      <c r="C212" s="257" t="s">
        <v>4331</v>
      </c>
      <c r="D212" s="283"/>
      <c r="E212" s="283"/>
      <c r="F212" s="276">
        <v>1</v>
      </c>
      <c r="G212" s="262"/>
      <c r="H212" s="1704" t="s">
        <v>4369</v>
      </c>
      <c r="I212" s="1704"/>
      <c r="J212" s="1704"/>
      <c r="K212" s="316"/>
    </row>
    <row r="213" spans="2:11" ht="15" customHeight="1">
      <c r="B213" s="315"/>
      <c r="C213" s="283"/>
      <c r="D213" s="283"/>
      <c r="E213" s="283"/>
      <c r="F213" s="276">
        <v>2</v>
      </c>
      <c r="G213" s="262"/>
      <c r="H213" s="1704" t="s">
        <v>4370</v>
      </c>
      <c r="I213" s="1704"/>
      <c r="J213" s="1704"/>
      <c r="K213" s="316"/>
    </row>
    <row r="214" spans="2:11" ht="15" customHeight="1">
      <c r="B214" s="315"/>
      <c r="C214" s="283"/>
      <c r="D214" s="283"/>
      <c r="E214" s="283"/>
      <c r="F214" s="276">
        <v>3</v>
      </c>
      <c r="G214" s="262"/>
      <c r="H214" s="1704" t="s">
        <v>4371</v>
      </c>
      <c r="I214" s="1704"/>
      <c r="J214" s="1704"/>
      <c r="K214" s="316"/>
    </row>
    <row r="215" spans="2:11" ht="15" customHeight="1">
      <c r="B215" s="315"/>
      <c r="C215" s="283"/>
      <c r="D215" s="283"/>
      <c r="E215" s="283"/>
      <c r="F215" s="276">
        <v>4</v>
      </c>
      <c r="G215" s="262"/>
      <c r="H215" s="1704" t="s">
        <v>4372</v>
      </c>
      <c r="I215" s="1704"/>
      <c r="J215" s="1704"/>
      <c r="K215" s="316"/>
    </row>
    <row r="216" spans="2:11" ht="12.75" customHeight="1">
      <c r="B216" s="319"/>
      <c r="C216" s="320"/>
      <c r="D216" s="320"/>
      <c r="E216" s="320"/>
      <c r="F216" s="320"/>
      <c r="G216" s="320"/>
      <c r="H216" s="320"/>
      <c r="I216" s="320"/>
      <c r="J216" s="320"/>
      <c r="K216" s="321"/>
    </row>
  </sheetData>
  <mergeCells count="77">
    <mergeCell ref="F16:J16"/>
    <mergeCell ref="C9:J9"/>
    <mergeCell ref="D10:J10"/>
    <mergeCell ref="D11:J11"/>
    <mergeCell ref="C3:J3"/>
    <mergeCell ref="C4:J4"/>
    <mergeCell ref="C6:J6"/>
    <mergeCell ref="C7:J7"/>
    <mergeCell ref="D32:J32"/>
    <mergeCell ref="D33:J33"/>
    <mergeCell ref="F21:J21"/>
    <mergeCell ref="F19:J19"/>
    <mergeCell ref="F20:J20"/>
    <mergeCell ref="D13:J13"/>
    <mergeCell ref="D14:J14"/>
    <mergeCell ref="D15:J15"/>
    <mergeCell ref="F18:J18"/>
    <mergeCell ref="F17:J17"/>
    <mergeCell ref="C23:J23"/>
    <mergeCell ref="D25:J25"/>
    <mergeCell ref="D26:J26"/>
    <mergeCell ref="D28:J28"/>
    <mergeCell ref="C24:J24"/>
    <mergeCell ref="D31:J31"/>
    <mergeCell ref="D29:J29"/>
    <mergeCell ref="G34:J34"/>
    <mergeCell ref="G35:J35"/>
    <mergeCell ref="D45:J45"/>
    <mergeCell ref="C50:J50"/>
    <mergeCell ref="G38:J38"/>
    <mergeCell ref="G39:J39"/>
    <mergeCell ref="G40:J40"/>
    <mergeCell ref="E47:J47"/>
    <mergeCell ref="H212:J212"/>
    <mergeCell ref="G41:J41"/>
    <mergeCell ref="E48:J48"/>
    <mergeCell ref="G36:J36"/>
    <mergeCell ref="G37:J37"/>
    <mergeCell ref="G42:J42"/>
    <mergeCell ref="G43:J43"/>
    <mergeCell ref="E46:J46"/>
    <mergeCell ref="C52:J52"/>
    <mergeCell ref="C53:J53"/>
    <mergeCell ref="D59:J59"/>
    <mergeCell ref="D56:J56"/>
    <mergeCell ref="D49:J49"/>
    <mergeCell ref="H215:J215"/>
    <mergeCell ref="H213:J213"/>
    <mergeCell ref="H210:J210"/>
    <mergeCell ref="C100:J100"/>
    <mergeCell ref="C163:J163"/>
    <mergeCell ref="C120:J120"/>
    <mergeCell ref="H198:J198"/>
    <mergeCell ref="H214:J214"/>
    <mergeCell ref="H203:J203"/>
    <mergeCell ref="H201:J201"/>
    <mergeCell ref="H207:J207"/>
    <mergeCell ref="H206:J206"/>
    <mergeCell ref="C55:J55"/>
    <mergeCell ref="D57:J57"/>
    <mergeCell ref="D61:J61"/>
    <mergeCell ref="D60:J60"/>
    <mergeCell ref="D58:J58"/>
    <mergeCell ref="C145:J145"/>
    <mergeCell ref="C197:J197"/>
    <mergeCell ref="H200:J200"/>
    <mergeCell ref="H208:J208"/>
    <mergeCell ref="H204:J204"/>
    <mergeCell ref="H209:J209"/>
    <mergeCell ref="H202:J202"/>
    <mergeCell ref="D68:J68"/>
    <mergeCell ref="C73:J73"/>
    <mergeCell ref="D63:J63"/>
    <mergeCell ref="D64:J64"/>
    <mergeCell ref="D66:J66"/>
    <mergeCell ref="D65:J65"/>
    <mergeCell ref="D67:J67"/>
  </mergeCells>
  <phoneticPr fontId="56" type="noConversion"/>
  <pageMargins left="0.59055118110236227" right="0.59055118110236227" top="0.59055118110236227" bottom="0.59055118110236227" header="0" footer="0"/>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138</vt:i4>
      </vt:variant>
      <vt:variant>
        <vt:lpstr>Pojmenované oblasti</vt:lpstr>
      </vt:variant>
      <vt:variant>
        <vt:i4>195</vt:i4>
      </vt:variant>
    </vt:vector>
  </HeadingPairs>
  <TitlesOfParts>
    <vt:vector size="333" baseType="lpstr">
      <vt:lpstr>Rekapitulace celková</vt:lpstr>
      <vt:lpstr>Rekapitulace stavby</vt:lpstr>
      <vt:lpstr>0 - Ostatní náklady</vt:lpstr>
      <vt:lpstr>1 - SO_01.1 Zahušťovací n...</vt:lpstr>
      <vt:lpstr>2 - SO_01.2 Stavební úpra...</vt:lpstr>
      <vt:lpstr>3 - SO_02.1 Propojovací p...</vt:lpstr>
      <vt:lpstr>4 - SO_02.2 Propojovací p...</vt:lpstr>
      <vt:lpstr>5 - SO_02.3 Propojovací p...</vt:lpstr>
      <vt:lpstr>6 - SO_02.4 Propojovací p...</vt:lpstr>
      <vt:lpstr>7 - SO_02.5 Propojovací p...</vt:lpstr>
      <vt:lpstr>8 - SO_02.6 Propojovací p...</vt:lpstr>
      <vt:lpstr>1 - SO_03.1.1 Stavební úp...</vt:lpstr>
      <vt:lpstr>2 - SO_03.1.2 Stavební úp...</vt:lpstr>
      <vt:lpstr>3 - SO_03.2 Stavební úpra...</vt:lpstr>
      <vt:lpstr>4 - SO_04 Stavební úpravy...</vt:lpstr>
      <vt:lpstr>5 - SO_05 Stavební úpravy...</vt:lpstr>
      <vt:lpstr>14 - SO_06.2.1 Stavební ú...</vt:lpstr>
      <vt:lpstr>15 - SO_06.2.2 Stavební ú...</vt:lpstr>
      <vt:lpstr>16 - SO_06.1 Stavební úpr...</vt:lpstr>
      <vt:lpstr>7 - SO_07 Stavební úpravy...</vt:lpstr>
      <vt:lpstr>1 - SO_08.1 Rekonstrukce ...</vt:lpstr>
      <vt:lpstr>9 - SO_09 Stavební úpravy...</vt:lpstr>
      <vt:lpstr>10 - SO_10 Stavební úprav...</vt:lpstr>
      <vt:lpstr>1 - SO_11.1 Přístřešek</vt:lpstr>
      <vt:lpstr>2 - SO_11.2 Zpevněné plochy</vt:lpstr>
      <vt:lpstr>Rekapitulace strojní část </vt:lpstr>
      <vt:lpstr>KL+Rekap PS 01</vt:lpstr>
      <vt:lpstr>PS 01</vt:lpstr>
      <vt:lpstr>KL+Rekap PS 02</vt:lpstr>
      <vt:lpstr>PS 02</vt:lpstr>
      <vt:lpstr>KL+Rekap PS 03</vt:lpstr>
      <vt:lpstr>PS 03</vt:lpstr>
      <vt:lpstr>KL+Rekap PS 04</vt:lpstr>
      <vt:lpstr>PS 04</vt:lpstr>
      <vt:lpstr>KL+Rekap PS 05</vt:lpstr>
      <vt:lpstr>PS 05</vt:lpstr>
      <vt:lpstr>KL+Rekap PS 06</vt:lpstr>
      <vt:lpstr>PS 06</vt:lpstr>
      <vt:lpstr>KL+Rekap PS 08</vt:lpstr>
      <vt:lpstr>PS 08</vt:lpstr>
      <vt:lpstr>KL+Rekap PS 09</vt:lpstr>
      <vt:lpstr>PS 09</vt:lpstr>
      <vt:lpstr>Rekapitulace elektro část </vt:lpstr>
      <vt:lpstr>Rekapitulace RM 1</vt:lpstr>
      <vt:lpstr>Mot</vt:lpstr>
      <vt:lpstr>St</vt:lpstr>
      <vt:lpstr>Rekapitulace DT1</vt:lpstr>
      <vt:lpstr>Mot (2)</vt:lpstr>
      <vt:lpstr>MaR</vt:lpstr>
      <vt:lpstr>ASŘTP</vt:lpstr>
      <vt:lpstr>Rekapitulace RM2</vt:lpstr>
      <vt:lpstr>Mot (3)</vt:lpstr>
      <vt:lpstr>Rekapitulace DT2</vt:lpstr>
      <vt:lpstr>Mot (4)</vt:lpstr>
      <vt:lpstr>MaR (2)</vt:lpstr>
      <vt:lpstr>ASŘTP (2)</vt:lpstr>
      <vt:lpstr>Rekapitulace RM 3</vt:lpstr>
      <vt:lpstr>Mot (5)</vt:lpstr>
      <vt:lpstr>Rekapitulace DT3</vt:lpstr>
      <vt:lpstr>Mot (6)</vt:lpstr>
      <vt:lpstr>MaR (3)</vt:lpstr>
      <vt:lpstr>ASŘTP (3)</vt:lpstr>
      <vt:lpstr>Rekapitulace RS1</vt:lpstr>
      <vt:lpstr>Mot (7)</vt:lpstr>
      <vt:lpstr>St (2)</vt:lpstr>
      <vt:lpstr>Rekapitulace RS2</vt:lpstr>
      <vt:lpstr>Mot (8)</vt:lpstr>
      <vt:lpstr>St (3)</vt:lpstr>
      <vt:lpstr>Rekapitulace Vrt Brloh</vt:lpstr>
      <vt:lpstr>Mot (9)</vt:lpstr>
      <vt:lpstr>St (4)</vt:lpstr>
      <vt:lpstr>MaR (4)</vt:lpstr>
      <vt:lpstr>ASŘTP (4)</vt:lpstr>
      <vt:lpstr>Rekapitulace propoj Vrt Brloh</vt:lpstr>
      <vt:lpstr>M1</vt:lpstr>
      <vt:lpstr>Rekapitulace ČS Jankovice</vt:lpstr>
      <vt:lpstr>Mot (10)</vt:lpstr>
      <vt:lpstr>St (5)</vt:lpstr>
      <vt:lpstr>MaR (5)</vt:lpstr>
      <vt:lpstr>ASŘTP (5)</vt:lpstr>
      <vt:lpstr>As</vt:lpstr>
      <vt:lpstr>Rekapitulace VDJ Chvaletice</vt:lpstr>
      <vt:lpstr>Mot (11)</vt:lpstr>
      <vt:lpstr>St (6)</vt:lpstr>
      <vt:lpstr>MaR (6)</vt:lpstr>
      <vt:lpstr>ASŘTP (6)</vt:lpstr>
      <vt:lpstr>As (2)</vt:lpstr>
      <vt:lpstr>Rekapitulace VDJ Telčice</vt:lpstr>
      <vt:lpstr>Mot (16)</vt:lpstr>
      <vt:lpstr>St (11)</vt:lpstr>
      <vt:lpstr>MaR (11)</vt:lpstr>
      <vt:lpstr>ASŘTP (11)</vt:lpstr>
      <vt:lpstr>As (4)</vt:lpstr>
      <vt:lpstr>Rekapitulace VDJ Lipoltice</vt:lpstr>
      <vt:lpstr>Mot (12)</vt:lpstr>
      <vt:lpstr>St (7)</vt:lpstr>
      <vt:lpstr>MaR (7)</vt:lpstr>
      <vt:lpstr>ASŘTP (7)</vt:lpstr>
      <vt:lpstr>Rekapitulace DSP</vt:lpstr>
      <vt:lpstr>K1</vt:lpstr>
      <vt:lpstr>U1</vt:lpstr>
      <vt:lpstr>U2</vt:lpstr>
      <vt:lpstr>U3</vt:lpstr>
      <vt:lpstr>Rekapitulace Vrt Luhy</vt:lpstr>
      <vt:lpstr>Mot (13)</vt:lpstr>
      <vt:lpstr>St (8)</vt:lpstr>
      <vt:lpstr>MaR (8)</vt:lpstr>
      <vt:lpstr>ASŘTP (8)</vt:lpstr>
      <vt:lpstr>Rekapitulace ČS Luhy</vt:lpstr>
      <vt:lpstr>Mot (14)</vt:lpstr>
      <vt:lpstr>St (9)</vt:lpstr>
      <vt:lpstr>MaR (9)</vt:lpstr>
      <vt:lpstr>ASŘTP (9)</vt:lpstr>
      <vt:lpstr>As (3)</vt:lpstr>
      <vt:lpstr>Rekapitulace VDJ Turkovice</vt:lpstr>
      <vt:lpstr>Mot (15)</vt:lpstr>
      <vt:lpstr>St (10)</vt:lpstr>
      <vt:lpstr>MaR (10)</vt:lpstr>
      <vt:lpstr>ASŘTP (10)</vt:lpstr>
      <vt:lpstr>Rekapitulace Mokošín hromosvod</vt:lpstr>
      <vt:lpstr>Mot (17)</vt:lpstr>
      <vt:lpstr>Rekapitulace vnější objekty hro</vt:lpstr>
      <vt:lpstr>H1</vt:lpstr>
      <vt:lpstr>H2</vt:lpstr>
      <vt:lpstr>H3</vt:lpstr>
      <vt:lpstr>H4</vt:lpstr>
      <vt:lpstr>H5</vt:lpstr>
      <vt:lpstr>H6</vt:lpstr>
      <vt:lpstr>H7</vt:lpstr>
      <vt:lpstr>Rekapitulace Mokošín EZS</vt:lpstr>
      <vt:lpstr>MaR (12)</vt:lpstr>
      <vt:lpstr>Rekapitulace vnější objekty EZS</vt:lpstr>
      <vt:lpstr>E1</vt:lpstr>
      <vt:lpstr>E2</vt:lpstr>
      <vt:lpstr>E3</vt:lpstr>
      <vt:lpstr>E4</vt:lpstr>
      <vt:lpstr>E5</vt:lpstr>
      <vt:lpstr>Pokyny pro vyplnění</vt:lpstr>
      <vt:lpstr>'0 - Ostatní náklady'!Názvy_tisku</vt:lpstr>
      <vt:lpstr>'1 - SO_01.1 Zahušťovací n...'!Názvy_tisku</vt:lpstr>
      <vt:lpstr>'1 - SO_03.1.1 Stavební úp...'!Názvy_tisku</vt:lpstr>
      <vt:lpstr>'1 - SO_08.1 Rekonstrukce ...'!Názvy_tisku</vt:lpstr>
      <vt:lpstr>'1 - SO_11.1 Přístřešek'!Názvy_tisku</vt:lpstr>
      <vt:lpstr>'10 - SO_10 Stavební úprav...'!Názvy_tisku</vt:lpstr>
      <vt:lpstr>'14 - SO_06.2.1 Stavební ú...'!Názvy_tisku</vt:lpstr>
      <vt:lpstr>'15 - SO_06.2.2 Stavební ú...'!Názvy_tisku</vt:lpstr>
      <vt:lpstr>'16 - SO_06.1 Stavební úpr...'!Názvy_tisku</vt:lpstr>
      <vt:lpstr>'2 - SO_01.2 Stavební úpra...'!Názvy_tisku</vt:lpstr>
      <vt:lpstr>'2 - SO_03.1.2 Stavební úp...'!Názvy_tisku</vt:lpstr>
      <vt:lpstr>'2 - SO_11.2 Zpevněné plochy'!Názvy_tisku</vt:lpstr>
      <vt:lpstr>'3 - SO_02.1 Propojovací p...'!Názvy_tisku</vt:lpstr>
      <vt:lpstr>'3 - SO_03.2 Stavební úpra...'!Názvy_tisku</vt:lpstr>
      <vt:lpstr>'4 - SO_02.2 Propojovací p...'!Názvy_tisku</vt:lpstr>
      <vt:lpstr>'4 - SO_04 Stavební úpravy...'!Názvy_tisku</vt:lpstr>
      <vt:lpstr>'5 - SO_02.3 Propojovací p...'!Názvy_tisku</vt:lpstr>
      <vt:lpstr>'5 - SO_05 Stavební úpravy...'!Názvy_tisku</vt:lpstr>
      <vt:lpstr>'6 - SO_02.4 Propojovací p...'!Názvy_tisku</vt:lpstr>
      <vt:lpstr>'7 - SO_02.5 Propojovací p...'!Názvy_tisku</vt:lpstr>
      <vt:lpstr>'7 - SO_07 Stavební úpravy...'!Názvy_tisku</vt:lpstr>
      <vt:lpstr>'8 - SO_02.6 Propojovací p...'!Názvy_tisku</vt:lpstr>
      <vt:lpstr>'9 - SO_09 Stavební úpravy...'!Názvy_tisku</vt:lpstr>
      <vt:lpstr>As!Názvy_tisku</vt:lpstr>
      <vt:lpstr>'As (2)'!Názvy_tisku</vt:lpstr>
      <vt:lpstr>'As (3)'!Názvy_tisku</vt:lpstr>
      <vt:lpstr>'As (4)'!Názvy_tisku</vt:lpstr>
      <vt:lpstr>ASŘTP!Názvy_tisku</vt:lpstr>
      <vt:lpstr>'ASŘTP (10)'!Názvy_tisku</vt:lpstr>
      <vt:lpstr>'ASŘTP (11)'!Názvy_tisku</vt:lpstr>
      <vt:lpstr>'ASŘTP (2)'!Názvy_tisku</vt:lpstr>
      <vt:lpstr>'ASŘTP (3)'!Názvy_tisku</vt:lpstr>
      <vt:lpstr>'ASŘTP (4)'!Názvy_tisku</vt:lpstr>
      <vt:lpstr>'ASŘTP (5)'!Názvy_tisku</vt:lpstr>
      <vt:lpstr>'ASŘTP (6)'!Názvy_tisku</vt:lpstr>
      <vt:lpstr>'ASŘTP (7)'!Názvy_tisku</vt:lpstr>
      <vt:lpstr>'ASŘTP (8)'!Názvy_tisku</vt:lpstr>
      <vt:lpstr>'ASŘTP (9)'!Názvy_tisku</vt:lpstr>
      <vt:lpstr>'E1'!Názvy_tisku</vt:lpstr>
      <vt:lpstr>'E2'!Názvy_tisku</vt:lpstr>
      <vt:lpstr>'E3'!Názvy_tisku</vt:lpstr>
      <vt:lpstr>'E4'!Názvy_tisku</vt:lpstr>
      <vt:lpstr>'E5'!Názvy_tisku</vt:lpstr>
      <vt:lpstr>'H1'!Názvy_tisku</vt:lpstr>
      <vt:lpstr>'H2'!Názvy_tisku</vt:lpstr>
      <vt:lpstr>'H3'!Názvy_tisku</vt:lpstr>
      <vt:lpstr>'H4'!Názvy_tisku</vt:lpstr>
      <vt:lpstr>'H5'!Názvy_tisku</vt:lpstr>
      <vt:lpstr>'H6'!Názvy_tisku</vt:lpstr>
      <vt:lpstr>'H7'!Názvy_tisku</vt:lpstr>
      <vt:lpstr>'K1'!Názvy_tisku</vt:lpstr>
      <vt:lpstr>'M1'!Názvy_tisku</vt:lpstr>
      <vt:lpstr>MaR!Názvy_tisku</vt:lpstr>
      <vt:lpstr>'MaR (10)'!Názvy_tisku</vt:lpstr>
      <vt:lpstr>'MaR (11)'!Názvy_tisku</vt:lpstr>
      <vt:lpstr>'MaR (12)'!Názvy_tisku</vt:lpstr>
      <vt:lpstr>'MaR (2)'!Názvy_tisku</vt:lpstr>
      <vt:lpstr>'MaR (3)'!Názvy_tisku</vt:lpstr>
      <vt:lpstr>'MaR (4)'!Názvy_tisku</vt:lpstr>
      <vt:lpstr>'MaR (5)'!Názvy_tisku</vt:lpstr>
      <vt:lpstr>'MaR (6)'!Názvy_tisku</vt:lpstr>
      <vt:lpstr>'MaR (7)'!Názvy_tisku</vt:lpstr>
      <vt:lpstr>'MaR (8)'!Názvy_tisku</vt:lpstr>
      <vt:lpstr>'MaR (9)'!Názvy_tisku</vt:lpstr>
      <vt:lpstr>Mot!Názvy_tisku</vt:lpstr>
      <vt:lpstr>'Mot (10)'!Názvy_tisku</vt:lpstr>
      <vt:lpstr>'Mot (11)'!Názvy_tisku</vt:lpstr>
      <vt:lpstr>'Mot (12)'!Názvy_tisku</vt:lpstr>
      <vt:lpstr>'Mot (13)'!Názvy_tisku</vt:lpstr>
      <vt:lpstr>'Mot (14)'!Názvy_tisku</vt:lpstr>
      <vt:lpstr>'Mot (15)'!Názvy_tisku</vt:lpstr>
      <vt:lpstr>'Mot (16)'!Názvy_tisku</vt:lpstr>
      <vt:lpstr>'Mot (17)'!Názvy_tisku</vt:lpstr>
      <vt:lpstr>'Mot (2)'!Názvy_tisku</vt:lpstr>
      <vt:lpstr>'Mot (3)'!Názvy_tisku</vt:lpstr>
      <vt:lpstr>'Mot (4)'!Názvy_tisku</vt:lpstr>
      <vt:lpstr>'Mot (5)'!Názvy_tisku</vt:lpstr>
      <vt:lpstr>'Mot (6)'!Názvy_tisku</vt:lpstr>
      <vt:lpstr>'Mot (7)'!Názvy_tisku</vt:lpstr>
      <vt:lpstr>'Mot (8)'!Názvy_tisku</vt:lpstr>
      <vt:lpstr>'Mot (9)'!Názvy_tisku</vt:lpstr>
      <vt:lpstr>'Rekapitulace stavby'!Názvy_tisku</vt:lpstr>
      <vt:lpstr>St!Názvy_tisku</vt:lpstr>
      <vt:lpstr>'St (10)'!Názvy_tisku</vt:lpstr>
      <vt:lpstr>'St (11)'!Názvy_tisku</vt:lpstr>
      <vt:lpstr>'St (2)'!Názvy_tisku</vt:lpstr>
      <vt:lpstr>'St (3)'!Názvy_tisku</vt:lpstr>
      <vt:lpstr>'St (4)'!Názvy_tisku</vt:lpstr>
      <vt:lpstr>'St (5)'!Názvy_tisku</vt:lpstr>
      <vt:lpstr>'St (6)'!Názvy_tisku</vt:lpstr>
      <vt:lpstr>'St (7)'!Názvy_tisku</vt:lpstr>
      <vt:lpstr>'St (8)'!Názvy_tisku</vt:lpstr>
      <vt:lpstr>'St (9)'!Názvy_tisku</vt:lpstr>
      <vt:lpstr>'U1'!Názvy_tisku</vt:lpstr>
      <vt:lpstr>'U2'!Názvy_tisku</vt:lpstr>
      <vt:lpstr>'U3'!Názvy_tisku</vt:lpstr>
      <vt:lpstr>'0 - Ostatní náklady'!Oblast_tisku</vt:lpstr>
      <vt:lpstr>'1 - SO_01.1 Zahušťovací n...'!Oblast_tisku</vt:lpstr>
      <vt:lpstr>'1 - SO_03.1.1 Stavební úp...'!Oblast_tisku</vt:lpstr>
      <vt:lpstr>'1 - SO_08.1 Rekonstrukce ...'!Oblast_tisku</vt:lpstr>
      <vt:lpstr>'1 - SO_11.1 Přístřešek'!Oblast_tisku</vt:lpstr>
      <vt:lpstr>'10 - SO_10 Stavební úprav...'!Oblast_tisku</vt:lpstr>
      <vt:lpstr>'14 - SO_06.2.1 Stavební ú...'!Oblast_tisku</vt:lpstr>
      <vt:lpstr>'15 - SO_06.2.2 Stavební ú...'!Oblast_tisku</vt:lpstr>
      <vt:lpstr>'16 - SO_06.1 Stavební úpr...'!Oblast_tisku</vt:lpstr>
      <vt:lpstr>'2 - SO_01.2 Stavební úpra...'!Oblast_tisku</vt:lpstr>
      <vt:lpstr>'2 - SO_03.1.2 Stavební úp...'!Oblast_tisku</vt:lpstr>
      <vt:lpstr>'2 - SO_11.2 Zpevněné plochy'!Oblast_tisku</vt:lpstr>
      <vt:lpstr>'3 - SO_02.1 Propojovací p...'!Oblast_tisku</vt:lpstr>
      <vt:lpstr>'3 - SO_03.2 Stavební úpra...'!Oblast_tisku</vt:lpstr>
      <vt:lpstr>'4 - SO_02.2 Propojovací p...'!Oblast_tisku</vt:lpstr>
      <vt:lpstr>'4 - SO_04 Stavební úpravy...'!Oblast_tisku</vt:lpstr>
      <vt:lpstr>'5 - SO_02.3 Propojovací p...'!Oblast_tisku</vt:lpstr>
      <vt:lpstr>'5 - SO_05 Stavební úpravy...'!Oblast_tisku</vt:lpstr>
      <vt:lpstr>'6 - SO_02.4 Propojovací p...'!Oblast_tisku</vt:lpstr>
      <vt:lpstr>'7 - SO_02.5 Propojovací p...'!Oblast_tisku</vt:lpstr>
      <vt:lpstr>'7 - SO_07 Stavební úpravy...'!Oblast_tisku</vt:lpstr>
      <vt:lpstr>'8 - SO_02.6 Propojovací p...'!Oblast_tisku</vt:lpstr>
      <vt:lpstr>'9 - SO_09 Stavební úpravy...'!Oblast_tisku</vt:lpstr>
      <vt:lpstr>As!Oblast_tisku</vt:lpstr>
      <vt:lpstr>'As (2)'!Oblast_tisku</vt:lpstr>
      <vt:lpstr>'As (3)'!Oblast_tisku</vt:lpstr>
      <vt:lpstr>'As (4)'!Oblast_tisku</vt:lpstr>
      <vt:lpstr>ASŘTP!Oblast_tisku</vt:lpstr>
      <vt:lpstr>'ASŘTP (10)'!Oblast_tisku</vt:lpstr>
      <vt:lpstr>'ASŘTP (11)'!Oblast_tisku</vt:lpstr>
      <vt:lpstr>'ASŘTP (2)'!Oblast_tisku</vt:lpstr>
      <vt:lpstr>'ASŘTP (3)'!Oblast_tisku</vt:lpstr>
      <vt:lpstr>'ASŘTP (4)'!Oblast_tisku</vt:lpstr>
      <vt:lpstr>'ASŘTP (5)'!Oblast_tisku</vt:lpstr>
      <vt:lpstr>'ASŘTP (6)'!Oblast_tisku</vt:lpstr>
      <vt:lpstr>'ASŘTP (7)'!Oblast_tisku</vt:lpstr>
      <vt:lpstr>'ASŘTP (8)'!Oblast_tisku</vt:lpstr>
      <vt:lpstr>'ASŘTP (9)'!Oblast_tisku</vt:lpstr>
      <vt:lpstr>'E1'!Oblast_tisku</vt:lpstr>
      <vt:lpstr>'E2'!Oblast_tisku</vt:lpstr>
      <vt:lpstr>'E3'!Oblast_tisku</vt:lpstr>
      <vt:lpstr>'E4'!Oblast_tisku</vt:lpstr>
      <vt:lpstr>'E5'!Oblast_tisku</vt:lpstr>
      <vt:lpstr>'H1'!Oblast_tisku</vt:lpstr>
      <vt:lpstr>'H2'!Oblast_tisku</vt:lpstr>
      <vt:lpstr>'H3'!Oblast_tisku</vt:lpstr>
      <vt:lpstr>'H4'!Oblast_tisku</vt:lpstr>
      <vt:lpstr>'H5'!Oblast_tisku</vt:lpstr>
      <vt:lpstr>'H6'!Oblast_tisku</vt:lpstr>
      <vt:lpstr>'H7'!Oblast_tisku</vt:lpstr>
      <vt:lpstr>'K1'!Oblast_tisku</vt:lpstr>
      <vt:lpstr>'M1'!Oblast_tisku</vt:lpstr>
      <vt:lpstr>MaR!Oblast_tisku</vt:lpstr>
      <vt:lpstr>'MaR (10)'!Oblast_tisku</vt:lpstr>
      <vt:lpstr>'MaR (11)'!Oblast_tisku</vt:lpstr>
      <vt:lpstr>'MaR (12)'!Oblast_tisku</vt:lpstr>
      <vt:lpstr>'MaR (2)'!Oblast_tisku</vt:lpstr>
      <vt:lpstr>'MaR (3)'!Oblast_tisku</vt:lpstr>
      <vt:lpstr>'MaR (4)'!Oblast_tisku</vt:lpstr>
      <vt:lpstr>'MaR (5)'!Oblast_tisku</vt:lpstr>
      <vt:lpstr>'MaR (6)'!Oblast_tisku</vt:lpstr>
      <vt:lpstr>'MaR (7)'!Oblast_tisku</vt:lpstr>
      <vt:lpstr>'MaR (8)'!Oblast_tisku</vt:lpstr>
      <vt:lpstr>'MaR (9)'!Oblast_tisku</vt:lpstr>
      <vt:lpstr>Mot!Oblast_tisku</vt:lpstr>
      <vt:lpstr>'Mot (10)'!Oblast_tisku</vt:lpstr>
      <vt:lpstr>'Mot (11)'!Oblast_tisku</vt:lpstr>
      <vt:lpstr>'Mot (12)'!Oblast_tisku</vt:lpstr>
      <vt:lpstr>'Mot (13)'!Oblast_tisku</vt:lpstr>
      <vt:lpstr>'Mot (14)'!Oblast_tisku</vt:lpstr>
      <vt:lpstr>'Mot (15)'!Oblast_tisku</vt:lpstr>
      <vt:lpstr>'Mot (16)'!Oblast_tisku</vt:lpstr>
      <vt:lpstr>'Mot (17)'!Oblast_tisku</vt:lpstr>
      <vt:lpstr>'Mot (2)'!Oblast_tisku</vt:lpstr>
      <vt:lpstr>'Mot (3)'!Oblast_tisku</vt:lpstr>
      <vt:lpstr>'Mot (4)'!Oblast_tisku</vt:lpstr>
      <vt:lpstr>'Mot (5)'!Oblast_tisku</vt:lpstr>
      <vt:lpstr>'Mot (6)'!Oblast_tisku</vt:lpstr>
      <vt:lpstr>'Mot (7)'!Oblast_tisku</vt:lpstr>
      <vt:lpstr>'Mot (8)'!Oblast_tisku</vt:lpstr>
      <vt:lpstr>'Mot (9)'!Oblast_tisku</vt:lpstr>
      <vt:lpstr>'Pokyny pro vyplnění'!Oblast_tisku</vt:lpstr>
      <vt:lpstr>'PS 01'!Oblast_tisku</vt:lpstr>
      <vt:lpstr>'Rekapitulace celková'!Oblast_tisku</vt:lpstr>
      <vt:lpstr>'Rekapitulace stavby'!Oblast_tisku</vt:lpstr>
      <vt:lpstr>St!Oblast_tisku</vt:lpstr>
      <vt:lpstr>'St (10)'!Oblast_tisku</vt:lpstr>
      <vt:lpstr>'St (11)'!Oblast_tisku</vt:lpstr>
      <vt:lpstr>'St (2)'!Oblast_tisku</vt:lpstr>
      <vt:lpstr>'St (3)'!Oblast_tisku</vt:lpstr>
      <vt:lpstr>'St (4)'!Oblast_tisku</vt:lpstr>
      <vt:lpstr>'St (5)'!Oblast_tisku</vt:lpstr>
      <vt:lpstr>'St (6)'!Oblast_tisku</vt:lpstr>
      <vt:lpstr>'St (7)'!Oblast_tisku</vt:lpstr>
      <vt:lpstr>'St (8)'!Oblast_tisku</vt:lpstr>
      <vt:lpstr>'St (9)'!Oblast_tisku</vt:lpstr>
      <vt:lpstr>'U1'!Oblast_tisku</vt:lpstr>
      <vt:lpstr>'U2'!Oblast_tisku</vt:lpstr>
      <vt:lpstr>'U3'!Oblast_tisku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Dita_PC\Pastova</dc:creator>
  <cp:lastModifiedBy>Forejtek</cp:lastModifiedBy>
  <dcterms:created xsi:type="dcterms:W3CDTF">2016-12-06T09:42:14Z</dcterms:created>
  <dcterms:modified xsi:type="dcterms:W3CDTF">2017-01-31T07:23:32Z</dcterms:modified>
</cp:coreProperties>
</file>