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E:\Data\Pardubice\Mikulovická II etapa\VÝKAZ VÝMĚR_změna\"/>
    </mc:Choice>
  </mc:AlternateContent>
  <xr:revisionPtr revIDLastSave="0" documentId="8_{8748A57D-EFBA-4D87-A7BC-5493CA43D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819-1 - IO 01 - Vodovod" sheetId="2" r:id="rId2"/>
    <sheet name="819-10 - VON 01 - Vedlejš..." sheetId="3" r:id="rId3"/>
  </sheets>
  <definedNames>
    <definedName name="_xlnm._FilterDatabase" localSheetId="1" hidden="1">'819-1 - IO 01 - Vodovod'!$C$123:$K$597</definedName>
    <definedName name="_xlnm._FilterDatabase" localSheetId="2" hidden="1">'819-10 - VON 01 - Vedlejš...'!$C$121:$K$173</definedName>
    <definedName name="_xlnm.Print_Titles" localSheetId="1">'819-1 - IO 01 - Vodovod'!$123:$123</definedName>
    <definedName name="_xlnm.Print_Titles" localSheetId="2">'819-10 - VON 01 - Vedlejš...'!$121:$121</definedName>
    <definedName name="_xlnm.Print_Titles" localSheetId="0">'Rekapitulace stavby'!$92:$92</definedName>
    <definedName name="_xlnm.Print_Area" localSheetId="1">'819-1 - IO 01 - Vodovod'!$C$4:$J$76,'819-1 - IO 01 - Vodovod'!$C$82:$J$105,'819-1 - IO 01 - Vodovod'!$C$111:$K$597</definedName>
    <definedName name="_xlnm.Print_Area" localSheetId="2">'819-10 - VON 01 - Vedlejš...'!$C$4:$J$76,'819-10 - VON 01 - Vedlejš...'!$C$82:$J$103,'819-10 - VON 01 - Vedlejš...'!$C$109:$K$173</definedName>
    <definedName name="_xlnm.Print_Area" localSheetId="0">'Rekapitulace stavby'!$D$4:$AO$76,'Rekapitulace stavby'!$C$82:$AQ$97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67" i="3"/>
  <c r="BH167" i="3"/>
  <c r="BG167" i="3"/>
  <c r="BF167" i="3"/>
  <c r="T167" i="3"/>
  <c r="T166" i="3"/>
  <c r="R167" i="3"/>
  <c r="R166" i="3" s="1"/>
  <c r="P167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5" i="3"/>
  <c r="BH125" i="3"/>
  <c r="BG125" i="3"/>
  <c r="F35" i="3" s="1"/>
  <c r="BF125" i="3"/>
  <c r="T125" i="3"/>
  <c r="T124" i="3"/>
  <c r="R125" i="3"/>
  <c r="R124" i="3" s="1"/>
  <c r="P125" i="3"/>
  <c r="P124" i="3"/>
  <c r="J119" i="3"/>
  <c r="J118" i="3"/>
  <c r="F118" i="3"/>
  <c r="F116" i="3"/>
  <c r="E114" i="3"/>
  <c r="J92" i="3"/>
  <c r="J91" i="3"/>
  <c r="F91" i="3"/>
  <c r="F89" i="3"/>
  <c r="E87" i="3"/>
  <c r="J18" i="3"/>
  <c r="E18" i="3"/>
  <c r="F119" i="3"/>
  <c r="J17" i="3"/>
  <c r="J12" i="3"/>
  <c r="J116" i="3"/>
  <c r="E7" i="3"/>
  <c r="E112" i="3" s="1"/>
  <c r="J37" i="2"/>
  <c r="J36" i="2"/>
  <c r="AY95" i="1"/>
  <c r="J35" i="2"/>
  <c r="AX95" i="1"/>
  <c r="BI594" i="2"/>
  <c r="BH594" i="2"/>
  <c r="BG594" i="2"/>
  <c r="BF594" i="2"/>
  <c r="T594" i="2"/>
  <c r="R594" i="2"/>
  <c r="P594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T575" i="2"/>
  <c r="R576" i="2"/>
  <c r="R575" i="2"/>
  <c r="P576" i="2"/>
  <c r="P575" i="2"/>
  <c r="BI568" i="2"/>
  <c r="BH568" i="2"/>
  <c r="BG568" i="2"/>
  <c r="BF568" i="2"/>
  <c r="T568" i="2"/>
  <c r="R568" i="2"/>
  <c r="P568" i="2"/>
  <c r="BI561" i="2"/>
  <c r="BH561" i="2"/>
  <c r="BG561" i="2"/>
  <c r="BF561" i="2"/>
  <c r="T561" i="2"/>
  <c r="R561" i="2"/>
  <c r="P561" i="2"/>
  <c r="BI554" i="2"/>
  <c r="BH554" i="2"/>
  <c r="BG554" i="2"/>
  <c r="BF554" i="2"/>
  <c r="T554" i="2"/>
  <c r="R554" i="2"/>
  <c r="P554" i="2"/>
  <c r="BI548" i="2"/>
  <c r="BH548" i="2"/>
  <c r="BG548" i="2"/>
  <c r="BF548" i="2"/>
  <c r="T548" i="2"/>
  <c r="R548" i="2"/>
  <c r="P548" i="2"/>
  <c r="BI542" i="2"/>
  <c r="BH542" i="2"/>
  <c r="BG542" i="2"/>
  <c r="BF542" i="2"/>
  <c r="T542" i="2"/>
  <c r="R542" i="2"/>
  <c r="P542" i="2"/>
  <c r="BI534" i="2"/>
  <c r="BH534" i="2"/>
  <c r="BG534" i="2"/>
  <c r="BF534" i="2"/>
  <c r="T534" i="2"/>
  <c r="R534" i="2"/>
  <c r="P534" i="2"/>
  <c r="BI526" i="2"/>
  <c r="BH526" i="2"/>
  <c r="BG526" i="2"/>
  <c r="BF526" i="2"/>
  <c r="T526" i="2"/>
  <c r="R526" i="2"/>
  <c r="P526" i="2"/>
  <c r="BI517" i="2"/>
  <c r="BH517" i="2"/>
  <c r="BG517" i="2"/>
  <c r="BF517" i="2"/>
  <c r="T517" i="2"/>
  <c r="R517" i="2"/>
  <c r="P517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497" i="2"/>
  <c r="BH497" i="2"/>
  <c r="BG497" i="2"/>
  <c r="BF497" i="2"/>
  <c r="T497" i="2"/>
  <c r="R497" i="2"/>
  <c r="P497" i="2"/>
  <c r="BI491" i="2"/>
  <c r="BH491" i="2"/>
  <c r="BG491" i="2"/>
  <c r="BF491" i="2"/>
  <c r="T491" i="2"/>
  <c r="R491" i="2"/>
  <c r="P491" i="2"/>
  <c r="BI484" i="2"/>
  <c r="BH484" i="2"/>
  <c r="BG484" i="2"/>
  <c r="BF484" i="2"/>
  <c r="T484" i="2"/>
  <c r="R484" i="2"/>
  <c r="P484" i="2"/>
  <c r="BI477" i="2"/>
  <c r="BH477" i="2"/>
  <c r="BG477" i="2"/>
  <c r="BF477" i="2"/>
  <c r="T477" i="2"/>
  <c r="R477" i="2"/>
  <c r="P477" i="2"/>
  <c r="BI470" i="2"/>
  <c r="BH470" i="2"/>
  <c r="BG470" i="2"/>
  <c r="BF470" i="2"/>
  <c r="T470" i="2"/>
  <c r="R470" i="2"/>
  <c r="P470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4" i="2"/>
  <c r="BH454" i="2"/>
  <c r="BG454" i="2"/>
  <c r="BF454" i="2"/>
  <c r="T454" i="2"/>
  <c r="R454" i="2"/>
  <c r="P454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26" i="2"/>
  <c r="BH426" i="2"/>
  <c r="BG426" i="2"/>
  <c r="BF426" i="2"/>
  <c r="T426" i="2"/>
  <c r="R426" i="2"/>
  <c r="P426" i="2"/>
  <c r="BI415" i="2"/>
  <c r="BH415" i="2"/>
  <c r="BG415" i="2"/>
  <c r="BF415" i="2"/>
  <c r="T415" i="2"/>
  <c r="T414" i="2"/>
  <c r="R415" i="2"/>
  <c r="R414" i="2" s="1"/>
  <c r="P415" i="2"/>
  <c r="P414" i="2"/>
  <c r="BI411" i="2"/>
  <c r="BH411" i="2"/>
  <c r="BG411" i="2"/>
  <c r="BF411" i="2"/>
  <c r="T411" i="2"/>
  <c r="R411" i="2"/>
  <c r="P411" i="2"/>
  <c r="BI403" i="2"/>
  <c r="BH403" i="2"/>
  <c r="BG403" i="2"/>
  <c r="BF403" i="2"/>
  <c r="T403" i="2"/>
  <c r="R403" i="2"/>
  <c r="P403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37" i="2"/>
  <c r="BH337" i="2"/>
  <c r="BG337" i="2"/>
  <c r="BF337" i="2"/>
  <c r="T337" i="2"/>
  <c r="R337" i="2"/>
  <c r="P337" i="2"/>
  <c r="BI327" i="2"/>
  <c r="BH327" i="2"/>
  <c r="BG327" i="2"/>
  <c r="BF327" i="2"/>
  <c r="T327" i="2"/>
  <c r="R327" i="2"/>
  <c r="P327" i="2"/>
  <c r="BI317" i="2"/>
  <c r="BH317" i="2"/>
  <c r="BG317" i="2"/>
  <c r="BF317" i="2"/>
  <c r="T317" i="2"/>
  <c r="R317" i="2"/>
  <c r="P317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1" i="2"/>
  <c r="BH271" i="2"/>
  <c r="BG271" i="2"/>
  <c r="BF271" i="2"/>
  <c r="T271" i="2"/>
  <c r="R271" i="2"/>
  <c r="P271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49" i="2"/>
  <c r="BH249" i="2"/>
  <c r="BG249" i="2"/>
  <c r="BF249" i="2"/>
  <c r="T249" i="2"/>
  <c r="R249" i="2"/>
  <c r="P249" i="2"/>
  <c r="BI239" i="2"/>
  <c r="BH239" i="2"/>
  <c r="BG239" i="2"/>
  <c r="BF239" i="2"/>
  <c r="T239" i="2"/>
  <c r="R239" i="2"/>
  <c r="P239" i="2"/>
  <c r="BI229" i="2"/>
  <c r="BH229" i="2"/>
  <c r="BG229" i="2"/>
  <c r="BF229" i="2"/>
  <c r="T229" i="2"/>
  <c r="R229" i="2"/>
  <c r="P229" i="2"/>
  <c r="BI215" i="2"/>
  <c r="BH215" i="2"/>
  <c r="BG215" i="2"/>
  <c r="BF215" i="2"/>
  <c r="T215" i="2"/>
  <c r="R215" i="2"/>
  <c r="P215" i="2"/>
  <c r="BI199" i="2"/>
  <c r="BH199" i="2"/>
  <c r="BG199" i="2"/>
  <c r="BF199" i="2"/>
  <c r="T199" i="2"/>
  <c r="R199" i="2"/>
  <c r="P199" i="2"/>
  <c r="BI183" i="2"/>
  <c r="BH183" i="2"/>
  <c r="BG183" i="2"/>
  <c r="BF183" i="2"/>
  <c r="T183" i="2"/>
  <c r="R183" i="2"/>
  <c r="P183" i="2"/>
  <c r="BI175" i="2"/>
  <c r="BH175" i="2"/>
  <c r="BG175" i="2"/>
  <c r="BF175" i="2"/>
  <c r="T175" i="2"/>
  <c r="R175" i="2"/>
  <c r="P175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49" i="2"/>
  <c r="BH149" i="2"/>
  <c r="BG149" i="2"/>
  <c r="BF149" i="2"/>
  <c r="T149" i="2"/>
  <c r="R149" i="2"/>
  <c r="P149" i="2"/>
  <c r="BI139" i="2"/>
  <c r="BH139" i="2"/>
  <c r="BG139" i="2"/>
  <c r="BF139" i="2"/>
  <c r="T139" i="2"/>
  <c r="R139" i="2"/>
  <c r="P139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118" i="2" s="1"/>
  <c r="E7" i="2"/>
  <c r="E114" i="2"/>
  <c r="L90" i="1"/>
  <c r="AM90" i="1"/>
  <c r="AM89" i="1"/>
  <c r="L89" i="1"/>
  <c r="AM87" i="1"/>
  <c r="L87" i="1"/>
  <c r="L85" i="1"/>
  <c r="L84" i="1"/>
  <c r="BK594" i="2"/>
  <c r="J590" i="2"/>
  <c r="J586" i="2"/>
  <c r="BK584" i="2"/>
  <c r="J581" i="2"/>
  <c r="BK579" i="2"/>
  <c r="BK576" i="2"/>
  <c r="BK568" i="2"/>
  <c r="BK548" i="2"/>
  <c r="BK534" i="2"/>
  <c r="BK526" i="2"/>
  <c r="BK517" i="2"/>
  <c r="BK508" i="2"/>
  <c r="BK505" i="2"/>
  <c r="BK503" i="2"/>
  <c r="BK497" i="2"/>
  <c r="BK491" i="2"/>
  <c r="BK484" i="2"/>
  <c r="J477" i="2"/>
  <c r="J470" i="2"/>
  <c r="J463" i="2"/>
  <c r="J461" i="2"/>
  <c r="BK445" i="2"/>
  <c r="J440" i="2"/>
  <c r="BK438" i="2"/>
  <c r="BK436" i="2"/>
  <c r="BK415" i="2"/>
  <c r="BK403" i="2"/>
  <c r="BK380" i="2"/>
  <c r="BK365" i="2"/>
  <c r="J349" i="2"/>
  <c r="BK337" i="2"/>
  <c r="BK309" i="2"/>
  <c r="BK297" i="2"/>
  <c r="BK285" i="2"/>
  <c r="BK257" i="2"/>
  <c r="BK249" i="2"/>
  <c r="J239" i="2"/>
  <c r="J215" i="2"/>
  <c r="J183" i="2"/>
  <c r="J175" i="2"/>
  <c r="BK158" i="2"/>
  <c r="BK139" i="2"/>
  <c r="J131" i="2"/>
  <c r="J584" i="2"/>
  <c r="J561" i="2"/>
  <c r="BK542" i="2"/>
  <c r="BK590" i="2"/>
  <c r="BK581" i="2"/>
  <c r="J568" i="2"/>
  <c r="BK561" i="2"/>
  <c r="J548" i="2"/>
  <c r="J526" i="2"/>
  <c r="J508" i="2"/>
  <c r="J503" i="2"/>
  <c r="J491" i="2"/>
  <c r="BK477" i="2"/>
  <c r="BK463" i="2"/>
  <c r="BK461" i="2"/>
  <c r="J454" i="2"/>
  <c r="BK440" i="2"/>
  <c r="J415" i="2"/>
  <c r="BK390" i="2"/>
  <c r="J380" i="2"/>
  <c r="BK362" i="2"/>
  <c r="BK327" i="2"/>
  <c r="J309" i="2"/>
  <c r="J297" i="2"/>
  <c r="J289" i="2"/>
  <c r="BK271" i="2"/>
  <c r="J257" i="2"/>
  <c r="J229" i="2"/>
  <c r="J199" i="2"/>
  <c r="J158" i="2"/>
  <c r="BK131" i="2"/>
  <c r="BK127" i="2"/>
  <c r="J438" i="2"/>
  <c r="BK426" i="2"/>
  <c r="J411" i="2"/>
  <c r="J403" i="2"/>
  <c r="BK395" i="2"/>
  <c r="J393" i="2"/>
  <c r="J390" i="2"/>
  <c r="BK367" i="2"/>
  <c r="J362" i="2"/>
  <c r="BK347" i="2"/>
  <c r="BK317" i="2"/>
  <c r="BK281" i="2"/>
  <c r="J261" i="2"/>
  <c r="J255" i="2"/>
  <c r="BK164" i="3"/>
  <c r="BK157" i="3"/>
  <c r="BK151" i="3"/>
  <c r="BK134" i="3"/>
  <c r="BK142" i="3"/>
  <c r="J134" i="3"/>
  <c r="J442" i="2"/>
  <c r="J426" i="2"/>
  <c r="BK411" i="2"/>
  <c r="BK393" i="2"/>
  <c r="J377" i="2"/>
  <c r="J359" i="2"/>
  <c r="J347" i="2"/>
  <c r="J327" i="2"/>
  <c r="BK307" i="2"/>
  <c r="J293" i="2"/>
  <c r="J281" i="2"/>
  <c r="BK261" i="2"/>
  <c r="BK255" i="2"/>
  <c r="BK229" i="2"/>
  <c r="BK199" i="2"/>
  <c r="BK175" i="2"/>
  <c r="BK166" i="2"/>
  <c r="J166" i="2"/>
  <c r="J149" i="2"/>
  <c r="J127" i="2"/>
  <c r="J579" i="2"/>
  <c r="BK554" i="2"/>
  <c r="J534" i="2"/>
  <c r="J594" i="2"/>
  <c r="BK586" i="2"/>
  <c r="J576" i="2"/>
  <c r="J554" i="2"/>
  <c r="J542" i="2"/>
  <c r="J517" i="2"/>
  <c r="J505" i="2"/>
  <c r="J497" i="2"/>
  <c r="J484" i="2"/>
  <c r="BK470" i="2"/>
  <c r="BK454" i="2"/>
  <c r="J445" i="2"/>
  <c r="BK442" i="2"/>
  <c r="J436" i="2"/>
  <c r="J395" i="2"/>
  <c r="J367" i="2"/>
  <c r="BK349" i="2"/>
  <c r="J317" i="2"/>
  <c r="J307" i="2"/>
  <c r="BK293" i="2"/>
  <c r="J285" i="2"/>
  <c r="BK259" i="2"/>
  <c r="J249" i="2"/>
  <c r="BK215" i="2"/>
  <c r="BK183" i="2"/>
  <c r="BK149" i="2"/>
  <c r="J139" i="2"/>
  <c r="AS94" i="1"/>
  <c r="BK377" i="2"/>
  <c r="J365" i="2"/>
  <c r="BK359" i="2"/>
  <c r="J337" i="2"/>
  <c r="BK289" i="2"/>
  <c r="J271" i="2"/>
  <c r="J259" i="2"/>
  <c r="BK239" i="2"/>
  <c r="J167" i="3"/>
  <c r="J155" i="3"/>
  <c r="J142" i="3"/>
  <c r="BK125" i="3"/>
  <c r="BK167" i="3"/>
  <c r="J164" i="3"/>
  <c r="J162" i="3"/>
  <c r="BK155" i="3"/>
  <c r="J145" i="3"/>
  <c r="J139" i="3"/>
  <c r="J130" i="3"/>
  <c r="J125" i="3"/>
  <c r="BK162" i="3"/>
  <c r="J157" i="3"/>
  <c r="J151" i="3"/>
  <c r="BK145" i="3"/>
  <c r="BK139" i="3"/>
  <c r="BK130" i="3"/>
  <c r="T126" i="2" l="1"/>
  <c r="T125" i="2" s="1"/>
  <c r="T124" i="2" s="1"/>
  <c r="R425" i="2"/>
  <c r="T444" i="2"/>
  <c r="P507" i="2"/>
  <c r="T578" i="2"/>
  <c r="P126" i="2"/>
  <c r="P425" i="2"/>
  <c r="BK444" i="2"/>
  <c r="J444" i="2"/>
  <c r="J101" i="2"/>
  <c r="T507" i="2"/>
  <c r="P578" i="2"/>
  <c r="P161" i="3"/>
  <c r="R126" i="2"/>
  <c r="T425" i="2"/>
  <c r="R444" i="2"/>
  <c r="R507" i="2"/>
  <c r="BK578" i="2"/>
  <c r="J578" i="2"/>
  <c r="J104" i="2" s="1"/>
  <c r="BK129" i="3"/>
  <c r="J129" i="3"/>
  <c r="J99" i="3"/>
  <c r="P129" i="3"/>
  <c r="R129" i="3"/>
  <c r="T129" i="3"/>
  <c r="T123" i="3" s="1"/>
  <c r="T122" i="3" s="1"/>
  <c r="BK150" i="3"/>
  <c r="J150" i="3"/>
  <c r="J100" i="3" s="1"/>
  <c r="P150" i="3"/>
  <c r="P123" i="3" s="1"/>
  <c r="P122" i="3" s="1"/>
  <c r="AU96" i="1" s="1"/>
  <c r="R150" i="3"/>
  <c r="R123" i="3" s="1"/>
  <c r="R122" i="3" s="1"/>
  <c r="T150" i="3"/>
  <c r="R161" i="3"/>
  <c r="BK126" i="2"/>
  <c r="J126" i="2"/>
  <c r="J98" i="2"/>
  <c r="BK425" i="2"/>
  <c r="J425" i="2"/>
  <c r="J100" i="2"/>
  <c r="P444" i="2"/>
  <c r="BK507" i="2"/>
  <c r="J507" i="2"/>
  <c r="J102" i="2"/>
  <c r="R578" i="2"/>
  <c r="BK161" i="3"/>
  <c r="J161" i="3"/>
  <c r="J101" i="3"/>
  <c r="T161" i="3"/>
  <c r="BK166" i="3"/>
  <c r="J166" i="3"/>
  <c r="J102" i="3"/>
  <c r="BK414" i="2"/>
  <c r="J414" i="2" s="1"/>
  <c r="J99" i="2" s="1"/>
  <c r="BK575" i="2"/>
  <c r="J575" i="2"/>
  <c r="J103" i="2" s="1"/>
  <c r="BK124" i="3"/>
  <c r="J124" i="3"/>
  <c r="J98" i="3"/>
  <c r="E85" i="3"/>
  <c r="J89" i="3"/>
  <c r="BE142" i="3"/>
  <c r="BE145" i="3"/>
  <c r="BE157" i="3"/>
  <c r="F92" i="3"/>
  <c r="BE134" i="3"/>
  <c r="BE151" i="3"/>
  <c r="BE162" i="3"/>
  <c r="BE164" i="3"/>
  <c r="BE167" i="3"/>
  <c r="BE125" i="3"/>
  <c r="BE130" i="3"/>
  <c r="BE139" i="3"/>
  <c r="BE155" i="3"/>
  <c r="BB96" i="1"/>
  <c r="BE249" i="2"/>
  <c r="BE271" i="2"/>
  <c r="BE285" i="2"/>
  <c r="BE327" i="2"/>
  <c r="BE337" i="2"/>
  <c r="BE349" i="2"/>
  <c r="BE365" i="2"/>
  <c r="BE367" i="2"/>
  <c r="BE393" i="2"/>
  <c r="BE411" i="2"/>
  <c r="E85" i="2"/>
  <c r="BE127" i="2"/>
  <c r="BE139" i="2"/>
  <c r="BE166" i="2"/>
  <c r="BE175" i="2"/>
  <c r="BE199" i="2"/>
  <c r="BE229" i="2"/>
  <c r="BE257" i="2"/>
  <c r="BE261" i="2"/>
  <c r="BE297" i="2"/>
  <c r="BE347" i="2"/>
  <c r="BE359" i="2"/>
  <c r="BE440" i="2"/>
  <c r="BE445" i="2"/>
  <c r="BE454" i="2"/>
  <c r="BE461" i="2"/>
  <c r="BE463" i="2"/>
  <c r="BE470" i="2"/>
  <c r="BE484" i="2"/>
  <c r="BE505" i="2"/>
  <c r="BE526" i="2"/>
  <c r="BE542" i="2"/>
  <c r="BE548" i="2"/>
  <c r="BE568" i="2"/>
  <c r="BE534" i="2"/>
  <c r="BE554" i="2"/>
  <c r="BE576" i="2"/>
  <c r="J89" i="2"/>
  <c r="F92" i="2"/>
  <c r="BE131" i="2"/>
  <c r="BE149" i="2"/>
  <c r="BE158" i="2"/>
  <c r="BE183" i="2"/>
  <c r="BE215" i="2"/>
  <c r="BE239" i="2"/>
  <c r="BE255" i="2"/>
  <c r="BE259" i="2"/>
  <c r="BE281" i="2"/>
  <c r="BE289" i="2"/>
  <c r="BE293" i="2"/>
  <c r="BE307" i="2"/>
  <c r="BE309" i="2"/>
  <c r="BE317" i="2"/>
  <c r="BE362" i="2"/>
  <c r="BE377" i="2"/>
  <c r="BE380" i="2"/>
  <c r="BE390" i="2"/>
  <c r="BE395" i="2"/>
  <c r="BE403" i="2"/>
  <c r="BE415" i="2"/>
  <c r="BE426" i="2"/>
  <c r="BE436" i="2"/>
  <c r="BE438" i="2"/>
  <c r="BE442" i="2"/>
  <c r="BE477" i="2"/>
  <c r="BE491" i="2"/>
  <c r="BE497" i="2"/>
  <c r="BE503" i="2"/>
  <c r="BE508" i="2"/>
  <c r="BE517" i="2"/>
  <c r="BE561" i="2"/>
  <c r="BE579" i="2"/>
  <c r="BE581" i="2"/>
  <c r="BE584" i="2"/>
  <c r="BE586" i="2"/>
  <c r="BE590" i="2"/>
  <c r="BE594" i="2"/>
  <c r="F34" i="2"/>
  <c r="BA95" i="1"/>
  <c r="F34" i="3"/>
  <c r="BA96" i="1" s="1"/>
  <c r="F36" i="3"/>
  <c r="BC96" i="1"/>
  <c r="F36" i="2"/>
  <c r="BC95" i="1" s="1"/>
  <c r="J34" i="3"/>
  <c r="AW96" i="1"/>
  <c r="J34" i="2"/>
  <c r="AW95" i="1" s="1"/>
  <c r="F37" i="3"/>
  <c r="BD96" i="1"/>
  <c r="F37" i="2"/>
  <c r="BD95" i="1" s="1"/>
  <c r="F35" i="2"/>
  <c r="BB95" i="1"/>
  <c r="BB94" i="1"/>
  <c r="W31" i="1" s="1"/>
  <c r="P125" i="2" l="1"/>
  <c r="P124" i="2" s="1"/>
  <c r="AU95" i="1" s="1"/>
  <c r="AU94" i="1" s="1"/>
  <c r="R125" i="2"/>
  <c r="R124" i="2" s="1"/>
  <c r="BK125" i="2"/>
  <c r="BK124" i="2"/>
  <c r="J124" i="2"/>
  <c r="J96" i="2" s="1"/>
  <c r="BK123" i="3"/>
  <c r="BK122" i="3"/>
  <c r="J122" i="3"/>
  <c r="J96" i="3" s="1"/>
  <c r="J33" i="2"/>
  <c r="AV95" i="1" s="1"/>
  <c r="AT95" i="1" s="1"/>
  <c r="F33" i="2"/>
  <c r="AZ95" i="1"/>
  <c r="BA94" i="1"/>
  <c r="AW94" i="1"/>
  <c r="AK30" i="1" s="1"/>
  <c r="BD94" i="1"/>
  <c r="W33" i="1" s="1"/>
  <c r="J33" i="3"/>
  <c r="AV96" i="1" s="1"/>
  <c r="AT96" i="1" s="1"/>
  <c r="BC94" i="1"/>
  <c r="W32" i="1"/>
  <c r="F33" i="3"/>
  <c r="AZ96" i="1"/>
  <c r="AX94" i="1"/>
  <c r="J123" i="3" l="1"/>
  <c r="J97" i="3"/>
  <c r="J125" i="2"/>
  <c r="J97" i="2"/>
  <c r="J30" i="3"/>
  <c r="AG96" i="1"/>
  <c r="J30" i="2"/>
  <c r="AG95" i="1"/>
  <c r="AY94" i="1"/>
  <c r="W30" i="1"/>
  <c r="AZ94" i="1"/>
  <c r="W29" i="1"/>
  <c r="J39" i="3" l="1"/>
  <c r="J39" i="2"/>
  <c r="AN95" i="1"/>
  <c r="AN96" i="1"/>
  <c r="AV94" i="1"/>
  <c r="AK29" i="1" s="1"/>
  <c r="AG94" i="1"/>
  <c r="AK26" i="1"/>
  <c r="AK35" i="1" l="1"/>
  <c r="AT94" i="1"/>
  <c r="AN94" i="1"/>
</calcChain>
</file>

<file path=xl/sharedStrings.xml><?xml version="1.0" encoding="utf-8"?>
<sst xmlns="http://schemas.openxmlformats.org/spreadsheetml/2006/main" count="5316" uniqueCount="647">
  <si>
    <t>Export Komplet</t>
  </si>
  <si>
    <t/>
  </si>
  <si>
    <t>2.0</t>
  </si>
  <si>
    <t>ZAMOK</t>
  </si>
  <si>
    <t>False</t>
  </si>
  <si>
    <t>{04976ee1-f54b-49ca-a930-9d2e0d4367db}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</si>
  <si>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</si>
  <si>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</si>
  <si>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</si>
  <si>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</si>
  <si>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</si>
  <si>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</si>
  <si>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</si>
  <si>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</si>
  <si>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819_1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</si>
  <si>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</si>
  <si>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</si>
  <si>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Pardubice, ul. Mikulovická - vodovod II. etapa</t>
  </si>
  <si>
    <t>KSO:</t>
  </si>
  <si>
    <t>CC-CZ:</t>
  </si>
  <si>
    <t>Místo:</t>
  </si>
  <si>
    <t>Pardubice</t>
  </si>
  <si>
    <t>Datum:</t>
  </si>
  <si>
    <t>15. 2. 2022</t>
  </si>
  <si>
    <t>Zadavatel:</t>
  </si>
  <si>
    <t>IČ:</t>
  </si>
  <si>
    <t>60108631</t>
  </si>
  <si>
    <t>Vodovody a kanalizace Pardubice, a.s.</t>
  </si>
  <si>
    <t>DIČ:</t>
  </si>
  <si>
    <t>CZ60108631</t>
  </si>
  <si>
    <t>Uchazeč:</t>
  </si>
  <si>
    <t>Vyplň údaj</t>
  </si>
  <si>
    <t>Projektant:</t>
  </si>
  <si>
    <t>64826431</t>
  </si>
  <si>
    <t>VK PROJEKT, spol. s r.o.</t>
  </si>
  <si>
    <t>CZ64826431</t>
  </si>
  <si>
    <t>True</t>
  </si>
  <si>
    <t>Zpracovatel:</t>
  </si>
  <si>
    <t>Ladislav Konvalina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</si>
  <si>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</si>
  <si>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</si>
  <si>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</si>
  <si>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</si>
  <si>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</si>
  <si>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</si>
  <si>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</si>
  <si>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</si>
  <si>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</si>
  <si>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</si>
  <si>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</si>
  <si>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</si>
  <si>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</si>
  <si>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</si>
  <si>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</si>
  <si>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</si>
  <si>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</si>
  <si>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</si>
  <si>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</si>
  <si>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</si>
  <si>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</si>
  <si>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</si>
  <si>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</si>
  <si>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</si>
  <si>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</si>
  <si>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</si>
  <si>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</si>
  <si>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</si>
  <si>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</si>
  <si>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</si>
  <si>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</si>
  <si>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</si>
  <si>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</si>
  <si>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</si>
  <si>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</si>
  <si>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</si>
  <si>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</si>
  <si>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</si>
  <si>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</si>
  <si>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</si>
  <si>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</si>
  <si>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</si>
  <si>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</si>
  <si>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</si>
  <si>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</si>
  <si>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</si>
  <si>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819-1</t>
  </si>
  <si>
    <t>IO 01 - Vodovod</t>
  </si>
  <si>
    <t>ING</t>
  </si>
  <si>
    <t>1</t>
  </si>
  <si>
    <t>{9f38527e-8148-4359-b8e8-90f09ce96f1e}</t>
  </si>
  <si>
    <t>2</t>
  </si>
  <si>
    <t>819-10</t>
  </si>
  <si>
    <t>VON 01 - Vedlejší a ostatní náklady</t>
  </si>
  <si>
    <t>VON</t>
  </si>
  <si>
    <t>{06b40ecf-c4ce-4b1b-9992-b44fa5bccb9a}</t>
  </si>
  <si>
    <t>KRYCÍ LIST SOUPISU PRACÍ</t>
  </si>
  <si>
    <t>Objekt:</t>
  </si>
  <si>
    <t>819-1 - IO 01 -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</si>
  <si>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</si>
  <si>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</si>
  <si>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</si>
  <si>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</si>
  <si>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</si>
  <si>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</si>
  <si>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</si>
  <si>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</si>
  <si>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</si>
  <si>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</si>
  <si>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práce-bourání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</si>
  <si>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</si>
  <si>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</si>
  <si>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</si>
  <si>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</si>
  <si>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</si>
  <si>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</si>
  <si>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</si>
  <si>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</si>
  <si>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</si>
  <si>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</si>
  <si>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</si>
  <si>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</si>
  <si>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</si>
  <si>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</si>
  <si>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</si>
  <si>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</si>
  <si>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</si>
  <si>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</si>
  <si>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</si>
  <si>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</si>
  <si>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111212351</t>
  </si>
  <si>
    <t>Odstranění nevhodných dřevin do 100 m2 výšky nad 1 m s odstraněním pařezů v rovině nebo svahu 1:5</t>
  </si>
  <si>
    <t>m2</t>
  </si>
  <si>
    <t>CS ÚRS 2022 01</t>
  </si>
  <si>
    <t>4</t>
  </si>
  <si>
    <t>286552069</t>
  </si>
  <si>
    <t>PP</t>
  </si>
  <si>
    <t>Odstranění nevhodných dřevin průměru kmene do 100 mm výšky přes 1 m s odstraněním pařezu do 100 m2 v rovině nebo na svahu do 1:5</t>
  </si>
  <si>
    <t>VV</t>
  </si>
  <si>
    <t>př.č. C.3</t>
  </si>
  <si>
    <t>113106071</t>
  </si>
  <si>
    <t>Rozebrání dlažeb při překopech vozovek ze zámkové dlažby s ložem z kameniva ručně</t>
  </si>
  <si>
    <t>1854005004</t>
  </si>
  <si>
    <t>Rozebrání dlažeb a dílců při překopech inženýrských sítí s přemístěním hmot na skládku na vzdálenost do 3 m nebo s naložením na dopravní prostředek ručně vozovek a ploch, s jakoukoliv výplní spár ze zámkové dlažby s ložem z kameniva</t>
  </si>
  <si>
    <t>výkr.č. C.3.  D.1.01, D.1.02, D.1.03, D.1.04, D.1.09</t>
  </si>
  <si>
    <t>řad</t>
  </si>
  <si>
    <t>9*2,5</t>
  </si>
  <si>
    <t>přípojky</t>
  </si>
  <si>
    <t>2*2</t>
  </si>
  <si>
    <t>Součet</t>
  </si>
  <si>
    <t>3</t>
  </si>
  <si>
    <t>113106123</t>
  </si>
  <si>
    <t>Rozebrání dlažeb ze zámkových dlaždic komunikací pro pěší ručně</t>
  </si>
  <si>
    <t>-1768370283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</si>
  <si>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</si>
  <si>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5*3</t>
  </si>
  <si>
    <t>propojení 1</t>
  </si>
  <si>
    <t>9*4,5</t>
  </si>
  <si>
    <t>113107423</t>
  </si>
  <si>
    <t>Odstranění podkladu z kameniva drceného tl 300 mm při překopech strojně pl do 15 m2</t>
  </si>
  <si>
    <t>-1199342662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</si>
  <si>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</si>
  <si>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vjezd-zámková dlažba</t>
  </si>
  <si>
    <t>9*1,1</t>
  </si>
  <si>
    <t>2*0,8</t>
  </si>
  <si>
    <t>5</t>
  </si>
  <si>
    <t>113107425</t>
  </si>
  <si>
    <t>Odstranění podkladu z kameniva drceného tl 500 mm při překopech strojně pl do 15 m2</t>
  </si>
  <si>
    <t>1630420666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</si>
  <si>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400 do 500 mm</t>
  </si>
  <si>
    <t>8*1,1</t>
  </si>
  <si>
    <t>7*0,8</t>
  </si>
  <si>
    <t>6</t>
  </si>
  <si>
    <t>113107431</t>
  </si>
  <si>
    <t>Odstranění podkladu z betonu prostého tl 150 mm při překopech strojně pl do 15 m2</t>
  </si>
  <si>
    <t>-1240969007</t>
  </si>
  <si>
    <t>Odstranění podkladů nebo krytů při překopech inženýrských sítí s přemístěním hmot na skládku ve vzdálenosti do 3 m nebo s naložením na dopravní prostředek strojně plochy jednotlivě do 15 m2 z betonu prostého, o tl. vrstvy přes 100 do 150 mm</t>
  </si>
  <si>
    <t>7</t>
  </si>
  <si>
    <t>113107443</t>
  </si>
  <si>
    <t>Odstranění podkladu živičných tl 150 mm při překopech strojně pl do 15 m2</t>
  </si>
  <si>
    <t>-49983062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</si>
  <si>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</si>
  <si>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8</t>
  </si>
  <si>
    <t>113107522</t>
  </si>
  <si>
    <t>Odstranění podkladu z kameniva drceného tl 200 mm při překopech strojně pl přes 15 m2</t>
  </si>
  <si>
    <t>-649572378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</si>
  <si>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</si>
  <si>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chodník-asfalt</t>
  </si>
  <si>
    <t>209*1,1</t>
  </si>
  <si>
    <t>38*0,8</t>
  </si>
  <si>
    <t>chodník-zámková dlažba</t>
  </si>
  <si>
    <t>5*1,1</t>
  </si>
  <si>
    <t>9</t>
  </si>
  <si>
    <t>113107530</t>
  </si>
  <si>
    <t>Odstranění podkladu z betonu prostého tl 100 mm při překopech strojně pl přes 15 m2</t>
  </si>
  <si>
    <t>611541903</t>
  </si>
  <si>
    <t>Odstranění podkladů nebo krytů při překopech inženýrských sítí s přemístěním hmot na skládku ve vzdálenosti do 3 m nebo s naložením na dopravní prostředek strojně plochy jednotlivě přes 15 m2 z betonu prostého, o tl. vrstvy do 100 mm</t>
  </si>
  <si>
    <t>10</t>
  </si>
  <si>
    <t>113107541</t>
  </si>
  <si>
    <t>Odstranění podkladu živičných tl 50 mm při překopech strojně pl přes 15 m2</t>
  </si>
  <si>
    <t>1893819889</t>
  </si>
  <si>
    <t>Odstranění podkladů nebo krytů při překopech inženýrských sítí s přemístěním hmot na skládku ve vzdálenosti do 3 m nebo s naložením na dopravní prostředek strojně plochy jednotlivě přes 15 m2 živičných, o tl. vrstvy do 50 mm</t>
  </si>
  <si>
    <t>komunikace</t>
  </si>
  <si>
    <t>8*3</t>
  </si>
  <si>
    <t>7*2</t>
  </si>
  <si>
    <t>chodník</t>
  </si>
  <si>
    <t>11</t>
  </si>
  <si>
    <t>113201112</t>
  </si>
  <si>
    <t>Vytrhání obrub silničních ležatých</t>
  </si>
  <si>
    <t>m</t>
  </si>
  <si>
    <t>302177031</t>
  </si>
  <si>
    <t>př.č. C.3, D.1.02, D.1.03, D.1.09</t>
  </si>
  <si>
    <t>3*2</t>
  </si>
  <si>
    <t>přepojení 1</t>
  </si>
  <si>
    <t>10*2</t>
  </si>
  <si>
    <t>12</t>
  </si>
  <si>
    <t>113201112_1R</t>
  </si>
  <si>
    <t>Vytrhání vodících pásků</t>
  </si>
  <si>
    <t>407069057</t>
  </si>
  <si>
    <t>13</t>
  </si>
  <si>
    <t>113204111</t>
  </si>
  <si>
    <t>Vytrhání obrub záhonových</t>
  </si>
  <si>
    <t>-1824115217</t>
  </si>
  <si>
    <t>Vytrhání obrub  s vybouráním lože, s přemístěním hmot na skládku na vzdálenost do 3 m nebo s naložením na dopravní prostředek záhonových</t>
  </si>
  <si>
    <t>32*2</t>
  </si>
  <si>
    <t>14</t>
  </si>
  <si>
    <t>115001103_1R</t>
  </si>
  <si>
    <t>Zajištění dodávky vody v průběhu stavby</t>
  </si>
  <si>
    <t>1551430884</t>
  </si>
  <si>
    <t>115101201</t>
  </si>
  <si>
    <t>Čerpání vody na dopravní výšku do 10 m průměrný přítok do 500 l/min</t>
  </si>
  <si>
    <t>hod</t>
  </si>
  <si>
    <t>1287067464</t>
  </si>
  <si>
    <t>Čerpání vody na dopravní výšku do 10 m s uvažovaným průměrným přítokem do 500 l/min</t>
  </si>
  <si>
    <t>16</t>
  </si>
  <si>
    <t>115101301</t>
  </si>
  <si>
    <t>Pohotovost čerpací soupravy pro dopravní výšku do 10 m přítok do 500 l/min</t>
  </si>
  <si>
    <t>den</t>
  </si>
  <si>
    <t>-2098444113</t>
  </si>
  <si>
    <t>Pohotovost záložní čerpací soupravy pro dopravní výšku do 10 m s uvažovaným průměrným přítokem do 500 l/min</t>
  </si>
  <si>
    <t>17</t>
  </si>
  <si>
    <t>119001401</t>
  </si>
  <si>
    <t>Dočasné zajištění potrubí ocelového nebo litinového DN do 200</t>
  </si>
  <si>
    <t>382000272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</si>
  <si>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</si>
  <si>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 xml:space="preserve">řad </t>
  </si>
  <si>
    <t>20*1,1</t>
  </si>
  <si>
    <t>1*1,1</t>
  </si>
  <si>
    <t>3*0,8</t>
  </si>
  <si>
    <t>18</t>
  </si>
  <si>
    <t>119001421</t>
  </si>
  <si>
    <t>Dočasné zajištění kabelů a kabelových tratí ze 3 volně ložených kabelů</t>
  </si>
  <si>
    <t>-1064437568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</si>
  <si>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</si>
  <si>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14*1,1</t>
  </si>
  <si>
    <t>2*1,1</t>
  </si>
  <si>
    <t>54*0,8</t>
  </si>
  <si>
    <t>19</t>
  </si>
  <si>
    <t>119002121</t>
  </si>
  <si>
    <t>Pomocné konstrukce při zabezpečení výkopů přechodovou lávkou l do 2 m včetně zábradlí zřízení</t>
  </si>
  <si>
    <t>kus</t>
  </si>
  <si>
    <t>-1628416891</t>
  </si>
  <si>
    <t>Pomocné konstrukce při zabezpečení výkopu vodorovné pochůzné přechodová lávka do délky 2 000 mm včetně zábradlí zřízení</t>
  </si>
  <si>
    <t>př.č.  D.1.01</t>
  </si>
  <si>
    <t>20</t>
  </si>
  <si>
    <t>119002122</t>
  </si>
  <si>
    <t>Pomocné konstrukce při zabezpečení výkopů přechodovou lávkou l do 2 m včetně zábradlí odstranění</t>
  </si>
  <si>
    <t>-1366578609</t>
  </si>
  <si>
    <t>Pomocné konstrukce při zabezpečení výkopu vodorovné pochůzné přechodová lávka do délky 2 000 mm včetně zábradlí odstranění</t>
  </si>
  <si>
    <t>119002411</t>
  </si>
  <si>
    <t>Pojezdový ocelový plech pro zabezpečení výkopu zřízení</t>
  </si>
  <si>
    <t>-1906510679</t>
  </si>
  <si>
    <t>Pomocné konstrukce při zabezpečení výkopu vodorovné pojízdné z tlustého ocelového plechu šířky výkopu do 1 m zřízení</t>
  </si>
  <si>
    <t>2*(3*3)</t>
  </si>
  <si>
    <t>22</t>
  </si>
  <si>
    <t>119002412</t>
  </si>
  <si>
    <t>Pojezdový ocelový plech pro zabezpečení výkopu odstranění</t>
  </si>
  <si>
    <t>-334655698</t>
  </si>
  <si>
    <t>Pomocné konstrukce při zabezpečení výkopu vodorovné pojízdné z tlustého ocelového plechu šířky výkopu do 1 m odstranění</t>
  </si>
  <si>
    <t>23</t>
  </si>
  <si>
    <t>119003223</t>
  </si>
  <si>
    <t>Mobilní plotová zábrana s profilovaným plechem výšky do 2,2 m pro zabezpečení výkopu zřízení</t>
  </si>
  <si>
    <t>-590068610</t>
  </si>
  <si>
    <t>Pomocné konstrukce při zabezpečení výkopu svislé ocelové mobilní oplocení, výšky do 2,2 m panely vyplněné profilovaným plechem zřízení</t>
  </si>
  <si>
    <t>260+260</t>
  </si>
  <si>
    <t>10+10</t>
  </si>
  <si>
    <t>60+60</t>
  </si>
  <si>
    <t>24</t>
  </si>
  <si>
    <t>119003224</t>
  </si>
  <si>
    <t>Mobilní plotová zábrana s profilovaným plechem výšky do 2,2 m pro zabezpečení výkopu odstranění</t>
  </si>
  <si>
    <t>-984244000</t>
  </si>
  <si>
    <t>Pomocné konstrukce při zabezpečení výkopu svislé ocelové mobilní oplocení, výšky do 2,2 m panely vyplněné profilovaným plechem odstranění</t>
  </si>
  <si>
    <t>25</t>
  </si>
  <si>
    <t>121112003</t>
  </si>
  <si>
    <t>Sejmutí ornice tl vrstvy do 200 mm ručně</t>
  </si>
  <si>
    <t>2122051297</t>
  </si>
  <si>
    <t>Sejmutí ornice ručně při souvislé ploše, tl. vrstvy do 200 mm</t>
  </si>
  <si>
    <t xml:space="preserve">výkr.č. C.3.  D.1.01, D.1.02, D.1.09, </t>
  </si>
  <si>
    <t>136,0*2,0</t>
  </si>
  <si>
    <t>11*2</t>
  </si>
  <si>
    <t>26</t>
  </si>
  <si>
    <t>129001101</t>
  </si>
  <si>
    <t>Příplatek za ztížení odkopávky nebo prokopávky v blízkosti inženýrských sítí</t>
  </si>
  <si>
    <t>m3</t>
  </si>
  <si>
    <t>1685469107</t>
  </si>
  <si>
    <t>Příplatek k cenám vykopávek za ztížení vykopávky v blízkosti podzemního vedení nebo výbušnin v horninách jakékoliv třídy</t>
  </si>
  <si>
    <t>34*1,1*2*1,7</t>
  </si>
  <si>
    <t>3*1,1*2*1,7</t>
  </si>
  <si>
    <t>57*0,8*2*1,7</t>
  </si>
  <si>
    <t>27</t>
  </si>
  <si>
    <t>132254205</t>
  </si>
  <si>
    <t>Hloubení zapažených rýh š do 2000 mm v hornině třídy těžitelnosti I, skupiny 3 objem do 1000 m3</t>
  </si>
  <si>
    <t>596982612</t>
  </si>
  <si>
    <t>Hloubení zapažených rýh šířky přes 800 do 2 000 mm strojně s urovnáním dna do předepsaného profilu a spádu v hornině třídy těžitelnosti I skupiny 3 přes 500 do 1 000 m3</t>
  </si>
  <si>
    <t>359*1,1*1,7</t>
  </si>
  <si>
    <t>17*1,1*1,7</t>
  </si>
  <si>
    <t>60*0,8*1,7</t>
  </si>
  <si>
    <t>28</t>
  </si>
  <si>
    <t>151101101</t>
  </si>
  <si>
    <t>Zřízení příložného pažení a rozepření stěn rýh hl do 2 m</t>
  </si>
  <si>
    <t>-2084429236</t>
  </si>
  <si>
    <t>Zřízení pažení a rozepření stěn rýh pro podzemní vedení pro všechny šířky rýhy příložné pro jakoukoliv mezerovitost, hloubky do 2 m</t>
  </si>
  <si>
    <t>359*2*1,7</t>
  </si>
  <si>
    <t>17*2*1,7</t>
  </si>
  <si>
    <t>60*2*1,7</t>
  </si>
  <si>
    <t>29</t>
  </si>
  <si>
    <t>151101111</t>
  </si>
  <si>
    <t>Odstranění příložného pažení a rozepření stěn rýh hl do 2 m</t>
  </si>
  <si>
    <t>-111181420</t>
  </si>
  <si>
    <t>Odstranění pažení a rozepření stěn rýh pro podzemní vedení s uložením materiálu na vzdálenost do 3 m od kraje výkopu příložné, hloubky do 2 m</t>
  </si>
  <si>
    <t>30</t>
  </si>
  <si>
    <t>162351104</t>
  </si>
  <si>
    <t>Vodorovné přemístění do 1000 m výkopku/sypaniny z horniny třídy těžitelnosti I, skupiny 1 až 3</t>
  </si>
  <si>
    <t>-1157793338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</si>
  <si>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</si>
  <si>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31</t>
  </si>
  <si>
    <t>162751119</t>
  </si>
  <si>
    <t>Příplatek k vodorovnému přemístění výkopku/sypaniny z horniny třídy těžitelnosti I, skupiny 1 až 3 ZKD 1000 m přes 10000 m</t>
  </si>
  <si>
    <t>-1000978439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</si>
  <si>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</si>
  <si>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548,27*30 'Přepočtené koeficientem množství</t>
  </si>
  <si>
    <t>32</t>
  </si>
  <si>
    <t>171201221</t>
  </si>
  <si>
    <t>Poplatek za uložení na skládce (skládkovné) zeminy a kamení kód odpadu 17 05 04</t>
  </si>
  <si>
    <t>t</t>
  </si>
  <si>
    <t>-512931293</t>
  </si>
  <si>
    <t>Poplatek za uložení stavebního odpadu na skládce (skládkovné) zeminy a kamení zatříděného do Katalogu odpadů pod kódem 17 05 04</t>
  </si>
  <si>
    <t>784,72*2 'Přepočtené koeficientem množství</t>
  </si>
  <si>
    <t>33</t>
  </si>
  <si>
    <t>171251201</t>
  </si>
  <si>
    <t>Uložení sypaniny na skládky nebo meziskládky</t>
  </si>
  <si>
    <t>-1927899448</t>
  </si>
  <si>
    <t>Uložení sypaniny na skládky nebo meziskládky bez hutnění s upravením uložené sypaniny do předepsaného tvaru</t>
  </si>
  <si>
    <t>34</t>
  </si>
  <si>
    <t>174101101</t>
  </si>
  <si>
    <t>Zásyp jam, šachet rýh nebo kolem objektů sypaninou se zhutněním</t>
  </si>
  <si>
    <t>-1625396169</t>
  </si>
  <si>
    <t>Zásyp zhutněný jam šachet rýh nebo kolem objektů</t>
  </si>
  <si>
    <t>(359*1,1*1,7)+(359*1,1*0,3)</t>
  </si>
  <si>
    <t>(17*1,1*1,7)+(17*1,1*0,3)</t>
  </si>
  <si>
    <t>(60*0,8*1,7)+(60*0,8*0,4)</t>
  </si>
  <si>
    <t>35</t>
  </si>
  <si>
    <t>M</t>
  </si>
  <si>
    <t>58331200</t>
  </si>
  <si>
    <t>štěrkopísek netříděný zásypový</t>
  </si>
  <si>
    <t>-709461841</t>
  </si>
  <si>
    <t>928*2 'Přepočtené koeficientem množství</t>
  </si>
  <si>
    <t>36</t>
  </si>
  <si>
    <t>175111101</t>
  </si>
  <si>
    <t>Obsypání potrubí ručně sypaninou bez prohození, uloženou do 3 m</t>
  </si>
  <si>
    <t>-435303574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</si>
  <si>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</si>
  <si>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359*1,1*0,2</t>
  </si>
  <si>
    <t>17*1,1*0,2</t>
  </si>
  <si>
    <t>60*0,8*0,3</t>
  </si>
  <si>
    <t>37</t>
  </si>
  <si>
    <t>58337303</t>
  </si>
  <si>
    <t>štěrkopísek frakce 0/8</t>
  </si>
  <si>
    <t>-2071845323</t>
  </si>
  <si>
    <t>97,12*2 'Přepočtené koeficientem množství</t>
  </si>
  <si>
    <t>38</t>
  </si>
  <si>
    <t>34571355</t>
  </si>
  <si>
    <t>trubka elektroinstalační ohebná dvouplášťová korugovaná (chránička) D 94/110mm, HDPE+LDPE</t>
  </si>
  <si>
    <t>808125019</t>
  </si>
  <si>
    <t>39</t>
  </si>
  <si>
    <t>181311103</t>
  </si>
  <si>
    <t>Rozprostření ornice tl vrstvy do 200 mm v rovině nebo ve svahu do 1:5 ručně</t>
  </si>
  <si>
    <t>729709356</t>
  </si>
  <si>
    <t>Rozprostření a urovnání ornice v rovině nebo ve svahu sklonu do 1:5 ručně při souvislé ploše, tl. vrstvy do 200 mm</t>
  </si>
  <si>
    <t>40</t>
  </si>
  <si>
    <t>181411141</t>
  </si>
  <si>
    <t>Založení parterového trávníku výsevem plochy do 1000 m2 v rovině a ve svahu do 1:5</t>
  </si>
  <si>
    <t>1660246123</t>
  </si>
  <si>
    <t>41</t>
  </si>
  <si>
    <t>00572470</t>
  </si>
  <si>
    <t>osivo směs travní univerzál</t>
  </si>
  <si>
    <t>kg</t>
  </si>
  <si>
    <t>-1610097234</t>
  </si>
  <si>
    <t>294*0,02 'Přepočtené koeficientem množství</t>
  </si>
  <si>
    <t>Zakládání</t>
  </si>
  <si>
    <t>42</t>
  </si>
  <si>
    <t>212752101</t>
  </si>
  <si>
    <t>Trativod z drenážních trubek korugovaných PE-HD SN 4 perforace 360° včetně lože otevřený výkop DN 100 pro liniové stavby</t>
  </si>
  <si>
    <t>-1113987487</t>
  </si>
  <si>
    <t>Trativody z drenážních trubek pro liniové stavby a komunikace se zřízením štěrkového lože pod trubky a s jejich obsypem v otevřeném výkopu trubka korugovaná sendvičová PE-HD SN 4 celoperforovaná 360° DN 100</t>
  </si>
  <si>
    <t>359</t>
  </si>
  <si>
    <t>60</t>
  </si>
  <si>
    <t>Vodorovné konstrukce</t>
  </si>
  <si>
    <t>43</t>
  </si>
  <si>
    <t>451573111</t>
  </si>
  <si>
    <t>Lože pod potrubí otevřený výkop ze štěrkopísku</t>
  </si>
  <si>
    <t>-1949437791</t>
  </si>
  <si>
    <t>359*1,1*0,1</t>
  </si>
  <si>
    <t>17*1,1*0,1</t>
  </si>
  <si>
    <t>60*0,8*0,1</t>
  </si>
  <si>
    <t>44</t>
  </si>
  <si>
    <t>451971112</t>
  </si>
  <si>
    <t>Položení podkladní vrstvy z geotextilie s uchycením v terénu sponami</t>
  </si>
  <si>
    <t>497964384</t>
  </si>
  <si>
    <t>Položení podkladní vrstvy z geotextilie  v rovině nebo ve svahu, s přesahem jednotlivých pásů 150 mm, s uchycením v terénu sponami z bet. oceli</t>
  </si>
  <si>
    <t>45</t>
  </si>
  <si>
    <t>69311095</t>
  </si>
  <si>
    <t>geotextilie netkaná separační, ochranná, filtrační, drenážní PES 1000g/m2</t>
  </si>
  <si>
    <t>-157335433</t>
  </si>
  <si>
    <t>46</t>
  </si>
  <si>
    <t>452313131</t>
  </si>
  <si>
    <t>Podkladní bloky z betonu prostého tř. C 12/15 otevřený výkop</t>
  </si>
  <si>
    <t>1028521493</t>
  </si>
  <si>
    <t>Podkladní a zajišťovací konstrukce z betonu prostého v otevřeném výkopu bloky pro potrubí z betonu tř. C 12/15</t>
  </si>
  <si>
    <t>47</t>
  </si>
  <si>
    <t>452353101</t>
  </si>
  <si>
    <t>Bednění podkladních bloků otevřený výkop</t>
  </si>
  <si>
    <t>-116379189</t>
  </si>
  <si>
    <t>Komunikace pozemní</t>
  </si>
  <si>
    <t>48</t>
  </si>
  <si>
    <t>564861111</t>
  </si>
  <si>
    <t>Podklad ze štěrkodrtě ŠD tl 200 mm</t>
  </si>
  <si>
    <t>1532019519</t>
  </si>
  <si>
    <t>Podklad ze štěrkodrti ŠD s rozprostřením a zhutněním, po zhutnění tl. 200 mm</t>
  </si>
  <si>
    <t>49</t>
  </si>
  <si>
    <t>565155111</t>
  </si>
  <si>
    <t>Asfaltový beton vrstva podkladní ACP 16 (obalované kamenivo OKS) tl 70 mm š do 3 m</t>
  </si>
  <si>
    <t>1254754541</t>
  </si>
  <si>
    <t>Asfaltový beton vrstva podkladní ACP 16 (obalované kamenivo střednězrnné - OKS) s rozprostřením a zhutněním v pruhu šířky do 3 m, po zhutnění tl. 70 mm</t>
  </si>
  <si>
    <t>50</t>
  </si>
  <si>
    <t>567122111</t>
  </si>
  <si>
    <t>Podklad ze směsi stmelené cementem SC C 8/10 (KSC I) tl 120 mm</t>
  </si>
  <si>
    <t>1239567971</t>
  </si>
  <si>
    <t>Podklad ze směsi stmelené cementem SC bez dilatačních spár, s rozprostřením a zhutněním SC C 8/10 (KSC I), po zhutnění tl. 120 mm</t>
  </si>
  <si>
    <t>51</t>
  </si>
  <si>
    <t>567122114</t>
  </si>
  <si>
    <t>Podklad ze směsi stmelené cementem SC C 8/10 (KSC I) tl 150 mm</t>
  </si>
  <si>
    <t>-505582420</t>
  </si>
  <si>
    <t>Podklad ze směsi stmelené cementem bez dilatačních spár, s rozprostřením a zhutněním SC C 8/10 (KSC I), po zhutnění tl. 150 mm</t>
  </si>
  <si>
    <t>52</t>
  </si>
  <si>
    <t>573111112</t>
  </si>
  <si>
    <t>Postřik živičný infiltrační s posypem z asfaltu množství 1 kg/m2</t>
  </si>
  <si>
    <t>1085037315</t>
  </si>
  <si>
    <t>Postřik živičný infiltrační z asfaltu silničního s posypem kamenivem, v množství 1,00 kg/m2</t>
  </si>
  <si>
    <t>53</t>
  </si>
  <si>
    <t>573231111</t>
  </si>
  <si>
    <t>Postřik živičný spojovací ze silniční emulze v množství do 0,7 kg/m2</t>
  </si>
  <si>
    <t>144353144</t>
  </si>
  <si>
    <t>Postřik živičný spojovací bez posypu kamenivem ze silniční emulze, v množství od 0,50 do 0,80 kg/m2</t>
  </si>
  <si>
    <t>54</t>
  </si>
  <si>
    <t>577134131</t>
  </si>
  <si>
    <t>Asfaltový beton vrstva obrusná ACO 11 (ABS) tř. I tl 40 mm š do 3 m z modifikovaného asfaltu</t>
  </si>
  <si>
    <t>-437684709</t>
  </si>
  <si>
    <t>Asfaltový beton vrstva obrusná ACO 11 (ABS) s rozprostřením a se zhutněním z modifikovaného asfaltu v pruhu šířky do 3 m, po zhutnění tl. 40 mm</t>
  </si>
  <si>
    <t>55</t>
  </si>
  <si>
    <t>596211130</t>
  </si>
  <si>
    <t>Kladení zámkové dlažby komunikací pro pěší tl 60 mm skupiny C pl do 50 m2</t>
  </si>
  <si>
    <t>-1136319778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</si>
  <si>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do 50 m2</t>
  </si>
  <si>
    <t>56</t>
  </si>
  <si>
    <t>59245012_1R</t>
  </si>
  <si>
    <t>dlažba zámková dle původní</t>
  </si>
  <si>
    <t>-155419274</t>
  </si>
  <si>
    <t>dlažba zámková tvaru dle původní</t>
  </si>
  <si>
    <t>57</t>
  </si>
  <si>
    <t>596212230</t>
  </si>
  <si>
    <t>Kladení zámkové dlažby pozemních komunikací tl 80 mm skupiny C pl do 50 m2</t>
  </si>
  <si>
    <t>1489134389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</si>
  <si>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C, pro plochy do 50 m2</t>
  </si>
  <si>
    <t>58</t>
  </si>
  <si>
    <t>59245013_1R</t>
  </si>
  <si>
    <t>1900861257</t>
  </si>
  <si>
    <t>dlažba zámková tvaru I 200x165x80mm přírodní</t>
  </si>
  <si>
    <t>Ostatní konstrukce a práce-bourání</t>
  </si>
  <si>
    <t>142</t>
  </si>
  <si>
    <t>915491211</t>
  </si>
  <si>
    <t>Osazení vodícího proužku z betonových desek do betonového lože tl do 100 mm š proužku 250 mm</t>
  </si>
  <si>
    <t>442423007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</si>
  <si>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</t>
  </si>
  <si>
    <t xml:space="preserve">př.č. C.3.D.1.02, D.1.03, D.1.09 </t>
  </si>
  <si>
    <t>vodovodní řad</t>
  </si>
  <si>
    <t>přechody komunikací</t>
  </si>
  <si>
    <t>143</t>
  </si>
  <si>
    <t>59218002</t>
  </si>
  <si>
    <t>krajník silniční betonový 50x25x10cm</t>
  </si>
  <si>
    <t>-1547613196</t>
  </si>
  <si>
    <t>144</t>
  </si>
  <si>
    <t>916241113</t>
  </si>
  <si>
    <t>Osazení obrubníku kamenného ležatého s boční opěrou do lože z betonu prostého</t>
  </si>
  <si>
    <t>-559704396</t>
  </si>
  <si>
    <t>Osazení obrubníku kamenného se zřízením lože, s vyplněním a zatřením spár cementovou maltou ležatého s boční opěrou z betonu prostého tř. C 12/15, do lože z betonu prostého téže značky</t>
  </si>
  <si>
    <t>145</t>
  </si>
  <si>
    <t>583803030</t>
  </si>
  <si>
    <t>obrubník kamenný přímý, (bSM) žula OP1 32x24</t>
  </si>
  <si>
    <t>CS ÚRS 2016 01</t>
  </si>
  <si>
    <t>-1228358224</t>
  </si>
  <si>
    <t>Výrobky lomařské a kamenické pro komunikace (kostky dlažební, krajníky a obrubníky) obrubníky kamenné žula (materiálová skupina I/2) přímé OP 1  32 x 24 x 80 až 200 cm</t>
  </si>
  <si>
    <t>146</t>
  </si>
  <si>
    <t>916241213</t>
  </si>
  <si>
    <t>Osazení obrubníku kamenného stojatého s boční opěrou do lože z betonu prostého</t>
  </si>
  <si>
    <t>-5003250</t>
  </si>
  <si>
    <t>Osazení obrubníku kamenného se zřízením lože, s vyplněním a zatřením spár cementovou maltou stojatého s boční opěrou z betonu prostého, do lože z betonu prostého</t>
  </si>
  <si>
    <t xml:space="preserve">př.č. C.3, D.1.02, </t>
  </si>
  <si>
    <t>147</t>
  </si>
  <si>
    <t>58380207</t>
  </si>
  <si>
    <t>krajník kamenný žulový silniční 160x200x300-800mm</t>
  </si>
  <si>
    <t>-1775241203</t>
  </si>
  <si>
    <t>148</t>
  </si>
  <si>
    <t>919112233</t>
  </si>
  <si>
    <t>Řezání spár pro vytvoření komůrky š 20 mm hl 40 mm pro těsnící zálivku v živičném krytu</t>
  </si>
  <si>
    <t>-1817576382</t>
  </si>
  <si>
    <t>Řezání dilatačních spár v živičném krytu  vytvoření komůrky pro těsnící zálivku šířky 20 mm, hloubky 40 mm</t>
  </si>
  <si>
    <t>asfaltová komunikace</t>
  </si>
  <si>
    <t>8+8+3+3</t>
  </si>
  <si>
    <t>149</t>
  </si>
  <si>
    <t>919121132</t>
  </si>
  <si>
    <t>Těsnění spár zálivkou za studena pro komůrky š 20 mm hl 40 mm s těsnicím profilem</t>
  </si>
  <si>
    <t>-1050703153</t>
  </si>
  <si>
    <t>Utěsnění dilatačních spár zálivkou za studena v cementobetonovém nebo živičném krytu včetně adhezního nátěru s těsnicím profilem pod zálivkou, pro komůrky šířky 20 mm, hloubky 40 mm</t>
  </si>
  <si>
    <t>150</t>
  </si>
  <si>
    <t>919735112</t>
  </si>
  <si>
    <t>Řezání stávajícího živičného krytu hl do 100 mm</t>
  </si>
  <si>
    <t>1913262145</t>
  </si>
  <si>
    <t>Řezání stávajícího živičného krytu nebo podkladu hloubky přes 50 do 100 mm</t>
  </si>
  <si>
    <t>99</t>
  </si>
  <si>
    <t>Přesun hmot</t>
  </si>
  <si>
    <t>151</t>
  </si>
  <si>
    <t>998276101</t>
  </si>
  <si>
    <t>Přesun hmot pro trubní vedení z trub z plastických hmot otevřený výkop</t>
  </si>
  <si>
    <t>-1745629992</t>
  </si>
  <si>
    <t>997</t>
  </si>
  <si>
    <t>Přesun sutě</t>
  </si>
  <si>
    <t>152</t>
  </si>
  <si>
    <t>997006512</t>
  </si>
  <si>
    <t>Vodorovné doprava suti s naložením a složením na skládku do 1 km</t>
  </si>
  <si>
    <t>-1054644959</t>
  </si>
  <si>
    <t>Vodorovná doprava suti na skládku s naložením na dopravní prostředek a složením přes 100 m do 1 km</t>
  </si>
  <si>
    <t>153</t>
  </si>
  <si>
    <t>997006519</t>
  </si>
  <si>
    <t>Příplatek k vodorovnému přemístění suti na skládku ZKD 1 km přes 1 km</t>
  </si>
  <si>
    <t>-766179091</t>
  </si>
  <si>
    <t>Vodorovná doprava suti na skládku s naložením na dopravní prostředek a složením Příplatek k ceně za každý další i započatý 1 km</t>
  </si>
  <si>
    <t>243,598*30 'Přepočtené koeficientem množství</t>
  </si>
  <si>
    <t>154</t>
  </si>
  <si>
    <t>997006551</t>
  </si>
  <si>
    <t>Hrubé urovnání suti na skládce bez zhutnění</t>
  </si>
  <si>
    <t>-439606999</t>
  </si>
  <si>
    <t>155</t>
  </si>
  <si>
    <t>997221615</t>
  </si>
  <si>
    <t>Poplatek za uložení na skládce (skládkovné) stavebního odpadu betonového kód odpadu 17 01 01</t>
  </si>
  <si>
    <t>-578075145</t>
  </si>
  <si>
    <t>7,818+15,47+3,738+66,552+8,7+8,7+2,56</t>
  </si>
  <si>
    <t>156</t>
  </si>
  <si>
    <t>997221645</t>
  </si>
  <si>
    <t>Poplatek za uložení na skládce (skládkovné) odpadu asfaltového bez dehtu kód odpadu 17 03 02</t>
  </si>
  <si>
    <t>-782530019</t>
  </si>
  <si>
    <t>4,55+29,233</t>
  </si>
  <si>
    <t>157</t>
  </si>
  <si>
    <t>997221655</t>
  </si>
  <si>
    <t>-2115355646</t>
  </si>
  <si>
    <t>5,06+10,8+80,417</t>
  </si>
  <si>
    <t>819-10 - VON 01 - Vedlejší a ostatní náklady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</si>
  <si>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</si>
  <si>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</si>
  <si>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</si>
  <si>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</si>
  <si>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</si>
  <si>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</si>
  <si>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</si>
  <si>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</si>
  <si>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002100002_1R</t>
  </si>
  <si>
    <t>Vytýčení veškerých inž. sítí</t>
  </si>
  <si>
    <t>kpl</t>
  </si>
  <si>
    <t>512</t>
  </si>
  <si>
    <t>1223493243</t>
  </si>
  <si>
    <t>větně zpětného protokolárního předání jejich správcům</t>
  </si>
  <si>
    <t>VRN1</t>
  </si>
  <si>
    <t>Průzkumné, geodetické a projektové práce</t>
  </si>
  <si>
    <t>012103000</t>
  </si>
  <si>
    <t>Geodetické práce před výstavbou - vytyčení inženýrských sítí</t>
  </si>
  <si>
    <t>soubor</t>
  </si>
  <si>
    <t>207273671</t>
  </si>
  <si>
    <t>012303000</t>
  </si>
  <si>
    <t>Geodetické práce po výstavbě</t>
  </si>
  <si>
    <t>1024</t>
  </si>
  <si>
    <t>311540519</t>
  </si>
  <si>
    <t>Průzkumné, geodetické a projektové práce geodetické práce po výstavbě</t>
  </si>
  <si>
    <t xml:space="preserve">Zaměření provede, ověří a předá oprávněný zeměměřický inženýr. Zaměření bude provedeno dle směrnice VAK Pardubice. Bude předáno </t>
  </si>
  <si>
    <t>3x v tištěné formě a 1x v digitální formě</t>
  </si>
  <si>
    <t>013244000_1R</t>
  </si>
  <si>
    <t>Plán zásad organizace výstavby</t>
  </si>
  <si>
    <t>494983771</t>
  </si>
  <si>
    <t>013244000_2R</t>
  </si>
  <si>
    <t>Prováděcí dokumentace organizace dopravy v průběhu stavby</t>
  </si>
  <si>
    <t>-1800212904</t>
  </si>
  <si>
    <t>013254000_1R</t>
  </si>
  <si>
    <t>Dokumentace skutečného provedení stavby</t>
  </si>
  <si>
    <t>-1690075941</t>
  </si>
  <si>
    <t>Kompletní DSP zpracovaná dle vyhl.č.499/2006 Sb. O dokumentaci staveb.</t>
  </si>
  <si>
    <t>Dokumentace bude zpracována a předána ve 3 vyhotoveních v tištěné formě a 1x v digitální formě.</t>
  </si>
  <si>
    <t>VRN3</t>
  </si>
  <si>
    <t>Zařízení staveniště</t>
  </si>
  <si>
    <t>030001000_1R</t>
  </si>
  <si>
    <t>Zajištění kompletního zařízení staveniště včetně připojení na inž. sítě</t>
  </si>
  <si>
    <t>811627794</t>
  </si>
  <si>
    <t>dle plánu zása organizace výstavby</t>
  </si>
  <si>
    <t>034403000_1R</t>
  </si>
  <si>
    <t>Dopravní značení na staveništi</t>
  </si>
  <si>
    <t>-2100770233</t>
  </si>
  <si>
    <t>039103000_1R</t>
  </si>
  <si>
    <t>Rozebrání, bourání a odvoz zařízení staveniště</t>
  </si>
  <si>
    <t>1295085164</t>
  </si>
  <si>
    <t>Likvidace zařízení staveniště</t>
  </si>
  <si>
    <t>VRN4</t>
  </si>
  <si>
    <t>Inženýrská činnost</t>
  </si>
  <si>
    <t>041903000</t>
  </si>
  <si>
    <t>Dozor jiné osoby</t>
  </si>
  <si>
    <t>263092464</t>
  </si>
  <si>
    <t>Inženýrská činnost dozory dozor jiné osoby</t>
  </si>
  <si>
    <t>042503000</t>
  </si>
  <si>
    <t>Plán BOZP na staveništi</t>
  </si>
  <si>
    <t>2060819910</t>
  </si>
  <si>
    <t>Inženýrská činnost posudky plán BOZP na staveništi</t>
  </si>
  <si>
    <t>VRN5</t>
  </si>
  <si>
    <t>Finanční náklady</t>
  </si>
  <si>
    <t>053002000</t>
  </si>
  <si>
    <t>Poplatky</t>
  </si>
  <si>
    <t>-232284683</t>
  </si>
  <si>
    <t>př C.2</t>
  </si>
  <si>
    <t>délka záboru 376,0 m</t>
  </si>
  <si>
    <t>šířka záboru 5,0 m2</t>
  </si>
  <si>
    <t>počet dnů záboru 20</t>
  </si>
  <si>
    <t>(376*5)*20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</si>
</sst>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2"/>
      <c r="AQ5" s="22"/>
      <c r="AR5" s="20"/>
      <c r="BE5" s="25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2"/>
      <c r="AQ6" s="22"/>
      <c r="AR6" s="20"/>
      <c r="BE6" s="25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5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5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3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53"/>
      <c r="BS13" s="17" t="s">
        <v>6</v>
      </c>
    </row>
    <row r="14" spans="1:74" ht="12.75">
      <c r="B14" s="21"/>
      <c r="C14" s="22"/>
      <c r="D14" s="22"/>
      <c r="E14" s="258" t="s">
        <v>31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5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3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5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53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3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53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3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3"/>
    </row>
    <row r="23" spans="1:71" s="1" customFormat="1" ht="16.5" customHeight="1">
      <c r="B23" s="21"/>
      <c r="C23" s="22"/>
      <c r="D23" s="22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2"/>
      <c r="AP23" s="22"/>
      <c r="AQ23" s="22"/>
      <c r="AR23" s="20"/>
      <c r="BE23" s="25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3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1">
        <f>ROUND(AG94,2)</f>
        <v>0</v>
      </c>
      <c r="AL26" s="262"/>
      <c r="AM26" s="262"/>
      <c r="AN26" s="262"/>
      <c r="AO26" s="262"/>
      <c r="AP26" s="36"/>
      <c r="AQ26" s="36"/>
      <c r="AR26" s="39"/>
      <c r="BE26" s="25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3" t="s">
        <v>41</v>
      </c>
      <c r="M28" s="263"/>
      <c r="N28" s="263"/>
      <c r="O28" s="263"/>
      <c r="P28" s="263"/>
      <c r="Q28" s="36"/>
      <c r="R28" s="36"/>
      <c r="S28" s="36"/>
      <c r="T28" s="36"/>
      <c r="U28" s="36"/>
      <c r="V28" s="36"/>
      <c r="W28" s="263" t="s">
        <v>42</v>
      </c>
      <c r="X28" s="263"/>
      <c r="Y28" s="263"/>
      <c r="Z28" s="263"/>
      <c r="AA28" s="263"/>
      <c r="AB28" s="263"/>
      <c r="AC28" s="263"/>
      <c r="AD28" s="263"/>
      <c r="AE28" s="263"/>
      <c r="AF28" s="36"/>
      <c r="AG28" s="36"/>
      <c r="AH28" s="36"/>
      <c r="AI28" s="36"/>
      <c r="AJ28" s="36"/>
      <c r="AK28" s="263" t="s">
        <v>43</v>
      </c>
      <c r="AL28" s="263"/>
      <c r="AM28" s="263"/>
      <c r="AN28" s="263"/>
      <c r="AO28" s="263"/>
      <c r="AP28" s="36"/>
      <c r="AQ28" s="36"/>
      <c r="AR28" s="39"/>
      <c r="BE28" s="253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66">
        <v>0.21</v>
      </c>
      <c r="M29" s="265"/>
      <c r="N29" s="265"/>
      <c r="O29" s="265"/>
      <c r="P29" s="265"/>
      <c r="Q29" s="41"/>
      <c r="R29" s="41"/>
      <c r="S29" s="41"/>
      <c r="T29" s="41"/>
      <c r="U29" s="41"/>
      <c r="V29" s="41"/>
      <c r="W29" s="264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F29" s="41"/>
      <c r="AG29" s="41"/>
      <c r="AH29" s="41"/>
      <c r="AI29" s="41"/>
      <c r="AJ29" s="41"/>
      <c r="AK29" s="264">
        <f>ROUND(AV94, 2)</f>
        <v>0</v>
      </c>
      <c r="AL29" s="265"/>
      <c r="AM29" s="265"/>
      <c r="AN29" s="265"/>
      <c r="AO29" s="265"/>
      <c r="AP29" s="41"/>
      <c r="AQ29" s="41"/>
      <c r="AR29" s="42"/>
      <c r="BE29" s="254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66">
        <v>0.15</v>
      </c>
      <c r="M30" s="265"/>
      <c r="N30" s="265"/>
      <c r="O30" s="265"/>
      <c r="P30" s="265"/>
      <c r="Q30" s="41"/>
      <c r="R30" s="41"/>
      <c r="S30" s="41"/>
      <c r="T30" s="41"/>
      <c r="U30" s="41"/>
      <c r="V30" s="41"/>
      <c r="W30" s="264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F30" s="41"/>
      <c r="AG30" s="41"/>
      <c r="AH30" s="41"/>
      <c r="AI30" s="41"/>
      <c r="AJ30" s="41"/>
      <c r="AK30" s="264">
        <f>ROUND(AW94, 2)</f>
        <v>0</v>
      </c>
      <c r="AL30" s="265"/>
      <c r="AM30" s="265"/>
      <c r="AN30" s="265"/>
      <c r="AO30" s="265"/>
      <c r="AP30" s="41"/>
      <c r="AQ30" s="41"/>
      <c r="AR30" s="42"/>
      <c r="BE30" s="254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66">
        <v>0.21</v>
      </c>
      <c r="M31" s="265"/>
      <c r="N31" s="265"/>
      <c r="O31" s="265"/>
      <c r="P31" s="265"/>
      <c r="Q31" s="41"/>
      <c r="R31" s="41"/>
      <c r="S31" s="41"/>
      <c r="T31" s="41"/>
      <c r="U31" s="41"/>
      <c r="V31" s="41"/>
      <c r="W31" s="264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F31" s="41"/>
      <c r="AG31" s="41"/>
      <c r="AH31" s="41"/>
      <c r="AI31" s="41"/>
      <c r="AJ31" s="41"/>
      <c r="AK31" s="264">
        <v>0</v>
      </c>
      <c r="AL31" s="265"/>
      <c r="AM31" s="265"/>
      <c r="AN31" s="265"/>
      <c r="AO31" s="265"/>
      <c r="AP31" s="41"/>
      <c r="AQ31" s="41"/>
      <c r="AR31" s="42"/>
      <c r="BE31" s="254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66">
        <v>0.15</v>
      </c>
      <c r="M32" s="265"/>
      <c r="N32" s="265"/>
      <c r="O32" s="265"/>
      <c r="P32" s="265"/>
      <c r="Q32" s="41"/>
      <c r="R32" s="41"/>
      <c r="S32" s="41"/>
      <c r="T32" s="41"/>
      <c r="U32" s="41"/>
      <c r="V32" s="41"/>
      <c r="W32" s="264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F32" s="41"/>
      <c r="AG32" s="41"/>
      <c r="AH32" s="41"/>
      <c r="AI32" s="41"/>
      <c r="AJ32" s="41"/>
      <c r="AK32" s="264">
        <v>0</v>
      </c>
      <c r="AL32" s="265"/>
      <c r="AM32" s="265"/>
      <c r="AN32" s="265"/>
      <c r="AO32" s="265"/>
      <c r="AP32" s="41"/>
      <c r="AQ32" s="41"/>
      <c r="AR32" s="42"/>
      <c r="BE32" s="254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66">
        <v>0</v>
      </c>
      <c r="M33" s="265"/>
      <c r="N33" s="265"/>
      <c r="O33" s="265"/>
      <c r="P33" s="265"/>
      <c r="Q33" s="41"/>
      <c r="R33" s="41"/>
      <c r="S33" s="41"/>
      <c r="T33" s="41"/>
      <c r="U33" s="41"/>
      <c r="V33" s="41"/>
      <c r="W33" s="264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F33" s="41"/>
      <c r="AG33" s="41"/>
      <c r="AH33" s="41"/>
      <c r="AI33" s="41"/>
      <c r="AJ33" s="41"/>
      <c r="AK33" s="264">
        <v>0</v>
      </c>
      <c r="AL33" s="265"/>
      <c r="AM33" s="265"/>
      <c r="AN33" s="265"/>
      <c r="AO33" s="265"/>
      <c r="AP33" s="41"/>
      <c r="AQ33" s="41"/>
      <c r="AR33" s="42"/>
      <c r="BE33" s="25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3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67" t="s">
        <v>52</v>
      </c>
      <c r="Y35" s="268"/>
      <c r="Z35" s="268"/>
      <c r="AA35" s="268"/>
      <c r="AB35" s="268"/>
      <c r="AC35" s="45"/>
      <c r="AD35" s="45"/>
      <c r="AE35" s="45"/>
      <c r="AF35" s="45"/>
      <c r="AG35" s="45"/>
      <c r="AH35" s="45"/>
      <c r="AI35" s="45"/>
      <c r="AJ35" s="45"/>
      <c r="AK35" s="269">
        <f>SUM(AK26:AK33)</f>
        <v>0</v>
      </c>
      <c r="AL35" s="268"/>
      <c r="AM35" s="268"/>
      <c r="AN35" s="268"/>
      <c r="AO35" s="27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819_1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1" t="str">
        <f>K6</f>
        <v>Pardubice, ul. Mikulovická - vodovod II. etapa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Pardubice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3" t="str">
        <f>IF(AN8= "","",AN8)</f>
        <v>15. 2. 2022</v>
      </c>
      <c r="AN87" s="273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Vodovody a kanalizace Pardubice, a.s.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74" t="str">
        <f>IF(E17="","",E17)</f>
        <v>VK PROJEKT, spol. s r.o.</v>
      </c>
      <c r="AN89" s="275"/>
      <c r="AO89" s="275"/>
      <c r="AP89" s="275"/>
      <c r="AQ89" s="36"/>
      <c r="AR89" s="39"/>
      <c r="AS89" s="276" t="s">
        <v>60</v>
      </c>
      <c r="AT89" s="27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74" t="str">
        <f>IF(E20="","",E20)</f>
        <v>Ladislav Konvalina</v>
      </c>
      <c r="AN90" s="275"/>
      <c r="AO90" s="275"/>
      <c r="AP90" s="275"/>
      <c r="AQ90" s="36"/>
      <c r="AR90" s="39"/>
      <c r="AS90" s="278"/>
      <c r="AT90" s="27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0"/>
      <c r="AT91" s="28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2" t="s">
        <v>61</v>
      </c>
      <c r="D92" s="283"/>
      <c r="E92" s="283"/>
      <c r="F92" s="283"/>
      <c r="G92" s="283"/>
      <c r="H92" s="73"/>
      <c r="I92" s="284" t="s">
        <v>62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5" t="s">
        <v>63</v>
      </c>
      <c r="AH92" s="283"/>
      <c r="AI92" s="283"/>
      <c r="AJ92" s="283"/>
      <c r="AK92" s="283"/>
      <c r="AL92" s="283"/>
      <c r="AM92" s="283"/>
      <c r="AN92" s="284" t="s">
        <v>64</v>
      </c>
      <c r="AO92" s="283"/>
      <c r="AP92" s="286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0">
        <f>ROUND(SUM(AG95:AG96),2)</f>
        <v>0</v>
      </c>
      <c r="AH94" s="290"/>
      <c r="AI94" s="290"/>
      <c r="AJ94" s="290"/>
      <c r="AK94" s="290"/>
      <c r="AL94" s="290"/>
      <c r="AM94" s="290"/>
      <c r="AN94" s="291">
        <f>SUM(AG94,AT94)</f>
        <v>0</v>
      </c>
      <c r="AO94" s="291"/>
      <c r="AP94" s="291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16.5" customHeight="1">
      <c r="A95" s="93" t="s">
        <v>84</v>
      </c>
      <c r="B95" s="94"/>
      <c r="C95" s="95"/>
      <c r="D95" s="289" t="s">
        <v>85</v>
      </c>
      <c r="E95" s="289"/>
      <c r="F95" s="289"/>
      <c r="G95" s="289"/>
      <c r="H95" s="289"/>
      <c r="I95" s="96"/>
      <c r="J95" s="289" t="s">
        <v>86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7">
        <f>'819-1 - IO 01 - Vodovod'!J30</f>
        <v>0</v>
      </c>
      <c r="AH95" s="288"/>
      <c r="AI95" s="288"/>
      <c r="AJ95" s="288"/>
      <c r="AK95" s="288"/>
      <c r="AL95" s="288"/>
      <c r="AM95" s="288"/>
      <c r="AN95" s="287">
        <f>SUM(AG95,AT95)</f>
        <v>0</v>
      </c>
      <c r="AO95" s="288"/>
      <c r="AP95" s="288"/>
      <c r="AQ95" s="97" t="s">
        <v>87</v>
      </c>
      <c r="AR95" s="98"/>
      <c r="AS95" s="99">
        <v>0</v>
      </c>
      <c r="AT95" s="100">
        <f>ROUND(SUM(AV95:AW95),2)</f>
        <v>0</v>
      </c>
      <c r="AU95" s="101">
        <f>'819-1 - IO 01 - Vodovod'!P124</f>
        <v>0</v>
      </c>
      <c r="AV95" s="100">
        <f>'819-1 - IO 01 - Vodovod'!J33</f>
        <v>0</v>
      </c>
      <c r="AW95" s="100">
        <f>'819-1 - IO 01 - Vodovod'!J34</f>
        <v>0</v>
      </c>
      <c r="AX95" s="100">
        <f>'819-1 - IO 01 - Vodovod'!J35</f>
        <v>0</v>
      </c>
      <c r="AY95" s="100">
        <f>'819-1 - IO 01 - Vodovod'!J36</f>
        <v>0</v>
      </c>
      <c r="AZ95" s="100">
        <f>'819-1 - IO 01 - Vodovod'!F33</f>
        <v>0</v>
      </c>
      <c r="BA95" s="100">
        <f>'819-1 - IO 01 - Vodovod'!F34</f>
        <v>0</v>
      </c>
      <c r="BB95" s="100">
        <f>'819-1 - IO 01 - Vodovod'!F35</f>
        <v>0</v>
      </c>
      <c r="BC95" s="100">
        <f>'819-1 - IO 01 - Vodovod'!F36</f>
        <v>0</v>
      </c>
      <c r="BD95" s="102">
        <f>'819-1 - IO 01 - Vodovod'!F37</f>
        <v>0</v>
      </c>
      <c r="BT95" s="103" t="s">
        <v>88</v>
      </c>
      <c r="BV95" s="103" t="s">
        <v>82</v>
      </c>
      <c r="BW95" s="103" t="s">
        <v>89</v>
      </c>
      <c r="BX95" s="103" t="s">
        <v>5</v>
      </c>
      <c r="CL95" s="103" t="s">
        <v>1</v>
      </c>
      <c r="CM95" s="103" t="s">
        <v>90</v>
      </c>
    </row>
    <row r="96" spans="1:91" s="7" customFormat="1" ht="16.5" customHeight="1">
      <c r="A96" s="93" t="s">
        <v>84</v>
      </c>
      <c r="B96" s="94"/>
      <c r="C96" s="95"/>
      <c r="D96" s="289" t="s">
        <v>91</v>
      </c>
      <c r="E96" s="289"/>
      <c r="F96" s="289"/>
      <c r="G96" s="289"/>
      <c r="H96" s="289"/>
      <c r="I96" s="96"/>
      <c r="J96" s="289" t="s">
        <v>92</v>
      </c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7">
        <f>'819-10 - VON 01 - Vedlejš...'!J30</f>
        <v>0</v>
      </c>
      <c r="AH96" s="288"/>
      <c r="AI96" s="288"/>
      <c r="AJ96" s="288"/>
      <c r="AK96" s="288"/>
      <c r="AL96" s="288"/>
      <c r="AM96" s="288"/>
      <c r="AN96" s="287">
        <f>SUM(AG96,AT96)</f>
        <v>0</v>
      </c>
      <c r="AO96" s="288"/>
      <c r="AP96" s="288"/>
      <c r="AQ96" s="97" t="s">
        <v>93</v>
      </c>
      <c r="AR96" s="98"/>
      <c r="AS96" s="104">
        <v>0</v>
      </c>
      <c r="AT96" s="105">
        <f>ROUND(SUM(AV96:AW96),2)</f>
        <v>0</v>
      </c>
      <c r="AU96" s="106">
        <f>'819-10 - VON 01 - Vedlejš...'!P122</f>
        <v>0</v>
      </c>
      <c r="AV96" s="105">
        <f>'819-10 - VON 01 - Vedlejš...'!J33</f>
        <v>0</v>
      </c>
      <c r="AW96" s="105">
        <f>'819-10 - VON 01 - Vedlejš...'!J34</f>
        <v>0</v>
      </c>
      <c r="AX96" s="105">
        <f>'819-10 - VON 01 - Vedlejš...'!J35</f>
        <v>0</v>
      </c>
      <c r="AY96" s="105">
        <f>'819-10 - VON 01 - Vedlejš...'!J36</f>
        <v>0</v>
      </c>
      <c r="AZ96" s="105">
        <f>'819-10 - VON 01 - Vedlejš...'!F33</f>
        <v>0</v>
      </c>
      <c r="BA96" s="105">
        <f>'819-10 - VON 01 - Vedlejš...'!F34</f>
        <v>0</v>
      </c>
      <c r="BB96" s="105">
        <f>'819-10 - VON 01 - Vedlejš...'!F35</f>
        <v>0</v>
      </c>
      <c r="BC96" s="105">
        <f>'819-10 - VON 01 - Vedlejš...'!F36</f>
        <v>0</v>
      </c>
      <c r="BD96" s="107">
        <f>'819-10 - VON 01 - Vedlejš...'!F37</f>
        <v>0</v>
      </c>
      <c r="BT96" s="103" t="s">
        <v>88</v>
      </c>
      <c r="BV96" s="103" t="s">
        <v>82</v>
      </c>
      <c r="BW96" s="103" t="s">
        <v>94</v>
      </c>
      <c r="BX96" s="103" t="s">
        <v>5</v>
      </c>
      <c r="CL96" s="103" t="s">
        <v>1</v>
      </c>
      <c r="CM96" s="103" t="s">
        <v>90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1IPL+ldUfH+kNMUZ+cdgpVT/6QNGwd07a5sU043apd67GLFn6N1bRhQhTlm6OOUJIirUmdTNYg1h2w1A1LMCNg==" saltValue="ukmYtBAaS/UQ9tE+LmTlf5dHjW3723yvLpte2R649temO/o50hfXcI2NtkxdkCDXTalvgc0jotC6K4+s9nDl5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819-1 - IO 01 - Vodovod'!C2" display="/" xr:uid="{00000000-0004-0000-0000-000000000000}"/>
    <hyperlink ref="A96" location="'819-10 - VON 01 - Vedlejš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95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3" t="str">
        <f>'Rekapitulace stavby'!K6</f>
        <v>Pardubice, ul. Mikulovická - vodovod II. etapa</v>
      </c>
      <c r="F7" s="294"/>
      <c r="G7" s="294"/>
      <c r="H7" s="294"/>
      <c r="L7" s="20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5" t="s">
        <v>97</v>
      </c>
      <c r="F9" s="296"/>
      <c r="G9" s="296"/>
      <c r="H9" s="29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15. 2. 2022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7" t="str">
        <f>'Rekapitulace stavby'!E14</f>
        <v>Vyplň údaj</v>
      </c>
      <c r="F18" s="298"/>
      <c r="G18" s="298"/>
      <c r="H18" s="298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9" t="s">
        <v>1</v>
      </c>
      <c r="F27" s="299"/>
      <c r="G27" s="299"/>
      <c r="H27" s="29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ROUND((SUM(BE124:BE597)),  2)</f>
        <v>0</v>
      </c>
      <c r="G33" s="34"/>
      <c r="H33" s="34"/>
      <c r="I33" s="124">
        <v>0.21</v>
      </c>
      <c r="J33" s="123">
        <f>ROUND(((SUM(BE124:BE597))*I33),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ROUND((SUM(BF124:BF597)),  2)</f>
        <v>0</v>
      </c>
      <c r="G34" s="34"/>
      <c r="H34" s="34"/>
      <c r="I34" s="124">
        <v>0.15</v>
      </c>
      <c r="J34" s="123">
        <f>ROUND(((SUM(BF124:BF597))*I34),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ROUND((SUM(BG124:BG597)),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ROUND((SUM(BH124:BH597)),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ROUND((SUM(BI124:BI597)),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0" t="str">
        <f>E7</f>
        <v>Pardubice, ul. Mikulovická - vodovod II. etapa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1" t="str">
        <f>E9</f>
        <v>819-1 - IO 01 - Vodovod</v>
      </c>
      <c r="F87" s="302"/>
      <c r="G87" s="302"/>
      <c r="H87" s="30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Pardubice</v>
      </c>
      <c r="G89" s="36"/>
      <c r="H89" s="36"/>
      <c r="I89" s="29" t="s">
        <v>22</v>
      </c>
      <c r="J89" s="66" t="str">
        <f>IF(J12="","",J12)</f>
        <v>15. 2. 2022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Vodovody a kanalizace Pardubice, a.s.</v>
      </c>
      <c r="G91" s="36"/>
      <c r="H91" s="36"/>
      <c r="I91" s="29" t="s">
        <v>32</v>
      </c>
      <c r="J91" s="32" t="str">
        <f>E21</f>
        <v>VK PROJEKT, spol. s 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Ladislav Konvalina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1:31" s="9" customFormat="1" ht="24.95" customHeight="1">
      <c r="B97" s="147"/>
      <c r="C97" s="148"/>
      <c r="D97" s="149" t="s">
        <v>103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104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105</v>
      </c>
      <c r="E99" s="156"/>
      <c r="F99" s="156"/>
      <c r="G99" s="156"/>
      <c r="H99" s="156"/>
      <c r="I99" s="156"/>
      <c r="J99" s="157">
        <f>J414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106</v>
      </c>
      <c r="E100" s="156"/>
      <c r="F100" s="156"/>
      <c r="G100" s="156"/>
      <c r="H100" s="156"/>
      <c r="I100" s="156"/>
      <c r="J100" s="157">
        <f>J425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107</v>
      </c>
      <c r="E101" s="156"/>
      <c r="F101" s="156"/>
      <c r="G101" s="156"/>
      <c r="H101" s="156"/>
      <c r="I101" s="156"/>
      <c r="J101" s="157">
        <f>J444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108</v>
      </c>
      <c r="E102" s="156"/>
      <c r="F102" s="156"/>
      <c r="G102" s="156"/>
      <c r="H102" s="156"/>
      <c r="I102" s="156"/>
      <c r="J102" s="157">
        <f>J507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109</v>
      </c>
      <c r="E103" s="156"/>
      <c r="F103" s="156"/>
      <c r="G103" s="156"/>
      <c r="H103" s="156"/>
      <c r="I103" s="156"/>
      <c r="J103" s="157">
        <f>J575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110</v>
      </c>
      <c r="E104" s="156"/>
      <c r="F104" s="156"/>
      <c r="G104" s="156"/>
      <c r="H104" s="156"/>
      <c r="I104" s="156"/>
      <c r="J104" s="157">
        <f>J578</f>
        <v>0</v>
      </c>
      <c r="K104" s="154"/>
      <c r="L104" s="15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111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00" t="str">
        <f>E7</f>
        <v>Pardubice, ul. Mikulovická - vodovod II. etapa</v>
      </c>
      <c r="F114" s="301"/>
      <c r="G114" s="301"/>
      <c r="H114" s="301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96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1" t="str">
        <f>E9</f>
        <v>819-1 - IO 01 - Vodovod</v>
      </c>
      <c r="F116" s="302"/>
      <c r="G116" s="302"/>
      <c r="H116" s="30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>Pardubice</v>
      </c>
      <c r="G118" s="36"/>
      <c r="H118" s="36"/>
      <c r="I118" s="29" t="s">
        <v>22</v>
      </c>
      <c r="J118" s="66" t="str">
        <f>IF(J12="","",J12)</f>
        <v>15. 2. 2022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E15</f>
        <v>Vodovody a kanalizace Pardubice, a.s.</v>
      </c>
      <c r="G120" s="36"/>
      <c r="H120" s="36"/>
      <c r="I120" s="29" t="s">
        <v>32</v>
      </c>
      <c r="J120" s="32" t="str">
        <f>E21</f>
        <v>VK PROJEKT, spol. s r.o.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30</v>
      </c>
      <c r="D121" s="36"/>
      <c r="E121" s="36"/>
      <c r="F121" s="27" t="str">
        <f>IF(E18="","",E18)</f>
        <v>Vyplň údaj</v>
      </c>
      <c r="G121" s="36"/>
      <c r="H121" s="36"/>
      <c r="I121" s="29" t="s">
        <v>37</v>
      </c>
      <c r="J121" s="32" t="str">
        <f>E24</f>
        <v>Ladislav Konvalina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112</v>
      </c>
      <c r="D123" s="162" t="s">
        <v>65</v>
      </c>
      <c r="E123" s="162" t="s">
        <v>61</v>
      </c>
      <c r="F123" s="162" t="s">
        <v>62</v>
      </c>
      <c r="G123" s="162" t="s">
        <v>113</v>
      </c>
      <c r="H123" s="162" t="s">
        <v>114</v>
      </c>
      <c r="I123" s="162" t="s">
        <v>115</v>
      </c>
      <c r="J123" s="162" t="s">
        <v>100</v>
      </c>
      <c r="K123" s="163" t="s">
        <v>116</v>
      </c>
      <c r="L123" s="164"/>
      <c r="M123" s="75" t="s">
        <v>1</v>
      </c>
      <c r="N123" s="76" t="s">
        <v>44</v>
      </c>
      <c r="O123" s="76" t="s">
        <v>117</v>
      </c>
      <c r="P123" s="76" t="s">
        <v>118</v>
      </c>
      <c r="Q123" s="76" t="s">
        <v>119</v>
      </c>
      <c r="R123" s="76" t="s">
        <v>120</v>
      </c>
      <c r="S123" s="76" t="s">
        <v>121</v>
      </c>
      <c r="T123" s="77" t="s">
        <v>122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>
      <c r="A124" s="34"/>
      <c r="B124" s="35"/>
      <c r="C124" s="82" t="s">
        <v>123</v>
      </c>
      <c r="D124" s="36"/>
      <c r="E124" s="36"/>
      <c r="F124" s="36"/>
      <c r="G124" s="36"/>
      <c r="H124" s="36"/>
      <c r="I124" s="36"/>
      <c r="J124" s="165">
        <f>BK124</f>
        <v>0</v>
      </c>
      <c r="K124" s="36"/>
      <c r="L124" s="39"/>
      <c r="M124" s="78"/>
      <c r="N124" s="166"/>
      <c r="O124" s="79"/>
      <c r="P124" s="167">
        <f>P125</f>
        <v>0</v>
      </c>
      <c r="Q124" s="79"/>
      <c r="R124" s="167">
        <f>R125</f>
        <v>2244.8986772000003</v>
      </c>
      <c r="S124" s="79"/>
      <c r="T124" s="168">
        <f>T125</f>
        <v>243.59780000000001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79</v>
      </c>
      <c r="AU124" s="17" t="s">
        <v>102</v>
      </c>
      <c r="BK124" s="169">
        <f>BK125</f>
        <v>0</v>
      </c>
    </row>
    <row r="125" spans="1:65" s="12" customFormat="1" ht="25.9" customHeight="1">
      <c r="B125" s="170"/>
      <c r="C125" s="171"/>
      <c r="D125" s="172" t="s">
        <v>79</v>
      </c>
      <c r="E125" s="173" t="s">
        <v>124</v>
      </c>
      <c r="F125" s="173" t="s">
        <v>125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P126+P414+P425+P444+P507+P575+P578</f>
        <v>0</v>
      </c>
      <c r="Q125" s="178"/>
      <c r="R125" s="179">
        <f>R126+R414+R425+R444+R507+R575+R578</f>
        <v>2244.8986772000003</v>
      </c>
      <c r="S125" s="178"/>
      <c r="T125" s="180">
        <f>T126+T414+T425+T444+T507+T575+T578</f>
        <v>243.59780000000001</v>
      </c>
      <c r="AR125" s="181" t="s">
        <v>88</v>
      </c>
      <c r="AT125" s="182" t="s">
        <v>79</v>
      </c>
      <c r="AU125" s="182" t="s">
        <v>80</v>
      </c>
      <c r="AY125" s="181" t="s">
        <v>126</v>
      </c>
      <c r="BK125" s="183">
        <f>BK126+BK414+BK425+BK444+BK507+BK575+BK578</f>
        <v>0</v>
      </c>
    </row>
    <row r="126" spans="1:65" s="12" customFormat="1" ht="22.9" customHeight="1">
      <c r="B126" s="170"/>
      <c r="C126" s="171"/>
      <c r="D126" s="172" t="s">
        <v>79</v>
      </c>
      <c r="E126" s="184" t="s">
        <v>88</v>
      </c>
      <c r="F126" s="184" t="s">
        <v>127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SUM(P127:P413)</f>
        <v>0</v>
      </c>
      <c r="Q126" s="178"/>
      <c r="R126" s="179">
        <f>SUM(R127:R413)</f>
        <v>2054.1719760000001</v>
      </c>
      <c r="S126" s="178"/>
      <c r="T126" s="180">
        <f>SUM(T127:T413)</f>
        <v>243.59780000000001</v>
      </c>
      <c r="AR126" s="181" t="s">
        <v>88</v>
      </c>
      <c r="AT126" s="182" t="s">
        <v>79</v>
      </c>
      <c r="AU126" s="182" t="s">
        <v>88</v>
      </c>
      <c r="AY126" s="181" t="s">
        <v>126</v>
      </c>
      <c r="BK126" s="183">
        <f>SUM(BK127:BK413)</f>
        <v>0</v>
      </c>
    </row>
    <row r="127" spans="1:65" s="2" customFormat="1" ht="33" customHeight="1">
      <c r="A127" s="34"/>
      <c r="B127" s="35"/>
      <c r="C127" s="186" t="s">
        <v>88</v>
      </c>
      <c r="D127" s="186" t="s">
        <v>128</v>
      </c>
      <c r="E127" s="187" t="s">
        <v>129</v>
      </c>
      <c r="F127" s="188" t="s">
        <v>130</v>
      </c>
      <c r="G127" s="189" t="s">
        <v>131</v>
      </c>
      <c r="H127" s="190">
        <v>15</v>
      </c>
      <c r="I127" s="191"/>
      <c r="J127" s="192">
        <f>ROUND(I127*H127,2)</f>
        <v>0</v>
      </c>
      <c r="K127" s="188" t="s">
        <v>132</v>
      </c>
      <c r="L127" s="39"/>
      <c r="M127" s="193" t="s">
        <v>1</v>
      </c>
      <c r="N127" s="194" t="s">
        <v>45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133</v>
      </c>
      <c r="AT127" s="197" t="s">
        <v>128</v>
      </c>
      <c r="AU127" s="197" t="s">
        <v>90</v>
      </c>
      <c r="AY127" s="17" t="s">
        <v>126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88</v>
      </c>
      <c r="BK127" s="198">
        <f>ROUND(I127*H127,2)</f>
        <v>0</v>
      </c>
      <c r="BL127" s="17" t="s">
        <v>133</v>
      </c>
      <c r="BM127" s="197" t="s">
        <v>134</v>
      </c>
    </row>
    <row r="128" spans="1:65" s="2" customFormat="1" ht="29.25">
      <c r="A128" s="34"/>
      <c r="B128" s="35"/>
      <c r="C128" s="36"/>
      <c r="D128" s="199" t="s">
        <v>135</v>
      </c>
      <c r="E128" s="36"/>
      <c r="F128" s="200" t="s">
        <v>136</v>
      </c>
      <c r="G128" s="36"/>
      <c r="H128" s="36"/>
      <c r="I128" s="201"/>
      <c r="J128" s="36"/>
      <c r="K128" s="36"/>
      <c r="L128" s="39"/>
      <c r="M128" s="202"/>
      <c r="N128" s="203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135</v>
      </c>
      <c r="AU128" s="17" t="s">
        <v>90</v>
      </c>
    </row>
    <row r="129" spans="1:65" s="13" customFormat="1" ht="11.25">
      <c r="B129" s="204"/>
      <c r="C129" s="205"/>
      <c r="D129" s="199" t="s">
        <v>137</v>
      </c>
      <c r="E129" s="206" t="s">
        <v>1</v>
      </c>
      <c r="F129" s="207" t="s">
        <v>138</v>
      </c>
      <c r="G129" s="205"/>
      <c r="H129" s="206" t="s">
        <v>1</v>
      </c>
      <c r="I129" s="208"/>
      <c r="J129" s="205"/>
      <c r="K129" s="205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137</v>
      </c>
      <c r="AU129" s="213" t="s">
        <v>90</v>
      </c>
      <c r="AV129" s="13" t="s">
        <v>88</v>
      </c>
      <c r="AW129" s="13" t="s">
        <v>36</v>
      </c>
      <c r="AX129" s="13" t="s">
        <v>80</v>
      </c>
      <c r="AY129" s="213" t="s">
        <v>126</v>
      </c>
    </row>
    <row r="130" spans="1:65" s="14" customFormat="1" ht="11.25">
      <c r="B130" s="214"/>
      <c r="C130" s="215"/>
      <c r="D130" s="199" t="s">
        <v>137</v>
      </c>
      <c r="E130" s="216" t="s">
        <v>1</v>
      </c>
      <c r="F130" s="217" t="s">
        <v>8</v>
      </c>
      <c r="G130" s="215"/>
      <c r="H130" s="218">
        <v>15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137</v>
      </c>
      <c r="AU130" s="224" t="s">
        <v>90</v>
      </c>
      <c r="AV130" s="14" t="s">
        <v>90</v>
      </c>
      <c r="AW130" s="14" t="s">
        <v>36</v>
      </c>
      <c r="AX130" s="14" t="s">
        <v>88</v>
      </c>
      <c r="AY130" s="224" t="s">
        <v>126</v>
      </c>
    </row>
    <row r="131" spans="1:65" s="2" customFormat="1" ht="24.2" customHeight="1">
      <c r="A131" s="34"/>
      <c r="B131" s="35"/>
      <c r="C131" s="186" t="s">
        <v>90</v>
      </c>
      <c r="D131" s="186" t="s">
        <v>128</v>
      </c>
      <c r="E131" s="187" t="s">
        <v>139</v>
      </c>
      <c r="F131" s="188" t="s">
        <v>140</v>
      </c>
      <c r="G131" s="189" t="s">
        <v>131</v>
      </c>
      <c r="H131" s="190">
        <v>26.5</v>
      </c>
      <c r="I131" s="191"/>
      <c r="J131" s="192">
        <f>ROUND(I131*H131,2)</f>
        <v>0</v>
      </c>
      <c r="K131" s="188" t="s">
        <v>132</v>
      </c>
      <c r="L131" s="39"/>
      <c r="M131" s="193" t="s">
        <v>1</v>
      </c>
      <c r="N131" s="194" t="s">
        <v>45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0.29499999999999998</v>
      </c>
      <c r="T131" s="196">
        <f>S131*H131</f>
        <v>7.8174999999999999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133</v>
      </c>
      <c r="AT131" s="197" t="s">
        <v>128</v>
      </c>
      <c r="AU131" s="197" t="s">
        <v>90</v>
      </c>
      <c r="AY131" s="17" t="s">
        <v>126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88</v>
      </c>
      <c r="BK131" s="198">
        <f>ROUND(I131*H131,2)</f>
        <v>0</v>
      </c>
      <c r="BL131" s="17" t="s">
        <v>133</v>
      </c>
      <c r="BM131" s="197" t="s">
        <v>141</v>
      </c>
    </row>
    <row r="132" spans="1:65" s="2" customFormat="1" ht="39">
      <c r="A132" s="34"/>
      <c r="B132" s="35"/>
      <c r="C132" s="36"/>
      <c r="D132" s="199" t="s">
        <v>135</v>
      </c>
      <c r="E132" s="36"/>
      <c r="F132" s="200" t="s">
        <v>142</v>
      </c>
      <c r="G132" s="36"/>
      <c r="H132" s="36"/>
      <c r="I132" s="201"/>
      <c r="J132" s="36"/>
      <c r="K132" s="36"/>
      <c r="L132" s="39"/>
      <c r="M132" s="202"/>
      <c r="N132" s="203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135</v>
      </c>
      <c r="AU132" s="17" t="s">
        <v>90</v>
      </c>
    </row>
    <row r="133" spans="1:65" s="13" customFormat="1" ht="11.25">
      <c r="B133" s="204"/>
      <c r="C133" s="205"/>
      <c r="D133" s="199" t="s">
        <v>137</v>
      </c>
      <c r="E133" s="206" t="s">
        <v>1</v>
      </c>
      <c r="F133" s="207" t="s">
        <v>143</v>
      </c>
      <c r="G133" s="205"/>
      <c r="H133" s="206" t="s">
        <v>1</v>
      </c>
      <c r="I133" s="208"/>
      <c r="J133" s="205"/>
      <c r="K133" s="205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137</v>
      </c>
      <c r="AU133" s="213" t="s">
        <v>90</v>
      </c>
      <c r="AV133" s="13" t="s">
        <v>88</v>
      </c>
      <c r="AW133" s="13" t="s">
        <v>36</v>
      </c>
      <c r="AX133" s="13" t="s">
        <v>80</v>
      </c>
      <c r="AY133" s="213" t="s">
        <v>126</v>
      </c>
    </row>
    <row r="134" spans="1:65" s="13" customFormat="1" ht="11.25">
      <c r="B134" s="204"/>
      <c r="C134" s="205"/>
      <c r="D134" s="199" t="s">
        <v>137</v>
      </c>
      <c r="E134" s="206" t="s">
        <v>1</v>
      </c>
      <c r="F134" s="207" t="s">
        <v>144</v>
      </c>
      <c r="G134" s="205"/>
      <c r="H134" s="206" t="s">
        <v>1</v>
      </c>
      <c r="I134" s="208"/>
      <c r="J134" s="205"/>
      <c r="K134" s="205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137</v>
      </c>
      <c r="AU134" s="213" t="s">
        <v>90</v>
      </c>
      <c r="AV134" s="13" t="s">
        <v>88</v>
      </c>
      <c r="AW134" s="13" t="s">
        <v>36</v>
      </c>
      <c r="AX134" s="13" t="s">
        <v>80</v>
      </c>
      <c r="AY134" s="213" t="s">
        <v>126</v>
      </c>
    </row>
    <row r="135" spans="1:65" s="14" customFormat="1" ht="11.25">
      <c r="B135" s="214"/>
      <c r="C135" s="215"/>
      <c r="D135" s="199" t="s">
        <v>137</v>
      </c>
      <c r="E135" s="216" t="s">
        <v>1</v>
      </c>
      <c r="F135" s="217" t="s">
        <v>145</v>
      </c>
      <c r="G135" s="215"/>
      <c r="H135" s="218">
        <v>22.5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137</v>
      </c>
      <c r="AU135" s="224" t="s">
        <v>90</v>
      </c>
      <c r="AV135" s="14" t="s">
        <v>90</v>
      </c>
      <c r="AW135" s="14" t="s">
        <v>36</v>
      </c>
      <c r="AX135" s="14" t="s">
        <v>80</v>
      </c>
      <c r="AY135" s="224" t="s">
        <v>126</v>
      </c>
    </row>
    <row r="136" spans="1:65" s="13" customFormat="1" ht="11.25">
      <c r="B136" s="204"/>
      <c r="C136" s="205"/>
      <c r="D136" s="199" t="s">
        <v>137</v>
      </c>
      <c r="E136" s="206" t="s">
        <v>1</v>
      </c>
      <c r="F136" s="207" t="s">
        <v>146</v>
      </c>
      <c r="G136" s="205"/>
      <c r="H136" s="206" t="s">
        <v>1</v>
      </c>
      <c r="I136" s="208"/>
      <c r="J136" s="205"/>
      <c r="K136" s="205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137</v>
      </c>
      <c r="AU136" s="213" t="s">
        <v>90</v>
      </c>
      <c r="AV136" s="13" t="s">
        <v>88</v>
      </c>
      <c r="AW136" s="13" t="s">
        <v>36</v>
      </c>
      <c r="AX136" s="13" t="s">
        <v>80</v>
      </c>
      <c r="AY136" s="213" t="s">
        <v>126</v>
      </c>
    </row>
    <row r="137" spans="1:65" s="14" customFormat="1" ht="11.25">
      <c r="B137" s="214"/>
      <c r="C137" s="215"/>
      <c r="D137" s="199" t="s">
        <v>137</v>
      </c>
      <c r="E137" s="216" t="s">
        <v>1</v>
      </c>
      <c r="F137" s="217" t="s">
        <v>147</v>
      </c>
      <c r="G137" s="215"/>
      <c r="H137" s="218">
        <v>4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137</v>
      </c>
      <c r="AU137" s="224" t="s">
        <v>90</v>
      </c>
      <c r="AV137" s="14" t="s">
        <v>90</v>
      </c>
      <c r="AW137" s="14" t="s">
        <v>36</v>
      </c>
      <c r="AX137" s="14" t="s">
        <v>80</v>
      </c>
      <c r="AY137" s="224" t="s">
        <v>126</v>
      </c>
    </row>
    <row r="138" spans="1:65" s="15" customFormat="1" ht="11.25">
      <c r="B138" s="225"/>
      <c r="C138" s="226"/>
      <c r="D138" s="199" t="s">
        <v>137</v>
      </c>
      <c r="E138" s="227" t="s">
        <v>1</v>
      </c>
      <c r="F138" s="228" t="s">
        <v>148</v>
      </c>
      <c r="G138" s="226"/>
      <c r="H138" s="229">
        <v>26.5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137</v>
      </c>
      <c r="AU138" s="235" t="s">
        <v>90</v>
      </c>
      <c r="AV138" s="15" t="s">
        <v>133</v>
      </c>
      <c r="AW138" s="15" t="s">
        <v>4</v>
      </c>
      <c r="AX138" s="15" t="s">
        <v>88</v>
      </c>
      <c r="AY138" s="235" t="s">
        <v>126</v>
      </c>
    </row>
    <row r="139" spans="1:65" s="2" customFormat="1" ht="24.2" customHeight="1">
      <c r="A139" s="34"/>
      <c r="B139" s="35"/>
      <c r="C139" s="186" t="s">
        <v>149</v>
      </c>
      <c r="D139" s="186" t="s">
        <v>128</v>
      </c>
      <c r="E139" s="187" t="s">
        <v>150</v>
      </c>
      <c r="F139" s="188" t="s">
        <v>151</v>
      </c>
      <c r="G139" s="189" t="s">
        <v>131</v>
      </c>
      <c r="H139" s="190">
        <v>59.5</v>
      </c>
      <c r="I139" s="191"/>
      <c r="J139" s="192">
        <f>ROUND(I139*H139,2)</f>
        <v>0</v>
      </c>
      <c r="K139" s="188" t="s">
        <v>132</v>
      </c>
      <c r="L139" s="39"/>
      <c r="M139" s="193" t="s">
        <v>1</v>
      </c>
      <c r="N139" s="194" t="s">
        <v>45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0.26</v>
      </c>
      <c r="T139" s="196">
        <f>S139*H139</f>
        <v>15.47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133</v>
      </c>
      <c r="AT139" s="197" t="s">
        <v>128</v>
      </c>
      <c r="AU139" s="197" t="s">
        <v>90</v>
      </c>
      <c r="AY139" s="17" t="s">
        <v>126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88</v>
      </c>
      <c r="BK139" s="198">
        <f>ROUND(I139*H139,2)</f>
        <v>0</v>
      </c>
      <c r="BL139" s="17" t="s">
        <v>133</v>
      </c>
      <c r="BM139" s="197" t="s">
        <v>152</v>
      </c>
    </row>
    <row r="140" spans="1:65" s="2" customFormat="1" ht="39">
      <c r="A140" s="34"/>
      <c r="B140" s="35"/>
      <c r="C140" s="36"/>
      <c r="D140" s="199" t="s">
        <v>135</v>
      </c>
      <c r="E140" s="36"/>
      <c r="F140" s="200" t="s">
        <v>153</v>
      </c>
      <c r="G140" s="36"/>
      <c r="H140" s="36"/>
      <c r="I140" s="201"/>
      <c r="J140" s="36"/>
      <c r="K140" s="36"/>
      <c r="L140" s="39"/>
      <c r="M140" s="202"/>
      <c r="N140" s="203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135</v>
      </c>
      <c r="AU140" s="17" t="s">
        <v>90</v>
      </c>
    </row>
    <row r="141" spans="1:65" s="13" customFormat="1" ht="11.25">
      <c r="B141" s="204"/>
      <c r="C141" s="205"/>
      <c r="D141" s="199" t="s">
        <v>137</v>
      </c>
      <c r="E141" s="206" t="s">
        <v>1</v>
      </c>
      <c r="F141" s="207" t="s">
        <v>143</v>
      </c>
      <c r="G141" s="205"/>
      <c r="H141" s="206" t="s">
        <v>1</v>
      </c>
      <c r="I141" s="208"/>
      <c r="J141" s="205"/>
      <c r="K141" s="205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137</v>
      </c>
      <c r="AU141" s="213" t="s">
        <v>90</v>
      </c>
      <c r="AV141" s="13" t="s">
        <v>88</v>
      </c>
      <c r="AW141" s="13" t="s">
        <v>36</v>
      </c>
      <c r="AX141" s="13" t="s">
        <v>80</v>
      </c>
      <c r="AY141" s="213" t="s">
        <v>126</v>
      </c>
    </row>
    <row r="142" spans="1:65" s="13" customFormat="1" ht="11.25">
      <c r="B142" s="204"/>
      <c r="C142" s="205"/>
      <c r="D142" s="199" t="s">
        <v>137</v>
      </c>
      <c r="E142" s="206" t="s">
        <v>1</v>
      </c>
      <c r="F142" s="207" t="s">
        <v>144</v>
      </c>
      <c r="G142" s="205"/>
      <c r="H142" s="206" t="s">
        <v>1</v>
      </c>
      <c r="I142" s="208"/>
      <c r="J142" s="205"/>
      <c r="K142" s="205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137</v>
      </c>
      <c r="AU142" s="213" t="s">
        <v>90</v>
      </c>
      <c r="AV142" s="13" t="s">
        <v>88</v>
      </c>
      <c r="AW142" s="13" t="s">
        <v>36</v>
      </c>
      <c r="AX142" s="13" t="s">
        <v>80</v>
      </c>
      <c r="AY142" s="213" t="s">
        <v>126</v>
      </c>
    </row>
    <row r="143" spans="1:65" s="14" customFormat="1" ht="11.25">
      <c r="B143" s="214"/>
      <c r="C143" s="215"/>
      <c r="D143" s="199" t="s">
        <v>137</v>
      </c>
      <c r="E143" s="216" t="s">
        <v>1</v>
      </c>
      <c r="F143" s="217" t="s">
        <v>154</v>
      </c>
      <c r="G143" s="215"/>
      <c r="H143" s="218">
        <v>15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137</v>
      </c>
      <c r="AU143" s="224" t="s">
        <v>90</v>
      </c>
      <c r="AV143" s="14" t="s">
        <v>90</v>
      </c>
      <c r="AW143" s="14" t="s">
        <v>36</v>
      </c>
      <c r="AX143" s="14" t="s">
        <v>80</v>
      </c>
      <c r="AY143" s="224" t="s">
        <v>126</v>
      </c>
    </row>
    <row r="144" spans="1:65" s="13" customFormat="1" ht="11.25">
      <c r="B144" s="204"/>
      <c r="C144" s="205"/>
      <c r="D144" s="199" t="s">
        <v>137</v>
      </c>
      <c r="E144" s="206" t="s">
        <v>1</v>
      </c>
      <c r="F144" s="207" t="s">
        <v>155</v>
      </c>
      <c r="G144" s="205"/>
      <c r="H144" s="206" t="s">
        <v>1</v>
      </c>
      <c r="I144" s="208"/>
      <c r="J144" s="205"/>
      <c r="K144" s="205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137</v>
      </c>
      <c r="AU144" s="213" t="s">
        <v>90</v>
      </c>
      <c r="AV144" s="13" t="s">
        <v>88</v>
      </c>
      <c r="AW144" s="13" t="s">
        <v>36</v>
      </c>
      <c r="AX144" s="13" t="s">
        <v>80</v>
      </c>
      <c r="AY144" s="213" t="s">
        <v>126</v>
      </c>
    </row>
    <row r="145" spans="1:65" s="14" customFormat="1" ht="11.25">
      <c r="B145" s="214"/>
      <c r="C145" s="215"/>
      <c r="D145" s="199" t="s">
        <v>137</v>
      </c>
      <c r="E145" s="216" t="s">
        <v>1</v>
      </c>
      <c r="F145" s="217" t="s">
        <v>156</v>
      </c>
      <c r="G145" s="215"/>
      <c r="H145" s="218">
        <v>40.5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137</v>
      </c>
      <c r="AU145" s="224" t="s">
        <v>90</v>
      </c>
      <c r="AV145" s="14" t="s">
        <v>90</v>
      </c>
      <c r="AW145" s="14" t="s">
        <v>36</v>
      </c>
      <c r="AX145" s="14" t="s">
        <v>80</v>
      </c>
      <c r="AY145" s="224" t="s">
        <v>126</v>
      </c>
    </row>
    <row r="146" spans="1:65" s="13" customFormat="1" ht="11.25">
      <c r="B146" s="204"/>
      <c r="C146" s="205"/>
      <c r="D146" s="199" t="s">
        <v>137</v>
      </c>
      <c r="E146" s="206" t="s">
        <v>1</v>
      </c>
      <c r="F146" s="207" t="s">
        <v>146</v>
      </c>
      <c r="G146" s="205"/>
      <c r="H146" s="206" t="s">
        <v>1</v>
      </c>
      <c r="I146" s="208"/>
      <c r="J146" s="205"/>
      <c r="K146" s="205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137</v>
      </c>
      <c r="AU146" s="213" t="s">
        <v>90</v>
      </c>
      <c r="AV146" s="13" t="s">
        <v>88</v>
      </c>
      <c r="AW146" s="13" t="s">
        <v>36</v>
      </c>
      <c r="AX146" s="13" t="s">
        <v>80</v>
      </c>
      <c r="AY146" s="213" t="s">
        <v>126</v>
      </c>
    </row>
    <row r="147" spans="1:65" s="14" customFormat="1" ht="11.25">
      <c r="B147" s="214"/>
      <c r="C147" s="215"/>
      <c r="D147" s="199" t="s">
        <v>137</v>
      </c>
      <c r="E147" s="216" t="s">
        <v>1</v>
      </c>
      <c r="F147" s="217" t="s">
        <v>147</v>
      </c>
      <c r="G147" s="215"/>
      <c r="H147" s="218">
        <v>4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137</v>
      </c>
      <c r="AU147" s="224" t="s">
        <v>90</v>
      </c>
      <c r="AV147" s="14" t="s">
        <v>90</v>
      </c>
      <c r="AW147" s="14" t="s">
        <v>36</v>
      </c>
      <c r="AX147" s="14" t="s">
        <v>80</v>
      </c>
      <c r="AY147" s="224" t="s">
        <v>126</v>
      </c>
    </row>
    <row r="148" spans="1:65" s="15" customFormat="1" ht="11.25">
      <c r="B148" s="225"/>
      <c r="C148" s="226"/>
      <c r="D148" s="199" t="s">
        <v>137</v>
      </c>
      <c r="E148" s="227" t="s">
        <v>1</v>
      </c>
      <c r="F148" s="228" t="s">
        <v>148</v>
      </c>
      <c r="G148" s="226"/>
      <c r="H148" s="229">
        <v>59.5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137</v>
      </c>
      <c r="AU148" s="235" t="s">
        <v>90</v>
      </c>
      <c r="AV148" s="15" t="s">
        <v>133</v>
      </c>
      <c r="AW148" s="15" t="s">
        <v>4</v>
      </c>
      <c r="AX148" s="15" t="s">
        <v>88</v>
      </c>
      <c r="AY148" s="235" t="s">
        <v>126</v>
      </c>
    </row>
    <row r="149" spans="1:65" s="2" customFormat="1" ht="24.2" customHeight="1">
      <c r="A149" s="34"/>
      <c r="B149" s="35"/>
      <c r="C149" s="186" t="s">
        <v>133</v>
      </c>
      <c r="D149" s="186" t="s">
        <v>128</v>
      </c>
      <c r="E149" s="187" t="s">
        <v>157</v>
      </c>
      <c r="F149" s="188" t="s">
        <v>158</v>
      </c>
      <c r="G149" s="189" t="s">
        <v>131</v>
      </c>
      <c r="H149" s="190">
        <v>11.5</v>
      </c>
      <c r="I149" s="191"/>
      <c r="J149" s="192">
        <f>ROUND(I149*H149,2)</f>
        <v>0</v>
      </c>
      <c r="K149" s="188" t="s">
        <v>132</v>
      </c>
      <c r="L149" s="39"/>
      <c r="M149" s="193" t="s">
        <v>1</v>
      </c>
      <c r="N149" s="194" t="s">
        <v>45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0.44</v>
      </c>
      <c r="T149" s="196">
        <f>S149*H149</f>
        <v>5.0599999999999996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133</v>
      </c>
      <c r="AT149" s="197" t="s">
        <v>128</v>
      </c>
      <c r="AU149" s="197" t="s">
        <v>90</v>
      </c>
      <c r="AY149" s="17" t="s">
        <v>126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88</v>
      </c>
      <c r="BK149" s="198">
        <f>ROUND(I149*H149,2)</f>
        <v>0</v>
      </c>
      <c r="BL149" s="17" t="s">
        <v>133</v>
      </c>
      <c r="BM149" s="197" t="s">
        <v>159</v>
      </c>
    </row>
    <row r="150" spans="1:65" s="2" customFormat="1" ht="39">
      <c r="A150" s="34"/>
      <c r="B150" s="35"/>
      <c r="C150" s="36"/>
      <c r="D150" s="199" t="s">
        <v>135</v>
      </c>
      <c r="E150" s="36"/>
      <c r="F150" s="200" t="s">
        <v>160</v>
      </c>
      <c r="G150" s="36"/>
      <c r="H150" s="36"/>
      <c r="I150" s="201"/>
      <c r="J150" s="36"/>
      <c r="K150" s="36"/>
      <c r="L150" s="39"/>
      <c r="M150" s="202"/>
      <c r="N150" s="203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135</v>
      </c>
      <c r="AU150" s="17" t="s">
        <v>90</v>
      </c>
    </row>
    <row r="151" spans="1:65" s="13" customFormat="1" ht="11.25">
      <c r="B151" s="204"/>
      <c r="C151" s="205"/>
      <c r="D151" s="199" t="s">
        <v>137</v>
      </c>
      <c r="E151" s="206" t="s">
        <v>1</v>
      </c>
      <c r="F151" s="207" t="s">
        <v>143</v>
      </c>
      <c r="G151" s="205"/>
      <c r="H151" s="206" t="s">
        <v>1</v>
      </c>
      <c r="I151" s="208"/>
      <c r="J151" s="205"/>
      <c r="K151" s="205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137</v>
      </c>
      <c r="AU151" s="213" t="s">
        <v>90</v>
      </c>
      <c r="AV151" s="13" t="s">
        <v>88</v>
      </c>
      <c r="AW151" s="13" t="s">
        <v>36</v>
      </c>
      <c r="AX151" s="13" t="s">
        <v>80</v>
      </c>
      <c r="AY151" s="213" t="s">
        <v>126</v>
      </c>
    </row>
    <row r="152" spans="1:65" s="13" customFormat="1" ht="11.25">
      <c r="B152" s="204"/>
      <c r="C152" s="205"/>
      <c r="D152" s="199" t="s">
        <v>137</v>
      </c>
      <c r="E152" s="206" t="s">
        <v>1</v>
      </c>
      <c r="F152" s="207" t="s">
        <v>161</v>
      </c>
      <c r="G152" s="205"/>
      <c r="H152" s="206" t="s">
        <v>1</v>
      </c>
      <c r="I152" s="208"/>
      <c r="J152" s="205"/>
      <c r="K152" s="205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137</v>
      </c>
      <c r="AU152" s="213" t="s">
        <v>90</v>
      </c>
      <c r="AV152" s="13" t="s">
        <v>88</v>
      </c>
      <c r="AW152" s="13" t="s">
        <v>36</v>
      </c>
      <c r="AX152" s="13" t="s">
        <v>80</v>
      </c>
      <c r="AY152" s="213" t="s">
        <v>126</v>
      </c>
    </row>
    <row r="153" spans="1:65" s="13" customFormat="1" ht="11.25">
      <c r="B153" s="204"/>
      <c r="C153" s="205"/>
      <c r="D153" s="199" t="s">
        <v>137</v>
      </c>
      <c r="E153" s="206" t="s">
        <v>1</v>
      </c>
      <c r="F153" s="207" t="s">
        <v>144</v>
      </c>
      <c r="G153" s="205"/>
      <c r="H153" s="206" t="s">
        <v>1</v>
      </c>
      <c r="I153" s="208"/>
      <c r="J153" s="205"/>
      <c r="K153" s="205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137</v>
      </c>
      <c r="AU153" s="213" t="s">
        <v>90</v>
      </c>
      <c r="AV153" s="13" t="s">
        <v>88</v>
      </c>
      <c r="AW153" s="13" t="s">
        <v>36</v>
      </c>
      <c r="AX153" s="13" t="s">
        <v>80</v>
      </c>
      <c r="AY153" s="213" t="s">
        <v>126</v>
      </c>
    </row>
    <row r="154" spans="1:65" s="14" customFormat="1" ht="11.25">
      <c r="B154" s="214"/>
      <c r="C154" s="215"/>
      <c r="D154" s="199" t="s">
        <v>137</v>
      </c>
      <c r="E154" s="216" t="s">
        <v>1</v>
      </c>
      <c r="F154" s="217" t="s">
        <v>162</v>
      </c>
      <c r="G154" s="215"/>
      <c r="H154" s="218">
        <v>9.9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137</v>
      </c>
      <c r="AU154" s="224" t="s">
        <v>90</v>
      </c>
      <c r="AV154" s="14" t="s">
        <v>90</v>
      </c>
      <c r="AW154" s="14" t="s">
        <v>36</v>
      </c>
      <c r="AX154" s="14" t="s">
        <v>80</v>
      </c>
      <c r="AY154" s="224" t="s">
        <v>126</v>
      </c>
    </row>
    <row r="155" spans="1:65" s="13" customFormat="1" ht="11.25">
      <c r="B155" s="204"/>
      <c r="C155" s="205"/>
      <c r="D155" s="199" t="s">
        <v>137</v>
      </c>
      <c r="E155" s="206" t="s">
        <v>1</v>
      </c>
      <c r="F155" s="207" t="s">
        <v>146</v>
      </c>
      <c r="G155" s="205"/>
      <c r="H155" s="206" t="s">
        <v>1</v>
      </c>
      <c r="I155" s="208"/>
      <c r="J155" s="205"/>
      <c r="K155" s="205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137</v>
      </c>
      <c r="AU155" s="213" t="s">
        <v>90</v>
      </c>
      <c r="AV155" s="13" t="s">
        <v>88</v>
      </c>
      <c r="AW155" s="13" t="s">
        <v>36</v>
      </c>
      <c r="AX155" s="13" t="s">
        <v>80</v>
      </c>
      <c r="AY155" s="213" t="s">
        <v>126</v>
      </c>
    </row>
    <row r="156" spans="1:65" s="14" customFormat="1" ht="11.25">
      <c r="B156" s="214"/>
      <c r="C156" s="215"/>
      <c r="D156" s="199" t="s">
        <v>137</v>
      </c>
      <c r="E156" s="216" t="s">
        <v>1</v>
      </c>
      <c r="F156" s="217" t="s">
        <v>163</v>
      </c>
      <c r="G156" s="215"/>
      <c r="H156" s="218">
        <v>1.6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137</v>
      </c>
      <c r="AU156" s="224" t="s">
        <v>90</v>
      </c>
      <c r="AV156" s="14" t="s">
        <v>90</v>
      </c>
      <c r="AW156" s="14" t="s">
        <v>36</v>
      </c>
      <c r="AX156" s="14" t="s">
        <v>80</v>
      </c>
      <c r="AY156" s="224" t="s">
        <v>126</v>
      </c>
    </row>
    <row r="157" spans="1:65" s="15" customFormat="1" ht="11.25">
      <c r="B157" s="225"/>
      <c r="C157" s="226"/>
      <c r="D157" s="199" t="s">
        <v>137</v>
      </c>
      <c r="E157" s="227" t="s">
        <v>1</v>
      </c>
      <c r="F157" s="228" t="s">
        <v>148</v>
      </c>
      <c r="G157" s="226"/>
      <c r="H157" s="229">
        <v>11.5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137</v>
      </c>
      <c r="AU157" s="235" t="s">
        <v>90</v>
      </c>
      <c r="AV157" s="15" t="s">
        <v>133</v>
      </c>
      <c r="AW157" s="15" t="s">
        <v>4</v>
      </c>
      <c r="AX157" s="15" t="s">
        <v>88</v>
      </c>
      <c r="AY157" s="235" t="s">
        <v>126</v>
      </c>
    </row>
    <row r="158" spans="1:65" s="2" customFormat="1" ht="24.2" customHeight="1">
      <c r="A158" s="34"/>
      <c r="B158" s="35"/>
      <c r="C158" s="186" t="s">
        <v>164</v>
      </c>
      <c r="D158" s="186" t="s">
        <v>128</v>
      </c>
      <c r="E158" s="187" t="s">
        <v>165</v>
      </c>
      <c r="F158" s="188" t="s">
        <v>166</v>
      </c>
      <c r="G158" s="189" t="s">
        <v>131</v>
      </c>
      <c r="H158" s="190">
        <v>14.4</v>
      </c>
      <c r="I158" s="191"/>
      <c r="J158" s="192">
        <f>ROUND(I158*H158,2)</f>
        <v>0</v>
      </c>
      <c r="K158" s="188" t="s">
        <v>132</v>
      </c>
      <c r="L158" s="39"/>
      <c r="M158" s="193" t="s">
        <v>1</v>
      </c>
      <c r="N158" s="194" t="s">
        <v>45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0.75</v>
      </c>
      <c r="T158" s="196">
        <f>S158*H158</f>
        <v>10.8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133</v>
      </c>
      <c r="AT158" s="197" t="s">
        <v>128</v>
      </c>
      <c r="AU158" s="197" t="s">
        <v>90</v>
      </c>
      <c r="AY158" s="17" t="s">
        <v>126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88</v>
      </c>
      <c r="BK158" s="198">
        <f>ROUND(I158*H158,2)</f>
        <v>0</v>
      </c>
      <c r="BL158" s="17" t="s">
        <v>133</v>
      </c>
      <c r="BM158" s="197" t="s">
        <v>167</v>
      </c>
    </row>
    <row r="159" spans="1:65" s="2" customFormat="1" ht="39">
      <c r="A159" s="34"/>
      <c r="B159" s="35"/>
      <c r="C159" s="36"/>
      <c r="D159" s="199" t="s">
        <v>135</v>
      </c>
      <c r="E159" s="36"/>
      <c r="F159" s="200" t="s">
        <v>168</v>
      </c>
      <c r="G159" s="36"/>
      <c r="H159" s="36"/>
      <c r="I159" s="201"/>
      <c r="J159" s="36"/>
      <c r="K159" s="36"/>
      <c r="L159" s="39"/>
      <c r="M159" s="202"/>
      <c r="N159" s="203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135</v>
      </c>
      <c r="AU159" s="17" t="s">
        <v>90</v>
      </c>
    </row>
    <row r="160" spans="1:65" s="13" customFormat="1" ht="11.25">
      <c r="B160" s="204"/>
      <c r="C160" s="205"/>
      <c r="D160" s="199" t="s">
        <v>137</v>
      </c>
      <c r="E160" s="206" t="s">
        <v>1</v>
      </c>
      <c r="F160" s="207" t="s">
        <v>143</v>
      </c>
      <c r="G160" s="205"/>
      <c r="H160" s="206" t="s">
        <v>1</v>
      </c>
      <c r="I160" s="208"/>
      <c r="J160" s="205"/>
      <c r="K160" s="205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137</v>
      </c>
      <c r="AU160" s="213" t="s">
        <v>90</v>
      </c>
      <c r="AV160" s="13" t="s">
        <v>88</v>
      </c>
      <c r="AW160" s="13" t="s">
        <v>36</v>
      </c>
      <c r="AX160" s="13" t="s">
        <v>80</v>
      </c>
      <c r="AY160" s="213" t="s">
        <v>126</v>
      </c>
    </row>
    <row r="161" spans="1:65" s="13" customFormat="1" ht="11.25">
      <c r="B161" s="204"/>
      <c r="C161" s="205"/>
      <c r="D161" s="199" t="s">
        <v>137</v>
      </c>
      <c r="E161" s="206" t="s">
        <v>1</v>
      </c>
      <c r="F161" s="207" t="s">
        <v>155</v>
      </c>
      <c r="G161" s="205"/>
      <c r="H161" s="206" t="s">
        <v>1</v>
      </c>
      <c r="I161" s="208"/>
      <c r="J161" s="205"/>
      <c r="K161" s="205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137</v>
      </c>
      <c r="AU161" s="213" t="s">
        <v>90</v>
      </c>
      <c r="AV161" s="13" t="s">
        <v>88</v>
      </c>
      <c r="AW161" s="13" t="s">
        <v>36</v>
      </c>
      <c r="AX161" s="13" t="s">
        <v>80</v>
      </c>
      <c r="AY161" s="213" t="s">
        <v>126</v>
      </c>
    </row>
    <row r="162" spans="1:65" s="14" customFormat="1" ht="11.25">
      <c r="B162" s="214"/>
      <c r="C162" s="215"/>
      <c r="D162" s="199" t="s">
        <v>137</v>
      </c>
      <c r="E162" s="216" t="s">
        <v>1</v>
      </c>
      <c r="F162" s="217" t="s">
        <v>169</v>
      </c>
      <c r="G162" s="215"/>
      <c r="H162" s="218">
        <v>8.8000000000000007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137</v>
      </c>
      <c r="AU162" s="224" t="s">
        <v>90</v>
      </c>
      <c r="AV162" s="14" t="s">
        <v>90</v>
      </c>
      <c r="AW162" s="14" t="s">
        <v>36</v>
      </c>
      <c r="AX162" s="14" t="s">
        <v>80</v>
      </c>
      <c r="AY162" s="224" t="s">
        <v>126</v>
      </c>
    </row>
    <row r="163" spans="1:65" s="13" customFormat="1" ht="11.25">
      <c r="B163" s="204"/>
      <c r="C163" s="205"/>
      <c r="D163" s="199" t="s">
        <v>137</v>
      </c>
      <c r="E163" s="206" t="s">
        <v>1</v>
      </c>
      <c r="F163" s="207" t="s">
        <v>146</v>
      </c>
      <c r="G163" s="205"/>
      <c r="H163" s="206" t="s">
        <v>1</v>
      </c>
      <c r="I163" s="208"/>
      <c r="J163" s="205"/>
      <c r="K163" s="205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137</v>
      </c>
      <c r="AU163" s="213" t="s">
        <v>90</v>
      </c>
      <c r="AV163" s="13" t="s">
        <v>88</v>
      </c>
      <c r="AW163" s="13" t="s">
        <v>36</v>
      </c>
      <c r="AX163" s="13" t="s">
        <v>80</v>
      </c>
      <c r="AY163" s="213" t="s">
        <v>126</v>
      </c>
    </row>
    <row r="164" spans="1:65" s="14" customFormat="1" ht="11.25">
      <c r="B164" s="214"/>
      <c r="C164" s="215"/>
      <c r="D164" s="199" t="s">
        <v>137</v>
      </c>
      <c r="E164" s="216" t="s">
        <v>1</v>
      </c>
      <c r="F164" s="217" t="s">
        <v>170</v>
      </c>
      <c r="G164" s="215"/>
      <c r="H164" s="218">
        <v>5.6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137</v>
      </c>
      <c r="AU164" s="224" t="s">
        <v>90</v>
      </c>
      <c r="AV164" s="14" t="s">
        <v>90</v>
      </c>
      <c r="AW164" s="14" t="s">
        <v>36</v>
      </c>
      <c r="AX164" s="14" t="s">
        <v>80</v>
      </c>
      <c r="AY164" s="224" t="s">
        <v>126</v>
      </c>
    </row>
    <row r="165" spans="1:65" s="15" customFormat="1" ht="11.25">
      <c r="B165" s="225"/>
      <c r="C165" s="226"/>
      <c r="D165" s="199" t="s">
        <v>137</v>
      </c>
      <c r="E165" s="227" t="s">
        <v>1</v>
      </c>
      <c r="F165" s="228" t="s">
        <v>148</v>
      </c>
      <c r="G165" s="226"/>
      <c r="H165" s="229">
        <v>14.4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137</v>
      </c>
      <c r="AU165" s="235" t="s">
        <v>90</v>
      </c>
      <c r="AV165" s="15" t="s">
        <v>133</v>
      </c>
      <c r="AW165" s="15" t="s">
        <v>4</v>
      </c>
      <c r="AX165" s="15" t="s">
        <v>88</v>
      </c>
      <c r="AY165" s="235" t="s">
        <v>126</v>
      </c>
    </row>
    <row r="166" spans="1:65" s="2" customFormat="1" ht="24.2" customHeight="1">
      <c r="A166" s="34"/>
      <c r="B166" s="35"/>
      <c r="C166" s="186" t="s">
        <v>171</v>
      </c>
      <c r="D166" s="186" t="s">
        <v>128</v>
      </c>
      <c r="E166" s="187" t="s">
        <v>172</v>
      </c>
      <c r="F166" s="188" t="s">
        <v>173</v>
      </c>
      <c r="G166" s="189" t="s">
        <v>131</v>
      </c>
      <c r="H166" s="190">
        <v>11.5</v>
      </c>
      <c r="I166" s="191"/>
      <c r="J166" s="192">
        <f>ROUND(I166*H166,2)</f>
        <v>0</v>
      </c>
      <c r="K166" s="188" t="s">
        <v>132</v>
      </c>
      <c r="L166" s="39"/>
      <c r="M166" s="193" t="s">
        <v>1</v>
      </c>
      <c r="N166" s="194" t="s">
        <v>45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0.32500000000000001</v>
      </c>
      <c r="T166" s="196">
        <f>S166*H166</f>
        <v>3.7375000000000003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133</v>
      </c>
      <c r="AT166" s="197" t="s">
        <v>128</v>
      </c>
      <c r="AU166" s="197" t="s">
        <v>90</v>
      </c>
      <c r="AY166" s="17" t="s">
        <v>126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88</v>
      </c>
      <c r="BK166" s="198">
        <f>ROUND(I166*H166,2)</f>
        <v>0</v>
      </c>
      <c r="BL166" s="17" t="s">
        <v>133</v>
      </c>
      <c r="BM166" s="197" t="s">
        <v>174</v>
      </c>
    </row>
    <row r="167" spans="1:65" s="2" customFormat="1" ht="39">
      <c r="A167" s="34"/>
      <c r="B167" s="35"/>
      <c r="C167" s="36"/>
      <c r="D167" s="199" t="s">
        <v>135</v>
      </c>
      <c r="E167" s="36"/>
      <c r="F167" s="200" t="s">
        <v>175</v>
      </c>
      <c r="G167" s="36"/>
      <c r="H167" s="36"/>
      <c r="I167" s="201"/>
      <c r="J167" s="36"/>
      <c r="K167" s="36"/>
      <c r="L167" s="39"/>
      <c r="M167" s="202"/>
      <c r="N167" s="203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135</v>
      </c>
      <c r="AU167" s="17" t="s">
        <v>90</v>
      </c>
    </row>
    <row r="168" spans="1:65" s="13" customFormat="1" ht="11.25">
      <c r="B168" s="204"/>
      <c r="C168" s="205"/>
      <c r="D168" s="199" t="s">
        <v>137</v>
      </c>
      <c r="E168" s="206" t="s">
        <v>1</v>
      </c>
      <c r="F168" s="207" t="s">
        <v>143</v>
      </c>
      <c r="G168" s="205"/>
      <c r="H168" s="206" t="s">
        <v>1</v>
      </c>
      <c r="I168" s="208"/>
      <c r="J168" s="205"/>
      <c r="K168" s="205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137</v>
      </c>
      <c r="AU168" s="213" t="s">
        <v>90</v>
      </c>
      <c r="AV168" s="13" t="s">
        <v>88</v>
      </c>
      <c r="AW168" s="13" t="s">
        <v>36</v>
      </c>
      <c r="AX168" s="13" t="s">
        <v>80</v>
      </c>
      <c r="AY168" s="213" t="s">
        <v>126</v>
      </c>
    </row>
    <row r="169" spans="1:65" s="13" customFormat="1" ht="11.25">
      <c r="B169" s="204"/>
      <c r="C169" s="205"/>
      <c r="D169" s="199" t="s">
        <v>137</v>
      </c>
      <c r="E169" s="206" t="s">
        <v>1</v>
      </c>
      <c r="F169" s="207" t="s">
        <v>161</v>
      </c>
      <c r="G169" s="205"/>
      <c r="H169" s="206" t="s">
        <v>1</v>
      </c>
      <c r="I169" s="208"/>
      <c r="J169" s="205"/>
      <c r="K169" s="205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137</v>
      </c>
      <c r="AU169" s="213" t="s">
        <v>90</v>
      </c>
      <c r="AV169" s="13" t="s">
        <v>88</v>
      </c>
      <c r="AW169" s="13" t="s">
        <v>36</v>
      </c>
      <c r="AX169" s="13" t="s">
        <v>80</v>
      </c>
      <c r="AY169" s="213" t="s">
        <v>126</v>
      </c>
    </row>
    <row r="170" spans="1:65" s="13" customFormat="1" ht="11.25">
      <c r="B170" s="204"/>
      <c r="C170" s="205"/>
      <c r="D170" s="199" t="s">
        <v>137</v>
      </c>
      <c r="E170" s="206" t="s">
        <v>1</v>
      </c>
      <c r="F170" s="207" t="s">
        <v>144</v>
      </c>
      <c r="G170" s="205"/>
      <c r="H170" s="206" t="s">
        <v>1</v>
      </c>
      <c r="I170" s="208"/>
      <c r="J170" s="205"/>
      <c r="K170" s="205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137</v>
      </c>
      <c r="AU170" s="213" t="s">
        <v>90</v>
      </c>
      <c r="AV170" s="13" t="s">
        <v>88</v>
      </c>
      <c r="AW170" s="13" t="s">
        <v>36</v>
      </c>
      <c r="AX170" s="13" t="s">
        <v>80</v>
      </c>
      <c r="AY170" s="213" t="s">
        <v>126</v>
      </c>
    </row>
    <row r="171" spans="1:65" s="14" customFormat="1" ht="11.25">
      <c r="B171" s="214"/>
      <c r="C171" s="215"/>
      <c r="D171" s="199" t="s">
        <v>137</v>
      </c>
      <c r="E171" s="216" t="s">
        <v>1</v>
      </c>
      <c r="F171" s="217" t="s">
        <v>162</v>
      </c>
      <c r="G171" s="215"/>
      <c r="H171" s="218">
        <v>9.9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137</v>
      </c>
      <c r="AU171" s="224" t="s">
        <v>90</v>
      </c>
      <c r="AV171" s="14" t="s">
        <v>90</v>
      </c>
      <c r="AW171" s="14" t="s">
        <v>36</v>
      </c>
      <c r="AX171" s="14" t="s">
        <v>80</v>
      </c>
      <c r="AY171" s="224" t="s">
        <v>126</v>
      </c>
    </row>
    <row r="172" spans="1:65" s="13" customFormat="1" ht="11.25">
      <c r="B172" s="204"/>
      <c r="C172" s="205"/>
      <c r="D172" s="199" t="s">
        <v>137</v>
      </c>
      <c r="E172" s="206" t="s">
        <v>1</v>
      </c>
      <c r="F172" s="207" t="s">
        <v>146</v>
      </c>
      <c r="G172" s="205"/>
      <c r="H172" s="206" t="s">
        <v>1</v>
      </c>
      <c r="I172" s="208"/>
      <c r="J172" s="205"/>
      <c r="K172" s="205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137</v>
      </c>
      <c r="AU172" s="213" t="s">
        <v>90</v>
      </c>
      <c r="AV172" s="13" t="s">
        <v>88</v>
      </c>
      <c r="AW172" s="13" t="s">
        <v>36</v>
      </c>
      <c r="AX172" s="13" t="s">
        <v>80</v>
      </c>
      <c r="AY172" s="213" t="s">
        <v>126</v>
      </c>
    </row>
    <row r="173" spans="1:65" s="14" customFormat="1" ht="11.25">
      <c r="B173" s="214"/>
      <c r="C173" s="215"/>
      <c r="D173" s="199" t="s">
        <v>137</v>
      </c>
      <c r="E173" s="216" t="s">
        <v>1</v>
      </c>
      <c r="F173" s="217" t="s">
        <v>163</v>
      </c>
      <c r="G173" s="215"/>
      <c r="H173" s="218">
        <v>1.6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137</v>
      </c>
      <c r="AU173" s="224" t="s">
        <v>90</v>
      </c>
      <c r="AV173" s="14" t="s">
        <v>90</v>
      </c>
      <c r="AW173" s="14" t="s">
        <v>36</v>
      </c>
      <c r="AX173" s="14" t="s">
        <v>80</v>
      </c>
      <c r="AY173" s="224" t="s">
        <v>126</v>
      </c>
    </row>
    <row r="174" spans="1:65" s="15" customFormat="1" ht="11.25">
      <c r="B174" s="225"/>
      <c r="C174" s="226"/>
      <c r="D174" s="199" t="s">
        <v>137</v>
      </c>
      <c r="E174" s="227" t="s">
        <v>1</v>
      </c>
      <c r="F174" s="228" t="s">
        <v>148</v>
      </c>
      <c r="G174" s="226"/>
      <c r="H174" s="229">
        <v>11.5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137</v>
      </c>
      <c r="AU174" s="235" t="s">
        <v>90</v>
      </c>
      <c r="AV174" s="15" t="s">
        <v>133</v>
      </c>
      <c r="AW174" s="15" t="s">
        <v>4</v>
      </c>
      <c r="AX174" s="15" t="s">
        <v>88</v>
      </c>
      <c r="AY174" s="235" t="s">
        <v>126</v>
      </c>
    </row>
    <row r="175" spans="1:65" s="2" customFormat="1" ht="24.2" customHeight="1">
      <c r="A175" s="34"/>
      <c r="B175" s="35"/>
      <c r="C175" s="186" t="s">
        <v>176</v>
      </c>
      <c r="D175" s="186" t="s">
        <v>128</v>
      </c>
      <c r="E175" s="187" t="s">
        <v>177</v>
      </c>
      <c r="F175" s="188" t="s">
        <v>178</v>
      </c>
      <c r="G175" s="189" t="s">
        <v>131</v>
      </c>
      <c r="H175" s="190">
        <v>14.4</v>
      </c>
      <c r="I175" s="191"/>
      <c r="J175" s="192">
        <f>ROUND(I175*H175,2)</f>
        <v>0</v>
      </c>
      <c r="K175" s="188" t="s">
        <v>132</v>
      </c>
      <c r="L175" s="39"/>
      <c r="M175" s="193" t="s">
        <v>1</v>
      </c>
      <c r="N175" s="194" t="s">
        <v>45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0.316</v>
      </c>
      <c r="T175" s="196">
        <f>S175*H175</f>
        <v>4.5503999999999998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133</v>
      </c>
      <c r="AT175" s="197" t="s">
        <v>128</v>
      </c>
      <c r="AU175" s="197" t="s">
        <v>90</v>
      </c>
      <c r="AY175" s="17" t="s">
        <v>126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88</v>
      </c>
      <c r="BK175" s="198">
        <f>ROUND(I175*H175,2)</f>
        <v>0</v>
      </c>
      <c r="BL175" s="17" t="s">
        <v>133</v>
      </c>
      <c r="BM175" s="197" t="s">
        <v>179</v>
      </c>
    </row>
    <row r="176" spans="1:65" s="2" customFormat="1" ht="39">
      <c r="A176" s="34"/>
      <c r="B176" s="35"/>
      <c r="C176" s="36"/>
      <c r="D176" s="199" t="s">
        <v>135</v>
      </c>
      <c r="E176" s="36"/>
      <c r="F176" s="200" t="s">
        <v>180</v>
      </c>
      <c r="G176" s="36"/>
      <c r="H176" s="36"/>
      <c r="I176" s="201"/>
      <c r="J176" s="36"/>
      <c r="K176" s="36"/>
      <c r="L176" s="39"/>
      <c r="M176" s="202"/>
      <c r="N176" s="203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135</v>
      </c>
      <c r="AU176" s="17" t="s">
        <v>90</v>
      </c>
    </row>
    <row r="177" spans="1:65" s="13" customFormat="1" ht="11.25">
      <c r="B177" s="204"/>
      <c r="C177" s="205"/>
      <c r="D177" s="199" t="s">
        <v>137</v>
      </c>
      <c r="E177" s="206" t="s">
        <v>1</v>
      </c>
      <c r="F177" s="207" t="s">
        <v>143</v>
      </c>
      <c r="G177" s="205"/>
      <c r="H177" s="206" t="s">
        <v>1</v>
      </c>
      <c r="I177" s="208"/>
      <c r="J177" s="205"/>
      <c r="K177" s="205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137</v>
      </c>
      <c r="AU177" s="213" t="s">
        <v>90</v>
      </c>
      <c r="AV177" s="13" t="s">
        <v>88</v>
      </c>
      <c r="AW177" s="13" t="s">
        <v>36</v>
      </c>
      <c r="AX177" s="13" t="s">
        <v>80</v>
      </c>
      <c r="AY177" s="213" t="s">
        <v>126</v>
      </c>
    </row>
    <row r="178" spans="1:65" s="13" customFormat="1" ht="11.25">
      <c r="B178" s="204"/>
      <c r="C178" s="205"/>
      <c r="D178" s="199" t="s">
        <v>137</v>
      </c>
      <c r="E178" s="206" t="s">
        <v>1</v>
      </c>
      <c r="F178" s="207" t="s">
        <v>155</v>
      </c>
      <c r="G178" s="205"/>
      <c r="H178" s="206" t="s">
        <v>1</v>
      </c>
      <c r="I178" s="208"/>
      <c r="J178" s="205"/>
      <c r="K178" s="205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137</v>
      </c>
      <c r="AU178" s="213" t="s">
        <v>90</v>
      </c>
      <c r="AV178" s="13" t="s">
        <v>88</v>
      </c>
      <c r="AW178" s="13" t="s">
        <v>36</v>
      </c>
      <c r="AX178" s="13" t="s">
        <v>80</v>
      </c>
      <c r="AY178" s="213" t="s">
        <v>126</v>
      </c>
    </row>
    <row r="179" spans="1:65" s="14" customFormat="1" ht="11.25">
      <c r="B179" s="214"/>
      <c r="C179" s="215"/>
      <c r="D179" s="199" t="s">
        <v>137</v>
      </c>
      <c r="E179" s="216" t="s">
        <v>1</v>
      </c>
      <c r="F179" s="217" t="s">
        <v>169</v>
      </c>
      <c r="G179" s="215"/>
      <c r="H179" s="218">
        <v>8.8000000000000007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137</v>
      </c>
      <c r="AU179" s="224" t="s">
        <v>90</v>
      </c>
      <c r="AV179" s="14" t="s">
        <v>90</v>
      </c>
      <c r="AW179" s="14" t="s">
        <v>36</v>
      </c>
      <c r="AX179" s="14" t="s">
        <v>80</v>
      </c>
      <c r="AY179" s="224" t="s">
        <v>126</v>
      </c>
    </row>
    <row r="180" spans="1:65" s="13" customFormat="1" ht="11.25">
      <c r="B180" s="204"/>
      <c r="C180" s="205"/>
      <c r="D180" s="199" t="s">
        <v>137</v>
      </c>
      <c r="E180" s="206" t="s">
        <v>1</v>
      </c>
      <c r="F180" s="207" t="s">
        <v>146</v>
      </c>
      <c r="G180" s="205"/>
      <c r="H180" s="206" t="s">
        <v>1</v>
      </c>
      <c r="I180" s="208"/>
      <c r="J180" s="205"/>
      <c r="K180" s="205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137</v>
      </c>
      <c r="AU180" s="213" t="s">
        <v>90</v>
      </c>
      <c r="AV180" s="13" t="s">
        <v>88</v>
      </c>
      <c r="AW180" s="13" t="s">
        <v>36</v>
      </c>
      <c r="AX180" s="13" t="s">
        <v>80</v>
      </c>
      <c r="AY180" s="213" t="s">
        <v>126</v>
      </c>
    </row>
    <row r="181" spans="1:65" s="14" customFormat="1" ht="11.25">
      <c r="B181" s="214"/>
      <c r="C181" s="215"/>
      <c r="D181" s="199" t="s">
        <v>137</v>
      </c>
      <c r="E181" s="216" t="s">
        <v>1</v>
      </c>
      <c r="F181" s="217" t="s">
        <v>170</v>
      </c>
      <c r="G181" s="215"/>
      <c r="H181" s="218">
        <v>5.6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137</v>
      </c>
      <c r="AU181" s="224" t="s">
        <v>90</v>
      </c>
      <c r="AV181" s="14" t="s">
        <v>90</v>
      </c>
      <c r="AW181" s="14" t="s">
        <v>36</v>
      </c>
      <c r="AX181" s="14" t="s">
        <v>80</v>
      </c>
      <c r="AY181" s="224" t="s">
        <v>126</v>
      </c>
    </row>
    <row r="182" spans="1:65" s="15" customFormat="1" ht="11.25">
      <c r="B182" s="225"/>
      <c r="C182" s="226"/>
      <c r="D182" s="199" t="s">
        <v>137</v>
      </c>
      <c r="E182" s="227" t="s">
        <v>1</v>
      </c>
      <c r="F182" s="228" t="s">
        <v>148</v>
      </c>
      <c r="G182" s="226"/>
      <c r="H182" s="229">
        <v>14.4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137</v>
      </c>
      <c r="AU182" s="235" t="s">
        <v>90</v>
      </c>
      <c r="AV182" s="15" t="s">
        <v>133</v>
      </c>
      <c r="AW182" s="15" t="s">
        <v>4</v>
      </c>
      <c r="AX182" s="15" t="s">
        <v>88</v>
      </c>
      <c r="AY182" s="235" t="s">
        <v>126</v>
      </c>
    </row>
    <row r="183" spans="1:65" s="2" customFormat="1" ht="24.2" customHeight="1">
      <c r="A183" s="34"/>
      <c r="B183" s="35"/>
      <c r="C183" s="186" t="s">
        <v>181</v>
      </c>
      <c r="D183" s="186" t="s">
        <v>128</v>
      </c>
      <c r="E183" s="187" t="s">
        <v>182</v>
      </c>
      <c r="F183" s="188" t="s">
        <v>183</v>
      </c>
      <c r="G183" s="189" t="s">
        <v>131</v>
      </c>
      <c r="H183" s="190">
        <v>277.3</v>
      </c>
      <c r="I183" s="191"/>
      <c r="J183" s="192">
        <f>ROUND(I183*H183,2)</f>
        <v>0</v>
      </c>
      <c r="K183" s="188" t="s">
        <v>132</v>
      </c>
      <c r="L183" s="39"/>
      <c r="M183" s="193" t="s">
        <v>1</v>
      </c>
      <c r="N183" s="194" t="s">
        <v>45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0.28999999999999998</v>
      </c>
      <c r="T183" s="196">
        <f>S183*H183</f>
        <v>80.417000000000002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133</v>
      </c>
      <c r="AT183" s="197" t="s">
        <v>128</v>
      </c>
      <c r="AU183" s="197" t="s">
        <v>90</v>
      </c>
      <c r="AY183" s="17" t="s">
        <v>126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88</v>
      </c>
      <c r="BK183" s="198">
        <f>ROUND(I183*H183,2)</f>
        <v>0</v>
      </c>
      <c r="BL183" s="17" t="s">
        <v>133</v>
      </c>
      <c r="BM183" s="197" t="s">
        <v>184</v>
      </c>
    </row>
    <row r="184" spans="1:65" s="2" customFormat="1" ht="39">
      <c r="A184" s="34"/>
      <c r="B184" s="35"/>
      <c r="C184" s="36"/>
      <c r="D184" s="199" t="s">
        <v>135</v>
      </c>
      <c r="E184" s="36"/>
      <c r="F184" s="200" t="s">
        <v>185</v>
      </c>
      <c r="G184" s="36"/>
      <c r="H184" s="36"/>
      <c r="I184" s="201"/>
      <c r="J184" s="36"/>
      <c r="K184" s="36"/>
      <c r="L184" s="39"/>
      <c r="M184" s="202"/>
      <c r="N184" s="203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135</v>
      </c>
      <c r="AU184" s="17" t="s">
        <v>90</v>
      </c>
    </row>
    <row r="185" spans="1:65" s="13" customFormat="1" ht="11.25">
      <c r="B185" s="204"/>
      <c r="C185" s="205"/>
      <c r="D185" s="199" t="s">
        <v>137</v>
      </c>
      <c r="E185" s="206" t="s">
        <v>1</v>
      </c>
      <c r="F185" s="207" t="s">
        <v>143</v>
      </c>
      <c r="G185" s="205"/>
      <c r="H185" s="206" t="s">
        <v>1</v>
      </c>
      <c r="I185" s="208"/>
      <c r="J185" s="205"/>
      <c r="K185" s="205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137</v>
      </c>
      <c r="AU185" s="213" t="s">
        <v>90</v>
      </c>
      <c r="AV185" s="13" t="s">
        <v>88</v>
      </c>
      <c r="AW185" s="13" t="s">
        <v>36</v>
      </c>
      <c r="AX185" s="13" t="s">
        <v>80</v>
      </c>
      <c r="AY185" s="213" t="s">
        <v>126</v>
      </c>
    </row>
    <row r="186" spans="1:65" s="13" customFormat="1" ht="11.25">
      <c r="B186" s="204"/>
      <c r="C186" s="205"/>
      <c r="D186" s="199" t="s">
        <v>137</v>
      </c>
      <c r="E186" s="206" t="s">
        <v>1</v>
      </c>
      <c r="F186" s="207" t="s">
        <v>186</v>
      </c>
      <c r="G186" s="205"/>
      <c r="H186" s="206" t="s">
        <v>1</v>
      </c>
      <c r="I186" s="208"/>
      <c r="J186" s="205"/>
      <c r="K186" s="205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137</v>
      </c>
      <c r="AU186" s="213" t="s">
        <v>90</v>
      </c>
      <c r="AV186" s="13" t="s">
        <v>88</v>
      </c>
      <c r="AW186" s="13" t="s">
        <v>36</v>
      </c>
      <c r="AX186" s="13" t="s">
        <v>80</v>
      </c>
      <c r="AY186" s="213" t="s">
        <v>126</v>
      </c>
    </row>
    <row r="187" spans="1:65" s="13" customFormat="1" ht="11.25">
      <c r="B187" s="204"/>
      <c r="C187" s="205"/>
      <c r="D187" s="199" t="s">
        <v>137</v>
      </c>
      <c r="E187" s="206" t="s">
        <v>1</v>
      </c>
      <c r="F187" s="207" t="s">
        <v>144</v>
      </c>
      <c r="G187" s="205"/>
      <c r="H187" s="206" t="s">
        <v>1</v>
      </c>
      <c r="I187" s="208"/>
      <c r="J187" s="205"/>
      <c r="K187" s="205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137</v>
      </c>
      <c r="AU187" s="213" t="s">
        <v>90</v>
      </c>
      <c r="AV187" s="13" t="s">
        <v>88</v>
      </c>
      <c r="AW187" s="13" t="s">
        <v>36</v>
      </c>
      <c r="AX187" s="13" t="s">
        <v>80</v>
      </c>
      <c r="AY187" s="213" t="s">
        <v>126</v>
      </c>
    </row>
    <row r="188" spans="1:65" s="14" customFormat="1" ht="11.25">
      <c r="B188" s="214"/>
      <c r="C188" s="215"/>
      <c r="D188" s="199" t="s">
        <v>137</v>
      </c>
      <c r="E188" s="216" t="s">
        <v>1</v>
      </c>
      <c r="F188" s="217" t="s">
        <v>187</v>
      </c>
      <c r="G188" s="215"/>
      <c r="H188" s="218">
        <v>229.9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137</v>
      </c>
      <c r="AU188" s="224" t="s">
        <v>90</v>
      </c>
      <c r="AV188" s="14" t="s">
        <v>90</v>
      </c>
      <c r="AW188" s="14" t="s">
        <v>36</v>
      </c>
      <c r="AX188" s="14" t="s">
        <v>80</v>
      </c>
      <c r="AY188" s="224" t="s">
        <v>126</v>
      </c>
    </row>
    <row r="189" spans="1:65" s="13" customFormat="1" ht="11.25">
      <c r="B189" s="204"/>
      <c r="C189" s="205"/>
      <c r="D189" s="199" t="s">
        <v>137</v>
      </c>
      <c r="E189" s="206" t="s">
        <v>1</v>
      </c>
      <c r="F189" s="207" t="s">
        <v>146</v>
      </c>
      <c r="G189" s="205"/>
      <c r="H189" s="206" t="s">
        <v>1</v>
      </c>
      <c r="I189" s="208"/>
      <c r="J189" s="205"/>
      <c r="K189" s="205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137</v>
      </c>
      <c r="AU189" s="213" t="s">
        <v>90</v>
      </c>
      <c r="AV189" s="13" t="s">
        <v>88</v>
      </c>
      <c r="AW189" s="13" t="s">
        <v>36</v>
      </c>
      <c r="AX189" s="13" t="s">
        <v>80</v>
      </c>
      <c r="AY189" s="213" t="s">
        <v>126</v>
      </c>
    </row>
    <row r="190" spans="1:65" s="14" customFormat="1" ht="11.25">
      <c r="B190" s="214"/>
      <c r="C190" s="215"/>
      <c r="D190" s="199" t="s">
        <v>137</v>
      </c>
      <c r="E190" s="216" t="s">
        <v>1</v>
      </c>
      <c r="F190" s="217" t="s">
        <v>188</v>
      </c>
      <c r="G190" s="215"/>
      <c r="H190" s="218">
        <v>30.4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137</v>
      </c>
      <c r="AU190" s="224" t="s">
        <v>90</v>
      </c>
      <c r="AV190" s="14" t="s">
        <v>90</v>
      </c>
      <c r="AW190" s="14" t="s">
        <v>36</v>
      </c>
      <c r="AX190" s="14" t="s">
        <v>80</v>
      </c>
      <c r="AY190" s="224" t="s">
        <v>126</v>
      </c>
    </row>
    <row r="191" spans="1:65" s="13" customFormat="1" ht="11.25">
      <c r="B191" s="204"/>
      <c r="C191" s="205"/>
      <c r="D191" s="199" t="s">
        <v>137</v>
      </c>
      <c r="E191" s="206" t="s">
        <v>1</v>
      </c>
      <c r="F191" s="207" t="s">
        <v>189</v>
      </c>
      <c r="G191" s="205"/>
      <c r="H191" s="206" t="s">
        <v>1</v>
      </c>
      <c r="I191" s="208"/>
      <c r="J191" s="205"/>
      <c r="K191" s="205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137</v>
      </c>
      <c r="AU191" s="213" t="s">
        <v>90</v>
      </c>
      <c r="AV191" s="13" t="s">
        <v>88</v>
      </c>
      <c r="AW191" s="13" t="s">
        <v>36</v>
      </c>
      <c r="AX191" s="13" t="s">
        <v>80</v>
      </c>
      <c r="AY191" s="213" t="s">
        <v>126</v>
      </c>
    </row>
    <row r="192" spans="1:65" s="13" customFormat="1" ht="11.25">
      <c r="B192" s="204"/>
      <c r="C192" s="205"/>
      <c r="D192" s="199" t="s">
        <v>137</v>
      </c>
      <c r="E192" s="206" t="s">
        <v>1</v>
      </c>
      <c r="F192" s="207" t="s">
        <v>144</v>
      </c>
      <c r="G192" s="205"/>
      <c r="H192" s="206" t="s">
        <v>1</v>
      </c>
      <c r="I192" s="208"/>
      <c r="J192" s="205"/>
      <c r="K192" s="205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137</v>
      </c>
      <c r="AU192" s="213" t="s">
        <v>90</v>
      </c>
      <c r="AV192" s="13" t="s">
        <v>88</v>
      </c>
      <c r="AW192" s="13" t="s">
        <v>36</v>
      </c>
      <c r="AX192" s="13" t="s">
        <v>80</v>
      </c>
      <c r="AY192" s="213" t="s">
        <v>126</v>
      </c>
    </row>
    <row r="193" spans="1:65" s="14" customFormat="1" ht="11.25">
      <c r="B193" s="214"/>
      <c r="C193" s="215"/>
      <c r="D193" s="199" t="s">
        <v>137</v>
      </c>
      <c r="E193" s="216" t="s">
        <v>1</v>
      </c>
      <c r="F193" s="217" t="s">
        <v>190</v>
      </c>
      <c r="G193" s="215"/>
      <c r="H193" s="218">
        <v>5.5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137</v>
      </c>
      <c r="AU193" s="224" t="s">
        <v>90</v>
      </c>
      <c r="AV193" s="14" t="s">
        <v>90</v>
      </c>
      <c r="AW193" s="14" t="s">
        <v>36</v>
      </c>
      <c r="AX193" s="14" t="s">
        <v>80</v>
      </c>
      <c r="AY193" s="224" t="s">
        <v>126</v>
      </c>
    </row>
    <row r="194" spans="1:65" s="13" customFormat="1" ht="11.25">
      <c r="B194" s="204"/>
      <c r="C194" s="205"/>
      <c r="D194" s="199" t="s">
        <v>137</v>
      </c>
      <c r="E194" s="206" t="s">
        <v>1</v>
      </c>
      <c r="F194" s="207" t="s">
        <v>155</v>
      </c>
      <c r="G194" s="205"/>
      <c r="H194" s="206" t="s">
        <v>1</v>
      </c>
      <c r="I194" s="208"/>
      <c r="J194" s="205"/>
      <c r="K194" s="205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137</v>
      </c>
      <c r="AU194" s="213" t="s">
        <v>90</v>
      </c>
      <c r="AV194" s="13" t="s">
        <v>88</v>
      </c>
      <c r="AW194" s="13" t="s">
        <v>36</v>
      </c>
      <c r="AX194" s="13" t="s">
        <v>80</v>
      </c>
      <c r="AY194" s="213" t="s">
        <v>126</v>
      </c>
    </row>
    <row r="195" spans="1:65" s="14" customFormat="1" ht="11.25">
      <c r="B195" s="214"/>
      <c r="C195" s="215"/>
      <c r="D195" s="199" t="s">
        <v>137</v>
      </c>
      <c r="E195" s="216" t="s">
        <v>1</v>
      </c>
      <c r="F195" s="217" t="s">
        <v>162</v>
      </c>
      <c r="G195" s="215"/>
      <c r="H195" s="218">
        <v>9.9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137</v>
      </c>
      <c r="AU195" s="224" t="s">
        <v>90</v>
      </c>
      <c r="AV195" s="14" t="s">
        <v>90</v>
      </c>
      <c r="AW195" s="14" t="s">
        <v>36</v>
      </c>
      <c r="AX195" s="14" t="s">
        <v>80</v>
      </c>
      <c r="AY195" s="224" t="s">
        <v>126</v>
      </c>
    </row>
    <row r="196" spans="1:65" s="13" customFormat="1" ht="11.25">
      <c r="B196" s="204"/>
      <c r="C196" s="205"/>
      <c r="D196" s="199" t="s">
        <v>137</v>
      </c>
      <c r="E196" s="206" t="s">
        <v>1</v>
      </c>
      <c r="F196" s="207" t="s">
        <v>146</v>
      </c>
      <c r="G196" s="205"/>
      <c r="H196" s="206" t="s">
        <v>1</v>
      </c>
      <c r="I196" s="208"/>
      <c r="J196" s="205"/>
      <c r="K196" s="205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137</v>
      </c>
      <c r="AU196" s="213" t="s">
        <v>90</v>
      </c>
      <c r="AV196" s="13" t="s">
        <v>88</v>
      </c>
      <c r="AW196" s="13" t="s">
        <v>36</v>
      </c>
      <c r="AX196" s="13" t="s">
        <v>80</v>
      </c>
      <c r="AY196" s="213" t="s">
        <v>126</v>
      </c>
    </row>
    <row r="197" spans="1:65" s="14" customFormat="1" ht="11.25">
      <c r="B197" s="214"/>
      <c r="C197" s="215"/>
      <c r="D197" s="199" t="s">
        <v>137</v>
      </c>
      <c r="E197" s="216" t="s">
        <v>1</v>
      </c>
      <c r="F197" s="217" t="s">
        <v>163</v>
      </c>
      <c r="G197" s="215"/>
      <c r="H197" s="218">
        <v>1.6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137</v>
      </c>
      <c r="AU197" s="224" t="s">
        <v>90</v>
      </c>
      <c r="AV197" s="14" t="s">
        <v>90</v>
      </c>
      <c r="AW197" s="14" t="s">
        <v>36</v>
      </c>
      <c r="AX197" s="14" t="s">
        <v>80</v>
      </c>
      <c r="AY197" s="224" t="s">
        <v>126</v>
      </c>
    </row>
    <row r="198" spans="1:65" s="15" customFormat="1" ht="11.25">
      <c r="B198" s="225"/>
      <c r="C198" s="226"/>
      <c r="D198" s="199" t="s">
        <v>137</v>
      </c>
      <c r="E198" s="227" t="s">
        <v>1</v>
      </c>
      <c r="F198" s="228" t="s">
        <v>148</v>
      </c>
      <c r="G198" s="226"/>
      <c r="H198" s="229">
        <v>277.3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137</v>
      </c>
      <c r="AU198" s="235" t="s">
        <v>90</v>
      </c>
      <c r="AV198" s="15" t="s">
        <v>133</v>
      </c>
      <c r="AW198" s="15" t="s">
        <v>4</v>
      </c>
      <c r="AX198" s="15" t="s">
        <v>88</v>
      </c>
      <c r="AY198" s="235" t="s">
        <v>126</v>
      </c>
    </row>
    <row r="199" spans="1:65" s="2" customFormat="1" ht="24.2" customHeight="1">
      <c r="A199" s="34"/>
      <c r="B199" s="35"/>
      <c r="C199" s="186" t="s">
        <v>191</v>
      </c>
      <c r="D199" s="186" t="s">
        <v>128</v>
      </c>
      <c r="E199" s="187" t="s">
        <v>192</v>
      </c>
      <c r="F199" s="188" t="s">
        <v>193</v>
      </c>
      <c r="G199" s="189" t="s">
        <v>131</v>
      </c>
      <c r="H199" s="190">
        <v>277.3</v>
      </c>
      <c r="I199" s="191"/>
      <c r="J199" s="192">
        <f>ROUND(I199*H199,2)</f>
        <v>0</v>
      </c>
      <c r="K199" s="188" t="s">
        <v>132</v>
      </c>
      <c r="L199" s="39"/>
      <c r="M199" s="193" t="s">
        <v>1</v>
      </c>
      <c r="N199" s="194" t="s">
        <v>45</v>
      </c>
      <c r="O199" s="71"/>
      <c r="P199" s="195">
        <f>O199*H199</f>
        <v>0</v>
      </c>
      <c r="Q199" s="195">
        <v>0</v>
      </c>
      <c r="R199" s="195">
        <f>Q199*H199</f>
        <v>0</v>
      </c>
      <c r="S199" s="195">
        <v>0.24</v>
      </c>
      <c r="T199" s="196">
        <f>S199*H199</f>
        <v>66.552000000000007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133</v>
      </c>
      <c r="AT199" s="197" t="s">
        <v>128</v>
      </c>
      <c r="AU199" s="197" t="s">
        <v>90</v>
      </c>
      <c r="AY199" s="17" t="s">
        <v>126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88</v>
      </c>
      <c r="BK199" s="198">
        <f>ROUND(I199*H199,2)</f>
        <v>0</v>
      </c>
      <c r="BL199" s="17" t="s">
        <v>133</v>
      </c>
      <c r="BM199" s="197" t="s">
        <v>194</v>
      </c>
    </row>
    <row r="200" spans="1:65" s="2" customFormat="1" ht="39">
      <c r="A200" s="34"/>
      <c r="B200" s="35"/>
      <c r="C200" s="36"/>
      <c r="D200" s="199" t="s">
        <v>135</v>
      </c>
      <c r="E200" s="36"/>
      <c r="F200" s="200" t="s">
        <v>195</v>
      </c>
      <c r="G200" s="36"/>
      <c r="H200" s="36"/>
      <c r="I200" s="201"/>
      <c r="J200" s="36"/>
      <c r="K200" s="36"/>
      <c r="L200" s="39"/>
      <c r="M200" s="202"/>
      <c r="N200" s="203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135</v>
      </c>
      <c r="AU200" s="17" t="s">
        <v>90</v>
      </c>
    </row>
    <row r="201" spans="1:65" s="13" customFormat="1" ht="11.25">
      <c r="B201" s="204"/>
      <c r="C201" s="205"/>
      <c r="D201" s="199" t="s">
        <v>137</v>
      </c>
      <c r="E201" s="206" t="s">
        <v>1</v>
      </c>
      <c r="F201" s="207" t="s">
        <v>143</v>
      </c>
      <c r="G201" s="205"/>
      <c r="H201" s="206" t="s">
        <v>1</v>
      </c>
      <c r="I201" s="208"/>
      <c r="J201" s="205"/>
      <c r="K201" s="205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137</v>
      </c>
      <c r="AU201" s="213" t="s">
        <v>90</v>
      </c>
      <c r="AV201" s="13" t="s">
        <v>88</v>
      </c>
      <c r="AW201" s="13" t="s">
        <v>36</v>
      </c>
      <c r="AX201" s="13" t="s">
        <v>80</v>
      </c>
      <c r="AY201" s="213" t="s">
        <v>126</v>
      </c>
    </row>
    <row r="202" spans="1:65" s="13" customFormat="1" ht="11.25">
      <c r="B202" s="204"/>
      <c r="C202" s="205"/>
      <c r="D202" s="199" t="s">
        <v>137</v>
      </c>
      <c r="E202" s="206" t="s">
        <v>1</v>
      </c>
      <c r="F202" s="207" t="s">
        <v>186</v>
      </c>
      <c r="G202" s="205"/>
      <c r="H202" s="206" t="s">
        <v>1</v>
      </c>
      <c r="I202" s="208"/>
      <c r="J202" s="205"/>
      <c r="K202" s="205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137</v>
      </c>
      <c r="AU202" s="213" t="s">
        <v>90</v>
      </c>
      <c r="AV202" s="13" t="s">
        <v>88</v>
      </c>
      <c r="AW202" s="13" t="s">
        <v>36</v>
      </c>
      <c r="AX202" s="13" t="s">
        <v>80</v>
      </c>
      <c r="AY202" s="213" t="s">
        <v>126</v>
      </c>
    </row>
    <row r="203" spans="1:65" s="13" customFormat="1" ht="11.25">
      <c r="B203" s="204"/>
      <c r="C203" s="205"/>
      <c r="D203" s="199" t="s">
        <v>137</v>
      </c>
      <c r="E203" s="206" t="s">
        <v>1</v>
      </c>
      <c r="F203" s="207" t="s">
        <v>144</v>
      </c>
      <c r="G203" s="205"/>
      <c r="H203" s="206" t="s">
        <v>1</v>
      </c>
      <c r="I203" s="208"/>
      <c r="J203" s="205"/>
      <c r="K203" s="205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137</v>
      </c>
      <c r="AU203" s="213" t="s">
        <v>90</v>
      </c>
      <c r="AV203" s="13" t="s">
        <v>88</v>
      </c>
      <c r="AW203" s="13" t="s">
        <v>36</v>
      </c>
      <c r="AX203" s="13" t="s">
        <v>80</v>
      </c>
      <c r="AY203" s="213" t="s">
        <v>126</v>
      </c>
    </row>
    <row r="204" spans="1:65" s="14" customFormat="1" ht="11.25">
      <c r="B204" s="214"/>
      <c r="C204" s="215"/>
      <c r="D204" s="199" t="s">
        <v>137</v>
      </c>
      <c r="E204" s="216" t="s">
        <v>1</v>
      </c>
      <c r="F204" s="217" t="s">
        <v>187</v>
      </c>
      <c r="G204" s="215"/>
      <c r="H204" s="218">
        <v>229.9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137</v>
      </c>
      <c r="AU204" s="224" t="s">
        <v>90</v>
      </c>
      <c r="AV204" s="14" t="s">
        <v>90</v>
      </c>
      <c r="AW204" s="14" t="s">
        <v>36</v>
      </c>
      <c r="AX204" s="14" t="s">
        <v>80</v>
      </c>
      <c r="AY204" s="224" t="s">
        <v>126</v>
      </c>
    </row>
    <row r="205" spans="1:65" s="13" customFormat="1" ht="11.25">
      <c r="B205" s="204"/>
      <c r="C205" s="205"/>
      <c r="D205" s="199" t="s">
        <v>137</v>
      </c>
      <c r="E205" s="206" t="s">
        <v>1</v>
      </c>
      <c r="F205" s="207" t="s">
        <v>146</v>
      </c>
      <c r="G205" s="205"/>
      <c r="H205" s="206" t="s">
        <v>1</v>
      </c>
      <c r="I205" s="208"/>
      <c r="J205" s="205"/>
      <c r="K205" s="205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137</v>
      </c>
      <c r="AU205" s="213" t="s">
        <v>90</v>
      </c>
      <c r="AV205" s="13" t="s">
        <v>88</v>
      </c>
      <c r="AW205" s="13" t="s">
        <v>36</v>
      </c>
      <c r="AX205" s="13" t="s">
        <v>80</v>
      </c>
      <c r="AY205" s="213" t="s">
        <v>126</v>
      </c>
    </row>
    <row r="206" spans="1:65" s="14" customFormat="1" ht="11.25">
      <c r="B206" s="214"/>
      <c r="C206" s="215"/>
      <c r="D206" s="199" t="s">
        <v>137</v>
      </c>
      <c r="E206" s="216" t="s">
        <v>1</v>
      </c>
      <c r="F206" s="217" t="s">
        <v>188</v>
      </c>
      <c r="G206" s="215"/>
      <c r="H206" s="218">
        <v>30.4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137</v>
      </c>
      <c r="AU206" s="224" t="s">
        <v>90</v>
      </c>
      <c r="AV206" s="14" t="s">
        <v>90</v>
      </c>
      <c r="AW206" s="14" t="s">
        <v>36</v>
      </c>
      <c r="AX206" s="14" t="s">
        <v>80</v>
      </c>
      <c r="AY206" s="224" t="s">
        <v>126</v>
      </c>
    </row>
    <row r="207" spans="1:65" s="13" customFormat="1" ht="11.25">
      <c r="B207" s="204"/>
      <c r="C207" s="205"/>
      <c r="D207" s="199" t="s">
        <v>137</v>
      </c>
      <c r="E207" s="206" t="s">
        <v>1</v>
      </c>
      <c r="F207" s="207" t="s">
        <v>189</v>
      </c>
      <c r="G207" s="205"/>
      <c r="H207" s="206" t="s">
        <v>1</v>
      </c>
      <c r="I207" s="208"/>
      <c r="J207" s="205"/>
      <c r="K207" s="205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137</v>
      </c>
      <c r="AU207" s="213" t="s">
        <v>90</v>
      </c>
      <c r="AV207" s="13" t="s">
        <v>88</v>
      </c>
      <c r="AW207" s="13" t="s">
        <v>36</v>
      </c>
      <c r="AX207" s="13" t="s">
        <v>80</v>
      </c>
      <c r="AY207" s="213" t="s">
        <v>126</v>
      </c>
    </row>
    <row r="208" spans="1:65" s="13" customFormat="1" ht="11.25">
      <c r="B208" s="204"/>
      <c r="C208" s="205"/>
      <c r="D208" s="199" t="s">
        <v>137</v>
      </c>
      <c r="E208" s="206" t="s">
        <v>1</v>
      </c>
      <c r="F208" s="207" t="s">
        <v>144</v>
      </c>
      <c r="G208" s="205"/>
      <c r="H208" s="206" t="s">
        <v>1</v>
      </c>
      <c r="I208" s="208"/>
      <c r="J208" s="205"/>
      <c r="K208" s="205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137</v>
      </c>
      <c r="AU208" s="213" t="s">
        <v>90</v>
      </c>
      <c r="AV208" s="13" t="s">
        <v>88</v>
      </c>
      <c r="AW208" s="13" t="s">
        <v>36</v>
      </c>
      <c r="AX208" s="13" t="s">
        <v>80</v>
      </c>
      <c r="AY208" s="213" t="s">
        <v>126</v>
      </c>
    </row>
    <row r="209" spans="1:65" s="14" customFormat="1" ht="11.25">
      <c r="B209" s="214"/>
      <c r="C209" s="215"/>
      <c r="D209" s="199" t="s">
        <v>137</v>
      </c>
      <c r="E209" s="216" t="s">
        <v>1</v>
      </c>
      <c r="F209" s="217" t="s">
        <v>190</v>
      </c>
      <c r="G209" s="215"/>
      <c r="H209" s="218">
        <v>5.5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137</v>
      </c>
      <c r="AU209" s="224" t="s">
        <v>90</v>
      </c>
      <c r="AV209" s="14" t="s">
        <v>90</v>
      </c>
      <c r="AW209" s="14" t="s">
        <v>36</v>
      </c>
      <c r="AX209" s="14" t="s">
        <v>80</v>
      </c>
      <c r="AY209" s="224" t="s">
        <v>126</v>
      </c>
    </row>
    <row r="210" spans="1:65" s="13" customFormat="1" ht="11.25">
      <c r="B210" s="204"/>
      <c r="C210" s="205"/>
      <c r="D210" s="199" t="s">
        <v>137</v>
      </c>
      <c r="E210" s="206" t="s">
        <v>1</v>
      </c>
      <c r="F210" s="207" t="s">
        <v>155</v>
      </c>
      <c r="G210" s="205"/>
      <c r="H210" s="206" t="s">
        <v>1</v>
      </c>
      <c r="I210" s="208"/>
      <c r="J210" s="205"/>
      <c r="K210" s="205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137</v>
      </c>
      <c r="AU210" s="213" t="s">
        <v>90</v>
      </c>
      <c r="AV210" s="13" t="s">
        <v>88</v>
      </c>
      <c r="AW210" s="13" t="s">
        <v>36</v>
      </c>
      <c r="AX210" s="13" t="s">
        <v>80</v>
      </c>
      <c r="AY210" s="213" t="s">
        <v>126</v>
      </c>
    </row>
    <row r="211" spans="1:65" s="14" customFormat="1" ht="11.25">
      <c r="B211" s="214"/>
      <c r="C211" s="215"/>
      <c r="D211" s="199" t="s">
        <v>137</v>
      </c>
      <c r="E211" s="216" t="s">
        <v>1</v>
      </c>
      <c r="F211" s="217" t="s">
        <v>162</v>
      </c>
      <c r="G211" s="215"/>
      <c r="H211" s="218">
        <v>9.9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137</v>
      </c>
      <c r="AU211" s="224" t="s">
        <v>90</v>
      </c>
      <c r="AV211" s="14" t="s">
        <v>90</v>
      </c>
      <c r="AW211" s="14" t="s">
        <v>36</v>
      </c>
      <c r="AX211" s="14" t="s">
        <v>80</v>
      </c>
      <c r="AY211" s="224" t="s">
        <v>126</v>
      </c>
    </row>
    <row r="212" spans="1:65" s="13" customFormat="1" ht="11.25">
      <c r="B212" s="204"/>
      <c r="C212" s="205"/>
      <c r="D212" s="199" t="s">
        <v>137</v>
      </c>
      <c r="E212" s="206" t="s">
        <v>1</v>
      </c>
      <c r="F212" s="207" t="s">
        <v>146</v>
      </c>
      <c r="G212" s="205"/>
      <c r="H212" s="206" t="s">
        <v>1</v>
      </c>
      <c r="I212" s="208"/>
      <c r="J212" s="205"/>
      <c r="K212" s="205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137</v>
      </c>
      <c r="AU212" s="213" t="s">
        <v>90</v>
      </c>
      <c r="AV212" s="13" t="s">
        <v>88</v>
      </c>
      <c r="AW212" s="13" t="s">
        <v>36</v>
      </c>
      <c r="AX212" s="13" t="s">
        <v>80</v>
      </c>
      <c r="AY212" s="213" t="s">
        <v>126</v>
      </c>
    </row>
    <row r="213" spans="1:65" s="14" customFormat="1" ht="11.25">
      <c r="B213" s="214"/>
      <c r="C213" s="215"/>
      <c r="D213" s="199" t="s">
        <v>137</v>
      </c>
      <c r="E213" s="216" t="s">
        <v>1</v>
      </c>
      <c r="F213" s="217" t="s">
        <v>163</v>
      </c>
      <c r="G213" s="215"/>
      <c r="H213" s="218">
        <v>1.6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137</v>
      </c>
      <c r="AU213" s="224" t="s">
        <v>90</v>
      </c>
      <c r="AV213" s="14" t="s">
        <v>90</v>
      </c>
      <c r="AW213" s="14" t="s">
        <v>36</v>
      </c>
      <c r="AX213" s="14" t="s">
        <v>80</v>
      </c>
      <c r="AY213" s="224" t="s">
        <v>126</v>
      </c>
    </row>
    <row r="214" spans="1:65" s="15" customFormat="1" ht="11.25">
      <c r="B214" s="225"/>
      <c r="C214" s="226"/>
      <c r="D214" s="199" t="s">
        <v>137</v>
      </c>
      <c r="E214" s="227" t="s">
        <v>1</v>
      </c>
      <c r="F214" s="228" t="s">
        <v>148</v>
      </c>
      <c r="G214" s="226"/>
      <c r="H214" s="229">
        <v>277.3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137</v>
      </c>
      <c r="AU214" s="235" t="s">
        <v>90</v>
      </c>
      <c r="AV214" s="15" t="s">
        <v>133</v>
      </c>
      <c r="AW214" s="15" t="s">
        <v>4</v>
      </c>
      <c r="AX214" s="15" t="s">
        <v>88</v>
      </c>
      <c r="AY214" s="235" t="s">
        <v>126</v>
      </c>
    </row>
    <row r="215" spans="1:65" s="2" customFormat="1" ht="24.2" customHeight="1">
      <c r="A215" s="34"/>
      <c r="B215" s="35"/>
      <c r="C215" s="186" t="s">
        <v>196</v>
      </c>
      <c r="D215" s="186" t="s">
        <v>128</v>
      </c>
      <c r="E215" s="187" t="s">
        <v>197</v>
      </c>
      <c r="F215" s="188" t="s">
        <v>198</v>
      </c>
      <c r="G215" s="189" t="s">
        <v>131</v>
      </c>
      <c r="H215" s="190">
        <v>298.3</v>
      </c>
      <c r="I215" s="191"/>
      <c r="J215" s="192">
        <f>ROUND(I215*H215,2)</f>
        <v>0</v>
      </c>
      <c r="K215" s="188" t="s">
        <v>132</v>
      </c>
      <c r="L215" s="39"/>
      <c r="M215" s="193" t="s">
        <v>1</v>
      </c>
      <c r="N215" s="194" t="s">
        <v>45</v>
      </c>
      <c r="O215" s="71"/>
      <c r="P215" s="195">
        <f>O215*H215</f>
        <v>0</v>
      </c>
      <c r="Q215" s="195">
        <v>0</v>
      </c>
      <c r="R215" s="195">
        <f>Q215*H215</f>
        <v>0</v>
      </c>
      <c r="S215" s="195">
        <v>9.8000000000000004E-2</v>
      </c>
      <c r="T215" s="196">
        <f>S215*H215</f>
        <v>29.233400000000003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133</v>
      </c>
      <c r="AT215" s="197" t="s">
        <v>128</v>
      </c>
      <c r="AU215" s="197" t="s">
        <v>90</v>
      </c>
      <c r="AY215" s="17" t="s">
        <v>126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88</v>
      </c>
      <c r="BK215" s="198">
        <f>ROUND(I215*H215,2)</f>
        <v>0</v>
      </c>
      <c r="BL215" s="17" t="s">
        <v>133</v>
      </c>
      <c r="BM215" s="197" t="s">
        <v>199</v>
      </c>
    </row>
    <row r="216" spans="1:65" s="2" customFormat="1" ht="39">
      <c r="A216" s="34"/>
      <c r="B216" s="35"/>
      <c r="C216" s="36"/>
      <c r="D216" s="199" t="s">
        <v>135</v>
      </c>
      <c r="E216" s="36"/>
      <c r="F216" s="200" t="s">
        <v>200</v>
      </c>
      <c r="G216" s="36"/>
      <c r="H216" s="36"/>
      <c r="I216" s="201"/>
      <c r="J216" s="36"/>
      <c r="K216" s="36"/>
      <c r="L216" s="39"/>
      <c r="M216" s="202"/>
      <c r="N216" s="203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135</v>
      </c>
      <c r="AU216" s="17" t="s">
        <v>90</v>
      </c>
    </row>
    <row r="217" spans="1:65" s="13" customFormat="1" ht="11.25">
      <c r="B217" s="204"/>
      <c r="C217" s="205"/>
      <c r="D217" s="199" t="s">
        <v>137</v>
      </c>
      <c r="E217" s="206" t="s">
        <v>1</v>
      </c>
      <c r="F217" s="207" t="s">
        <v>143</v>
      </c>
      <c r="G217" s="205"/>
      <c r="H217" s="206" t="s">
        <v>1</v>
      </c>
      <c r="I217" s="208"/>
      <c r="J217" s="205"/>
      <c r="K217" s="205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137</v>
      </c>
      <c r="AU217" s="213" t="s">
        <v>90</v>
      </c>
      <c r="AV217" s="13" t="s">
        <v>88</v>
      </c>
      <c r="AW217" s="13" t="s">
        <v>36</v>
      </c>
      <c r="AX217" s="13" t="s">
        <v>80</v>
      </c>
      <c r="AY217" s="213" t="s">
        <v>126</v>
      </c>
    </row>
    <row r="218" spans="1:65" s="13" customFormat="1" ht="11.25">
      <c r="B218" s="204"/>
      <c r="C218" s="205"/>
      <c r="D218" s="199" t="s">
        <v>137</v>
      </c>
      <c r="E218" s="206" t="s">
        <v>1</v>
      </c>
      <c r="F218" s="207" t="s">
        <v>201</v>
      </c>
      <c r="G218" s="205"/>
      <c r="H218" s="206" t="s">
        <v>1</v>
      </c>
      <c r="I218" s="208"/>
      <c r="J218" s="205"/>
      <c r="K218" s="205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137</v>
      </c>
      <c r="AU218" s="213" t="s">
        <v>90</v>
      </c>
      <c r="AV218" s="13" t="s">
        <v>88</v>
      </c>
      <c r="AW218" s="13" t="s">
        <v>36</v>
      </c>
      <c r="AX218" s="13" t="s">
        <v>80</v>
      </c>
      <c r="AY218" s="213" t="s">
        <v>126</v>
      </c>
    </row>
    <row r="219" spans="1:65" s="13" customFormat="1" ht="11.25">
      <c r="B219" s="204"/>
      <c r="C219" s="205"/>
      <c r="D219" s="199" t="s">
        <v>137</v>
      </c>
      <c r="E219" s="206" t="s">
        <v>1</v>
      </c>
      <c r="F219" s="207" t="s">
        <v>155</v>
      </c>
      <c r="G219" s="205"/>
      <c r="H219" s="206" t="s">
        <v>1</v>
      </c>
      <c r="I219" s="208"/>
      <c r="J219" s="205"/>
      <c r="K219" s="205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137</v>
      </c>
      <c r="AU219" s="213" t="s">
        <v>90</v>
      </c>
      <c r="AV219" s="13" t="s">
        <v>88</v>
      </c>
      <c r="AW219" s="13" t="s">
        <v>36</v>
      </c>
      <c r="AX219" s="13" t="s">
        <v>80</v>
      </c>
      <c r="AY219" s="213" t="s">
        <v>126</v>
      </c>
    </row>
    <row r="220" spans="1:65" s="14" customFormat="1" ht="11.25">
      <c r="B220" s="214"/>
      <c r="C220" s="215"/>
      <c r="D220" s="199" t="s">
        <v>137</v>
      </c>
      <c r="E220" s="216" t="s">
        <v>1</v>
      </c>
      <c r="F220" s="217" t="s">
        <v>202</v>
      </c>
      <c r="G220" s="215"/>
      <c r="H220" s="218">
        <v>24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137</v>
      </c>
      <c r="AU220" s="224" t="s">
        <v>90</v>
      </c>
      <c r="AV220" s="14" t="s">
        <v>90</v>
      </c>
      <c r="AW220" s="14" t="s">
        <v>36</v>
      </c>
      <c r="AX220" s="14" t="s">
        <v>80</v>
      </c>
      <c r="AY220" s="224" t="s">
        <v>126</v>
      </c>
    </row>
    <row r="221" spans="1:65" s="13" customFormat="1" ht="11.25">
      <c r="B221" s="204"/>
      <c r="C221" s="205"/>
      <c r="D221" s="199" t="s">
        <v>137</v>
      </c>
      <c r="E221" s="206" t="s">
        <v>1</v>
      </c>
      <c r="F221" s="207" t="s">
        <v>146</v>
      </c>
      <c r="G221" s="205"/>
      <c r="H221" s="206" t="s">
        <v>1</v>
      </c>
      <c r="I221" s="208"/>
      <c r="J221" s="205"/>
      <c r="K221" s="205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137</v>
      </c>
      <c r="AU221" s="213" t="s">
        <v>90</v>
      </c>
      <c r="AV221" s="13" t="s">
        <v>88</v>
      </c>
      <c r="AW221" s="13" t="s">
        <v>36</v>
      </c>
      <c r="AX221" s="13" t="s">
        <v>80</v>
      </c>
      <c r="AY221" s="213" t="s">
        <v>126</v>
      </c>
    </row>
    <row r="222" spans="1:65" s="14" customFormat="1" ht="11.25">
      <c r="B222" s="214"/>
      <c r="C222" s="215"/>
      <c r="D222" s="199" t="s">
        <v>137</v>
      </c>
      <c r="E222" s="216" t="s">
        <v>1</v>
      </c>
      <c r="F222" s="217" t="s">
        <v>203</v>
      </c>
      <c r="G222" s="215"/>
      <c r="H222" s="218">
        <v>14</v>
      </c>
      <c r="I222" s="219"/>
      <c r="J222" s="215"/>
      <c r="K222" s="215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137</v>
      </c>
      <c r="AU222" s="224" t="s">
        <v>90</v>
      </c>
      <c r="AV222" s="14" t="s">
        <v>90</v>
      </c>
      <c r="AW222" s="14" t="s">
        <v>36</v>
      </c>
      <c r="AX222" s="14" t="s">
        <v>80</v>
      </c>
      <c r="AY222" s="224" t="s">
        <v>126</v>
      </c>
    </row>
    <row r="223" spans="1:65" s="13" customFormat="1" ht="11.25">
      <c r="B223" s="204"/>
      <c r="C223" s="205"/>
      <c r="D223" s="199" t="s">
        <v>137</v>
      </c>
      <c r="E223" s="206" t="s">
        <v>1</v>
      </c>
      <c r="F223" s="207" t="s">
        <v>204</v>
      </c>
      <c r="G223" s="205"/>
      <c r="H223" s="206" t="s">
        <v>1</v>
      </c>
      <c r="I223" s="208"/>
      <c r="J223" s="205"/>
      <c r="K223" s="205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137</v>
      </c>
      <c r="AU223" s="213" t="s">
        <v>90</v>
      </c>
      <c r="AV223" s="13" t="s">
        <v>88</v>
      </c>
      <c r="AW223" s="13" t="s">
        <v>36</v>
      </c>
      <c r="AX223" s="13" t="s">
        <v>80</v>
      </c>
      <c r="AY223" s="213" t="s">
        <v>126</v>
      </c>
    </row>
    <row r="224" spans="1:65" s="13" customFormat="1" ht="11.25">
      <c r="B224" s="204"/>
      <c r="C224" s="205"/>
      <c r="D224" s="199" t="s">
        <v>137</v>
      </c>
      <c r="E224" s="206" t="s">
        <v>1</v>
      </c>
      <c r="F224" s="207" t="s">
        <v>144</v>
      </c>
      <c r="G224" s="205"/>
      <c r="H224" s="206" t="s">
        <v>1</v>
      </c>
      <c r="I224" s="208"/>
      <c r="J224" s="205"/>
      <c r="K224" s="205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137</v>
      </c>
      <c r="AU224" s="213" t="s">
        <v>90</v>
      </c>
      <c r="AV224" s="13" t="s">
        <v>88</v>
      </c>
      <c r="AW224" s="13" t="s">
        <v>36</v>
      </c>
      <c r="AX224" s="13" t="s">
        <v>80</v>
      </c>
      <c r="AY224" s="213" t="s">
        <v>126</v>
      </c>
    </row>
    <row r="225" spans="1:65" s="14" customFormat="1" ht="11.25">
      <c r="B225" s="214"/>
      <c r="C225" s="215"/>
      <c r="D225" s="199" t="s">
        <v>137</v>
      </c>
      <c r="E225" s="216" t="s">
        <v>1</v>
      </c>
      <c r="F225" s="217" t="s">
        <v>187</v>
      </c>
      <c r="G225" s="215"/>
      <c r="H225" s="218">
        <v>229.9</v>
      </c>
      <c r="I225" s="219"/>
      <c r="J225" s="215"/>
      <c r="K225" s="215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137</v>
      </c>
      <c r="AU225" s="224" t="s">
        <v>90</v>
      </c>
      <c r="AV225" s="14" t="s">
        <v>90</v>
      </c>
      <c r="AW225" s="14" t="s">
        <v>36</v>
      </c>
      <c r="AX225" s="14" t="s">
        <v>80</v>
      </c>
      <c r="AY225" s="224" t="s">
        <v>126</v>
      </c>
    </row>
    <row r="226" spans="1:65" s="13" customFormat="1" ht="11.25">
      <c r="B226" s="204"/>
      <c r="C226" s="205"/>
      <c r="D226" s="199" t="s">
        <v>137</v>
      </c>
      <c r="E226" s="206" t="s">
        <v>1</v>
      </c>
      <c r="F226" s="207" t="s">
        <v>146</v>
      </c>
      <c r="G226" s="205"/>
      <c r="H226" s="206" t="s">
        <v>1</v>
      </c>
      <c r="I226" s="208"/>
      <c r="J226" s="205"/>
      <c r="K226" s="205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137</v>
      </c>
      <c r="AU226" s="213" t="s">
        <v>90</v>
      </c>
      <c r="AV226" s="13" t="s">
        <v>88</v>
      </c>
      <c r="AW226" s="13" t="s">
        <v>36</v>
      </c>
      <c r="AX226" s="13" t="s">
        <v>80</v>
      </c>
      <c r="AY226" s="213" t="s">
        <v>126</v>
      </c>
    </row>
    <row r="227" spans="1:65" s="14" customFormat="1" ht="11.25">
      <c r="B227" s="214"/>
      <c r="C227" s="215"/>
      <c r="D227" s="199" t="s">
        <v>137</v>
      </c>
      <c r="E227" s="216" t="s">
        <v>1</v>
      </c>
      <c r="F227" s="217" t="s">
        <v>188</v>
      </c>
      <c r="G227" s="215"/>
      <c r="H227" s="218">
        <v>30.4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137</v>
      </c>
      <c r="AU227" s="224" t="s">
        <v>90</v>
      </c>
      <c r="AV227" s="14" t="s">
        <v>90</v>
      </c>
      <c r="AW227" s="14" t="s">
        <v>36</v>
      </c>
      <c r="AX227" s="14" t="s">
        <v>80</v>
      </c>
      <c r="AY227" s="224" t="s">
        <v>126</v>
      </c>
    </row>
    <row r="228" spans="1:65" s="15" customFormat="1" ht="11.25">
      <c r="B228" s="225"/>
      <c r="C228" s="226"/>
      <c r="D228" s="199" t="s">
        <v>137</v>
      </c>
      <c r="E228" s="227" t="s">
        <v>1</v>
      </c>
      <c r="F228" s="228" t="s">
        <v>148</v>
      </c>
      <c r="G228" s="226"/>
      <c r="H228" s="229">
        <v>298.3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137</v>
      </c>
      <c r="AU228" s="235" t="s">
        <v>90</v>
      </c>
      <c r="AV228" s="15" t="s">
        <v>133</v>
      </c>
      <c r="AW228" s="15" t="s">
        <v>4</v>
      </c>
      <c r="AX228" s="15" t="s">
        <v>88</v>
      </c>
      <c r="AY228" s="235" t="s">
        <v>126</v>
      </c>
    </row>
    <row r="229" spans="1:65" s="2" customFormat="1" ht="16.5" customHeight="1">
      <c r="A229" s="34"/>
      <c r="B229" s="35"/>
      <c r="C229" s="186" t="s">
        <v>205</v>
      </c>
      <c r="D229" s="186" t="s">
        <v>128</v>
      </c>
      <c r="E229" s="187" t="s">
        <v>206</v>
      </c>
      <c r="F229" s="188" t="s">
        <v>207</v>
      </c>
      <c r="G229" s="189" t="s">
        <v>208</v>
      </c>
      <c r="H229" s="190">
        <v>30</v>
      </c>
      <c r="I229" s="191"/>
      <c r="J229" s="192">
        <f>ROUND(I229*H229,2)</f>
        <v>0</v>
      </c>
      <c r="K229" s="188" t="s">
        <v>132</v>
      </c>
      <c r="L229" s="39"/>
      <c r="M229" s="193" t="s">
        <v>1</v>
      </c>
      <c r="N229" s="194" t="s">
        <v>45</v>
      </c>
      <c r="O229" s="71"/>
      <c r="P229" s="195">
        <f>O229*H229</f>
        <v>0</v>
      </c>
      <c r="Q229" s="195">
        <v>0</v>
      </c>
      <c r="R229" s="195">
        <f>Q229*H229</f>
        <v>0</v>
      </c>
      <c r="S229" s="195">
        <v>0.28999999999999998</v>
      </c>
      <c r="T229" s="196">
        <f>S229*H229</f>
        <v>8.6999999999999993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133</v>
      </c>
      <c r="AT229" s="197" t="s">
        <v>128</v>
      </c>
      <c r="AU229" s="197" t="s">
        <v>90</v>
      </c>
      <c r="AY229" s="17" t="s">
        <v>126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88</v>
      </c>
      <c r="BK229" s="198">
        <f>ROUND(I229*H229,2)</f>
        <v>0</v>
      </c>
      <c r="BL229" s="17" t="s">
        <v>133</v>
      </c>
      <c r="BM229" s="197" t="s">
        <v>209</v>
      </c>
    </row>
    <row r="230" spans="1:65" s="2" customFormat="1" ht="11.25">
      <c r="A230" s="34"/>
      <c r="B230" s="35"/>
      <c r="C230" s="36"/>
      <c r="D230" s="199" t="s">
        <v>135</v>
      </c>
      <c r="E230" s="36"/>
      <c r="F230" s="200" t="s">
        <v>207</v>
      </c>
      <c r="G230" s="36"/>
      <c r="H230" s="36"/>
      <c r="I230" s="201"/>
      <c r="J230" s="36"/>
      <c r="K230" s="36"/>
      <c r="L230" s="39"/>
      <c r="M230" s="202"/>
      <c r="N230" s="203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135</v>
      </c>
      <c r="AU230" s="17" t="s">
        <v>90</v>
      </c>
    </row>
    <row r="231" spans="1:65" s="13" customFormat="1" ht="11.25">
      <c r="B231" s="204"/>
      <c r="C231" s="205"/>
      <c r="D231" s="199" t="s">
        <v>137</v>
      </c>
      <c r="E231" s="206" t="s">
        <v>1</v>
      </c>
      <c r="F231" s="207" t="s">
        <v>210</v>
      </c>
      <c r="G231" s="205"/>
      <c r="H231" s="206" t="s">
        <v>1</v>
      </c>
      <c r="I231" s="208"/>
      <c r="J231" s="205"/>
      <c r="K231" s="205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137</v>
      </c>
      <c r="AU231" s="213" t="s">
        <v>90</v>
      </c>
      <c r="AV231" s="13" t="s">
        <v>88</v>
      </c>
      <c r="AW231" s="13" t="s">
        <v>36</v>
      </c>
      <c r="AX231" s="13" t="s">
        <v>80</v>
      </c>
      <c r="AY231" s="213" t="s">
        <v>126</v>
      </c>
    </row>
    <row r="232" spans="1:65" s="13" customFormat="1" ht="11.25">
      <c r="B232" s="204"/>
      <c r="C232" s="205"/>
      <c r="D232" s="199" t="s">
        <v>137</v>
      </c>
      <c r="E232" s="206" t="s">
        <v>1</v>
      </c>
      <c r="F232" s="207" t="s">
        <v>144</v>
      </c>
      <c r="G232" s="205"/>
      <c r="H232" s="206" t="s">
        <v>1</v>
      </c>
      <c r="I232" s="208"/>
      <c r="J232" s="205"/>
      <c r="K232" s="205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137</v>
      </c>
      <c r="AU232" s="213" t="s">
        <v>90</v>
      </c>
      <c r="AV232" s="13" t="s">
        <v>88</v>
      </c>
      <c r="AW232" s="13" t="s">
        <v>36</v>
      </c>
      <c r="AX232" s="13" t="s">
        <v>80</v>
      </c>
      <c r="AY232" s="213" t="s">
        <v>126</v>
      </c>
    </row>
    <row r="233" spans="1:65" s="14" customFormat="1" ht="11.25">
      <c r="B233" s="214"/>
      <c r="C233" s="215"/>
      <c r="D233" s="199" t="s">
        <v>137</v>
      </c>
      <c r="E233" s="216" t="s">
        <v>1</v>
      </c>
      <c r="F233" s="217" t="s">
        <v>211</v>
      </c>
      <c r="G233" s="215"/>
      <c r="H233" s="218">
        <v>6</v>
      </c>
      <c r="I233" s="219"/>
      <c r="J233" s="215"/>
      <c r="K233" s="215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137</v>
      </c>
      <c r="AU233" s="224" t="s">
        <v>90</v>
      </c>
      <c r="AV233" s="14" t="s">
        <v>90</v>
      </c>
      <c r="AW233" s="14" t="s">
        <v>36</v>
      </c>
      <c r="AX233" s="14" t="s">
        <v>80</v>
      </c>
      <c r="AY233" s="224" t="s">
        <v>126</v>
      </c>
    </row>
    <row r="234" spans="1:65" s="13" customFormat="1" ht="11.25">
      <c r="B234" s="204"/>
      <c r="C234" s="205"/>
      <c r="D234" s="199" t="s">
        <v>137</v>
      </c>
      <c r="E234" s="206" t="s">
        <v>1</v>
      </c>
      <c r="F234" s="207" t="s">
        <v>212</v>
      </c>
      <c r="G234" s="205"/>
      <c r="H234" s="206" t="s">
        <v>1</v>
      </c>
      <c r="I234" s="208"/>
      <c r="J234" s="205"/>
      <c r="K234" s="205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137</v>
      </c>
      <c r="AU234" s="213" t="s">
        <v>90</v>
      </c>
      <c r="AV234" s="13" t="s">
        <v>88</v>
      </c>
      <c r="AW234" s="13" t="s">
        <v>36</v>
      </c>
      <c r="AX234" s="13" t="s">
        <v>80</v>
      </c>
      <c r="AY234" s="213" t="s">
        <v>126</v>
      </c>
    </row>
    <row r="235" spans="1:65" s="14" customFormat="1" ht="11.25">
      <c r="B235" s="214"/>
      <c r="C235" s="215"/>
      <c r="D235" s="199" t="s">
        <v>137</v>
      </c>
      <c r="E235" s="216" t="s">
        <v>1</v>
      </c>
      <c r="F235" s="217" t="s">
        <v>147</v>
      </c>
      <c r="G235" s="215"/>
      <c r="H235" s="218">
        <v>4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137</v>
      </c>
      <c r="AU235" s="224" t="s">
        <v>90</v>
      </c>
      <c r="AV235" s="14" t="s">
        <v>90</v>
      </c>
      <c r="AW235" s="14" t="s">
        <v>36</v>
      </c>
      <c r="AX235" s="14" t="s">
        <v>80</v>
      </c>
      <c r="AY235" s="224" t="s">
        <v>126</v>
      </c>
    </row>
    <row r="236" spans="1:65" s="13" customFormat="1" ht="11.25">
      <c r="B236" s="204"/>
      <c r="C236" s="205"/>
      <c r="D236" s="199" t="s">
        <v>137</v>
      </c>
      <c r="E236" s="206" t="s">
        <v>1</v>
      </c>
      <c r="F236" s="207" t="s">
        <v>146</v>
      </c>
      <c r="G236" s="205"/>
      <c r="H236" s="206" t="s">
        <v>1</v>
      </c>
      <c r="I236" s="208"/>
      <c r="J236" s="205"/>
      <c r="K236" s="205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137</v>
      </c>
      <c r="AU236" s="213" t="s">
        <v>90</v>
      </c>
      <c r="AV236" s="13" t="s">
        <v>88</v>
      </c>
      <c r="AW236" s="13" t="s">
        <v>36</v>
      </c>
      <c r="AX236" s="13" t="s">
        <v>80</v>
      </c>
      <c r="AY236" s="213" t="s">
        <v>126</v>
      </c>
    </row>
    <row r="237" spans="1:65" s="14" customFormat="1" ht="11.25">
      <c r="B237" s="214"/>
      <c r="C237" s="215"/>
      <c r="D237" s="199" t="s">
        <v>137</v>
      </c>
      <c r="E237" s="216" t="s">
        <v>1</v>
      </c>
      <c r="F237" s="217" t="s">
        <v>213</v>
      </c>
      <c r="G237" s="215"/>
      <c r="H237" s="218">
        <v>20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137</v>
      </c>
      <c r="AU237" s="224" t="s">
        <v>90</v>
      </c>
      <c r="AV237" s="14" t="s">
        <v>90</v>
      </c>
      <c r="AW237" s="14" t="s">
        <v>36</v>
      </c>
      <c r="AX237" s="14" t="s">
        <v>80</v>
      </c>
      <c r="AY237" s="224" t="s">
        <v>126</v>
      </c>
    </row>
    <row r="238" spans="1:65" s="15" customFormat="1" ht="11.25">
      <c r="B238" s="225"/>
      <c r="C238" s="226"/>
      <c r="D238" s="199" t="s">
        <v>137</v>
      </c>
      <c r="E238" s="227" t="s">
        <v>1</v>
      </c>
      <c r="F238" s="228" t="s">
        <v>148</v>
      </c>
      <c r="G238" s="226"/>
      <c r="H238" s="229">
        <v>30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137</v>
      </c>
      <c r="AU238" s="235" t="s">
        <v>90</v>
      </c>
      <c r="AV238" s="15" t="s">
        <v>133</v>
      </c>
      <c r="AW238" s="15" t="s">
        <v>36</v>
      </c>
      <c r="AX238" s="15" t="s">
        <v>88</v>
      </c>
      <c r="AY238" s="235" t="s">
        <v>126</v>
      </c>
    </row>
    <row r="239" spans="1:65" s="2" customFormat="1" ht="16.5" customHeight="1">
      <c r="A239" s="34"/>
      <c r="B239" s="35"/>
      <c r="C239" s="186" t="s">
        <v>214</v>
      </c>
      <c r="D239" s="186" t="s">
        <v>128</v>
      </c>
      <c r="E239" s="187" t="s">
        <v>215</v>
      </c>
      <c r="F239" s="188" t="s">
        <v>216</v>
      </c>
      <c r="G239" s="189" t="s">
        <v>208</v>
      </c>
      <c r="H239" s="190">
        <v>30</v>
      </c>
      <c r="I239" s="191"/>
      <c r="J239" s="192">
        <f>ROUND(I239*H239,2)</f>
        <v>0</v>
      </c>
      <c r="K239" s="188" t="s">
        <v>1</v>
      </c>
      <c r="L239" s="39"/>
      <c r="M239" s="193" t="s">
        <v>1</v>
      </c>
      <c r="N239" s="194" t="s">
        <v>45</v>
      </c>
      <c r="O239" s="71"/>
      <c r="P239" s="195">
        <f>O239*H239</f>
        <v>0</v>
      </c>
      <c r="Q239" s="195">
        <v>0</v>
      </c>
      <c r="R239" s="195">
        <f>Q239*H239</f>
        <v>0</v>
      </c>
      <c r="S239" s="195">
        <v>0.28999999999999998</v>
      </c>
      <c r="T239" s="196">
        <f>S239*H239</f>
        <v>8.6999999999999993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133</v>
      </c>
      <c r="AT239" s="197" t="s">
        <v>128</v>
      </c>
      <c r="AU239" s="197" t="s">
        <v>90</v>
      </c>
      <c r="AY239" s="17" t="s">
        <v>126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88</v>
      </c>
      <c r="BK239" s="198">
        <f>ROUND(I239*H239,2)</f>
        <v>0</v>
      </c>
      <c r="BL239" s="17" t="s">
        <v>133</v>
      </c>
      <c r="BM239" s="197" t="s">
        <v>217</v>
      </c>
    </row>
    <row r="240" spans="1:65" s="2" customFormat="1" ht="11.25">
      <c r="A240" s="34"/>
      <c r="B240" s="35"/>
      <c r="C240" s="36"/>
      <c r="D240" s="199" t="s">
        <v>135</v>
      </c>
      <c r="E240" s="36"/>
      <c r="F240" s="200" t="s">
        <v>216</v>
      </c>
      <c r="G240" s="36"/>
      <c r="H240" s="36"/>
      <c r="I240" s="201"/>
      <c r="J240" s="36"/>
      <c r="K240" s="36"/>
      <c r="L240" s="39"/>
      <c r="M240" s="202"/>
      <c r="N240" s="203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135</v>
      </c>
      <c r="AU240" s="17" t="s">
        <v>90</v>
      </c>
    </row>
    <row r="241" spans="1:65" s="13" customFormat="1" ht="11.25">
      <c r="B241" s="204"/>
      <c r="C241" s="205"/>
      <c r="D241" s="199" t="s">
        <v>137</v>
      </c>
      <c r="E241" s="206" t="s">
        <v>1</v>
      </c>
      <c r="F241" s="207" t="s">
        <v>210</v>
      </c>
      <c r="G241" s="205"/>
      <c r="H241" s="206" t="s">
        <v>1</v>
      </c>
      <c r="I241" s="208"/>
      <c r="J241" s="205"/>
      <c r="K241" s="205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137</v>
      </c>
      <c r="AU241" s="213" t="s">
        <v>90</v>
      </c>
      <c r="AV241" s="13" t="s">
        <v>88</v>
      </c>
      <c r="AW241" s="13" t="s">
        <v>36</v>
      </c>
      <c r="AX241" s="13" t="s">
        <v>80</v>
      </c>
      <c r="AY241" s="213" t="s">
        <v>126</v>
      </c>
    </row>
    <row r="242" spans="1:65" s="13" customFormat="1" ht="11.25">
      <c r="B242" s="204"/>
      <c r="C242" s="205"/>
      <c r="D242" s="199" t="s">
        <v>137</v>
      </c>
      <c r="E242" s="206" t="s">
        <v>1</v>
      </c>
      <c r="F242" s="207" t="s">
        <v>144</v>
      </c>
      <c r="G242" s="205"/>
      <c r="H242" s="206" t="s">
        <v>1</v>
      </c>
      <c r="I242" s="208"/>
      <c r="J242" s="205"/>
      <c r="K242" s="205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137</v>
      </c>
      <c r="AU242" s="213" t="s">
        <v>90</v>
      </c>
      <c r="AV242" s="13" t="s">
        <v>88</v>
      </c>
      <c r="AW242" s="13" t="s">
        <v>36</v>
      </c>
      <c r="AX242" s="13" t="s">
        <v>80</v>
      </c>
      <c r="AY242" s="213" t="s">
        <v>126</v>
      </c>
    </row>
    <row r="243" spans="1:65" s="14" customFormat="1" ht="11.25">
      <c r="B243" s="214"/>
      <c r="C243" s="215"/>
      <c r="D243" s="199" t="s">
        <v>137</v>
      </c>
      <c r="E243" s="216" t="s">
        <v>1</v>
      </c>
      <c r="F243" s="217" t="s">
        <v>211</v>
      </c>
      <c r="G243" s="215"/>
      <c r="H243" s="218">
        <v>6</v>
      </c>
      <c r="I243" s="219"/>
      <c r="J243" s="215"/>
      <c r="K243" s="215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137</v>
      </c>
      <c r="AU243" s="224" t="s">
        <v>90</v>
      </c>
      <c r="AV243" s="14" t="s">
        <v>90</v>
      </c>
      <c r="AW243" s="14" t="s">
        <v>36</v>
      </c>
      <c r="AX243" s="14" t="s">
        <v>80</v>
      </c>
      <c r="AY243" s="224" t="s">
        <v>126</v>
      </c>
    </row>
    <row r="244" spans="1:65" s="13" customFormat="1" ht="11.25">
      <c r="B244" s="204"/>
      <c r="C244" s="205"/>
      <c r="D244" s="199" t="s">
        <v>137</v>
      </c>
      <c r="E244" s="206" t="s">
        <v>1</v>
      </c>
      <c r="F244" s="207" t="s">
        <v>212</v>
      </c>
      <c r="G244" s="205"/>
      <c r="H244" s="206" t="s">
        <v>1</v>
      </c>
      <c r="I244" s="208"/>
      <c r="J244" s="205"/>
      <c r="K244" s="205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137</v>
      </c>
      <c r="AU244" s="213" t="s">
        <v>90</v>
      </c>
      <c r="AV244" s="13" t="s">
        <v>88</v>
      </c>
      <c r="AW244" s="13" t="s">
        <v>36</v>
      </c>
      <c r="AX244" s="13" t="s">
        <v>80</v>
      </c>
      <c r="AY244" s="213" t="s">
        <v>126</v>
      </c>
    </row>
    <row r="245" spans="1:65" s="14" customFormat="1" ht="11.25">
      <c r="B245" s="214"/>
      <c r="C245" s="215"/>
      <c r="D245" s="199" t="s">
        <v>137</v>
      </c>
      <c r="E245" s="216" t="s">
        <v>1</v>
      </c>
      <c r="F245" s="217" t="s">
        <v>147</v>
      </c>
      <c r="G245" s="215"/>
      <c r="H245" s="218">
        <v>4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137</v>
      </c>
      <c r="AU245" s="224" t="s">
        <v>90</v>
      </c>
      <c r="AV245" s="14" t="s">
        <v>90</v>
      </c>
      <c r="AW245" s="14" t="s">
        <v>36</v>
      </c>
      <c r="AX245" s="14" t="s">
        <v>80</v>
      </c>
      <c r="AY245" s="224" t="s">
        <v>126</v>
      </c>
    </row>
    <row r="246" spans="1:65" s="13" customFormat="1" ht="11.25">
      <c r="B246" s="204"/>
      <c r="C246" s="205"/>
      <c r="D246" s="199" t="s">
        <v>137</v>
      </c>
      <c r="E246" s="206" t="s">
        <v>1</v>
      </c>
      <c r="F246" s="207" t="s">
        <v>146</v>
      </c>
      <c r="G246" s="205"/>
      <c r="H246" s="206" t="s">
        <v>1</v>
      </c>
      <c r="I246" s="208"/>
      <c r="J246" s="205"/>
      <c r="K246" s="205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137</v>
      </c>
      <c r="AU246" s="213" t="s">
        <v>90</v>
      </c>
      <c r="AV246" s="13" t="s">
        <v>88</v>
      </c>
      <c r="AW246" s="13" t="s">
        <v>36</v>
      </c>
      <c r="AX246" s="13" t="s">
        <v>80</v>
      </c>
      <c r="AY246" s="213" t="s">
        <v>126</v>
      </c>
    </row>
    <row r="247" spans="1:65" s="14" customFormat="1" ht="11.25">
      <c r="B247" s="214"/>
      <c r="C247" s="215"/>
      <c r="D247" s="199" t="s">
        <v>137</v>
      </c>
      <c r="E247" s="216" t="s">
        <v>1</v>
      </c>
      <c r="F247" s="217" t="s">
        <v>213</v>
      </c>
      <c r="G247" s="215"/>
      <c r="H247" s="218">
        <v>20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137</v>
      </c>
      <c r="AU247" s="224" t="s">
        <v>90</v>
      </c>
      <c r="AV247" s="14" t="s">
        <v>90</v>
      </c>
      <c r="AW247" s="14" t="s">
        <v>36</v>
      </c>
      <c r="AX247" s="14" t="s">
        <v>80</v>
      </c>
      <c r="AY247" s="224" t="s">
        <v>126</v>
      </c>
    </row>
    <row r="248" spans="1:65" s="15" customFormat="1" ht="11.25">
      <c r="B248" s="225"/>
      <c r="C248" s="226"/>
      <c r="D248" s="199" t="s">
        <v>137</v>
      </c>
      <c r="E248" s="227" t="s">
        <v>1</v>
      </c>
      <c r="F248" s="228" t="s">
        <v>148</v>
      </c>
      <c r="G248" s="226"/>
      <c r="H248" s="229">
        <v>30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AT248" s="235" t="s">
        <v>137</v>
      </c>
      <c r="AU248" s="235" t="s">
        <v>90</v>
      </c>
      <c r="AV248" s="15" t="s">
        <v>133</v>
      </c>
      <c r="AW248" s="15" t="s">
        <v>36</v>
      </c>
      <c r="AX248" s="15" t="s">
        <v>88</v>
      </c>
      <c r="AY248" s="235" t="s">
        <v>126</v>
      </c>
    </row>
    <row r="249" spans="1:65" s="2" customFormat="1" ht="16.5" customHeight="1">
      <c r="A249" s="34"/>
      <c r="B249" s="35"/>
      <c r="C249" s="186" t="s">
        <v>218</v>
      </c>
      <c r="D249" s="186" t="s">
        <v>128</v>
      </c>
      <c r="E249" s="187" t="s">
        <v>219</v>
      </c>
      <c r="F249" s="188" t="s">
        <v>220</v>
      </c>
      <c r="G249" s="189" t="s">
        <v>208</v>
      </c>
      <c r="H249" s="190">
        <v>64</v>
      </c>
      <c r="I249" s="191"/>
      <c r="J249" s="192">
        <f>ROUND(I249*H249,2)</f>
        <v>0</v>
      </c>
      <c r="K249" s="188" t="s">
        <v>132</v>
      </c>
      <c r="L249" s="39"/>
      <c r="M249" s="193" t="s">
        <v>1</v>
      </c>
      <c r="N249" s="194" t="s">
        <v>45</v>
      </c>
      <c r="O249" s="71"/>
      <c r="P249" s="195">
        <f>O249*H249</f>
        <v>0</v>
      </c>
      <c r="Q249" s="195">
        <v>0</v>
      </c>
      <c r="R249" s="195">
        <f>Q249*H249</f>
        <v>0</v>
      </c>
      <c r="S249" s="195">
        <v>0.04</v>
      </c>
      <c r="T249" s="196">
        <f>S249*H249</f>
        <v>2.56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133</v>
      </c>
      <c r="AT249" s="197" t="s">
        <v>128</v>
      </c>
      <c r="AU249" s="197" t="s">
        <v>90</v>
      </c>
      <c r="AY249" s="17" t="s">
        <v>126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88</v>
      </c>
      <c r="BK249" s="198">
        <f>ROUND(I249*H249,2)</f>
        <v>0</v>
      </c>
      <c r="BL249" s="17" t="s">
        <v>133</v>
      </c>
      <c r="BM249" s="197" t="s">
        <v>221</v>
      </c>
    </row>
    <row r="250" spans="1:65" s="2" customFormat="1" ht="29.25">
      <c r="A250" s="34"/>
      <c r="B250" s="35"/>
      <c r="C250" s="36"/>
      <c r="D250" s="199" t="s">
        <v>135</v>
      </c>
      <c r="E250" s="36"/>
      <c r="F250" s="200" t="s">
        <v>222</v>
      </c>
      <c r="G250" s="36"/>
      <c r="H250" s="36"/>
      <c r="I250" s="201"/>
      <c r="J250" s="36"/>
      <c r="K250" s="36"/>
      <c r="L250" s="39"/>
      <c r="M250" s="202"/>
      <c r="N250" s="203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135</v>
      </c>
      <c r="AU250" s="17" t="s">
        <v>90</v>
      </c>
    </row>
    <row r="251" spans="1:65" s="13" customFormat="1" ht="11.25">
      <c r="B251" s="204"/>
      <c r="C251" s="205"/>
      <c r="D251" s="199" t="s">
        <v>137</v>
      </c>
      <c r="E251" s="206" t="s">
        <v>1</v>
      </c>
      <c r="F251" s="207" t="s">
        <v>210</v>
      </c>
      <c r="G251" s="205"/>
      <c r="H251" s="206" t="s">
        <v>1</v>
      </c>
      <c r="I251" s="208"/>
      <c r="J251" s="205"/>
      <c r="K251" s="205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137</v>
      </c>
      <c r="AU251" s="213" t="s">
        <v>90</v>
      </c>
      <c r="AV251" s="13" t="s">
        <v>88</v>
      </c>
      <c r="AW251" s="13" t="s">
        <v>36</v>
      </c>
      <c r="AX251" s="13" t="s">
        <v>80</v>
      </c>
      <c r="AY251" s="213" t="s">
        <v>126</v>
      </c>
    </row>
    <row r="252" spans="1:65" s="13" customFormat="1" ht="11.25">
      <c r="B252" s="204"/>
      <c r="C252" s="205"/>
      <c r="D252" s="199" t="s">
        <v>137</v>
      </c>
      <c r="E252" s="206" t="s">
        <v>1</v>
      </c>
      <c r="F252" s="207" t="s">
        <v>144</v>
      </c>
      <c r="G252" s="205"/>
      <c r="H252" s="206" t="s">
        <v>1</v>
      </c>
      <c r="I252" s="208"/>
      <c r="J252" s="205"/>
      <c r="K252" s="205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137</v>
      </c>
      <c r="AU252" s="213" t="s">
        <v>90</v>
      </c>
      <c r="AV252" s="13" t="s">
        <v>88</v>
      </c>
      <c r="AW252" s="13" t="s">
        <v>36</v>
      </c>
      <c r="AX252" s="13" t="s">
        <v>80</v>
      </c>
      <c r="AY252" s="213" t="s">
        <v>126</v>
      </c>
    </row>
    <row r="253" spans="1:65" s="14" customFormat="1" ht="11.25">
      <c r="B253" s="214"/>
      <c r="C253" s="215"/>
      <c r="D253" s="199" t="s">
        <v>137</v>
      </c>
      <c r="E253" s="216" t="s">
        <v>1</v>
      </c>
      <c r="F253" s="217" t="s">
        <v>223</v>
      </c>
      <c r="G253" s="215"/>
      <c r="H253" s="218">
        <v>64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137</v>
      </c>
      <c r="AU253" s="224" t="s">
        <v>90</v>
      </c>
      <c r="AV253" s="14" t="s">
        <v>90</v>
      </c>
      <c r="AW253" s="14" t="s">
        <v>36</v>
      </c>
      <c r="AX253" s="14" t="s">
        <v>80</v>
      </c>
      <c r="AY253" s="224" t="s">
        <v>126</v>
      </c>
    </row>
    <row r="254" spans="1:65" s="15" customFormat="1" ht="11.25">
      <c r="B254" s="225"/>
      <c r="C254" s="226"/>
      <c r="D254" s="199" t="s">
        <v>137</v>
      </c>
      <c r="E254" s="227" t="s">
        <v>1</v>
      </c>
      <c r="F254" s="228" t="s">
        <v>148</v>
      </c>
      <c r="G254" s="226"/>
      <c r="H254" s="229">
        <v>64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AT254" s="235" t="s">
        <v>137</v>
      </c>
      <c r="AU254" s="235" t="s">
        <v>90</v>
      </c>
      <c r="AV254" s="15" t="s">
        <v>133</v>
      </c>
      <c r="AW254" s="15" t="s">
        <v>36</v>
      </c>
      <c r="AX254" s="15" t="s">
        <v>88</v>
      </c>
      <c r="AY254" s="235" t="s">
        <v>126</v>
      </c>
    </row>
    <row r="255" spans="1:65" s="2" customFormat="1" ht="16.5" customHeight="1">
      <c r="A255" s="34"/>
      <c r="B255" s="35"/>
      <c r="C255" s="186" t="s">
        <v>224</v>
      </c>
      <c r="D255" s="186" t="s">
        <v>128</v>
      </c>
      <c r="E255" s="187" t="s">
        <v>225</v>
      </c>
      <c r="F255" s="188" t="s">
        <v>226</v>
      </c>
      <c r="G255" s="189" t="s">
        <v>208</v>
      </c>
      <c r="H255" s="190">
        <v>0</v>
      </c>
      <c r="I255" s="191"/>
      <c r="J255" s="192">
        <f>ROUND(I255*H255,2)</f>
        <v>0</v>
      </c>
      <c r="K255" s="188" t="s">
        <v>1</v>
      </c>
      <c r="L255" s="39"/>
      <c r="M255" s="193" t="s">
        <v>1</v>
      </c>
      <c r="N255" s="194" t="s">
        <v>45</v>
      </c>
      <c r="O255" s="71"/>
      <c r="P255" s="195">
        <f>O255*H255</f>
        <v>0</v>
      </c>
      <c r="Q255" s="195">
        <v>9.5200000000000007E-3</v>
      </c>
      <c r="R255" s="195">
        <f>Q255*H255</f>
        <v>0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133</v>
      </c>
      <c r="AT255" s="197" t="s">
        <v>128</v>
      </c>
      <c r="AU255" s="197" t="s">
        <v>90</v>
      </c>
      <c r="AY255" s="17" t="s">
        <v>126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88</v>
      </c>
      <c r="BK255" s="198">
        <f>ROUND(I255*H255,2)</f>
        <v>0</v>
      </c>
      <c r="BL255" s="17" t="s">
        <v>133</v>
      </c>
      <c r="BM255" s="197" t="s">
        <v>227</v>
      </c>
    </row>
    <row r="256" spans="1:65" s="2" customFormat="1" ht="11.25">
      <c r="A256" s="34"/>
      <c r="B256" s="35"/>
      <c r="C256" s="36"/>
      <c r="D256" s="199" t="s">
        <v>135</v>
      </c>
      <c r="E256" s="36"/>
      <c r="F256" s="200" t="s">
        <v>226</v>
      </c>
      <c r="G256" s="36"/>
      <c r="H256" s="36"/>
      <c r="I256" s="201"/>
      <c r="J256" s="36"/>
      <c r="K256" s="36"/>
      <c r="L256" s="39"/>
      <c r="M256" s="202"/>
      <c r="N256" s="203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135</v>
      </c>
      <c r="AU256" s="17" t="s">
        <v>90</v>
      </c>
    </row>
    <row r="257" spans="1:65" s="2" customFormat="1" ht="24.2" customHeight="1">
      <c r="A257" s="34"/>
      <c r="B257" s="35"/>
      <c r="C257" s="186" t="s">
        <v>8</v>
      </c>
      <c r="D257" s="186" t="s">
        <v>128</v>
      </c>
      <c r="E257" s="187" t="s">
        <v>228</v>
      </c>
      <c r="F257" s="188" t="s">
        <v>229</v>
      </c>
      <c r="G257" s="189" t="s">
        <v>230</v>
      </c>
      <c r="H257" s="190">
        <v>0</v>
      </c>
      <c r="I257" s="191"/>
      <c r="J257" s="192">
        <f>ROUND(I257*H257,2)</f>
        <v>0</v>
      </c>
      <c r="K257" s="188" t="s">
        <v>132</v>
      </c>
      <c r="L257" s="39"/>
      <c r="M257" s="193" t="s">
        <v>1</v>
      </c>
      <c r="N257" s="194" t="s">
        <v>45</v>
      </c>
      <c r="O257" s="71"/>
      <c r="P257" s="195">
        <f>O257*H257</f>
        <v>0</v>
      </c>
      <c r="Q257" s="195">
        <v>3.0000000000000001E-5</v>
      </c>
      <c r="R257" s="195">
        <f>Q257*H257</f>
        <v>0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133</v>
      </c>
      <c r="AT257" s="197" t="s">
        <v>128</v>
      </c>
      <c r="AU257" s="197" t="s">
        <v>90</v>
      </c>
      <c r="AY257" s="17" t="s">
        <v>126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7" t="s">
        <v>88</v>
      </c>
      <c r="BK257" s="198">
        <f>ROUND(I257*H257,2)</f>
        <v>0</v>
      </c>
      <c r="BL257" s="17" t="s">
        <v>133</v>
      </c>
      <c r="BM257" s="197" t="s">
        <v>231</v>
      </c>
    </row>
    <row r="258" spans="1:65" s="2" customFormat="1" ht="19.5">
      <c r="A258" s="34"/>
      <c r="B258" s="35"/>
      <c r="C258" s="36"/>
      <c r="D258" s="199" t="s">
        <v>135</v>
      </c>
      <c r="E258" s="36"/>
      <c r="F258" s="200" t="s">
        <v>232</v>
      </c>
      <c r="G258" s="36"/>
      <c r="H258" s="36"/>
      <c r="I258" s="201"/>
      <c r="J258" s="36"/>
      <c r="K258" s="36"/>
      <c r="L258" s="39"/>
      <c r="M258" s="202"/>
      <c r="N258" s="203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135</v>
      </c>
      <c r="AU258" s="17" t="s">
        <v>90</v>
      </c>
    </row>
    <row r="259" spans="1:65" s="2" customFormat="1" ht="24.2" customHeight="1">
      <c r="A259" s="34"/>
      <c r="B259" s="35"/>
      <c r="C259" s="186" t="s">
        <v>233</v>
      </c>
      <c r="D259" s="186" t="s">
        <v>128</v>
      </c>
      <c r="E259" s="187" t="s">
        <v>234</v>
      </c>
      <c r="F259" s="188" t="s">
        <v>235</v>
      </c>
      <c r="G259" s="189" t="s">
        <v>236</v>
      </c>
      <c r="H259" s="190">
        <v>0</v>
      </c>
      <c r="I259" s="191"/>
      <c r="J259" s="192">
        <f>ROUND(I259*H259,2)</f>
        <v>0</v>
      </c>
      <c r="K259" s="188" t="s">
        <v>132</v>
      </c>
      <c r="L259" s="39"/>
      <c r="M259" s="193" t="s">
        <v>1</v>
      </c>
      <c r="N259" s="194" t="s">
        <v>45</v>
      </c>
      <c r="O259" s="71"/>
      <c r="P259" s="195">
        <f>O259*H259</f>
        <v>0</v>
      </c>
      <c r="Q259" s="195">
        <v>0</v>
      </c>
      <c r="R259" s="195">
        <f>Q259*H259</f>
        <v>0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133</v>
      </c>
      <c r="AT259" s="197" t="s">
        <v>128</v>
      </c>
      <c r="AU259" s="197" t="s">
        <v>90</v>
      </c>
      <c r="AY259" s="17" t="s">
        <v>126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17" t="s">
        <v>88</v>
      </c>
      <c r="BK259" s="198">
        <f>ROUND(I259*H259,2)</f>
        <v>0</v>
      </c>
      <c r="BL259" s="17" t="s">
        <v>133</v>
      </c>
      <c r="BM259" s="197" t="s">
        <v>237</v>
      </c>
    </row>
    <row r="260" spans="1:65" s="2" customFormat="1" ht="19.5">
      <c r="A260" s="34"/>
      <c r="B260" s="35"/>
      <c r="C260" s="36"/>
      <c r="D260" s="199" t="s">
        <v>135</v>
      </c>
      <c r="E260" s="36"/>
      <c r="F260" s="200" t="s">
        <v>238</v>
      </c>
      <c r="G260" s="36"/>
      <c r="H260" s="36"/>
      <c r="I260" s="201"/>
      <c r="J260" s="36"/>
      <c r="K260" s="36"/>
      <c r="L260" s="39"/>
      <c r="M260" s="202"/>
      <c r="N260" s="203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135</v>
      </c>
      <c r="AU260" s="17" t="s">
        <v>90</v>
      </c>
    </row>
    <row r="261" spans="1:65" s="2" customFormat="1" ht="24.2" customHeight="1">
      <c r="A261" s="34"/>
      <c r="B261" s="35"/>
      <c r="C261" s="186" t="s">
        <v>239</v>
      </c>
      <c r="D261" s="186" t="s">
        <v>128</v>
      </c>
      <c r="E261" s="187" t="s">
        <v>240</v>
      </c>
      <c r="F261" s="188" t="s">
        <v>241</v>
      </c>
      <c r="G261" s="189" t="s">
        <v>208</v>
      </c>
      <c r="H261" s="190">
        <v>25.5</v>
      </c>
      <c r="I261" s="191"/>
      <c r="J261" s="192">
        <f>ROUND(I261*H261,2)</f>
        <v>0</v>
      </c>
      <c r="K261" s="188" t="s">
        <v>132</v>
      </c>
      <c r="L261" s="39"/>
      <c r="M261" s="193" t="s">
        <v>1</v>
      </c>
      <c r="N261" s="194" t="s">
        <v>45</v>
      </c>
      <c r="O261" s="71"/>
      <c r="P261" s="195">
        <f>O261*H261</f>
        <v>0</v>
      </c>
      <c r="Q261" s="195">
        <v>8.6800000000000002E-3</v>
      </c>
      <c r="R261" s="195">
        <f>Q261*H261</f>
        <v>0.22134000000000001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133</v>
      </c>
      <c r="AT261" s="197" t="s">
        <v>128</v>
      </c>
      <c r="AU261" s="197" t="s">
        <v>90</v>
      </c>
      <c r="AY261" s="17" t="s">
        <v>126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7" t="s">
        <v>88</v>
      </c>
      <c r="BK261" s="198">
        <f>ROUND(I261*H261,2)</f>
        <v>0</v>
      </c>
      <c r="BL261" s="17" t="s">
        <v>133</v>
      </c>
      <c r="BM261" s="197" t="s">
        <v>242</v>
      </c>
    </row>
    <row r="262" spans="1:65" s="2" customFormat="1" ht="58.5">
      <c r="A262" s="34"/>
      <c r="B262" s="35"/>
      <c r="C262" s="36"/>
      <c r="D262" s="199" t="s">
        <v>135</v>
      </c>
      <c r="E262" s="36"/>
      <c r="F262" s="200" t="s">
        <v>243</v>
      </c>
      <c r="G262" s="36"/>
      <c r="H262" s="36"/>
      <c r="I262" s="201"/>
      <c r="J262" s="36"/>
      <c r="K262" s="36"/>
      <c r="L262" s="39"/>
      <c r="M262" s="202"/>
      <c r="N262" s="203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135</v>
      </c>
      <c r="AU262" s="17" t="s">
        <v>90</v>
      </c>
    </row>
    <row r="263" spans="1:65" s="13" customFormat="1" ht="11.25">
      <c r="B263" s="204"/>
      <c r="C263" s="205"/>
      <c r="D263" s="199" t="s">
        <v>137</v>
      </c>
      <c r="E263" s="206" t="s">
        <v>1</v>
      </c>
      <c r="F263" s="207" t="s">
        <v>143</v>
      </c>
      <c r="G263" s="205"/>
      <c r="H263" s="206" t="s">
        <v>1</v>
      </c>
      <c r="I263" s="208"/>
      <c r="J263" s="205"/>
      <c r="K263" s="205"/>
      <c r="L263" s="209"/>
      <c r="M263" s="210"/>
      <c r="N263" s="211"/>
      <c r="O263" s="211"/>
      <c r="P263" s="211"/>
      <c r="Q263" s="211"/>
      <c r="R263" s="211"/>
      <c r="S263" s="211"/>
      <c r="T263" s="212"/>
      <c r="AT263" s="213" t="s">
        <v>137</v>
      </c>
      <c r="AU263" s="213" t="s">
        <v>90</v>
      </c>
      <c r="AV263" s="13" t="s">
        <v>88</v>
      </c>
      <c r="AW263" s="13" t="s">
        <v>36</v>
      </c>
      <c r="AX263" s="13" t="s">
        <v>80</v>
      </c>
      <c r="AY263" s="213" t="s">
        <v>126</v>
      </c>
    </row>
    <row r="264" spans="1:65" s="13" customFormat="1" ht="11.25">
      <c r="B264" s="204"/>
      <c r="C264" s="205"/>
      <c r="D264" s="199" t="s">
        <v>137</v>
      </c>
      <c r="E264" s="206" t="s">
        <v>1</v>
      </c>
      <c r="F264" s="207" t="s">
        <v>244</v>
      </c>
      <c r="G264" s="205"/>
      <c r="H264" s="206" t="s">
        <v>1</v>
      </c>
      <c r="I264" s="208"/>
      <c r="J264" s="205"/>
      <c r="K264" s="205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137</v>
      </c>
      <c r="AU264" s="213" t="s">
        <v>90</v>
      </c>
      <c r="AV264" s="13" t="s">
        <v>88</v>
      </c>
      <c r="AW264" s="13" t="s">
        <v>36</v>
      </c>
      <c r="AX264" s="13" t="s">
        <v>80</v>
      </c>
      <c r="AY264" s="213" t="s">
        <v>126</v>
      </c>
    </row>
    <row r="265" spans="1:65" s="14" customFormat="1" ht="11.25">
      <c r="B265" s="214"/>
      <c r="C265" s="215"/>
      <c r="D265" s="199" t="s">
        <v>137</v>
      </c>
      <c r="E265" s="216" t="s">
        <v>1</v>
      </c>
      <c r="F265" s="217" t="s">
        <v>245</v>
      </c>
      <c r="G265" s="215"/>
      <c r="H265" s="218">
        <v>22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137</v>
      </c>
      <c r="AU265" s="224" t="s">
        <v>90</v>
      </c>
      <c r="AV265" s="14" t="s">
        <v>90</v>
      </c>
      <c r="AW265" s="14" t="s">
        <v>36</v>
      </c>
      <c r="AX265" s="14" t="s">
        <v>80</v>
      </c>
      <c r="AY265" s="224" t="s">
        <v>126</v>
      </c>
    </row>
    <row r="266" spans="1:65" s="13" customFormat="1" ht="11.25">
      <c r="B266" s="204"/>
      <c r="C266" s="205"/>
      <c r="D266" s="199" t="s">
        <v>137</v>
      </c>
      <c r="E266" s="206" t="s">
        <v>1</v>
      </c>
      <c r="F266" s="207" t="s">
        <v>155</v>
      </c>
      <c r="G266" s="205"/>
      <c r="H266" s="206" t="s">
        <v>1</v>
      </c>
      <c r="I266" s="208"/>
      <c r="J266" s="205"/>
      <c r="K266" s="205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137</v>
      </c>
      <c r="AU266" s="213" t="s">
        <v>90</v>
      </c>
      <c r="AV266" s="13" t="s">
        <v>88</v>
      </c>
      <c r="AW266" s="13" t="s">
        <v>36</v>
      </c>
      <c r="AX266" s="13" t="s">
        <v>80</v>
      </c>
      <c r="AY266" s="213" t="s">
        <v>126</v>
      </c>
    </row>
    <row r="267" spans="1:65" s="14" customFormat="1" ht="11.25">
      <c r="B267" s="214"/>
      <c r="C267" s="215"/>
      <c r="D267" s="199" t="s">
        <v>137</v>
      </c>
      <c r="E267" s="216" t="s">
        <v>1</v>
      </c>
      <c r="F267" s="217" t="s">
        <v>246</v>
      </c>
      <c r="G267" s="215"/>
      <c r="H267" s="218">
        <v>1.1000000000000001</v>
      </c>
      <c r="I267" s="219"/>
      <c r="J267" s="215"/>
      <c r="K267" s="215"/>
      <c r="L267" s="220"/>
      <c r="M267" s="221"/>
      <c r="N267" s="222"/>
      <c r="O267" s="222"/>
      <c r="P267" s="222"/>
      <c r="Q267" s="222"/>
      <c r="R267" s="222"/>
      <c r="S267" s="222"/>
      <c r="T267" s="223"/>
      <c r="AT267" s="224" t="s">
        <v>137</v>
      </c>
      <c r="AU267" s="224" t="s">
        <v>90</v>
      </c>
      <c r="AV267" s="14" t="s">
        <v>90</v>
      </c>
      <c r="AW267" s="14" t="s">
        <v>36</v>
      </c>
      <c r="AX267" s="14" t="s">
        <v>80</v>
      </c>
      <c r="AY267" s="224" t="s">
        <v>126</v>
      </c>
    </row>
    <row r="268" spans="1:65" s="13" customFormat="1" ht="11.25">
      <c r="B268" s="204"/>
      <c r="C268" s="205"/>
      <c r="D268" s="199" t="s">
        <v>137</v>
      </c>
      <c r="E268" s="206" t="s">
        <v>1</v>
      </c>
      <c r="F268" s="207" t="s">
        <v>146</v>
      </c>
      <c r="G268" s="205"/>
      <c r="H268" s="206" t="s">
        <v>1</v>
      </c>
      <c r="I268" s="208"/>
      <c r="J268" s="205"/>
      <c r="K268" s="205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137</v>
      </c>
      <c r="AU268" s="213" t="s">
        <v>90</v>
      </c>
      <c r="AV268" s="13" t="s">
        <v>88</v>
      </c>
      <c r="AW268" s="13" t="s">
        <v>36</v>
      </c>
      <c r="AX268" s="13" t="s">
        <v>80</v>
      </c>
      <c r="AY268" s="213" t="s">
        <v>126</v>
      </c>
    </row>
    <row r="269" spans="1:65" s="14" customFormat="1" ht="11.25">
      <c r="B269" s="214"/>
      <c r="C269" s="215"/>
      <c r="D269" s="199" t="s">
        <v>137</v>
      </c>
      <c r="E269" s="216" t="s">
        <v>1</v>
      </c>
      <c r="F269" s="217" t="s">
        <v>247</v>
      </c>
      <c r="G269" s="215"/>
      <c r="H269" s="218">
        <v>2.4</v>
      </c>
      <c r="I269" s="219"/>
      <c r="J269" s="215"/>
      <c r="K269" s="215"/>
      <c r="L269" s="220"/>
      <c r="M269" s="221"/>
      <c r="N269" s="222"/>
      <c r="O269" s="222"/>
      <c r="P269" s="222"/>
      <c r="Q269" s="222"/>
      <c r="R269" s="222"/>
      <c r="S269" s="222"/>
      <c r="T269" s="223"/>
      <c r="AT269" s="224" t="s">
        <v>137</v>
      </c>
      <c r="AU269" s="224" t="s">
        <v>90</v>
      </c>
      <c r="AV269" s="14" t="s">
        <v>90</v>
      </c>
      <c r="AW269" s="14" t="s">
        <v>36</v>
      </c>
      <c r="AX269" s="14" t="s">
        <v>80</v>
      </c>
      <c r="AY269" s="224" t="s">
        <v>126</v>
      </c>
    </row>
    <row r="270" spans="1:65" s="15" customFormat="1" ht="11.25">
      <c r="B270" s="225"/>
      <c r="C270" s="226"/>
      <c r="D270" s="199" t="s">
        <v>137</v>
      </c>
      <c r="E270" s="227" t="s">
        <v>1</v>
      </c>
      <c r="F270" s="228" t="s">
        <v>148</v>
      </c>
      <c r="G270" s="226"/>
      <c r="H270" s="229">
        <v>25.5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AT270" s="235" t="s">
        <v>137</v>
      </c>
      <c r="AU270" s="235" t="s">
        <v>90</v>
      </c>
      <c r="AV270" s="15" t="s">
        <v>133</v>
      </c>
      <c r="AW270" s="15" t="s">
        <v>4</v>
      </c>
      <c r="AX270" s="15" t="s">
        <v>88</v>
      </c>
      <c r="AY270" s="235" t="s">
        <v>126</v>
      </c>
    </row>
    <row r="271" spans="1:65" s="2" customFormat="1" ht="24.2" customHeight="1">
      <c r="A271" s="34"/>
      <c r="B271" s="35"/>
      <c r="C271" s="186" t="s">
        <v>248</v>
      </c>
      <c r="D271" s="186" t="s">
        <v>128</v>
      </c>
      <c r="E271" s="187" t="s">
        <v>249</v>
      </c>
      <c r="F271" s="188" t="s">
        <v>250</v>
      </c>
      <c r="G271" s="189" t="s">
        <v>208</v>
      </c>
      <c r="H271" s="190">
        <v>60.8</v>
      </c>
      <c r="I271" s="191"/>
      <c r="J271" s="192">
        <f>ROUND(I271*H271,2)</f>
        <v>0</v>
      </c>
      <c r="K271" s="188" t="s">
        <v>132</v>
      </c>
      <c r="L271" s="39"/>
      <c r="M271" s="193" t="s">
        <v>1</v>
      </c>
      <c r="N271" s="194" t="s">
        <v>45</v>
      </c>
      <c r="O271" s="71"/>
      <c r="P271" s="195">
        <f>O271*H271</f>
        <v>0</v>
      </c>
      <c r="Q271" s="195">
        <v>3.6900000000000002E-2</v>
      </c>
      <c r="R271" s="195">
        <f>Q271*H271</f>
        <v>2.2435200000000002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133</v>
      </c>
      <c r="AT271" s="197" t="s">
        <v>128</v>
      </c>
      <c r="AU271" s="197" t="s">
        <v>90</v>
      </c>
      <c r="AY271" s="17" t="s">
        <v>126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7" t="s">
        <v>88</v>
      </c>
      <c r="BK271" s="198">
        <f>ROUND(I271*H271,2)</f>
        <v>0</v>
      </c>
      <c r="BL271" s="17" t="s">
        <v>133</v>
      </c>
      <c r="BM271" s="197" t="s">
        <v>251</v>
      </c>
    </row>
    <row r="272" spans="1:65" s="2" customFormat="1" ht="58.5">
      <c r="A272" s="34"/>
      <c r="B272" s="35"/>
      <c r="C272" s="36"/>
      <c r="D272" s="199" t="s">
        <v>135</v>
      </c>
      <c r="E272" s="36"/>
      <c r="F272" s="200" t="s">
        <v>252</v>
      </c>
      <c r="G272" s="36"/>
      <c r="H272" s="36"/>
      <c r="I272" s="201"/>
      <c r="J272" s="36"/>
      <c r="K272" s="36"/>
      <c r="L272" s="39"/>
      <c r="M272" s="202"/>
      <c r="N272" s="203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135</v>
      </c>
      <c r="AU272" s="17" t="s">
        <v>90</v>
      </c>
    </row>
    <row r="273" spans="1:65" s="13" customFormat="1" ht="11.25">
      <c r="B273" s="204"/>
      <c r="C273" s="205"/>
      <c r="D273" s="199" t="s">
        <v>137</v>
      </c>
      <c r="E273" s="206" t="s">
        <v>1</v>
      </c>
      <c r="F273" s="207" t="s">
        <v>143</v>
      </c>
      <c r="G273" s="205"/>
      <c r="H273" s="206" t="s">
        <v>1</v>
      </c>
      <c r="I273" s="208"/>
      <c r="J273" s="205"/>
      <c r="K273" s="205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137</v>
      </c>
      <c r="AU273" s="213" t="s">
        <v>90</v>
      </c>
      <c r="AV273" s="13" t="s">
        <v>88</v>
      </c>
      <c r="AW273" s="13" t="s">
        <v>36</v>
      </c>
      <c r="AX273" s="13" t="s">
        <v>80</v>
      </c>
      <c r="AY273" s="213" t="s">
        <v>126</v>
      </c>
    </row>
    <row r="274" spans="1:65" s="13" customFormat="1" ht="11.25">
      <c r="B274" s="204"/>
      <c r="C274" s="205"/>
      <c r="D274" s="199" t="s">
        <v>137</v>
      </c>
      <c r="E274" s="206" t="s">
        <v>1</v>
      </c>
      <c r="F274" s="207" t="s">
        <v>244</v>
      </c>
      <c r="G274" s="205"/>
      <c r="H274" s="206" t="s">
        <v>1</v>
      </c>
      <c r="I274" s="208"/>
      <c r="J274" s="205"/>
      <c r="K274" s="205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137</v>
      </c>
      <c r="AU274" s="213" t="s">
        <v>90</v>
      </c>
      <c r="AV274" s="13" t="s">
        <v>88</v>
      </c>
      <c r="AW274" s="13" t="s">
        <v>36</v>
      </c>
      <c r="AX274" s="13" t="s">
        <v>80</v>
      </c>
      <c r="AY274" s="213" t="s">
        <v>126</v>
      </c>
    </row>
    <row r="275" spans="1:65" s="14" customFormat="1" ht="11.25">
      <c r="B275" s="214"/>
      <c r="C275" s="215"/>
      <c r="D275" s="199" t="s">
        <v>137</v>
      </c>
      <c r="E275" s="216" t="s">
        <v>1</v>
      </c>
      <c r="F275" s="217" t="s">
        <v>253</v>
      </c>
      <c r="G275" s="215"/>
      <c r="H275" s="218">
        <v>15.4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137</v>
      </c>
      <c r="AU275" s="224" t="s">
        <v>90</v>
      </c>
      <c r="AV275" s="14" t="s">
        <v>90</v>
      </c>
      <c r="AW275" s="14" t="s">
        <v>36</v>
      </c>
      <c r="AX275" s="14" t="s">
        <v>80</v>
      </c>
      <c r="AY275" s="224" t="s">
        <v>126</v>
      </c>
    </row>
    <row r="276" spans="1:65" s="13" customFormat="1" ht="11.25">
      <c r="B276" s="204"/>
      <c r="C276" s="205"/>
      <c r="D276" s="199" t="s">
        <v>137</v>
      </c>
      <c r="E276" s="206" t="s">
        <v>1</v>
      </c>
      <c r="F276" s="207" t="s">
        <v>155</v>
      </c>
      <c r="G276" s="205"/>
      <c r="H276" s="206" t="s">
        <v>1</v>
      </c>
      <c r="I276" s="208"/>
      <c r="J276" s="205"/>
      <c r="K276" s="205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137</v>
      </c>
      <c r="AU276" s="213" t="s">
        <v>90</v>
      </c>
      <c r="AV276" s="13" t="s">
        <v>88</v>
      </c>
      <c r="AW276" s="13" t="s">
        <v>36</v>
      </c>
      <c r="AX276" s="13" t="s">
        <v>80</v>
      </c>
      <c r="AY276" s="213" t="s">
        <v>126</v>
      </c>
    </row>
    <row r="277" spans="1:65" s="14" customFormat="1" ht="11.25">
      <c r="B277" s="214"/>
      <c r="C277" s="215"/>
      <c r="D277" s="199" t="s">
        <v>137</v>
      </c>
      <c r="E277" s="216" t="s">
        <v>1</v>
      </c>
      <c r="F277" s="217" t="s">
        <v>254</v>
      </c>
      <c r="G277" s="215"/>
      <c r="H277" s="218">
        <v>2.2000000000000002</v>
      </c>
      <c r="I277" s="219"/>
      <c r="J277" s="215"/>
      <c r="K277" s="215"/>
      <c r="L277" s="220"/>
      <c r="M277" s="221"/>
      <c r="N277" s="222"/>
      <c r="O277" s="222"/>
      <c r="P277" s="222"/>
      <c r="Q277" s="222"/>
      <c r="R277" s="222"/>
      <c r="S277" s="222"/>
      <c r="T277" s="223"/>
      <c r="AT277" s="224" t="s">
        <v>137</v>
      </c>
      <c r="AU277" s="224" t="s">
        <v>90</v>
      </c>
      <c r="AV277" s="14" t="s">
        <v>90</v>
      </c>
      <c r="AW277" s="14" t="s">
        <v>36</v>
      </c>
      <c r="AX277" s="14" t="s">
        <v>80</v>
      </c>
      <c r="AY277" s="224" t="s">
        <v>126</v>
      </c>
    </row>
    <row r="278" spans="1:65" s="13" customFormat="1" ht="11.25">
      <c r="B278" s="204"/>
      <c r="C278" s="205"/>
      <c r="D278" s="199" t="s">
        <v>137</v>
      </c>
      <c r="E278" s="206" t="s">
        <v>1</v>
      </c>
      <c r="F278" s="207" t="s">
        <v>146</v>
      </c>
      <c r="G278" s="205"/>
      <c r="H278" s="206" t="s">
        <v>1</v>
      </c>
      <c r="I278" s="208"/>
      <c r="J278" s="205"/>
      <c r="K278" s="205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137</v>
      </c>
      <c r="AU278" s="213" t="s">
        <v>90</v>
      </c>
      <c r="AV278" s="13" t="s">
        <v>88</v>
      </c>
      <c r="AW278" s="13" t="s">
        <v>36</v>
      </c>
      <c r="AX278" s="13" t="s">
        <v>80</v>
      </c>
      <c r="AY278" s="213" t="s">
        <v>126</v>
      </c>
    </row>
    <row r="279" spans="1:65" s="14" customFormat="1" ht="11.25">
      <c r="B279" s="214"/>
      <c r="C279" s="215"/>
      <c r="D279" s="199" t="s">
        <v>137</v>
      </c>
      <c r="E279" s="216" t="s">
        <v>1</v>
      </c>
      <c r="F279" s="217" t="s">
        <v>255</v>
      </c>
      <c r="G279" s="215"/>
      <c r="H279" s="218">
        <v>43.2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137</v>
      </c>
      <c r="AU279" s="224" t="s">
        <v>90</v>
      </c>
      <c r="AV279" s="14" t="s">
        <v>90</v>
      </c>
      <c r="AW279" s="14" t="s">
        <v>36</v>
      </c>
      <c r="AX279" s="14" t="s">
        <v>80</v>
      </c>
      <c r="AY279" s="224" t="s">
        <v>126</v>
      </c>
    </row>
    <row r="280" spans="1:65" s="15" customFormat="1" ht="11.25">
      <c r="B280" s="225"/>
      <c r="C280" s="226"/>
      <c r="D280" s="199" t="s">
        <v>137</v>
      </c>
      <c r="E280" s="227" t="s">
        <v>1</v>
      </c>
      <c r="F280" s="228" t="s">
        <v>148</v>
      </c>
      <c r="G280" s="226"/>
      <c r="H280" s="229">
        <v>60.8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AT280" s="235" t="s">
        <v>137</v>
      </c>
      <c r="AU280" s="235" t="s">
        <v>90</v>
      </c>
      <c r="AV280" s="15" t="s">
        <v>133</v>
      </c>
      <c r="AW280" s="15" t="s">
        <v>4</v>
      </c>
      <c r="AX280" s="15" t="s">
        <v>88</v>
      </c>
      <c r="AY280" s="235" t="s">
        <v>126</v>
      </c>
    </row>
    <row r="281" spans="1:65" s="2" customFormat="1" ht="33" customHeight="1">
      <c r="A281" s="34"/>
      <c r="B281" s="35"/>
      <c r="C281" s="186" t="s">
        <v>256</v>
      </c>
      <c r="D281" s="186" t="s">
        <v>128</v>
      </c>
      <c r="E281" s="187" t="s">
        <v>257</v>
      </c>
      <c r="F281" s="188" t="s">
        <v>258</v>
      </c>
      <c r="G281" s="189" t="s">
        <v>259</v>
      </c>
      <c r="H281" s="190">
        <v>10</v>
      </c>
      <c r="I281" s="191"/>
      <c r="J281" s="192">
        <f>ROUND(I281*H281,2)</f>
        <v>0</v>
      </c>
      <c r="K281" s="188" t="s">
        <v>132</v>
      </c>
      <c r="L281" s="39"/>
      <c r="M281" s="193" t="s">
        <v>1</v>
      </c>
      <c r="N281" s="194" t="s">
        <v>45</v>
      </c>
      <c r="O281" s="71"/>
      <c r="P281" s="195">
        <f>O281*H281</f>
        <v>0</v>
      </c>
      <c r="Q281" s="195">
        <v>6.4999999999999997E-4</v>
      </c>
      <c r="R281" s="195">
        <f>Q281*H281</f>
        <v>6.4999999999999997E-3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133</v>
      </c>
      <c r="AT281" s="197" t="s">
        <v>128</v>
      </c>
      <c r="AU281" s="197" t="s">
        <v>90</v>
      </c>
      <c r="AY281" s="17" t="s">
        <v>126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7" t="s">
        <v>88</v>
      </c>
      <c r="BK281" s="198">
        <f>ROUND(I281*H281,2)</f>
        <v>0</v>
      </c>
      <c r="BL281" s="17" t="s">
        <v>133</v>
      </c>
      <c r="BM281" s="197" t="s">
        <v>260</v>
      </c>
    </row>
    <row r="282" spans="1:65" s="2" customFormat="1" ht="19.5">
      <c r="A282" s="34"/>
      <c r="B282" s="35"/>
      <c r="C282" s="36"/>
      <c r="D282" s="199" t="s">
        <v>135</v>
      </c>
      <c r="E282" s="36"/>
      <c r="F282" s="200" t="s">
        <v>261</v>
      </c>
      <c r="G282" s="36"/>
      <c r="H282" s="36"/>
      <c r="I282" s="201"/>
      <c r="J282" s="36"/>
      <c r="K282" s="36"/>
      <c r="L282" s="39"/>
      <c r="M282" s="202"/>
      <c r="N282" s="203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135</v>
      </c>
      <c r="AU282" s="17" t="s">
        <v>90</v>
      </c>
    </row>
    <row r="283" spans="1:65" s="13" customFormat="1" ht="11.25">
      <c r="B283" s="204"/>
      <c r="C283" s="205"/>
      <c r="D283" s="199" t="s">
        <v>137</v>
      </c>
      <c r="E283" s="206" t="s">
        <v>1</v>
      </c>
      <c r="F283" s="207" t="s">
        <v>262</v>
      </c>
      <c r="G283" s="205"/>
      <c r="H283" s="206" t="s">
        <v>1</v>
      </c>
      <c r="I283" s="208"/>
      <c r="J283" s="205"/>
      <c r="K283" s="205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137</v>
      </c>
      <c r="AU283" s="213" t="s">
        <v>90</v>
      </c>
      <c r="AV283" s="13" t="s">
        <v>88</v>
      </c>
      <c r="AW283" s="13" t="s">
        <v>36</v>
      </c>
      <c r="AX283" s="13" t="s">
        <v>80</v>
      </c>
      <c r="AY283" s="213" t="s">
        <v>126</v>
      </c>
    </row>
    <row r="284" spans="1:65" s="14" customFormat="1" ht="11.25">
      <c r="B284" s="214"/>
      <c r="C284" s="215"/>
      <c r="D284" s="199" t="s">
        <v>137</v>
      </c>
      <c r="E284" s="216" t="s">
        <v>1</v>
      </c>
      <c r="F284" s="217" t="s">
        <v>196</v>
      </c>
      <c r="G284" s="215"/>
      <c r="H284" s="218">
        <v>10</v>
      </c>
      <c r="I284" s="219"/>
      <c r="J284" s="215"/>
      <c r="K284" s="215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137</v>
      </c>
      <c r="AU284" s="224" t="s">
        <v>90</v>
      </c>
      <c r="AV284" s="14" t="s">
        <v>90</v>
      </c>
      <c r="AW284" s="14" t="s">
        <v>36</v>
      </c>
      <c r="AX284" s="14" t="s">
        <v>88</v>
      </c>
      <c r="AY284" s="224" t="s">
        <v>126</v>
      </c>
    </row>
    <row r="285" spans="1:65" s="2" customFormat="1" ht="37.9" customHeight="1">
      <c r="A285" s="34"/>
      <c r="B285" s="35"/>
      <c r="C285" s="186" t="s">
        <v>263</v>
      </c>
      <c r="D285" s="186" t="s">
        <v>128</v>
      </c>
      <c r="E285" s="187" t="s">
        <v>264</v>
      </c>
      <c r="F285" s="188" t="s">
        <v>265</v>
      </c>
      <c r="G285" s="189" t="s">
        <v>259</v>
      </c>
      <c r="H285" s="190">
        <v>10</v>
      </c>
      <c r="I285" s="191"/>
      <c r="J285" s="192">
        <f>ROUND(I285*H285,2)</f>
        <v>0</v>
      </c>
      <c r="K285" s="188" t="s">
        <v>132</v>
      </c>
      <c r="L285" s="39"/>
      <c r="M285" s="193" t="s">
        <v>1</v>
      </c>
      <c r="N285" s="194" t="s">
        <v>45</v>
      </c>
      <c r="O285" s="71"/>
      <c r="P285" s="195">
        <f>O285*H285</f>
        <v>0</v>
      </c>
      <c r="Q285" s="195">
        <v>0</v>
      </c>
      <c r="R285" s="195">
        <f>Q285*H285</f>
        <v>0</v>
      </c>
      <c r="S285" s="195">
        <v>0</v>
      </c>
      <c r="T285" s="19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133</v>
      </c>
      <c r="AT285" s="197" t="s">
        <v>128</v>
      </c>
      <c r="AU285" s="197" t="s">
        <v>90</v>
      </c>
      <c r="AY285" s="17" t="s">
        <v>126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17" t="s">
        <v>88</v>
      </c>
      <c r="BK285" s="198">
        <f>ROUND(I285*H285,2)</f>
        <v>0</v>
      </c>
      <c r="BL285" s="17" t="s">
        <v>133</v>
      </c>
      <c r="BM285" s="197" t="s">
        <v>266</v>
      </c>
    </row>
    <row r="286" spans="1:65" s="2" customFormat="1" ht="19.5">
      <c r="A286" s="34"/>
      <c r="B286" s="35"/>
      <c r="C286" s="36"/>
      <c r="D286" s="199" t="s">
        <v>135</v>
      </c>
      <c r="E286" s="36"/>
      <c r="F286" s="200" t="s">
        <v>267</v>
      </c>
      <c r="G286" s="36"/>
      <c r="H286" s="36"/>
      <c r="I286" s="201"/>
      <c r="J286" s="36"/>
      <c r="K286" s="36"/>
      <c r="L286" s="39"/>
      <c r="M286" s="202"/>
      <c r="N286" s="203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135</v>
      </c>
      <c r="AU286" s="17" t="s">
        <v>90</v>
      </c>
    </row>
    <row r="287" spans="1:65" s="13" customFormat="1" ht="11.25">
      <c r="B287" s="204"/>
      <c r="C287" s="205"/>
      <c r="D287" s="199" t="s">
        <v>137</v>
      </c>
      <c r="E287" s="206" t="s">
        <v>1</v>
      </c>
      <c r="F287" s="207" t="s">
        <v>262</v>
      </c>
      <c r="G287" s="205"/>
      <c r="H287" s="206" t="s">
        <v>1</v>
      </c>
      <c r="I287" s="208"/>
      <c r="J287" s="205"/>
      <c r="K287" s="205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137</v>
      </c>
      <c r="AU287" s="213" t="s">
        <v>90</v>
      </c>
      <c r="AV287" s="13" t="s">
        <v>88</v>
      </c>
      <c r="AW287" s="13" t="s">
        <v>36</v>
      </c>
      <c r="AX287" s="13" t="s">
        <v>80</v>
      </c>
      <c r="AY287" s="213" t="s">
        <v>126</v>
      </c>
    </row>
    <row r="288" spans="1:65" s="14" customFormat="1" ht="11.25">
      <c r="B288" s="214"/>
      <c r="C288" s="215"/>
      <c r="D288" s="199" t="s">
        <v>137</v>
      </c>
      <c r="E288" s="216" t="s">
        <v>1</v>
      </c>
      <c r="F288" s="217" t="s">
        <v>196</v>
      </c>
      <c r="G288" s="215"/>
      <c r="H288" s="218">
        <v>10</v>
      </c>
      <c r="I288" s="219"/>
      <c r="J288" s="215"/>
      <c r="K288" s="215"/>
      <c r="L288" s="220"/>
      <c r="M288" s="221"/>
      <c r="N288" s="222"/>
      <c r="O288" s="222"/>
      <c r="P288" s="222"/>
      <c r="Q288" s="222"/>
      <c r="R288" s="222"/>
      <c r="S288" s="222"/>
      <c r="T288" s="223"/>
      <c r="AT288" s="224" t="s">
        <v>137</v>
      </c>
      <c r="AU288" s="224" t="s">
        <v>90</v>
      </c>
      <c r="AV288" s="14" t="s">
        <v>90</v>
      </c>
      <c r="AW288" s="14" t="s">
        <v>36</v>
      </c>
      <c r="AX288" s="14" t="s">
        <v>88</v>
      </c>
      <c r="AY288" s="224" t="s">
        <v>126</v>
      </c>
    </row>
    <row r="289" spans="1:65" s="2" customFormat="1" ht="24.2" customHeight="1">
      <c r="A289" s="34"/>
      <c r="B289" s="35"/>
      <c r="C289" s="186" t="s">
        <v>7</v>
      </c>
      <c r="D289" s="186" t="s">
        <v>128</v>
      </c>
      <c r="E289" s="187" t="s">
        <v>268</v>
      </c>
      <c r="F289" s="188" t="s">
        <v>269</v>
      </c>
      <c r="G289" s="189" t="s">
        <v>131</v>
      </c>
      <c r="H289" s="190">
        <v>18</v>
      </c>
      <c r="I289" s="191"/>
      <c r="J289" s="192">
        <f>ROUND(I289*H289,2)</f>
        <v>0</v>
      </c>
      <c r="K289" s="188" t="s">
        <v>132</v>
      </c>
      <c r="L289" s="39"/>
      <c r="M289" s="193" t="s">
        <v>1</v>
      </c>
      <c r="N289" s="194" t="s">
        <v>45</v>
      </c>
      <c r="O289" s="71"/>
      <c r="P289" s="195">
        <f>O289*H289</f>
        <v>0</v>
      </c>
      <c r="Q289" s="195">
        <v>6.4000000000000005E-4</v>
      </c>
      <c r="R289" s="195">
        <f>Q289*H289</f>
        <v>1.1520000000000001E-2</v>
      </c>
      <c r="S289" s="195">
        <v>0</v>
      </c>
      <c r="T289" s="19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133</v>
      </c>
      <c r="AT289" s="197" t="s">
        <v>128</v>
      </c>
      <c r="AU289" s="197" t="s">
        <v>90</v>
      </c>
      <c r="AY289" s="17" t="s">
        <v>126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17" t="s">
        <v>88</v>
      </c>
      <c r="BK289" s="198">
        <f>ROUND(I289*H289,2)</f>
        <v>0</v>
      </c>
      <c r="BL289" s="17" t="s">
        <v>133</v>
      </c>
      <c r="BM289" s="197" t="s">
        <v>270</v>
      </c>
    </row>
    <row r="290" spans="1:65" s="2" customFormat="1" ht="19.5">
      <c r="A290" s="34"/>
      <c r="B290" s="35"/>
      <c r="C290" s="36"/>
      <c r="D290" s="199" t="s">
        <v>135</v>
      </c>
      <c r="E290" s="36"/>
      <c r="F290" s="200" t="s">
        <v>271</v>
      </c>
      <c r="G290" s="36"/>
      <c r="H290" s="36"/>
      <c r="I290" s="201"/>
      <c r="J290" s="36"/>
      <c r="K290" s="36"/>
      <c r="L290" s="39"/>
      <c r="M290" s="202"/>
      <c r="N290" s="203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135</v>
      </c>
      <c r="AU290" s="17" t="s">
        <v>90</v>
      </c>
    </row>
    <row r="291" spans="1:65" s="13" customFormat="1" ht="11.25">
      <c r="B291" s="204"/>
      <c r="C291" s="205"/>
      <c r="D291" s="199" t="s">
        <v>137</v>
      </c>
      <c r="E291" s="206" t="s">
        <v>1</v>
      </c>
      <c r="F291" s="207" t="s">
        <v>262</v>
      </c>
      <c r="G291" s="205"/>
      <c r="H291" s="206" t="s">
        <v>1</v>
      </c>
      <c r="I291" s="208"/>
      <c r="J291" s="205"/>
      <c r="K291" s="205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137</v>
      </c>
      <c r="AU291" s="213" t="s">
        <v>90</v>
      </c>
      <c r="AV291" s="13" t="s">
        <v>88</v>
      </c>
      <c r="AW291" s="13" t="s">
        <v>36</v>
      </c>
      <c r="AX291" s="13" t="s">
        <v>80</v>
      </c>
      <c r="AY291" s="213" t="s">
        <v>126</v>
      </c>
    </row>
    <row r="292" spans="1:65" s="14" customFormat="1" ht="11.25">
      <c r="B292" s="214"/>
      <c r="C292" s="215"/>
      <c r="D292" s="199" t="s">
        <v>137</v>
      </c>
      <c r="E292" s="216" t="s">
        <v>1</v>
      </c>
      <c r="F292" s="217" t="s">
        <v>272</v>
      </c>
      <c r="G292" s="215"/>
      <c r="H292" s="218">
        <v>18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137</v>
      </c>
      <c r="AU292" s="224" t="s">
        <v>90</v>
      </c>
      <c r="AV292" s="14" t="s">
        <v>90</v>
      </c>
      <c r="AW292" s="14" t="s">
        <v>36</v>
      </c>
      <c r="AX292" s="14" t="s">
        <v>88</v>
      </c>
      <c r="AY292" s="224" t="s">
        <v>126</v>
      </c>
    </row>
    <row r="293" spans="1:65" s="2" customFormat="1" ht="24.2" customHeight="1">
      <c r="A293" s="34"/>
      <c r="B293" s="35"/>
      <c r="C293" s="186" t="s">
        <v>273</v>
      </c>
      <c r="D293" s="186" t="s">
        <v>128</v>
      </c>
      <c r="E293" s="187" t="s">
        <v>274</v>
      </c>
      <c r="F293" s="188" t="s">
        <v>275</v>
      </c>
      <c r="G293" s="189" t="s">
        <v>131</v>
      </c>
      <c r="H293" s="190">
        <v>18</v>
      </c>
      <c r="I293" s="191"/>
      <c r="J293" s="192">
        <f>ROUND(I293*H293,2)</f>
        <v>0</v>
      </c>
      <c r="K293" s="188" t="s">
        <v>132</v>
      </c>
      <c r="L293" s="39"/>
      <c r="M293" s="193" t="s">
        <v>1</v>
      </c>
      <c r="N293" s="194" t="s">
        <v>45</v>
      </c>
      <c r="O293" s="71"/>
      <c r="P293" s="195">
        <f>O293*H293</f>
        <v>0</v>
      </c>
      <c r="Q293" s="195">
        <v>0</v>
      </c>
      <c r="R293" s="195">
        <f>Q293*H293</f>
        <v>0</v>
      </c>
      <c r="S293" s="195">
        <v>0</v>
      </c>
      <c r="T293" s="19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133</v>
      </c>
      <c r="AT293" s="197" t="s">
        <v>128</v>
      </c>
      <c r="AU293" s="197" t="s">
        <v>90</v>
      </c>
      <c r="AY293" s="17" t="s">
        <v>126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17" t="s">
        <v>88</v>
      </c>
      <c r="BK293" s="198">
        <f>ROUND(I293*H293,2)</f>
        <v>0</v>
      </c>
      <c r="BL293" s="17" t="s">
        <v>133</v>
      </c>
      <c r="BM293" s="197" t="s">
        <v>276</v>
      </c>
    </row>
    <row r="294" spans="1:65" s="2" customFormat="1" ht="19.5">
      <c r="A294" s="34"/>
      <c r="B294" s="35"/>
      <c r="C294" s="36"/>
      <c r="D294" s="199" t="s">
        <v>135</v>
      </c>
      <c r="E294" s="36"/>
      <c r="F294" s="200" t="s">
        <v>277</v>
      </c>
      <c r="G294" s="36"/>
      <c r="H294" s="36"/>
      <c r="I294" s="201"/>
      <c r="J294" s="36"/>
      <c r="K294" s="36"/>
      <c r="L294" s="39"/>
      <c r="M294" s="202"/>
      <c r="N294" s="203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135</v>
      </c>
      <c r="AU294" s="17" t="s">
        <v>90</v>
      </c>
    </row>
    <row r="295" spans="1:65" s="13" customFormat="1" ht="11.25">
      <c r="B295" s="204"/>
      <c r="C295" s="205"/>
      <c r="D295" s="199" t="s">
        <v>137</v>
      </c>
      <c r="E295" s="206" t="s">
        <v>1</v>
      </c>
      <c r="F295" s="207" t="s">
        <v>262</v>
      </c>
      <c r="G295" s="205"/>
      <c r="H295" s="206" t="s">
        <v>1</v>
      </c>
      <c r="I295" s="208"/>
      <c r="J295" s="205"/>
      <c r="K295" s="205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137</v>
      </c>
      <c r="AU295" s="213" t="s">
        <v>90</v>
      </c>
      <c r="AV295" s="13" t="s">
        <v>88</v>
      </c>
      <c r="AW295" s="13" t="s">
        <v>36</v>
      </c>
      <c r="AX295" s="13" t="s">
        <v>80</v>
      </c>
      <c r="AY295" s="213" t="s">
        <v>126</v>
      </c>
    </row>
    <row r="296" spans="1:65" s="14" customFormat="1" ht="11.25">
      <c r="B296" s="214"/>
      <c r="C296" s="215"/>
      <c r="D296" s="199" t="s">
        <v>137</v>
      </c>
      <c r="E296" s="216" t="s">
        <v>1</v>
      </c>
      <c r="F296" s="217" t="s">
        <v>272</v>
      </c>
      <c r="G296" s="215"/>
      <c r="H296" s="218">
        <v>18</v>
      </c>
      <c r="I296" s="219"/>
      <c r="J296" s="215"/>
      <c r="K296" s="215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137</v>
      </c>
      <c r="AU296" s="224" t="s">
        <v>90</v>
      </c>
      <c r="AV296" s="14" t="s">
        <v>90</v>
      </c>
      <c r="AW296" s="14" t="s">
        <v>36</v>
      </c>
      <c r="AX296" s="14" t="s">
        <v>88</v>
      </c>
      <c r="AY296" s="224" t="s">
        <v>126</v>
      </c>
    </row>
    <row r="297" spans="1:65" s="2" customFormat="1" ht="24.2" customHeight="1">
      <c r="A297" s="34"/>
      <c r="B297" s="35"/>
      <c r="C297" s="186" t="s">
        <v>278</v>
      </c>
      <c r="D297" s="186" t="s">
        <v>128</v>
      </c>
      <c r="E297" s="187" t="s">
        <v>279</v>
      </c>
      <c r="F297" s="188" t="s">
        <v>280</v>
      </c>
      <c r="G297" s="189" t="s">
        <v>208</v>
      </c>
      <c r="H297" s="190">
        <v>660</v>
      </c>
      <c r="I297" s="191"/>
      <c r="J297" s="192">
        <f>ROUND(I297*H297,2)</f>
        <v>0</v>
      </c>
      <c r="K297" s="188" t="s">
        <v>132</v>
      </c>
      <c r="L297" s="39"/>
      <c r="M297" s="193" t="s">
        <v>1</v>
      </c>
      <c r="N297" s="194" t="s">
        <v>45</v>
      </c>
      <c r="O297" s="71"/>
      <c r="P297" s="195">
        <f>O297*H297</f>
        <v>0</v>
      </c>
      <c r="Q297" s="195">
        <v>2.9999999999999997E-4</v>
      </c>
      <c r="R297" s="195">
        <f>Q297*H297</f>
        <v>0.19799999999999998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133</v>
      </c>
      <c r="AT297" s="197" t="s">
        <v>128</v>
      </c>
      <c r="AU297" s="197" t="s">
        <v>90</v>
      </c>
      <c r="AY297" s="17" t="s">
        <v>126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7" t="s">
        <v>88</v>
      </c>
      <c r="BK297" s="198">
        <f>ROUND(I297*H297,2)</f>
        <v>0</v>
      </c>
      <c r="BL297" s="17" t="s">
        <v>133</v>
      </c>
      <c r="BM297" s="197" t="s">
        <v>281</v>
      </c>
    </row>
    <row r="298" spans="1:65" s="2" customFormat="1" ht="29.25">
      <c r="A298" s="34"/>
      <c r="B298" s="35"/>
      <c r="C298" s="36"/>
      <c r="D298" s="199" t="s">
        <v>135</v>
      </c>
      <c r="E298" s="36"/>
      <c r="F298" s="200" t="s">
        <v>282</v>
      </c>
      <c r="G298" s="36"/>
      <c r="H298" s="36"/>
      <c r="I298" s="201"/>
      <c r="J298" s="36"/>
      <c r="K298" s="36"/>
      <c r="L298" s="39"/>
      <c r="M298" s="202"/>
      <c r="N298" s="203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135</v>
      </c>
      <c r="AU298" s="17" t="s">
        <v>90</v>
      </c>
    </row>
    <row r="299" spans="1:65" s="13" customFormat="1" ht="11.25">
      <c r="B299" s="204"/>
      <c r="C299" s="205"/>
      <c r="D299" s="199" t="s">
        <v>137</v>
      </c>
      <c r="E299" s="206" t="s">
        <v>1</v>
      </c>
      <c r="F299" s="207" t="s">
        <v>262</v>
      </c>
      <c r="G299" s="205"/>
      <c r="H299" s="206" t="s">
        <v>1</v>
      </c>
      <c r="I299" s="208"/>
      <c r="J299" s="205"/>
      <c r="K299" s="205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137</v>
      </c>
      <c r="AU299" s="213" t="s">
        <v>90</v>
      </c>
      <c r="AV299" s="13" t="s">
        <v>88</v>
      </c>
      <c r="AW299" s="13" t="s">
        <v>36</v>
      </c>
      <c r="AX299" s="13" t="s">
        <v>80</v>
      </c>
      <c r="AY299" s="213" t="s">
        <v>126</v>
      </c>
    </row>
    <row r="300" spans="1:65" s="13" customFormat="1" ht="11.25">
      <c r="B300" s="204"/>
      <c r="C300" s="205"/>
      <c r="D300" s="199" t="s">
        <v>137</v>
      </c>
      <c r="E300" s="206" t="s">
        <v>1</v>
      </c>
      <c r="F300" s="207" t="s">
        <v>244</v>
      </c>
      <c r="G300" s="205"/>
      <c r="H300" s="206" t="s">
        <v>1</v>
      </c>
      <c r="I300" s="208"/>
      <c r="J300" s="205"/>
      <c r="K300" s="205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137</v>
      </c>
      <c r="AU300" s="213" t="s">
        <v>90</v>
      </c>
      <c r="AV300" s="13" t="s">
        <v>88</v>
      </c>
      <c r="AW300" s="13" t="s">
        <v>36</v>
      </c>
      <c r="AX300" s="13" t="s">
        <v>80</v>
      </c>
      <c r="AY300" s="213" t="s">
        <v>126</v>
      </c>
    </row>
    <row r="301" spans="1:65" s="14" customFormat="1" ht="11.25">
      <c r="B301" s="214"/>
      <c r="C301" s="215"/>
      <c r="D301" s="199" t="s">
        <v>137</v>
      </c>
      <c r="E301" s="216" t="s">
        <v>1</v>
      </c>
      <c r="F301" s="217" t="s">
        <v>283</v>
      </c>
      <c r="G301" s="215"/>
      <c r="H301" s="218">
        <v>520</v>
      </c>
      <c r="I301" s="219"/>
      <c r="J301" s="215"/>
      <c r="K301" s="215"/>
      <c r="L301" s="220"/>
      <c r="M301" s="221"/>
      <c r="N301" s="222"/>
      <c r="O301" s="222"/>
      <c r="P301" s="222"/>
      <c r="Q301" s="222"/>
      <c r="R301" s="222"/>
      <c r="S301" s="222"/>
      <c r="T301" s="223"/>
      <c r="AT301" s="224" t="s">
        <v>137</v>
      </c>
      <c r="AU301" s="224" t="s">
        <v>90</v>
      </c>
      <c r="AV301" s="14" t="s">
        <v>90</v>
      </c>
      <c r="AW301" s="14" t="s">
        <v>36</v>
      </c>
      <c r="AX301" s="14" t="s">
        <v>80</v>
      </c>
      <c r="AY301" s="224" t="s">
        <v>126</v>
      </c>
    </row>
    <row r="302" spans="1:65" s="13" customFormat="1" ht="11.25">
      <c r="B302" s="204"/>
      <c r="C302" s="205"/>
      <c r="D302" s="199" t="s">
        <v>137</v>
      </c>
      <c r="E302" s="206" t="s">
        <v>1</v>
      </c>
      <c r="F302" s="207" t="s">
        <v>155</v>
      </c>
      <c r="G302" s="205"/>
      <c r="H302" s="206" t="s">
        <v>1</v>
      </c>
      <c r="I302" s="208"/>
      <c r="J302" s="205"/>
      <c r="K302" s="205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137</v>
      </c>
      <c r="AU302" s="213" t="s">
        <v>90</v>
      </c>
      <c r="AV302" s="13" t="s">
        <v>88</v>
      </c>
      <c r="AW302" s="13" t="s">
        <v>36</v>
      </c>
      <c r="AX302" s="13" t="s">
        <v>80</v>
      </c>
      <c r="AY302" s="213" t="s">
        <v>126</v>
      </c>
    </row>
    <row r="303" spans="1:65" s="14" customFormat="1" ht="11.25">
      <c r="B303" s="214"/>
      <c r="C303" s="215"/>
      <c r="D303" s="199" t="s">
        <v>137</v>
      </c>
      <c r="E303" s="216" t="s">
        <v>1</v>
      </c>
      <c r="F303" s="217" t="s">
        <v>284</v>
      </c>
      <c r="G303" s="215"/>
      <c r="H303" s="218">
        <v>20</v>
      </c>
      <c r="I303" s="219"/>
      <c r="J303" s="215"/>
      <c r="K303" s="215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137</v>
      </c>
      <c r="AU303" s="224" t="s">
        <v>90</v>
      </c>
      <c r="AV303" s="14" t="s">
        <v>90</v>
      </c>
      <c r="AW303" s="14" t="s">
        <v>36</v>
      </c>
      <c r="AX303" s="14" t="s">
        <v>80</v>
      </c>
      <c r="AY303" s="224" t="s">
        <v>126</v>
      </c>
    </row>
    <row r="304" spans="1:65" s="13" customFormat="1" ht="11.25">
      <c r="B304" s="204"/>
      <c r="C304" s="205"/>
      <c r="D304" s="199" t="s">
        <v>137</v>
      </c>
      <c r="E304" s="206" t="s">
        <v>1</v>
      </c>
      <c r="F304" s="207" t="s">
        <v>146</v>
      </c>
      <c r="G304" s="205"/>
      <c r="H304" s="206" t="s">
        <v>1</v>
      </c>
      <c r="I304" s="208"/>
      <c r="J304" s="205"/>
      <c r="K304" s="205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137</v>
      </c>
      <c r="AU304" s="213" t="s">
        <v>90</v>
      </c>
      <c r="AV304" s="13" t="s">
        <v>88</v>
      </c>
      <c r="AW304" s="13" t="s">
        <v>36</v>
      </c>
      <c r="AX304" s="13" t="s">
        <v>80</v>
      </c>
      <c r="AY304" s="213" t="s">
        <v>126</v>
      </c>
    </row>
    <row r="305" spans="1:65" s="14" customFormat="1" ht="11.25">
      <c r="B305" s="214"/>
      <c r="C305" s="215"/>
      <c r="D305" s="199" t="s">
        <v>137</v>
      </c>
      <c r="E305" s="216" t="s">
        <v>1</v>
      </c>
      <c r="F305" s="217" t="s">
        <v>285</v>
      </c>
      <c r="G305" s="215"/>
      <c r="H305" s="218">
        <v>120</v>
      </c>
      <c r="I305" s="219"/>
      <c r="J305" s="215"/>
      <c r="K305" s="215"/>
      <c r="L305" s="220"/>
      <c r="M305" s="221"/>
      <c r="N305" s="222"/>
      <c r="O305" s="222"/>
      <c r="P305" s="222"/>
      <c r="Q305" s="222"/>
      <c r="R305" s="222"/>
      <c r="S305" s="222"/>
      <c r="T305" s="223"/>
      <c r="AT305" s="224" t="s">
        <v>137</v>
      </c>
      <c r="AU305" s="224" t="s">
        <v>90</v>
      </c>
      <c r="AV305" s="14" t="s">
        <v>90</v>
      </c>
      <c r="AW305" s="14" t="s">
        <v>36</v>
      </c>
      <c r="AX305" s="14" t="s">
        <v>80</v>
      </c>
      <c r="AY305" s="224" t="s">
        <v>126</v>
      </c>
    </row>
    <row r="306" spans="1:65" s="15" customFormat="1" ht="11.25">
      <c r="B306" s="225"/>
      <c r="C306" s="226"/>
      <c r="D306" s="199" t="s">
        <v>137</v>
      </c>
      <c r="E306" s="227" t="s">
        <v>1</v>
      </c>
      <c r="F306" s="228" t="s">
        <v>148</v>
      </c>
      <c r="G306" s="226"/>
      <c r="H306" s="229">
        <v>660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AT306" s="235" t="s">
        <v>137</v>
      </c>
      <c r="AU306" s="235" t="s">
        <v>90</v>
      </c>
      <c r="AV306" s="15" t="s">
        <v>133</v>
      </c>
      <c r="AW306" s="15" t="s">
        <v>4</v>
      </c>
      <c r="AX306" s="15" t="s">
        <v>88</v>
      </c>
      <c r="AY306" s="235" t="s">
        <v>126</v>
      </c>
    </row>
    <row r="307" spans="1:65" s="2" customFormat="1" ht="33" customHeight="1">
      <c r="A307" s="34"/>
      <c r="B307" s="35"/>
      <c r="C307" s="186" t="s">
        <v>286</v>
      </c>
      <c r="D307" s="186" t="s">
        <v>128</v>
      </c>
      <c r="E307" s="187" t="s">
        <v>287</v>
      </c>
      <c r="F307" s="188" t="s">
        <v>288</v>
      </c>
      <c r="G307" s="189" t="s">
        <v>208</v>
      </c>
      <c r="H307" s="190">
        <v>660</v>
      </c>
      <c r="I307" s="191"/>
      <c r="J307" s="192">
        <f>ROUND(I307*H307,2)</f>
        <v>0</v>
      </c>
      <c r="K307" s="188" t="s">
        <v>132</v>
      </c>
      <c r="L307" s="39"/>
      <c r="M307" s="193" t="s">
        <v>1</v>
      </c>
      <c r="N307" s="194" t="s">
        <v>45</v>
      </c>
      <c r="O307" s="71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133</v>
      </c>
      <c r="AT307" s="197" t="s">
        <v>128</v>
      </c>
      <c r="AU307" s="197" t="s">
        <v>90</v>
      </c>
      <c r="AY307" s="17" t="s">
        <v>126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7" t="s">
        <v>88</v>
      </c>
      <c r="BK307" s="198">
        <f>ROUND(I307*H307,2)</f>
        <v>0</v>
      </c>
      <c r="BL307" s="17" t="s">
        <v>133</v>
      </c>
      <c r="BM307" s="197" t="s">
        <v>289</v>
      </c>
    </row>
    <row r="308" spans="1:65" s="2" customFormat="1" ht="29.25">
      <c r="A308" s="34"/>
      <c r="B308" s="35"/>
      <c r="C308" s="36"/>
      <c r="D308" s="199" t="s">
        <v>135</v>
      </c>
      <c r="E308" s="36"/>
      <c r="F308" s="200" t="s">
        <v>290</v>
      </c>
      <c r="G308" s="36"/>
      <c r="H308" s="36"/>
      <c r="I308" s="201"/>
      <c r="J308" s="36"/>
      <c r="K308" s="36"/>
      <c r="L308" s="39"/>
      <c r="M308" s="202"/>
      <c r="N308" s="203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135</v>
      </c>
      <c r="AU308" s="17" t="s">
        <v>90</v>
      </c>
    </row>
    <row r="309" spans="1:65" s="2" customFormat="1" ht="16.5" customHeight="1">
      <c r="A309" s="34"/>
      <c r="B309" s="35"/>
      <c r="C309" s="186" t="s">
        <v>291</v>
      </c>
      <c r="D309" s="186" t="s">
        <v>128</v>
      </c>
      <c r="E309" s="187" t="s">
        <v>292</v>
      </c>
      <c r="F309" s="188" t="s">
        <v>293</v>
      </c>
      <c r="G309" s="189" t="s">
        <v>131</v>
      </c>
      <c r="H309" s="190">
        <v>294</v>
      </c>
      <c r="I309" s="191"/>
      <c r="J309" s="192">
        <f>ROUND(I309*H309,2)</f>
        <v>0</v>
      </c>
      <c r="K309" s="188" t="s">
        <v>132</v>
      </c>
      <c r="L309" s="39"/>
      <c r="M309" s="193" t="s">
        <v>1</v>
      </c>
      <c r="N309" s="194" t="s">
        <v>45</v>
      </c>
      <c r="O309" s="71"/>
      <c r="P309" s="195">
        <f>O309*H309</f>
        <v>0</v>
      </c>
      <c r="Q309" s="195">
        <v>0</v>
      </c>
      <c r="R309" s="195">
        <f>Q309*H309</f>
        <v>0</v>
      </c>
      <c r="S309" s="195">
        <v>0</v>
      </c>
      <c r="T309" s="19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7" t="s">
        <v>133</v>
      </c>
      <c r="AT309" s="197" t="s">
        <v>128</v>
      </c>
      <c r="AU309" s="197" t="s">
        <v>90</v>
      </c>
      <c r="AY309" s="17" t="s">
        <v>126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17" t="s">
        <v>88</v>
      </c>
      <c r="BK309" s="198">
        <f>ROUND(I309*H309,2)</f>
        <v>0</v>
      </c>
      <c r="BL309" s="17" t="s">
        <v>133</v>
      </c>
      <c r="BM309" s="197" t="s">
        <v>294</v>
      </c>
    </row>
    <row r="310" spans="1:65" s="2" customFormat="1" ht="11.25">
      <c r="A310" s="34"/>
      <c r="B310" s="35"/>
      <c r="C310" s="36"/>
      <c r="D310" s="199" t="s">
        <v>135</v>
      </c>
      <c r="E310" s="36"/>
      <c r="F310" s="200" t="s">
        <v>295</v>
      </c>
      <c r="G310" s="36"/>
      <c r="H310" s="36"/>
      <c r="I310" s="201"/>
      <c r="J310" s="36"/>
      <c r="K310" s="36"/>
      <c r="L310" s="39"/>
      <c r="M310" s="202"/>
      <c r="N310" s="203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135</v>
      </c>
      <c r="AU310" s="17" t="s">
        <v>90</v>
      </c>
    </row>
    <row r="311" spans="1:65" s="13" customFormat="1" ht="11.25">
      <c r="B311" s="204"/>
      <c r="C311" s="205"/>
      <c r="D311" s="199" t="s">
        <v>137</v>
      </c>
      <c r="E311" s="206" t="s">
        <v>1</v>
      </c>
      <c r="F311" s="207" t="s">
        <v>296</v>
      </c>
      <c r="G311" s="205"/>
      <c r="H311" s="206" t="s">
        <v>1</v>
      </c>
      <c r="I311" s="208"/>
      <c r="J311" s="205"/>
      <c r="K311" s="205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137</v>
      </c>
      <c r="AU311" s="213" t="s">
        <v>90</v>
      </c>
      <c r="AV311" s="13" t="s">
        <v>88</v>
      </c>
      <c r="AW311" s="13" t="s">
        <v>36</v>
      </c>
      <c r="AX311" s="13" t="s">
        <v>80</v>
      </c>
      <c r="AY311" s="213" t="s">
        <v>126</v>
      </c>
    </row>
    <row r="312" spans="1:65" s="13" customFormat="1" ht="11.25">
      <c r="B312" s="204"/>
      <c r="C312" s="205"/>
      <c r="D312" s="199" t="s">
        <v>137</v>
      </c>
      <c r="E312" s="206" t="s">
        <v>1</v>
      </c>
      <c r="F312" s="207" t="s">
        <v>144</v>
      </c>
      <c r="G312" s="205"/>
      <c r="H312" s="206" t="s">
        <v>1</v>
      </c>
      <c r="I312" s="208"/>
      <c r="J312" s="205"/>
      <c r="K312" s="205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137</v>
      </c>
      <c r="AU312" s="213" t="s">
        <v>90</v>
      </c>
      <c r="AV312" s="13" t="s">
        <v>88</v>
      </c>
      <c r="AW312" s="13" t="s">
        <v>36</v>
      </c>
      <c r="AX312" s="13" t="s">
        <v>80</v>
      </c>
      <c r="AY312" s="213" t="s">
        <v>126</v>
      </c>
    </row>
    <row r="313" spans="1:65" s="14" customFormat="1" ht="11.25">
      <c r="B313" s="214"/>
      <c r="C313" s="215"/>
      <c r="D313" s="199" t="s">
        <v>137</v>
      </c>
      <c r="E313" s="216" t="s">
        <v>1</v>
      </c>
      <c r="F313" s="217" t="s">
        <v>297</v>
      </c>
      <c r="G313" s="215"/>
      <c r="H313" s="218">
        <v>272</v>
      </c>
      <c r="I313" s="219"/>
      <c r="J313" s="215"/>
      <c r="K313" s="215"/>
      <c r="L313" s="220"/>
      <c r="M313" s="221"/>
      <c r="N313" s="222"/>
      <c r="O313" s="222"/>
      <c r="P313" s="222"/>
      <c r="Q313" s="222"/>
      <c r="R313" s="222"/>
      <c r="S313" s="222"/>
      <c r="T313" s="223"/>
      <c r="AT313" s="224" t="s">
        <v>137</v>
      </c>
      <c r="AU313" s="224" t="s">
        <v>90</v>
      </c>
      <c r="AV313" s="14" t="s">
        <v>90</v>
      </c>
      <c r="AW313" s="14" t="s">
        <v>36</v>
      </c>
      <c r="AX313" s="14" t="s">
        <v>80</v>
      </c>
      <c r="AY313" s="224" t="s">
        <v>126</v>
      </c>
    </row>
    <row r="314" spans="1:65" s="13" customFormat="1" ht="11.25">
      <c r="B314" s="204"/>
      <c r="C314" s="205"/>
      <c r="D314" s="199" t="s">
        <v>137</v>
      </c>
      <c r="E314" s="206" t="s">
        <v>1</v>
      </c>
      <c r="F314" s="207" t="s">
        <v>146</v>
      </c>
      <c r="G314" s="205"/>
      <c r="H314" s="206" t="s">
        <v>1</v>
      </c>
      <c r="I314" s="208"/>
      <c r="J314" s="205"/>
      <c r="K314" s="205"/>
      <c r="L314" s="209"/>
      <c r="M314" s="210"/>
      <c r="N314" s="211"/>
      <c r="O314" s="211"/>
      <c r="P314" s="211"/>
      <c r="Q314" s="211"/>
      <c r="R314" s="211"/>
      <c r="S314" s="211"/>
      <c r="T314" s="212"/>
      <c r="AT314" s="213" t="s">
        <v>137</v>
      </c>
      <c r="AU314" s="213" t="s">
        <v>90</v>
      </c>
      <c r="AV314" s="13" t="s">
        <v>88</v>
      </c>
      <c r="AW314" s="13" t="s">
        <v>36</v>
      </c>
      <c r="AX314" s="13" t="s">
        <v>80</v>
      </c>
      <c r="AY314" s="213" t="s">
        <v>126</v>
      </c>
    </row>
    <row r="315" spans="1:65" s="14" customFormat="1" ht="11.25">
      <c r="B315" s="214"/>
      <c r="C315" s="215"/>
      <c r="D315" s="199" t="s">
        <v>137</v>
      </c>
      <c r="E315" s="216" t="s">
        <v>1</v>
      </c>
      <c r="F315" s="217" t="s">
        <v>298</v>
      </c>
      <c r="G315" s="215"/>
      <c r="H315" s="218">
        <v>22</v>
      </c>
      <c r="I315" s="219"/>
      <c r="J315" s="215"/>
      <c r="K315" s="215"/>
      <c r="L315" s="220"/>
      <c r="M315" s="221"/>
      <c r="N315" s="222"/>
      <c r="O315" s="222"/>
      <c r="P315" s="222"/>
      <c r="Q315" s="222"/>
      <c r="R315" s="222"/>
      <c r="S315" s="222"/>
      <c r="T315" s="223"/>
      <c r="AT315" s="224" t="s">
        <v>137</v>
      </c>
      <c r="AU315" s="224" t="s">
        <v>90</v>
      </c>
      <c r="AV315" s="14" t="s">
        <v>90</v>
      </c>
      <c r="AW315" s="14" t="s">
        <v>36</v>
      </c>
      <c r="AX315" s="14" t="s">
        <v>80</v>
      </c>
      <c r="AY315" s="224" t="s">
        <v>126</v>
      </c>
    </row>
    <row r="316" spans="1:65" s="15" customFormat="1" ht="11.25">
      <c r="B316" s="225"/>
      <c r="C316" s="226"/>
      <c r="D316" s="199" t="s">
        <v>137</v>
      </c>
      <c r="E316" s="227" t="s">
        <v>1</v>
      </c>
      <c r="F316" s="228" t="s">
        <v>148</v>
      </c>
      <c r="G316" s="226"/>
      <c r="H316" s="229">
        <v>294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AT316" s="235" t="s">
        <v>137</v>
      </c>
      <c r="AU316" s="235" t="s">
        <v>90</v>
      </c>
      <c r="AV316" s="15" t="s">
        <v>133</v>
      </c>
      <c r="AW316" s="15" t="s">
        <v>4</v>
      </c>
      <c r="AX316" s="15" t="s">
        <v>88</v>
      </c>
      <c r="AY316" s="235" t="s">
        <v>126</v>
      </c>
    </row>
    <row r="317" spans="1:65" s="2" customFormat="1" ht="24.2" customHeight="1">
      <c r="A317" s="34"/>
      <c r="B317" s="35"/>
      <c r="C317" s="186" t="s">
        <v>299</v>
      </c>
      <c r="D317" s="186" t="s">
        <v>128</v>
      </c>
      <c r="E317" s="187" t="s">
        <v>300</v>
      </c>
      <c r="F317" s="188" t="s">
        <v>301</v>
      </c>
      <c r="G317" s="189" t="s">
        <v>302</v>
      </c>
      <c r="H317" s="190">
        <v>293.42</v>
      </c>
      <c r="I317" s="191"/>
      <c r="J317" s="192">
        <f>ROUND(I317*H317,2)</f>
        <v>0</v>
      </c>
      <c r="K317" s="188" t="s">
        <v>132</v>
      </c>
      <c r="L317" s="39"/>
      <c r="M317" s="193" t="s">
        <v>1</v>
      </c>
      <c r="N317" s="194" t="s">
        <v>45</v>
      </c>
      <c r="O317" s="71"/>
      <c r="P317" s="195">
        <f>O317*H317</f>
        <v>0</v>
      </c>
      <c r="Q317" s="195">
        <v>0</v>
      </c>
      <c r="R317" s="195">
        <f>Q317*H317</f>
        <v>0</v>
      </c>
      <c r="S317" s="195">
        <v>0</v>
      </c>
      <c r="T317" s="19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7" t="s">
        <v>133</v>
      </c>
      <c r="AT317" s="197" t="s">
        <v>128</v>
      </c>
      <c r="AU317" s="197" t="s">
        <v>90</v>
      </c>
      <c r="AY317" s="17" t="s">
        <v>126</v>
      </c>
      <c r="BE317" s="198">
        <f>IF(N317="základní",J317,0)</f>
        <v>0</v>
      </c>
      <c r="BF317" s="198">
        <f>IF(N317="snížená",J317,0)</f>
        <v>0</v>
      </c>
      <c r="BG317" s="198">
        <f>IF(N317="zákl. přenesená",J317,0)</f>
        <v>0</v>
      </c>
      <c r="BH317" s="198">
        <f>IF(N317="sníž. přenesená",J317,0)</f>
        <v>0</v>
      </c>
      <c r="BI317" s="198">
        <f>IF(N317="nulová",J317,0)</f>
        <v>0</v>
      </c>
      <c r="BJ317" s="17" t="s">
        <v>88</v>
      </c>
      <c r="BK317" s="198">
        <f>ROUND(I317*H317,2)</f>
        <v>0</v>
      </c>
      <c r="BL317" s="17" t="s">
        <v>133</v>
      </c>
      <c r="BM317" s="197" t="s">
        <v>303</v>
      </c>
    </row>
    <row r="318" spans="1:65" s="2" customFormat="1" ht="19.5">
      <c r="A318" s="34"/>
      <c r="B318" s="35"/>
      <c r="C318" s="36"/>
      <c r="D318" s="199" t="s">
        <v>135</v>
      </c>
      <c r="E318" s="36"/>
      <c r="F318" s="200" t="s">
        <v>304</v>
      </c>
      <c r="G318" s="36"/>
      <c r="H318" s="36"/>
      <c r="I318" s="201"/>
      <c r="J318" s="36"/>
      <c r="K318" s="36"/>
      <c r="L318" s="39"/>
      <c r="M318" s="202"/>
      <c r="N318" s="203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135</v>
      </c>
      <c r="AU318" s="17" t="s">
        <v>90</v>
      </c>
    </row>
    <row r="319" spans="1:65" s="13" customFormat="1" ht="11.25">
      <c r="B319" s="204"/>
      <c r="C319" s="205"/>
      <c r="D319" s="199" t="s">
        <v>137</v>
      </c>
      <c r="E319" s="206" t="s">
        <v>1</v>
      </c>
      <c r="F319" s="207" t="s">
        <v>143</v>
      </c>
      <c r="G319" s="205"/>
      <c r="H319" s="206" t="s">
        <v>1</v>
      </c>
      <c r="I319" s="208"/>
      <c r="J319" s="205"/>
      <c r="K319" s="205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137</v>
      </c>
      <c r="AU319" s="213" t="s">
        <v>90</v>
      </c>
      <c r="AV319" s="13" t="s">
        <v>88</v>
      </c>
      <c r="AW319" s="13" t="s">
        <v>36</v>
      </c>
      <c r="AX319" s="13" t="s">
        <v>80</v>
      </c>
      <c r="AY319" s="213" t="s">
        <v>126</v>
      </c>
    </row>
    <row r="320" spans="1:65" s="13" customFormat="1" ht="11.25">
      <c r="B320" s="204"/>
      <c r="C320" s="205"/>
      <c r="D320" s="199" t="s">
        <v>137</v>
      </c>
      <c r="E320" s="206" t="s">
        <v>1</v>
      </c>
      <c r="F320" s="207" t="s">
        <v>244</v>
      </c>
      <c r="G320" s="205"/>
      <c r="H320" s="206" t="s">
        <v>1</v>
      </c>
      <c r="I320" s="208"/>
      <c r="J320" s="205"/>
      <c r="K320" s="205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137</v>
      </c>
      <c r="AU320" s="213" t="s">
        <v>90</v>
      </c>
      <c r="AV320" s="13" t="s">
        <v>88</v>
      </c>
      <c r="AW320" s="13" t="s">
        <v>36</v>
      </c>
      <c r="AX320" s="13" t="s">
        <v>80</v>
      </c>
      <c r="AY320" s="213" t="s">
        <v>126</v>
      </c>
    </row>
    <row r="321" spans="1:65" s="14" customFormat="1" ht="11.25">
      <c r="B321" s="214"/>
      <c r="C321" s="215"/>
      <c r="D321" s="199" t="s">
        <v>137</v>
      </c>
      <c r="E321" s="216" t="s">
        <v>1</v>
      </c>
      <c r="F321" s="217" t="s">
        <v>305</v>
      </c>
      <c r="G321" s="215"/>
      <c r="H321" s="218">
        <v>127.16</v>
      </c>
      <c r="I321" s="219"/>
      <c r="J321" s="215"/>
      <c r="K321" s="215"/>
      <c r="L321" s="220"/>
      <c r="M321" s="221"/>
      <c r="N321" s="222"/>
      <c r="O321" s="222"/>
      <c r="P321" s="222"/>
      <c r="Q321" s="222"/>
      <c r="R321" s="222"/>
      <c r="S321" s="222"/>
      <c r="T321" s="223"/>
      <c r="AT321" s="224" t="s">
        <v>137</v>
      </c>
      <c r="AU321" s="224" t="s">
        <v>90</v>
      </c>
      <c r="AV321" s="14" t="s">
        <v>90</v>
      </c>
      <c r="AW321" s="14" t="s">
        <v>36</v>
      </c>
      <c r="AX321" s="14" t="s">
        <v>80</v>
      </c>
      <c r="AY321" s="224" t="s">
        <v>126</v>
      </c>
    </row>
    <row r="322" spans="1:65" s="13" customFormat="1" ht="11.25">
      <c r="B322" s="204"/>
      <c r="C322" s="205"/>
      <c r="D322" s="199" t="s">
        <v>137</v>
      </c>
      <c r="E322" s="206" t="s">
        <v>1</v>
      </c>
      <c r="F322" s="207" t="s">
        <v>155</v>
      </c>
      <c r="G322" s="205"/>
      <c r="H322" s="206" t="s">
        <v>1</v>
      </c>
      <c r="I322" s="208"/>
      <c r="J322" s="205"/>
      <c r="K322" s="205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137</v>
      </c>
      <c r="AU322" s="213" t="s">
        <v>90</v>
      </c>
      <c r="AV322" s="13" t="s">
        <v>88</v>
      </c>
      <c r="AW322" s="13" t="s">
        <v>36</v>
      </c>
      <c r="AX322" s="13" t="s">
        <v>80</v>
      </c>
      <c r="AY322" s="213" t="s">
        <v>126</v>
      </c>
    </row>
    <row r="323" spans="1:65" s="14" customFormat="1" ht="11.25">
      <c r="B323" s="214"/>
      <c r="C323" s="215"/>
      <c r="D323" s="199" t="s">
        <v>137</v>
      </c>
      <c r="E323" s="216" t="s">
        <v>1</v>
      </c>
      <c r="F323" s="217" t="s">
        <v>306</v>
      </c>
      <c r="G323" s="215"/>
      <c r="H323" s="218">
        <v>11.22</v>
      </c>
      <c r="I323" s="219"/>
      <c r="J323" s="215"/>
      <c r="K323" s="215"/>
      <c r="L323" s="220"/>
      <c r="M323" s="221"/>
      <c r="N323" s="222"/>
      <c r="O323" s="222"/>
      <c r="P323" s="222"/>
      <c r="Q323" s="222"/>
      <c r="R323" s="222"/>
      <c r="S323" s="222"/>
      <c r="T323" s="223"/>
      <c r="AT323" s="224" t="s">
        <v>137</v>
      </c>
      <c r="AU323" s="224" t="s">
        <v>90</v>
      </c>
      <c r="AV323" s="14" t="s">
        <v>90</v>
      </c>
      <c r="AW323" s="14" t="s">
        <v>36</v>
      </c>
      <c r="AX323" s="14" t="s">
        <v>80</v>
      </c>
      <c r="AY323" s="224" t="s">
        <v>126</v>
      </c>
    </row>
    <row r="324" spans="1:65" s="13" customFormat="1" ht="11.25">
      <c r="B324" s="204"/>
      <c r="C324" s="205"/>
      <c r="D324" s="199" t="s">
        <v>137</v>
      </c>
      <c r="E324" s="206" t="s">
        <v>1</v>
      </c>
      <c r="F324" s="207" t="s">
        <v>146</v>
      </c>
      <c r="G324" s="205"/>
      <c r="H324" s="206" t="s">
        <v>1</v>
      </c>
      <c r="I324" s="208"/>
      <c r="J324" s="205"/>
      <c r="K324" s="205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137</v>
      </c>
      <c r="AU324" s="213" t="s">
        <v>90</v>
      </c>
      <c r="AV324" s="13" t="s">
        <v>88</v>
      </c>
      <c r="AW324" s="13" t="s">
        <v>36</v>
      </c>
      <c r="AX324" s="13" t="s">
        <v>80</v>
      </c>
      <c r="AY324" s="213" t="s">
        <v>126</v>
      </c>
    </row>
    <row r="325" spans="1:65" s="14" customFormat="1" ht="11.25">
      <c r="B325" s="214"/>
      <c r="C325" s="215"/>
      <c r="D325" s="199" t="s">
        <v>137</v>
      </c>
      <c r="E325" s="216" t="s">
        <v>1</v>
      </c>
      <c r="F325" s="217" t="s">
        <v>307</v>
      </c>
      <c r="G325" s="215"/>
      <c r="H325" s="218">
        <v>155.04</v>
      </c>
      <c r="I325" s="219"/>
      <c r="J325" s="215"/>
      <c r="K325" s="215"/>
      <c r="L325" s="220"/>
      <c r="M325" s="221"/>
      <c r="N325" s="222"/>
      <c r="O325" s="222"/>
      <c r="P325" s="222"/>
      <c r="Q325" s="222"/>
      <c r="R325" s="222"/>
      <c r="S325" s="222"/>
      <c r="T325" s="223"/>
      <c r="AT325" s="224" t="s">
        <v>137</v>
      </c>
      <c r="AU325" s="224" t="s">
        <v>90</v>
      </c>
      <c r="AV325" s="14" t="s">
        <v>90</v>
      </c>
      <c r="AW325" s="14" t="s">
        <v>36</v>
      </c>
      <c r="AX325" s="14" t="s">
        <v>80</v>
      </c>
      <c r="AY325" s="224" t="s">
        <v>126</v>
      </c>
    </row>
    <row r="326" spans="1:65" s="15" customFormat="1" ht="11.25">
      <c r="B326" s="225"/>
      <c r="C326" s="226"/>
      <c r="D326" s="199" t="s">
        <v>137</v>
      </c>
      <c r="E326" s="227" t="s">
        <v>1</v>
      </c>
      <c r="F326" s="228" t="s">
        <v>148</v>
      </c>
      <c r="G326" s="226"/>
      <c r="H326" s="229">
        <v>293.42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AT326" s="235" t="s">
        <v>137</v>
      </c>
      <c r="AU326" s="235" t="s">
        <v>90</v>
      </c>
      <c r="AV326" s="15" t="s">
        <v>133</v>
      </c>
      <c r="AW326" s="15" t="s">
        <v>4</v>
      </c>
      <c r="AX326" s="15" t="s">
        <v>88</v>
      </c>
      <c r="AY326" s="235" t="s">
        <v>126</v>
      </c>
    </row>
    <row r="327" spans="1:65" s="2" customFormat="1" ht="33" customHeight="1">
      <c r="A327" s="34"/>
      <c r="B327" s="35"/>
      <c r="C327" s="186" t="s">
        <v>308</v>
      </c>
      <c r="D327" s="186" t="s">
        <v>128</v>
      </c>
      <c r="E327" s="187" t="s">
        <v>309</v>
      </c>
      <c r="F327" s="188" t="s">
        <v>310</v>
      </c>
      <c r="G327" s="189" t="s">
        <v>302</v>
      </c>
      <c r="H327" s="190">
        <v>784.72</v>
      </c>
      <c r="I327" s="191"/>
      <c r="J327" s="192">
        <f>ROUND(I327*H327,2)</f>
        <v>0</v>
      </c>
      <c r="K327" s="188" t="s">
        <v>132</v>
      </c>
      <c r="L327" s="39"/>
      <c r="M327" s="193" t="s">
        <v>1</v>
      </c>
      <c r="N327" s="194" t="s">
        <v>45</v>
      </c>
      <c r="O327" s="71"/>
      <c r="P327" s="195">
        <f>O327*H327</f>
        <v>0</v>
      </c>
      <c r="Q327" s="195">
        <v>0</v>
      </c>
      <c r="R327" s="195">
        <f>Q327*H327</f>
        <v>0</v>
      </c>
      <c r="S327" s="195">
        <v>0</v>
      </c>
      <c r="T327" s="19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7" t="s">
        <v>133</v>
      </c>
      <c r="AT327" s="197" t="s">
        <v>128</v>
      </c>
      <c r="AU327" s="197" t="s">
        <v>90</v>
      </c>
      <c r="AY327" s="17" t="s">
        <v>126</v>
      </c>
      <c r="BE327" s="198">
        <f>IF(N327="základní",J327,0)</f>
        <v>0</v>
      </c>
      <c r="BF327" s="198">
        <f>IF(N327="snížená",J327,0)</f>
        <v>0</v>
      </c>
      <c r="BG327" s="198">
        <f>IF(N327="zákl. přenesená",J327,0)</f>
        <v>0</v>
      </c>
      <c r="BH327" s="198">
        <f>IF(N327="sníž. přenesená",J327,0)</f>
        <v>0</v>
      </c>
      <c r="BI327" s="198">
        <f>IF(N327="nulová",J327,0)</f>
        <v>0</v>
      </c>
      <c r="BJ327" s="17" t="s">
        <v>88</v>
      </c>
      <c r="BK327" s="198">
        <f>ROUND(I327*H327,2)</f>
        <v>0</v>
      </c>
      <c r="BL327" s="17" t="s">
        <v>133</v>
      </c>
      <c r="BM327" s="197" t="s">
        <v>311</v>
      </c>
    </row>
    <row r="328" spans="1:65" s="2" customFormat="1" ht="29.25">
      <c r="A328" s="34"/>
      <c r="B328" s="35"/>
      <c r="C328" s="36"/>
      <c r="D328" s="199" t="s">
        <v>135</v>
      </c>
      <c r="E328" s="36"/>
      <c r="F328" s="200" t="s">
        <v>312</v>
      </c>
      <c r="G328" s="36"/>
      <c r="H328" s="36"/>
      <c r="I328" s="201"/>
      <c r="J328" s="36"/>
      <c r="K328" s="36"/>
      <c r="L328" s="39"/>
      <c r="M328" s="202"/>
      <c r="N328" s="203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135</v>
      </c>
      <c r="AU328" s="17" t="s">
        <v>90</v>
      </c>
    </row>
    <row r="329" spans="1:65" s="13" customFormat="1" ht="11.25">
      <c r="B329" s="204"/>
      <c r="C329" s="205"/>
      <c r="D329" s="199" t="s">
        <v>137</v>
      </c>
      <c r="E329" s="206" t="s">
        <v>1</v>
      </c>
      <c r="F329" s="207" t="s">
        <v>143</v>
      </c>
      <c r="G329" s="205"/>
      <c r="H329" s="206" t="s">
        <v>1</v>
      </c>
      <c r="I329" s="208"/>
      <c r="J329" s="205"/>
      <c r="K329" s="205"/>
      <c r="L329" s="209"/>
      <c r="M329" s="210"/>
      <c r="N329" s="211"/>
      <c r="O329" s="211"/>
      <c r="P329" s="211"/>
      <c r="Q329" s="211"/>
      <c r="R329" s="211"/>
      <c r="S329" s="211"/>
      <c r="T329" s="212"/>
      <c r="AT329" s="213" t="s">
        <v>137</v>
      </c>
      <c r="AU329" s="213" t="s">
        <v>90</v>
      </c>
      <c r="AV329" s="13" t="s">
        <v>88</v>
      </c>
      <c r="AW329" s="13" t="s">
        <v>36</v>
      </c>
      <c r="AX329" s="13" t="s">
        <v>80</v>
      </c>
      <c r="AY329" s="213" t="s">
        <v>126</v>
      </c>
    </row>
    <row r="330" spans="1:65" s="13" customFormat="1" ht="11.25">
      <c r="B330" s="204"/>
      <c r="C330" s="205"/>
      <c r="D330" s="199" t="s">
        <v>137</v>
      </c>
      <c r="E330" s="206" t="s">
        <v>1</v>
      </c>
      <c r="F330" s="207" t="s">
        <v>244</v>
      </c>
      <c r="G330" s="205"/>
      <c r="H330" s="206" t="s">
        <v>1</v>
      </c>
      <c r="I330" s="208"/>
      <c r="J330" s="205"/>
      <c r="K330" s="205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137</v>
      </c>
      <c r="AU330" s="213" t="s">
        <v>90</v>
      </c>
      <c r="AV330" s="13" t="s">
        <v>88</v>
      </c>
      <c r="AW330" s="13" t="s">
        <v>36</v>
      </c>
      <c r="AX330" s="13" t="s">
        <v>80</v>
      </c>
      <c r="AY330" s="213" t="s">
        <v>126</v>
      </c>
    </row>
    <row r="331" spans="1:65" s="14" customFormat="1" ht="11.25">
      <c r="B331" s="214"/>
      <c r="C331" s="215"/>
      <c r="D331" s="199" t="s">
        <v>137</v>
      </c>
      <c r="E331" s="216" t="s">
        <v>1</v>
      </c>
      <c r="F331" s="217" t="s">
        <v>313</v>
      </c>
      <c r="G331" s="215"/>
      <c r="H331" s="218">
        <v>671.33</v>
      </c>
      <c r="I331" s="219"/>
      <c r="J331" s="215"/>
      <c r="K331" s="215"/>
      <c r="L331" s="220"/>
      <c r="M331" s="221"/>
      <c r="N331" s="222"/>
      <c r="O331" s="222"/>
      <c r="P331" s="222"/>
      <c r="Q331" s="222"/>
      <c r="R331" s="222"/>
      <c r="S331" s="222"/>
      <c r="T331" s="223"/>
      <c r="AT331" s="224" t="s">
        <v>137</v>
      </c>
      <c r="AU331" s="224" t="s">
        <v>90</v>
      </c>
      <c r="AV331" s="14" t="s">
        <v>90</v>
      </c>
      <c r="AW331" s="14" t="s">
        <v>36</v>
      </c>
      <c r="AX331" s="14" t="s">
        <v>80</v>
      </c>
      <c r="AY331" s="224" t="s">
        <v>126</v>
      </c>
    </row>
    <row r="332" spans="1:65" s="13" customFormat="1" ht="11.25">
      <c r="B332" s="204"/>
      <c r="C332" s="205"/>
      <c r="D332" s="199" t="s">
        <v>137</v>
      </c>
      <c r="E332" s="206" t="s">
        <v>1</v>
      </c>
      <c r="F332" s="207" t="s">
        <v>155</v>
      </c>
      <c r="G332" s="205"/>
      <c r="H332" s="206" t="s">
        <v>1</v>
      </c>
      <c r="I332" s="208"/>
      <c r="J332" s="205"/>
      <c r="K332" s="205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137</v>
      </c>
      <c r="AU332" s="213" t="s">
        <v>90</v>
      </c>
      <c r="AV332" s="13" t="s">
        <v>88</v>
      </c>
      <c r="AW332" s="13" t="s">
        <v>36</v>
      </c>
      <c r="AX332" s="13" t="s">
        <v>80</v>
      </c>
      <c r="AY332" s="213" t="s">
        <v>126</v>
      </c>
    </row>
    <row r="333" spans="1:65" s="14" customFormat="1" ht="11.25">
      <c r="B333" s="214"/>
      <c r="C333" s="215"/>
      <c r="D333" s="199" t="s">
        <v>137</v>
      </c>
      <c r="E333" s="216" t="s">
        <v>1</v>
      </c>
      <c r="F333" s="217" t="s">
        <v>314</v>
      </c>
      <c r="G333" s="215"/>
      <c r="H333" s="218">
        <v>31.79</v>
      </c>
      <c r="I333" s="219"/>
      <c r="J333" s="215"/>
      <c r="K333" s="215"/>
      <c r="L333" s="220"/>
      <c r="M333" s="221"/>
      <c r="N333" s="222"/>
      <c r="O333" s="222"/>
      <c r="P333" s="222"/>
      <c r="Q333" s="222"/>
      <c r="R333" s="222"/>
      <c r="S333" s="222"/>
      <c r="T333" s="223"/>
      <c r="AT333" s="224" t="s">
        <v>137</v>
      </c>
      <c r="AU333" s="224" t="s">
        <v>90</v>
      </c>
      <c r="AV333" s="14" t="s">
        <v>90</v>
      </c>
      <c r="AW333" s="14" t="s">
        <v>36</v>
      </c>
      <c r="AX333" s="14" t="s">
        <v>80</v>
      </c>
      <c r="AY333" s="224" t="s">
        <v>126</v>
      </c>
    </row>
    <row r="334" spans="1:65" s="13" customFormat="1" ht="11.25">
      <c r="B334" s="204"/>
      <c r="C334" s="205"/>
      <c r="D334" s="199" t="s">
        <v>137</v>
      </c>
      <c r="E334" s="206" t="s">
        <v>1</v>
      </c>
      <c r="F334" s="207" t="s">
        <v>146</v>
      </c>
      <c r="G334" s="205"/>
      <c r="H334" s="206" t="s">
        <v>1</v>
      </c>
      <c r="I334" s="208"/>
      <c r="J334" s="205"/>
      <c r="K334" s="205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137</v>
      </c>
      <c r="AU334" s="213" t="s">
        <v>90</v>
      </c>
      <c r="AV334" s="13" t="s">
        <v>88</v>
      </c>
      <c r="AW334" s="13" t="s">
        <v>36</v>
      </c>
      <c r="AX334" s="13" t="s">
        <v>80</v>
      </c>
      <c r="AY334" s="213" t="s">
        <v>126</v>
      </c>
    </row>
    <row r="335" spans="1:65" s="14" customFormat="1" ht="11.25">
      <c r="B335" s="214"/>
      <c r="C335" s="215"/>
      <c r="D335" s="199" t="s">
        <v>137</v>
      </c>
      <c r="E335" s="216" t="s">
        <v>1</v>
      </c>
      <c r="F335" s="217" t="s">
        <v>315</v>
      </c>
      <c r="G335" s="215"/>
      <c r="H335" s="218">
        <v>81.599999999999994</v>
      </c>
      <c r="I335" s="219"/>
      <c r="J335" s="215"/>
      <c r="K335" s="215"/>
      <c r="L335" s="220"/>
      <c r="M335" s="221"/>
      <c r="N335" s="222"/>
      <c r="O335" s="222"/>
      <c r="P335" s="222"/>
      <c r="Q335" s="222"/>
      <c r="R335" s="222"/>
      <c r="S335" s="222"/>
      <c r="T335" s="223"/>
      <c r="AT335" s="224" t="s">
        <v>137</v>
      </c>
      <c r="AU335" s="224" t="s">
        <v>90</v>
      </c>
      <c r="AV335" s="14" t="s">
        <v>90</v>
      </c>
      <c r="AW335" s="14" t="s">
        <v>36</v>
      </c>
      <c r="AX335" s="14" t="s">
        <v>80</v>
      </c>
      <c r="AY335" s="224" t="s">
        <v>126</v>
      </c>
    </row>
    <row r="336" spans="1:65" s="15" customFormat="1" ht="11.25">
      <c r="B336" s="225"/>
      <c r="C336" s="226"/>
      <c r="D336" s="199" t="s">
        <v>137</v>
      </c>
      <c r="E336" s="227" t="s">
        <v>1</v>
      </c>
      <c r="F336" s="228" t="s">
        <v>148</v>
      </c>
      <c r="G336" s="226"/>
      <c r="H336" s="229">
        <v>784.72</v>
      </c>
      <c r="I336" s="230"/>
      <c r="J336" s="226"/>
      <c r="K336" s="226"/>
      <c r="L336" s="231"/>
      <c r="M336" s="232"/>
      <c r="N336" s="233"/>
      <c r="O336" s="233"/>
      <c r="P336" s="233"/>
      <c r="Q336" s="233"/>
      <c r="R336" s="233"/>
      <c r="S336" s="233"/>
      <c r="T336" s="234"/>
      <c r="AT336" s="235" t="s">
        <v>137</v>
      </c>
      <c r="AU336" s="235" t="s">
        <v>90</v>
      </c>
      <c r="AV336" s="15" t="s">
        <v>133</v>
      </c>
      <c r="AW336" s="15" t="s">
        <v>4</v>
      </c>
      <c r="AX336" s="15" t="s">
        <v>88</v>
      </c>
      <c r="AY336" s="235" t="s">
        <v>126</v>
      </c>
    </row>
    <row r="337" spans="1:65" s="2" customFormat="1" ht="21.75" customHeight="1">
      <c r="A337" s="34"/>
      <c r="B337" s="35"/>
      <c r="C337" s="186" t="s">
        <v>316</v>
      </c>
      <c r="D337" s="186" t="s">
        <v>128</v>
      </c>
      <c r="E337" s="187" t="s">
        <v>317</v>
      </c>
      <c r="F337" s="188" t="s">
        <v>318</v>
      </c>
      <c r="G337" s="189" t="s">
        <v>131</v>
      </c>
      <c r="H337" s="190">
        <v>1482.4</v>
      </c>
      <c r="I337" s="191"/>
      <c r="J337" s="192">
        <f>ROUND(I337*H337,2)</f>
        <v>0</v>
      </c>
      <c r="K337" s="188" t="s">
        <v>132</v>
      </c>
      <c r="L337" s="39"/>
      <c r="M337" s="193" t="s">
        <v>1</v>
      </c>
      <c r="N337" s="194" t="s">
        <v>45</v>
      </c>
      <c r="O337" s="71"/>
      <c r="P337" s="195">
        <f>O337*H337</f>
        <v>0</v>
      </c>
      <c r="Q337" s="195">
        <v>8.4000000000000003E-4</v>
      </c>
      <c r="R337" s="195">
        <f>Q337*H337</f>
        <v>1.2452160000000001</v>
      </c>
      <c r="S337" s="195">
        <v>0</v>
      </c>
      <c r="T337" s="196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7" t="s">
        <v>133</v>
      </c>
      <c r="AT337" s="197" t="s">
        <v>128</v>
      </c>
      <c r="AU337" s="197" t="s">
        <v>90</v>
      </c>
      <c r="AY337" s="17" t="s">
        <v>126</v>
      </c>
      <c r="BE337" s="198">
        <f>IF(N337="základní",J337,0)</f>
        <v>0</v>
      </c>
      <c r="BF337" s="198">
        <f>IF(N337="snížená",J337,0)</f>
        <v>0</v>
      </c>
      <c r="BG337" s="198">
        <f>IF(N337="zákl. přenesená",J337,0)</f>
        <v>0</v>
      </c>
      <c r="BH337" s="198">
        <f>IF(N337="sníž. přenesená",J337,0)</f>
        <v>0</v>
      </c>
      <c r="BI337" s="198">
        <f>IF(N337="nulová",J337,0)</f>
        <v>0</v>
      </c>
      <c r="BJ337" s="17" t="s">
        <v>88</v>
      </c>
      <c r="BK337" s="198">
        <f>ROUND(I337*H337,2)</f>
        <v>0</v>
      </c>
      <c r="BL337" s="17" t="s">
        <v>133</v>
      </c>
      <c r="BM337" s="197" t="s">
        <v>319</v>
      </c>
    </row>
    <row r="338" spans="1:65" s="2" customFormat="1" ht="29.25">
      <c r="A338" s="34"/>
      <c r="B338" s="35"/>
      <c r="C338" s="36"/>
      <c r="D338" s="199" t="s">
        <v>135</v>
      </c>
      <c r="E338" s="36"/>
      <c r="F338" s="200" t="s">
        <v>320</v>
      </c>
      <c r="G338" s="36"/>
      <c r="H338" s="36"/>
      <c r="I338" s="201"/>
      <c r="J338" s="36"/>
      <c r="K338" s="36"/>
      <c r="L338" s="39"/>
      <c r="M338" s="202"/>
      <c r="N338" s="203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135</v>
      </c>
      <c r="AU338" s="17" t="s">
        <v>90</v>
      </c>
    </row>
    <row r="339" spans="1:65" s="13" customFormat="1" ht="11.25">
      <c r="B339" s="204"/>
      <c r="C339" s="205"/>
      <c r="D339" s="199" t="s">
        <v>137</v>
      </c>
      <c r="E339" s="206" t="s">
        <v>1</v>
      </c>
      <c r="F339" s="207" t="s">
        <v>143</v>
      </c>
      <c r="G339" s="205"/>
      <c r="H339" s="206" t="s">
        <v>1</v>
      </c>
      <c r="I339" s="208"/>
      <c r="J339" s="205"/>
      <c r="K339" s="205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137</v>
      </c>
      <c r="AU339" s="213" t="s">
        <v>90</v>
      </c>
      <c r="AV339" s="13" t="s">
        <v>88</v>
      </c>
      <c r="AW339" s="13" t="s">
        <v>36</v>
      </c>
      <c r="AX339" s="13" t="s">
        <v>80</v>
      </c>
      <c r="AY339" s="213" t="s">
        <v>126</v>
      </c>
    </row>
    <row r="340" spans="1:65" s="13" customFormat="1" ht="11.25">
      <c r="B340" s="204"/>
      <c r="C340" s="205"/>
      <c r="D340" s="199" t="s">
        <v>137</v>
      </c>
      <c r="E340" s="206" t="s">
        <v>1</v>
      </c>
      <c r="F340" s="207" t="s">
        <v>244</v>
      </c>
      <c r="G340" s="205"/>
      <c r="H340" s="206" t="s">
        <v>1</v>
      </c>
      <c r="I340" s="208"/>
      <c r="J340" s="205"/>
      <c r="K340" s="205"/>
      <c r="L340" s="209"/>
      <c r="M340" s="210"/>
      <c r="N340" s="211"/>
      <c r="O340" s="211"/>
      <c r="P340" s="211"/>
      <c r="Q340" s="211"/>
      <c r="R340" s="211"/>
      <c r="S340" s="211"/>
      <c r="T340" s="212"/>
      <c r="AT340" s="213" t="s">
        <v>137</v>
      </c>
      <c r="AU340" s="213" t="s">
        <v>90</v>
      </c>
      <c r="AV340" s="13" t="s">
        <v>88</v>
      </c>
      <c r="AW340" s="13" t="s">
        <v>36</v>
      </c>
      <c r="AX340" s="13" t="s">
        <v>80</v>
      </c>
      <c r="AY340" s="213" t="s">
        <v>126</v>
      </c>
    </row>
    <row r="341" spans="1:65" s="14" customFormat="1" ht="11.25">
      <c r="B341" s="214"/>
      <c r="C341" s="215"/>
      <c r="D341" s="199" t="s">
        <v>137</v>
      </c>
      <c r="E341" s="216" t="s">
        <v>1</v>
      </c>
      <c r="F341" s="217" t="s">
        <v>321</v>
      </c>
      <c r="G341" s="215"/>
      <c r="H341" s="218">
        <v>1220.5999999999999</v>
      </c>
      <c r="I341" s="219"/>
      <c r="J341" s="215"/>
      <c r="K341" s="215"/>
      <c r="L341" s="220"/>
      <c r="M341" s="221"/>
      <c r="N341" s="222"/>
      <c r="O341" s="222"/>
      <c r="P341" s="222"/>
      <c r="Q341" s="222"/>
      <c r="R341" s="222"/>
      <c r="S341" s="222"/>
      <c r="T341" s="223"/>
      <c r="AT341" s="224" t="s">
        <v>137</v>
      </c>
      <c r="AU341" s="224" t="s">
        <v>90</v>
      </c>
      <c r="AV341" s="14" t="s">
        <v>90</v>
      </c>
      <c r="AW341" s="14" t="s">
        <v>36</v>
      </c>
      <c r="AX341" s="14" t="s">
        <v>80</v>
      </c>
      <c r="AY341" s="224" t="s">
        <v>126</v>
      </c>
    </row>
    <row r="342" spans="1:65" s="13" customFormat="1" ht="11.25">
      <c r="B342" s="204"/>
      <c r="C342" s="205"/>
      <c r="D342" s="199" t="s">
        <v>137</v>
      </c>
      <c r="E342" s="206" t="s">
        <v>1</v>
      </c>
      <c r="F342" s="207" t="s">
        <v>155</v>
      </c>
      <c r="G342" s="205"/>
      <c r="H342" s="206" t="s">
        <v>1</v>
      </c>
      <c r="I342" s="208"/>
      <c r="J342" s="205"/>
      <c r="K342" s="205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137</v>
      </c>
      <c r="AU342" s="213" t="s">
        <v>90</v>
      </c>
      <c r="AV342" s="13" t="s">
        <v>88</v>
      </c>
      <c r="AW342" s="13" t="s">
        <v>36</v>
      </c>
      <c r="AX342" s="13" t="s">
        <v>80</v>
      </c>
      <c r="AY342" s="213" t="s">
        <v>126</v>
      </c>
    </row>
    <row r="343" spans="1:65" s="14" customFormat="1" ht="11.25">
      <c r="B343" s="214"/>
      <c r="C343" s="215"/>
      <c r="D343" s="199" t="s">
        <v>137</v>
      </c>
      <c r="E343" s="216" t="s">
        <v>1</v>
      </c>
      <c r="F343" s="217" t="s">
        <v>322</v>
      </c>
      <c r="G343" s="215"/>
      <c r="H343" s="218">
        <v>57.8</v>
      </c>
      <c r="I343" s="219"/>
      <c r="J343" s="215"/>
      <c r="K343" s="215"/>
      <c r="L343" s="220"/>
      <c r="M343" s="221"/>
      <c r="N343" s="222"/>
      <c r="O343" s="222"/>
      <c r="P343" s="222"/>
      <c r="Q343" s="222"/>
      <c r="R343" s="222"/>
      <c r="S343" s="222"/>
      <c r="T343" s="223"/>
      <c r="AT343" s="224" t="s">
        <v>137</v>
      </c>
      <c r="AU343" s="224" t="s">
        <v>90</v>
      </c>
      <c r="AV343" s="14" t="s">
        <v>90</v>
      </c>
      <c r="AW343" s="14" t="s">
        <v>36</v>
      </c>
      <c r="AX343" s="14" t="s">
        <v>80</v>
      </c>
      <c r="AY343" s="224" t="s">
        <v>126</v>
      </c>
    </row>
    <row r="344" spans="1:65" s="13" customFormat="1" ht="11.25">
      <c r="B344" s="204"/>
      <c r="C344" s="205"/>
      <c r="D344" s="199" t="s">
        <v>137</v>
      </c>
      <c r="E344" s="206" t="s">
        <v>1</v>
      </c>
      <c r="F344" s="207" t="s">
        <v>146</v>
      </c>
      <c r="G344" s="205"/>
      <c r="H344" s="206" t="s">
        <v>1</v>
      </c>
      <c r="I344" s="208"/>
      <c r="J344" s="205"/>
      <c r="K344" s="205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137</v>
      </c>
      <c r="AU344" s="213" t="s">
        <v>90</v>
      </c>
      <c r="AV344" s="13" t="s">
        <v>88</v>
      </c>
      <c r="AW344" s="13" t="s">
        <v>36</v>
      </c>
      <c r="AX344" s="13" t="s">
        <v>80</v>
      </c>
      <c r="AY344" s="213" t="s">
        <v>126</v>
      </c>
    </row>
    <row r="345" spans="1:65" s="14" customFormat="1" ht="11.25">
      <c r="B345" s="214"/>
      <c r="C345" s="215"/>
      <c r="D345" s="199" t="s">
        <v>137</v>
      </c>
      <c r="E345" s="216" t="s">
        <v>1</v>
      </c>
      <c r="F345" s="217" t="s">
        <v>323</v>
      </c>
      <c r="G345" s="215"/>
      <c r="H345" s="218">
        <v>204</v>
      </c>
      <c r="I345" s="219"/>
      <c r="J345" s="215"/>
      <c r="K345" s="215"/>
      <c r="L345" s="220"/>
      <c r="M345" s="221"/>
      <c r="N345" s="222"/>
      <c r="O345" s="222"/>
      <c r="P345" s="222"/>
      <c r="Q345" s="222"/>
      <c r="R345" s="222"/>
      <c r="S345" s="222"/>
      <c r="T345" s="223"/>
      <c r="AT345" s="224" t="s">
        <v>137</v>
      </c>
      <c r="AU345" s="224" t="s">
        <v>90</v>
      </c>
      <c r="AV345" s="14" t="s">
        <v>90</v>
      </c>
      <c r="AW345" s="14" t="s">
        <v>36</v>
      </c>
      <c r="AX345" s="14" t="s">
        <v>80</v>
      </c>
      <c r="AY345" s="224" t="s">
        <v>126</v>
      </c>
    </row>
    <row r="346" spans="1:65" s="15" customFormat="1" ht="11.25">
      <c r="B346" s="225"/>
      <c r="C346" s="226"/>
      <c r="D346" s="199" t="s">
        <v>137</v>
      </c>
      <c r="E346" s="227" t="s">
        <v>1</v>
      </c>
      <c r="F346" s="228" t="s">
        <v>148</v>
      </c>
      <c r="G346" s="226"/>
      <c r="H346" s="229">
        <v>1482.4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AT346" s="235" t="s">
        <v>137</v>
      </c>
      <c r="AU346" s="235" t="s">
        <v>90</v>
      </c>
      <c r="AV346" s="15" t="s">
        <v>133</v>
      </c>
      <c r="AW346" s="15" t="s">
        <v>4</v>
      </c>
      <c r="AX346" s="15" t="s">
        <v>88</v>
      </c>
      <c r="AY346" s="235" t="s">
        <v>126</v>
      </c>
    </row>
    <row r="347" spans="1:65" s="2" customFormat="1" ht="24.2" customHeight="1">
      <c r="A347" s="34"/>
      <c r="B347" s="35"/>
      <c r="C347" s="186" t="s">
        <v>324</v>
      </c>
      <c r="D347" s="186" t="s">
        <v>128</v>
      </c>
      <c r="E347" s="187" t="s">
        <v>325</v>
      </c>
      <c r="F347" s="188" t="s">
        <v>326</v>
      </c>
      <c r="G347" s="189" t="s">
        <v>131</v>
      </c>
      <c r="H347" s="190">
        <v>1482.4</v>
      </c>
      <c r="I347" s="191"/>
      <c r="J347" s="192">
        <f>ROUND(I347*H347,2)</f>
        <v>0</v>
      </c>
      <c r="K347" s="188" t="s">
        <v>132</v>
      </c>
      <c r="L347" s="39"/>
      <c r="M347" s="193" t="s">
        <v>1</v>
      </c>
      <c r="N347" s="194" t="s">
        <v>45</v>
      </c>
      <c r="O347" s="71"/>
      <c r="P347" s="195">
        <f>O347*H347</f>
        <v>0</v>
      </c>
      <c r="Q347" s="195">
        <v>0</v>
      </c>
      <c r="R347" s="195">
        <f>Q347*H347</f>
        <v>0</v>
      </c>
      <c r="S347" s="195">
        <v>0</v>
      </c>
      <c r="T347" s="196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7" t="s">
        <v>133</v>
      </c>
      <c r="AT347" s="197" t="s">
        <v>128</v>
      </c>
      <c r="AU347" s="197" t="s">
        <v>90</v>
      </c>
      <c r="AY347" s="17" t="s">
        <v>126</v>
      </c>
      <c r="BE347" s="198">
        <f>IF(N347="základní",J347,0)</f>
        <v>0</v>
      </c>
      <c r="BF347" s="198">
        <f>IF(N347="snížená",J347,0)</f>
        <v>0</v>
      </c>
      <c r="BG347" s="198">
        <f>IF(N347="zákl. přenesená",J347,0)</f>
        <v>0</v>
      </c>
      <c r="BH347" s="198">
        <f>IF(N347="sníž. přenesená",J347,0)</f>
        <v>0</v>
      </c>
      <c r="BI347" s="198">
        <f>IF(N347="nulová",J347,0)</f>
        <v>0</v>
      </c>
      <c r="BJ347" s="17" t="s">
        <v>88</v>
      </c>
      <c r="BK347" s="198">
        <f>ROUND(I347*H347,2)</f>
        <v>0</v>
      </c>
      <c r="BL347" s="17" t="s">
        <v>133</v>
      </c>
      <c r="BM347" s="197" t="s">
        <v>327</v>
      </c>
    </row>
    <row r="348" spans="1:65" s="2" customFormat="1" ht="29.25">
      <c r="A348" s="34"/>
      <c r="B348" s="35"/>
      <c r="C348" s="36"/>
      <c r="D348" s="199" t="s">
        <v>135</v>
      </c>
      <c r="E348" s="36"/>
      <c r="F348" s="200" t="s">
        <v>328</v>
      </c>
      <c r="G348" s="36"/>
      <c r="H348" s="36"/>
      <c r="I348" s="201"/>
      <c r="J348" s="36"/>
      <c r="K348" s="36"/>
      <c r="L348" s="39"/>
      <c r="M348" s="202"/>
      <c r="N348" s="203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135</v>
      </c>
      <c r="AU348" s="17" t="s">
        <v>90</v>
      </c>
    </row>
    <row r="349" spans="1:65" s="2" customFormat="1" ht="33" customHeight="1">
      <c r="A349" s="34"/>
      <c r="B349" s="35"/>
      <c r="C349" s="186" t="s">
        <v>329</v>
      </c>
      <c r="D349" s="186" t="s">
        <v>128</v>
      </c>
      <c r="E349" s="187" t="s">
        <v>330</v>
      </c>
      <c r="F349" s="188" t="s">
        <v>331</v>
      </c>
      <c r="G349" s="189" t="s">
        <v>302</v>
      </c>
      <c r="H349" s="190">
        <v>784.72</v>
      </c>
      <c r="I349" s="191"/>
      <c r="J349" s="192">
        <f>ROUND(I349*H349,2)</f>
        <v>0</v>
      </c>
      <c r="K349" s="188" t="s">
        <v>132</v>
      </c>
      <c r="L349" s="39"/>
      <c r="M349" s="193" t="s">
        <v>1</v>
      </c>
      <c r="N349" s="194" t="s">
        <v>45</v>
      </c>
      <c r="O349" s="71"/>
      <c r="P349" s="195">
        <f>O349*H349</f>
        <v>0</v>
      </c>
      <c r="Q349" s="195">
        <v>0</v>
      </c>
      <c r="R349" s="195">
        <f>Q349*H349</f>
        <v>0</v>
      </c>
      <c r="S349" s="195">
        <v>0</v>
      </c>
      <c r="T349" s="196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7" t="s">
        <v>133</v>
      </c>
      <c r="AT349" s="197" t="s">
        <v>128</v>
      </c>
      <c r="AU349" s="197" t="s">
        <v>90</v>
      </c>
      <c r="AY349" s="17" t="s">
        <v>126</v>
      </c>
      <c r="BE349" s="198">
        <f>IF(N349="základní",J349,0)</f>
        <v>0</v>
      </c>
      <c r="BF349" s="198">
        <f>IF(N349="snížená",J349,0)</f>
        <v>0</v>
      </c>
      <c r="BG349" s="198">
        <f>IF(N349="zákl. přenesená",J349,0)</f>
        <v>0</v>
      </c>
      <c r="BH349" s="198">
        <f>IF(N349="sníž. přenesená",J349,0)</f>
        <v>0</v>
      </c>
      <c r="BI349" s="198">
        <f>IF(N349="nulová",J349,0)</f>
        <v>0</v>
      </c>
      <c r="BJ349" s="17" t="s">
        <v>88</v>
      </c>
      <c r="BK349" s="198">
        <f>ROUND(I349*H349,2)</f>
        <v>0</v>
      </c>
      <c r="BL349" s="17" t="s">
        <v>133</v>
      </c>
      <c r="BM349" s="197" t="s">
        <v>332</v>
      </c>
    </row>
    <row r="350" spans="1:65" s="2" customFormat="1" ht="39">
      <c r="A350" s="34"/>
      <c r="B350" s="35"/>
      <c r="C350" s="36"/>
      <c r="D350" s="199" t="s">
        <v>135</v>
      </c>
      <c r="E350" s="36"/>
      <c r="F350" s="200" t="s">
        <v>333</v>
      </c>
      <c r="G350" s="36"/>
      <c r="H350" s="36"/>
      <c r="I350" s="201"/>
      <c r="J350" s="36"/>
      <c r="K350" s="36"/>
      <c r="L350" s="39"/>
      <c r="M350" s="202"/>
      <c r="N350" s="203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135</v>
      </c>
      <c r="AU350" s="17" t="s">
        <v>90</v>
      </c>
    </row>
    <row r="351" spans="1:65" s="13" customFormat="1" ht="11.25">
      <c r="B351" s="204"/>
      <c r="C351" s="205"/>
      <c r="D351" s="199" t="s">
        <v>137</v>
      </c>
      <c r="E351" s="206" t="s">
        <v>1</v>
      </c>
      <c r="F351" s="207" t="s">
        <v>143</v>
      </c>
      <c r="G351" s="205"/>
      <c r="H351" s="206" t="s">
        <v>1</v>
      </c>
      <c r="I351" s="208"/>
      <c r="J351" s="205"/>
      <c r="K351" s="205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137</v>
      </c>
      <c r="AU351" s="213" t="s">
        <v>90</v>
      </c>
      <c r="AV351" s="13" t="s">
        <v>88</v>
      </c>
      <c r="AW351" s="13" t="s">
        <v>36</v>
      </c>
      <c r="AX351" s="13" t="s">
        <v>80</v>
      </c>
      <c r="AY351" s="213" t="s">
        <v>126</v>
      </c>
    </row>
    <row r="352" spans="1:65" s="13" customFormat="1" ht="11.25">
      <c r="B352" s="204"/>
      <c r="C352" s="205"/>
      <c r="D352" s="199" t="s">
        <v>137</v>
      </c>
      <c r="E352" s="206" t="s">
        <v>1</v>
      </c>
      <c r="F352" s="207" t="s">
        <v>244</v>
      </c>
      <c r="G352" s="205"/>
      <c r="H352" s="206" t="s">
        <v>1</v>
      </c>
      <c r="I352" s="208"/>
      <c r="J352" s="205"/>
      <c r="K352" s="205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137</v>
      </c>
      <c r="AU352" s="213" t="s">
        <v>90</v>
      </c>
      <c r="AV352" s="13" t="s">
        <v>88</v>
      </c>
      <c r="AW352" s="13" t="s">
        <v>36</v>
      </c>
      <c r="AX352" s="13" t="s">
        <v>80</v>
      </c>
      <c r="AY352" s="213" t="s">
        <v>126</v>
      </c>
    </row>
    <row r="353" spans="1:65" s="14" customFormat="1" ht="11.25">
      <c r="B353" s="214"/>
      <c r="C353" s="215"/>
      <c r="D353" s="199" t="s">
        <v>137</v>
      </c>
      <c r="E353" s="216" t="s">
        <v>1</v>
      </c>
      <c r="F353" s="217" t="s">
        <v>313</v>
      </c>
      <c r="G353" s="215"/>
      <c r="H353" s="218">
        <v>671.33</v>
      </c>
      <c r="I353" s="219"/>
      <c r="J353" s="215"/>
      <c r="K353" s="215"/>
      <c r="L353" s="220"/>
      <c r="M353" s="221"/>
      <c r="N353" s="222"/>
      <c r="O353" s="222"/>
      <c r="P353" s="222"/>
      <c r="Q353" s="222"/>
      <c r="R353" s="222"/>
      <c r="S353" s="222"/>
      <c r="T353" s="223"/>
      <c r="AT353" s="224" t="s">
        <v>137</v>
      </c>
      <c r="AU353" s="224" t="s">
        <v>90</v>
      </c>
      <c r="AV353" s="14" t="s">
        <v>90</v>
      </c>
      <c r="AW353" s="14" t="s">
        <v>36</v>
      </c>
      <c r="AX353" s="14" t="s">
        <v>80</v>
      </c>
      <c r="AY353" s="224" t="s">
        <v>126</v>
      </c>
    </row>
    <row r="354" spans="1:65" s="13" customFormat="1" ht="11.25">
      <c r="B354" s="204"/>
      <c r="C354" s="205"/>
      <c r="D354" s="199" t="s">
        <v>137</v>
      </c>
      <c r="E354" s="206" t="s">
        <v>1</v>
      </c>
      <c r="F354" s="207" t="s">
        <v>155</v>
      </c>
      <c r="G354" s="205"/>
      <c r="H354" s="206" t="s">
        <v>1</v>
      </c>
      <c r="I354" s="208"/>
      <c r="J354" s="205"/>
      <c r="K354" s="205"/>
      <c r="L354" s="209"/>
      <c r="M354" s="210"/>
      <c r="N354" s="211"/>
      <c r="O354" s="211"/>
      <c r="P354" s="211"/>
      <c r="Q354" s="211"/>
      <c r="R354" s="211"/>
      <c r="S354" s="211"/>
      <c r="T354" s="212"/>
      <c r="AT354" s="213" t="s">
        <v>137</v>
      </c>
      <c r="AU354" s="213" t="s">
        <v>90</v>
      </c>
      <c r="AV354" s="13" t="s">
        <v>88</v>
      </c>
      <c r="AW354" s="13" t="s">
        <v>36</v>
      </c>
      <c r="AX354" s="13" t="s">
        <v>80</v>
      </c>
      <c r="AY354" s="213" t="s">
        <v>126</v>
      </c>
    </row>
    <row r="355" spans="1:65" s="14" customFormat="1" ht="11.25">
      <c r="B355" s="214"/>
      <c r="C355" s="215"/>
      <c r="D355" s="199" t="s">
        <v>137</v>
      </c>
      <c r="E355" s="216" t="s">
        <v>1</v>
      </c>
      <c r="F355" s="217" t="s">
        <v>314</v>
      </c>
      <c r="G355" s="215"/>
      <c r="H355" s="218">
        <v>31.79</v>
      </c>
      <c r="I355" s="219"/>
      <c r="J355" s="215"/>
      <c r="K355" s="215"/>
      <c r="L355" s="220"/>
      <c r="M355" s="221"/>
      <c r="N355" s="222"/>
      <c r="O355" s="222"/>
      <c r="P355" s="222"/>
      <c r="Q355" s="222"/>
      <c r="R355" s="222"/>
      <c r="S355" s="222"/>
      <c r="T355" s="223"/>
      <c r="AT355" s="224" t="s">
        <v>137</v>
      </c>
      <c r="AU355" s="224" t="s">
        <v>90</v>
      </c>
      <c r="AV355" s="14" t="s">
        <v>90</v>
      </c>
      <c r="AW355" s="14" t="s">
        <v>36</v>
      </c>
      <c r="AX355" s="14" t="s">
        <v>80</v>
      </c>
      <c r="AY355" s="224" t="s">
        <v>126</v>
      </c>
    </row>
    <row r="356" spans="1:65" s="13" customFormat="1" ht="11.25">
      <c r="B356" s="204"/>
      <c r="C356" s="205"/>
      <c r="D356" s="199" t="s">
        <v>137</v>
      </c>
      <c r="E356" s="206" t="s">
        <v>1</v>
      </c>
      <c r="F356" s="207" t="s">
        <v>146</v>
      </c>
      <c r="G356" s="205"/>
      <c r="H356" s="206" t="s">
        <v>1</v>
      </c>
      <c r="I356" s="208"/>
      <c r="J356" s="205"/>
      <c r="K356" s="205"/>
      <c r="L356" s="209"/>
      <c r="M356" s="210"/>
      <c r="N356" s="211"/>
      <c r="O356" s="211"/>
      <c r="P356" s="211"/>
      <c r="Q356" s="211"/>
      <c r="R356" s="211"/>
      <c r="S356" s="211"/>
      <c r="T356" s="212"/>
      <c r="AT356" s="213" t="s">
        <v>137</v>
      </c>
      <c r="AU356" s="213" t="s">
        <v>90</v>
      </c>
      <c r="AV356" s="13" t="s">
        <v>88</v>
      </c>
      <c r="AW356" s="13" t="s">
        <v>36</v>
      </c>
      <c r="AX356" s="13" t="s">
        <v>80</v>
      </c>
      <c r="AY356" s="213" t="s">
        <v>126</v>
      </c>
    </row>
    <row r="357" spans="1:65" s="14" customFormat="1" ht="11.25">
      <c r="B357" s="214"/>
      <c r="C357" s="215"/>
      <c r="D357" s="199" t="s">
        <v>137</v>
      </c>
      <c r="E357" s="216" t="s">
        <v>1</v>
      </c>
      <c r="F357" s="217" t="s">
        <v>315</v>
      </c>
      <c r="G357" s="215"/>
      <c r="H357" s="218">
        <v>81.599999999999994</v>
      </c>
      <c r="I357" s="219"/>
      <c r="J357" s="215"/>
      <c r="K357" s="215"/>
      <c r="L357" s="220"/>
      <c r="M357" s="221"/>
      <c r="N357" s="222"/>
      <c r="O357" s="222"/>
      <c r="P357" s="222"/>
      <c r="Q357" s="222"/>
      <c r="R357" s="222"/>
      <c r="S357" s="222"/>
      <c r="T357" s="223"/>
      <c r="AT357" s="224" t="s">
        <v>137</v>
      </c>
      <c r="AU357" s="224" t="s">
        <v>90</v>
      </c>
      <c r="AV357" s="14" t="s">
        <v>90</v>
      </c>
      <c r="AW357" s="14" t="s">
        <v>36</v>
      </c>
      <c r="AX357" s="14" t="s">
        <v>80</v>
      </c>
      <c r="AY357" s="224" t="s">
        <v>126</v>
      </c>
    </row>
    <row r="358" spans="1:65" s="15" customFormat="1" ht="11.25">
      <c r="B358" s="225"/>
      <c r="C358" s="226"/>
      <c r="D358" s="199" t="s">
        <v>137</v>
      </c>
      <c r="E358" s="227" t="s">
        <v>1</v>
      </c>
      <c r="F358" s="228" t="s">
        <v>148</v>
      </c>
      <c r="G358" s="226"/>
      <c r="H358" s="229">
        <v>784.72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AT358" s="235" t="s">
        <v>137</v>
      </c>
      <c r="AU358" s="235" t="s">
        <v>90</v>
      </c>
      <c r="AV358" s="15" t="s">
        <v>133</v>
      </c>
      <c r="AW358" s="15" t="s">
        <v>4</v>
      </c>
      <c r="AX358" s="15" t="s">
        <v>88</v>
      </c>
      <c r="AY358" s="235" t="s">
        <v>126</v>
      </c>
    </row>
    <row r="359" spans="1:65" s="2" customFormat="1" ht="37.9" customHeight="1">
      <c r="A359" s="34"/>
      <c r="B359" s="35"/>
      <c r="C359" s="186" t="s">
        <v>334</v>
      </c>
      <c r="D359" s="186" t="s">
        <v>128</v>
      </c>
      <c r="E359" s="187" t="s">
        <v>335</v>
      </c>
      <c r="F359" s="188" t="s">
        <v>336</v>
      </c>
      <c r="G359" s="189" t="s">
        <v>302</v>
      </c>
      <c r="H359" s="190">
        <v>16448.099999999999</v>
      </c>
      <c r="I359" s="191"/>
      <c r="J359" s="192">
        <f>ROUND(I359*H359,2)</f>
        <v>0</v>
      </c>
      <c r="K359" s="188" t="s">
        <v>132</v>
      </c>
      <c r="L359" s="39"/>
      <c r="M359" s="193" t="s">
        <v>1</v>
      </c>
      <c r="N359" s="194" t="s">
        <v>45</v>
      </c>
      <c r="O359" s="71"/>
      <c r="P359" s="195">
        <f>O359*H359</f>
        <v>0</v>
      </c>
      <c r="Q359" s="195">
        <v>0</v>
      </c>
      <c r="R359" s="195">
        <f>Q359*H359</f>
        <v>0</v>
      </c>
      <c r="S359" s="195">
        <v>0</v>
      </c>
      <c r="T359" s="196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7" t="s">
        <v>133</v>
      </c>
      <c r="AT359" s="197" t="s">
        <v>128</v>
      </c>
      <c r="AU359" s="197" t="s">
        <v>90</v>
      </c>
      <c r="AY359" s="17" t="s">
        <v>126</v>
      </c>
      <c r="BE359" s="198">
        <f>IF(N359="základní",J359,0)</f>
        <v>0</v>
      </c>
      <c r="BF359" s="198">
        <f>IF(N359="snížená",J359,0)</f>
        <v>0</v>
      </c>
      <c r="BG359" s="198">
        <f>IF(N359="zákl. přenesená",J359,0)</f>
        <v>0</v>
      </c>
      <c r="BH359" s="198">
        <f>IF(N359="sníž. přenesená",J359,0)</f>
        <v>0</v>
      </c>
      <c r="BI359" s="198">
        <f>IF(N359="nulová",J359,0)</f>
        <v>0</v>
      </c>
      <c r="BJ359" s="17" t="s">
        <v>88</v>
      </c>
      <c r="BK359" s="198">
        <f>ROUND(I359*H359,2)</f>
        <v>0</v>
      </c>
      <c r="BL359" s="17" t="s">
        <v>133</v>
      </c>
      <c r="BM359" s="197" t="s">
        <v>337</v>
      </c>
    </row>
    <row r="360" spans="1:65" s="2" customFormat="1" ht="48.75">
      <c r="A360" s="34"/>
      <c r="B360" s="35"/>
      <c r="C360" s="36"/>
      <c r="D360" s="199" t="s">
        <v>135</v>
      </c>
      <c r="E360" s="36"/>
      <c r="F360" s="200" t="s">
        <v>338</v>
      </c>
      <c r="G360" s="36"/>
      <c r="H360" s="36"/>
      <c r="I360" s="201"/>
      <c r="J360" s="36"/>
      <c r="K360" s="36"/>
      <c r="L360" s="39"/>
      <c r="M360" s="202"/>
      <c r="N360" s="203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135</v>
      </c>
      <c r="AU360" s="17" t="s">
        <v>90</v>
      </c>
    </row>
    <row r="361" spans="1:65" s="14" customFormat="1" ht="11.25">
      <c r="B361" s="214"/>
      <c r="C361" s="215"/>
      <c r="D361" s="199" t="s">
        <v>137</v>
      </c>
      <c r="E361" s="215"/>
      <c r="F361" s="217" t="s">
        <v>339</v>
      </c>
      <c r="G361" s="215"/>
      <c r="H361" s="218">
        <v>16448.099999999999</v>
      </c>
      <c r="I361" s="219"/>
      <c r="J361" s="215"/>
      <c r="K361" s="215"/>
      <c r="L361" s="220"/>
      <c r="M361" s="221"/>
      <c r="N361" s="222"/>
      <c r="O361" s="222"/>
      <c r="P361" s="222"/>
      <c r="Q361" s="222"/>
      <c r="R361" s="222"/>
      <c r="S361" s="222"/>
      <c r="T361" s="223"/>
      <c r="AT361" s="224" t="s">
        <v>137</v>
      </c>
      <c r="AU361" s="224" t="s">
        <v>90</v>
      </c>
      <c r="AV361" s="14" t="s">
        <v>90</v>
      </c>
      <c r="AW361" s="14" t="s">
        <v>4</v>
      </c>
      <c r="AX361" s="14" t="s">
        <v>88</v>
      </c>
      <c r="AY361" s="224" t="s">
        <v>126</v>
      </c>
    </row>
    <row r="362" spans="1:65" s="2" customFormat="1" ht="24.2" customHeight="1">
      <c r="A362" s="34"/>
      <c r="B362" s="35"/>
      <c r="C362" s="186" t="s">
        <v>340</v>
      </c>
      <c r="D362" s="186" t="s">
        <v>128</v>
      </c>
      <c r="E362" s="187" t="s">
        <v>341</v>
      </c>
      <c r="F362" s="188" t="s">
        <v>342</v>
      </c>
      <c r="G362" s="189" t="s">
        <v>343</v>
      </c>
      <c r="H362" s="190">
        <v>1569.44</v>
      </c>
      <c r="I362" s="191"/>
      <c r="J362" s="192">
        <f>ROUND(I362*H362,2)</f>
        <v>0</v>
      </c>
      <c r="K362" s="188" t="s">
        <v>132</v>
      </c>
      <c r="L362" s="39"/>
      <c r="M362" s="193" t="s">
        <v>1</v>
      </c>
      <c r="N362" s="194" t="s">
        <v>45</v>
      </c>
      <c r="O362" s="71"/>
      <c r="P362" s="195">
        <f>O362*H362</f>
        <v>0</v>
      </c>
      <c r="Q362" s="195">
        <v>0</v>
      </c>
      <c r="R362" s="195">
        <f>Q362*H362</f>
        <v>0</v>
      </c>
      <c r="S362" s="195">
        <v>0</v>
      </c>
      <c r="T362" s="196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7" t="s">
        <v>133</v>
      </c>
      <c r="AT362" s="197" t="s">
        <v>128</v>
      </c>
      <c r="AU362" s="197" t="s">
        <v>90</v>
      </c>
      <c r="AY362" s="17" t="s">
        <v>126</v>
      </c>
      <c r="BE362" s="198">
        <f>IF(N362="základní",J362,0)</f>
        <v>0</v>
      </c>
      <c r="BF362" s="198">
        <f>IF(N362="snížená",J362,0)</f>
        <v>0</v>
      </c>
      <c r="BG362" s="198">
        <f>IF(N362="zákl. přenesená",J362,0)</f>
        <v>0</v>
      </c>
      <c r="BH362" s="198">
        <f>IF(N362="sníž. přenesená",J362,0)</f>
        <v>0</v>
      </c>
      <c r="BI362" s="198">
        <f>IF(N362="nulová",J362,0)</f>
        <v>0</v>
      </c>
      <c r="BJ362" s="17" t="s">
        <v>88</v>
      </c>
      <c r="BK362" s="198">
        <f>ROUND(I362*H362,2)</f>
        <v>0</v>
      </c>
      <c r="BL362" s="17" t="s">
        <v>133</v>
      </c>
      <c r="BM362" s="197" t="s">
        <v>344</v>
      </c>
    </row>
    <row r="363" spans="1:65" s="2" customFormat="1" ht="29.25">
      <c r="A363" s="34"/>
      <c r="B363" s="35"/>
      <c r="C363" s="36"/>
      <c r="D363" s="199" t="s">
        <v>135</v>
      </c>
      <c r="E363" s="36"/>
      <c r="F363" s="200" t="s">
        <v>345</v>
      </c>
      <c r="G363" s="36"/>
      <c r="H363" s="36"/>
      <c r="I363" s="201"/>
      <c r="J363" s="36"/>
      <c r="K363" s="36"/>
      <c r="L363" s="39"/>
      <c r="M363" s="202"/>
      <c r="N363" s="203"/>
      <c r="O363" s="71"/>
      <c r="P363" s="71"/>
      <c r="Q363" s="71"/>
      <c r="R363" s="71"/>
      <c r="S363" s="71"/>
      <c r="T363" s="72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135</v>
      </c>
      <c r="AU363" s="17" t="s">
        <v>90</v>
      </c>
    </row>
    <row r="364" spans="1:65" s="14" customFormat="1" ht="11.25">
      <c r="B364" s="214"/>
      <c r="C364" s="215"/>
      <c r="D364" s="199" t="s">
        <v>137</v>
      </c>
      <c r="E364" s="215"/>
      <c r="F364" s="217" t="s">
        <v>346</v>
      </c>
      <c r="G364" s="215"/>
      <c r="H364" s="218">
        <v>1569.44</v>
      </c>
      <c r="I364" s="219"/>
      <c r="J364" s="215"/>
      <c r="K364" s="215"/>
      <c r="L364" s="220"/>
      <c r="M364" s="221"/>
      <c r="N364" s="222"/>
      <c r="O364" s="222"/>
      <c r="P364" s="222"/>
      <c r="Q364" s="222"/>
      <c r="R364" s="222"/>
      <c r="S364" s="222"/>
      <c r="T364" s="223"/>
      <c r="AT364" s="224" t="s">
        <v>137</v>
      </c>
      <c r="AU364" s="224" t="s">
        <v>90</v>
      </c>
      <c r="AV364" s="14" t="s">
        <v>90</v>
      </c>
      <c r="AW364" s="14" t="s">
        <v>4</v>
      </c>
      <c r="AX364" s="14" t="s">
        <v>88</v>
      </c>
      <c r="AY364" s="224" t="s">
        <v>126</v>
      </c>
    </row>
    <row r="365" spans="1:65" s="2" customFormat="1" ht="16.5" customHeight="1">
      <c r="A365" s="34"/>
      <c r="B365" s="35"/>
      <c r="C365" s="186" t="s">
        <v>347</v>
      </c>
      <c r="D365" s="186" t="s">
        <v>128</v>
      </c>
      <c r="E365" s="187" t="s">
        <v>348</v>
      </c>
      <c r="F365" s="188" t="s">
        <v>349</v>
      </c>
      <c r="G365" s="189" t="s">
        <v>302</v>
      </c>
      <c r="H365" s="190">
        <v>784.72</v>
      </c>
      <c r="I365" s="191"/>
      <c r="J365" s="192">
        <f>ROUND(I365*H365,2)</f>
        <v>0</v>
      </c>
      <c r="K365" s="188" t="s">
        <v>132</v>
      </c>
      <c r="L365" s="39"/>
      <c r="M365" s="193" t="s">
        <v>1</v>
      </c>
      <c r="N365" s="194" t="s">
        <v>45</v>
      </c>
      <c r="O365" s="71"/>
      <c r="P365" s="195">
        <f>O365*H365</f>
        <v>0</v>
      </c>
      <c r="Q365" s="195">
        <v>0</v>
      </c>
      <c r="R365" s="195">
        <f>Q365*H365</f>
        <v>0</v>
      </c>
      <c r="S365" s="195">
        <v>0</v>
      </c>
      <c r="T365" s="196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7" t="s">
        <v>133</v>
      </c>
      <c r="AT365" s="197" t="s">
        <v>128</v>
      </c>
      <c r="AU365" s="197" t="s">
        <v>90</v>
      </c>
      <c r="AY365" s="17" t="s">
        <v>126</v>
      </c>
      <c r="BE365" s="198">
        <f>IF(N365="základní",J365,0)</f>
        <v>0</v>
      </c>
      <c r="BF365" s="198">
        <f>IF(N365="snížená",J365,0)</f>
        <v>0</v>
      </c>
      <c r="BG365" s="198">
        <f>IF(N365="zákl. přenesená",J365,0)</f>
        <v>0</v>
      </c>
      <c r="BH365" s="198">
        <f>IF(N365="sníž. přenesená",J365,0)</f>
        <v>0</v>
      </c>
      <c r="BI365" s="198">
        <f>IF(N365="nulová",J365,0)</f>
        <v>0</v>
      </c>
      <c r="BJ365" s="17" t="s">
        <v>88</v>
      </c>
      <c r="BK365" s="198">
        <f>ROUND(I365*H365,2)</f>
        <v>0</v>
      </c>
      <c r="BL365" s="17" t="s">
        <v>133</v>
      </c>
      <c r="BM365" s="197" t="s">
        <v>350</v>
      </c>
    </row>
    <row r="366" spans="1:65" s="2" customFormat="1" ht="19.5">
      <c r="A366" s="34"/>
      <c r="B366" s="35"/>
      <c r="C366" s="36"/>
      <c r="D366" s="199" t="s">
        <v>135</v>
      </c>
      <c r="E366" s="36"/>
      <c r="F366" s="200" t="s">
        <v>351</v>
      </c>
      <c r="G366" s="36"/>
      <c r="H366" s="36"/>
      <c r="I366" s="201"/>
      <c r="J366" s="36"/>
      <c r="K366" s="36"/>
      <c r="L366" s="39"/>
      <c r="M366" s="202"/>
      <c r="N366" s="203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135</v>
      </c>
      <c r="AU366" s="17" t="s">
        <v>90</v>
      </c>
    </row>
    <row r="367" spans="1:65" s="2" customFormat="1" ht="24.2" customHeight="1">
      <c r="A367" s="34"/>
      <c r="B367" s="35"/>
      <c r="C367" s="186" t="s">
        <v>352</v>
      </c>
      <c r="D367" s="186" t="s">
        <v>128</v>
      </c>
      <c r="E367" s="187" t="s">
        <v>353</v>
      </c>
      <c r="F367" s="188" t="s">
        <v>354</v>
      </c>
      <c r="G367" s="189" t="s">
        <v>302</v>
      </c>
      <c r="H367" s="190">
        <v>928</v>
      </c>
      <c r="I367" s="191"/>
      <c r="J367" s="192">
        <f>ROUND(I367*H367,2)</f>
        <v>0</v>
      </c>
      <c r="K367" s="188" t="s">
        <v>132</v>
      </c>
      <c r="L367" s="39"/>
      <c r="M367" s="193" t="s">
        <v>1</v>
      </c>
      <c r="N367" s="194" t="s">
        <v>45</v>
      </c>
      <c r="O367" s="71"/>
      <c r="P367" s="195">
        <f>O367*H367</f>
        <v>0</v>
      </c>
      <c r="Q367" s="195">
        <v>0</v>
      </c>
      <c r="R367" s="195">
        <f>Q367*H367</f>
        <v>0</v>
      </c>
      <c r="S367" s="195">
        <v>0</v>
      </c>
      <c r="T367" s="196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7" t="s">
        <v>133</v>
      </c>
      <c r="AT367" s="197" t="s">
        <v>128</v>
      </c>
      <c r="AU367" s="197" t="s">
        <v>90</v>
      </c>
      <c r="AY367" s="17" t="s">
        <v>126</v>
      </c>
      <c r="BE367" s="198">
        <f>IF(N367="základní",J367,0)</f>
        <v>0</v>
      </c>
      <c r="BF367" s="198">
        <f>IF(N367="snížená",J367,0)</f>
        <v>0</v>
      </c>
      <c r="BG367" s="198">
        <f>IF(N367="zákl. přenesená",J367,0)</f>
        <v>0</v>
      </c>
      <c r="BH367" s="198">
        <f>IF(N367="sníž. přenesená",J367,0)</f>
        <v>0</v>
      </c>
      <c r="BI367" s="198">
        <f>IF(N367="nulová",J367,0)</f>
        <v>0</v>
      </c>
      <c r="BJ367" s="17" t="s">
        <v>88</v>
      </c>
      <c r="BK367" s="198">
        <f>ROUND(I367*H367,2)</f>
        <v>0</v>
      </c>
      <c r="BL367" s="17" t="s">
        <v>133</v>
      </c>
      <c r="BM367" s="197" t="s">
        <v>355</v>
      </c>
    </row>
    <row r="368" spans="1:65" s="2" customFormat="1" ht="11.25">
      <c r="A368" s="34"/>
      <c r="B368" s="35"/>
      <c r="C368" s="36"/>
      <c r="D368" s="199" t="s">
        <v>135</v>
      </c>
      <c r="E368" s="36"/>
      <c r="F368" s="200" t="s">
        <v>356</v>
      </c>
      <c r="G368" s="36"/>
      <c r="H368" s="36"/>
      <c r="I368" s="201"/>
      <c r="J368" s="36"/>
      <c r="K368" s="36"/>
      <c r="L368" s="39"/>
      <c r="M368" s="202"/>
      <c r="N368" s="203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135</v>
      </c>
      <c r="AU368" s="17" t="s">
        <v>90</v>
      </c>
    </row>
    <row r="369" spans="1:65" s="13" customFormat="1" ht="11.25">
      <c r="B369" s="204"/>
      <c r="C369" s="205"/>
      <c r="D369" s="199" t="s">
        <v>137</v>
      </c>
      <c r="E369" s="206" t="s">
        <v>1</v>
      </c>
      <c r="F369" s="207" t="s">
        <v>143</v>
      </c>
      <c r="G369" s="205"/>
      <c r="H369" s="206" t="s">
        <v>1</v>
      </c>
      <c r="I369" s="208"/>
      <c r="J369" s="205"/>
      <c r="K369" s="205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137</v>
      </c>
      <c r="AU369" s="213" t="s">
        <v>90</v>
      </c>
      <c r="AV369" s="13" t="s">
        <v>88</v>
      </c>
      <c r="AW369" s="13" t="s">
        <v>36</v>
      </c>
      <c r="AX369" s="13" t="s">
        <v>80</v>
      </c>
      <c r="AY369" s="213" t="s">
        <v>126</v>
      </c>
    </row>
    <row r="370" spans="1:65" s="13" customFormat="1" ht="11.25">
      <c r="B370" s="204"/>
      <c r="C370" s="205"/>
      <c r="D370" s="199" t="s">
        <v>137</v>
      </c>
      <c r="E370" s="206" t="s">
        <v>1</v>
      </c>
      <c r="F370" s="207" t="s">
        <v>244</v>
      </c>
      <c r="G370" s="205"/>
      <c r="H370" s="206" t="s">
        <v>1</v>
      </c>
      <c r="I370" s="208"/>
      <c r="J370" s="205"/>
      <c r="K370" s="205"/>
      <c r="L370" s="209"/>
      <c r="M370" s="210"/>
      <c r="N370" s="211"/>
      <c r="O370" s="211"/>
      <c r="P370" s="211"/>
      <c r="Q370" s="211"/>
      <c r="R370" s="211"/>
      <c r="S370" s="211"/>
      <c r="T370" s="212"/>
      <c r="AT370" s="213" t="s">
        <v>137</v>
      </c>
      <c r="AU370" s="213" t="s">
        <v>90</v>
      </c>
      <c r="AV370" s="13" t="s">
        <v>88</v>
      </c>
      <c r="AW370" s="13" t="s">
        <v>36</v>
      </c>
      <c r="AX370" s="13" t="s">
        <v>80</v>
      </c>
      <c r="AY370" s="213" t="s">
        <v>126</v>
      </c>
    </row>
    <row r="371" spans="1:65" s="14" customFormat="1" ht="11.25">
      <c r="B371" s="214"/>
      <c r="C371" s="215"/>
      <c r="D371" s="199" t="s">
        <v>137</v>
      </c>
      <c r="E371" s="216" t="s">
        <v>1</v>
      </c>
      <c r="F371" s="217" t="s">
        <v>357</v>
      </c>
      <c r="G371" s="215"/>
      <c r="H371" s="218">
        <v>789.8</v>
      </c>
      <c r="I371" s="219"/>
      <c r="J371" s="215"/>
      <c r="K371" s="215"/>
      <c r="L371" s="220"/>
      <c r="M371" s="221"/>
      <c r="N371" s="222"/>
      <c r="O371" s="222"/>
      <c r="P371" s="222"/>
      <c r="Q371" s="222"/>
      <c r="R371" s="222"/>
      <c r="S371" s="222"/>
      <c r="T371" s="223"/>
      <c r="AT371" s="224" t="s">
        <v>137</v>
      </c>
      <c r="AU371" s="224" t="s">
        <v>90</v>
      </c>
      <c r="AV371" s="14" t="s">
        <v>90</v>
      </c>
      <c r="AW371" s="14" t="s">
        <v>36</v>
      </c>
      <c r="AX371" s="14" t="s">
        <v>80</v>
      </c>
      <c r="AY371" s="224" t="s">
        <v>126</v>
      </c>
    </row>
    <row r="372" spans="1:65" s="13" customFormat="1" ht="11.25">
      <c r="B372" s="204"/>
      <c r="C372" s="205"/>
      <c r="D372" s="199" t="s">
        <v>137</v>
      </c>
      <c r="E372" s="206" t="s">
        <v>1</v>
      </c>
      <c r="F372" s="207" t="s">
        <v>155</v>
      </c>
      <c r="G372" s="205"/>
      <c r="H372" s="206" t="s">
        <v>1</v>
      </c>
      <c r="I372" s="208"/>
      <c r="J372" s="205"/>
      <c r="K372" s="205"/>
      <c r="L372" s="209"/>
      <c r="M372" s="210"/>
      <c r="N372" s="211"/>
      <c r="O372" s="211"/>
      <c r="P372" s="211"/>
      <c r="Q372" s="211"/>
      <c r="R372" s="211"/>
      <c r="S372" s="211"/>
      <c r="T372" s="212"/>
      <c r="AT372" s="213" t="s">
        <v>137</v>
      </c>
      <c r="AU372" s="213" t="s">
        <v>90</v>
      </c>
      <c r="AV372" s="13" t="s">
        <v>88</v>
      </c>
      <c r="AW372" s="13" t="s">
        <v>36</v>
      </c>
      <c r="AX372" s="13" t="s">
        <v>80</v>
      </c>
      <c r="AY372" s="213" t="s">
        <v>126</v>
      </c>
    </row>
    <row r="373" spans="1:65" s="14" customFormat="1" ht="11.25">
      <c r="B373" s="214"/>
      <c r="C373" s="215"/>
      <c r="D373" s="199" t="s">
        <v>137</v>
      </c>
      <c r="E373" s="216" t="s">
        <v>1</v>
      </c>
      <c r="F373" s="217" t="s">
        <v>358</v>
      </c>
      <c r="G373" s="215"/>
      <c r="H373" s="218">
        <v>37.4</v>
      </c>
      <c r="I373" s="219"/>
      <c r="J373" s="215"/>
      <c r="K373" s="215"/>
      <c r="L373" s="220"/>
      <c r="M373" s="221"/>
      <c r="N373" s="222"/>
      <c r="O373" s="222"/>
      <c r="P373" s="222"/>
      <c r="Q373" s="222"/>
      <c r="R373" s="222"/>
      <c r="S373" s="222"/>
      <c r="T373" s="223"/>
      <c r="AT373" s="224" t="s">
        <v>137</v>
      </c>
      <c r="AU373" s="224" t="s">
        <v>90</v>
      </c>
      <c r="AV373" s="14" t="s">
        <v>90</v>
      </c>
      <c r="AW373" s="14" t="s">
        <v>36</v>
      </c>
      <c r="AX373" s="14" t="s">
        <v>80</v>
      </c>
      <c r="AY373" s="224" t="s">
        <v>126</v>
      </c>
    </row>
    <row r="374" spans="1:65" s="13" customFormat="1" ht="11.25">
      <c r="B374" s="204"/>
      <c r="C374" s="205"/>
      <c r="D374" s="199" t="s">
        <v>137</v>
      </c>
      <c r="E374" s="206" t="s">
        <v>1</v>
      </c>
      <c r="F374" s="207" t="s">
        <v>146</v>
      </c>
      <c r="G374" s="205"/>
      <c r="H374" s="206" t="s">
        <v>1</v>
      </c>
      <c r="I374" s="208"/>
      <c r="J374" s="205"/>
      <c r="K374" s="205"/>
      <c r="L374" s="209"/>
      <c r="M374" s="210"/>
      <c r="N374" s="211"/>
      <c r="O374" s="211"/>
      <c r="P374" s="211"/>
      <c r="Q374" s="211"/>
      <c r="R374" s="211"/>
      <c r="S374" s="211"/>
      <c r="T374" s="212"/>
      <c r="AT374" s="213" t="s">
        <v>137</v>
      </c>
      <c r="AU374" s="213" t="s">
        <v>90</v>
      </c>
      <c r="AV374" s="13" t="s">
        <v>88</v>
      </c>
      <c r="AW374" s="13" t="s">
        <v>36</v>
      </c>
      <c r="AX374" s="13" t="s">
        <v>80</v>
      </c>
      <c r="AY374" s="213" t="s">
        <v>126</v>
      </c>
    </row>
    <row r="375" spans="1:65" s="14" customFormat="1" ht="11.25">
      <c r="B375" s="214"/>
      <c r="C375" s="215"/>
      <c r="D375" s="199" t="s">
        <v>137</v>
      </c>
      <c r="E375" s="216" t="s">
        <v>1</v>
      </c>
      <c r="F375" s="217" t="s">
        <v>359</v>
      </c>
      <c r="G375" s="215"/>
      <c r="H375" s="218">
        <v>100.8</v>
      </c>
      <c r="I375" s="219"/>
      <c r="J375" s="215"/>
      <c r="K375" s="215"/>
      <c r="L375" s="220"/>
      <c r="M375" s="221"/>
      <c r="N375" s="222"/>
      <c r="O375" s="222"/>
      <c r="P375" s="222"/>
      <c r="Q375" s="222"/>
      <c r="R375" s="222"/>
      <c r="S375" s="222"/>
      <c r="T375" s="223"/>
      <c r="AT375" s="224" t="s">
        <v>137</v>
      </c>
      <c r="AU375" s="224" t="s">
        <v>90</v>
      </c>
      <c r="AV375" s="14" t="s">
        <v>90</v>
      </c>
      <c r="AW375" s="14" t="s">
        <v>36</v>
      </c>
      <c r="AX375" s="14" t="s">
        <v>80</v>
      </c>
      <c r="AY375" s="224" t="s">
        <v>126</v>
      </c>
    </row>
    <row r="376" spans="1:65" s="15" customFormat="1" ht="11.25">
      <c r="B376" s="225"/>
      <c r="C376" s="226"/>
      <c r="D376" s="199" t="s">
        <v>137</v>
      </c>
      <c r="E376" s="227" t="s">
        <v>1</v>
      </c>
      <c r="F376" s="228" t="s">
        <v>148</v>
      </c>
      <c r="G376" s="226"/>
      <c r="H376" s="229">
        <v>928</v>
      </c>
      <c r="I376" s="230"/>
      <c r="J376" s="226"/>
      <c r="K376" s="226"/>
      <c r="L376" s="231"/>
      <c r="M376" s="232"/>
      <c r="N376" s="233"/>
      <c r="O376" s="233"/>
      <c r="P376" s="233"/>
      <c r="Q376" s="233"/>
      <c r="R376" s="233"/>
      <c r="S376" s="233"/>
      <c r="T376" s="234"/>
      <c r="AT376" s="235" t="s">
        <v>137</v>
      </c>
      <c r="AU376" s="235" t="s">
        <v>90</v>
      </c>
      <c r="AV376" s="15" t="s">
        <v>133</v>
      </c>
      <c r="AW376" s="15" t="s">
        <v>4</v>
      </c>
      <c r="AX376" s="15" t="s">
        <v>88</v>
      </c>
      <c r="AY376" s="235" t="s">
        <v>126</v>
      </c>
    </row>
    <row r="377" spans="1:65" s="2" customFormat="1" ht="16.5" customHeight="1">
      <c r="A377" s="34"/>
      <c r="B377" s="35"/>
      <c r="C377" s="236" t="s">
        <v>360</v>
      </c>
      <c r="D377" s="236" t="s">
        <v>361</v>
      </c>
      <c r="E377" s="237" t="s">
        <v>362</v>
      </c>
      <c r="F377" s="238" t="s">
        <v>363</v>
      </c>
      <c r="G377" s="239" t="s">
        <v>343</v>
      </c>
      <c r="H377" s="240">
        <v>1856</v>
      </c>
      <c r="I377" s="241"/>
      <c r="J377" s="242">
        <f>ROUND(I377*H377,2)</f>
        <v>0</v>
      </c>
      <c r="K377" s="238" t="s">
        <v>132</v>
      </c>
      <c r="L377" s="243"/>
      <c r="M377" s="244" t="s">
        <v>1</v>
      </c>
      <c r="N377" s="245" t="s">
        <v>45</v>
      </c>
      <c r="O377" s="71"/>
      <c r="P377" s="195">
        <f>O377*H377</f>
        <v>0</v>
      </c>
      <c r="Q377" s="195">
        <v>1</v>
      </c>
      <c r="R377" s="195">
        <f>Q377*H377</f>
        <v>1856</v>
      </c>
      <c r="S377" s="195">
        <v>0</v>
      </c>
      <c r="T377" s="19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7" t="s">
        <v>181</v>
      </c>
      <c r="AT377" s="197" t="s">
        <v>361</v>
      </c>
      <c r="AU377" s="197" t="s">
        <v>90</v>
      </c>
      <c r="AY377" s="17" t="s">
        <v>126</v>
      </c>
      <c r="BE377" s="198">
        <f>IF(N377="základní",J377,0)</f>
        <v>0</v>
      </c>
      <c r="BF377" s="198">
        <f>IF(N377="snížená",J377,0)</f>
        <v>0</v>
      </c>
      <c r="BG377" s="198">
        <f>IF(N377="zákl. přenesená",J377,0)</f>
        <v>0</v>
      </c>
      <c r="BH377" s="198">
        <f>IF(N377="sníž. přenesená",J377,0)</f>
        <v>0</v>
      </c>
      <c r="BI377" s="198">
        <f>IF(N377="nulová",J377,0)</f>
        <v>0</v>
      </c>
      <c r="BJ377" s="17" t="s">
        <v>88</v>
      </c>
      <c r="BK377" s="198">
        <f>ROUND(I377*H377,2)</f>
        <v>0</v>
      </c>
      <c r="BL377" s="17" t="s">
        <v>133</v>
      </c>
      <c r="BM377" s="197" t="s">
        <v>364</v>
      </c>
    </row>
    <row r="378" spans="1:65" s="2" customFormat="1" ht="11.25">
      <c r="A378" s="34"/>
      <c r="B378" s="35"/>
      <c r="C378" s="36"/>
      <c r="D378" s="199" t="s">
        <v>135</v>
      </c>
      <c r="E378" s="36"/>
      <c r="F378" s="200" t="s">
        <v>363</v>
      </c>
      <c r="G378" s="36"/>
      <c r="H378" s="36"/>
      <c r="I378" s="201"/>
      <c r="J378" s="36"/>
      <c r="K378" s="36"/>
      <c r="L378" s="39"/>
      <c r="M378" s="202"/>
      <c r="N378" s="203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135</v>
      </c>
      <c r="AU378" s="17" t="s">
        <v>90</v>
      </c>
    </row>
    <row r="379" spans="1:65" s="14" customFormat="1" ht="11.25">
      <c r="B379" s="214"/>
      <c r="C379" s="215"/>
      <c r="D379" s="199" t="s">
        <v>137</v>
      </c>
      <c r="E379" s="215"/>
      <c r="F379" s="217" t="s">
        <v>365</v>
      </c>
      <c r="G379" s="215"/>
      <c r="H379" s="218">
        <v>1856</v>
      </c>
      <c r="I379" s="219"/>
      <c r="J379" s="215"/>
      <c r="K379" s="215"/>
      <c r="L379" s="220"/>
      <c r="M379" s="221"/>
      <c r="N379" s="222"/>
      <c r="O379" s="222"/>
      <c r="P379" s="222"/>
      <c r="Q379" s="222"/>
      <c r="R379" s="222"/>
      <c r="S379" s="222"/>
      <c r="T379" s="223"/>
      <c r="AT379" s="224" t="s">
        <v>137</v>
      </c>
      <c r="AU379" s="224" t="s">
        <v>90</v>
      </c>
      <c r="AV379" s="14" t="s">
        <v>90</v>
      </c>
      <c r="AW379" s="14" t="s">
        <v>4</v>
      </c>
      <c r="AX379" s="14" t="s">
        <v>88</v>
      </c>
      <c r="AY379" s="224" t="s">
        <v>126</v>
      </c>
    </row>
    <row r="380" spans="1:65" s="2" customFormat="1" ht="24.2" customHeight="1">
      <c r="A380" s="34"/>
      <c r="B380" s="35"/>
      <c r="C380" s="186" t="s">
        <v>366</v>
      </c>
      <c r="D380" s="186" t="s">
        <v>128</v>
      </c>
      <c r="E380" s="187" t="s">
        <v>367</v>
      </c>
      <c r="F380" s="188" t="s">
        <v>368</v>
      </c>
      <c r="G380" s="189" t="s">
        <v>302</v>
      </c>
      <c r="H380" s="190">
        <v>97.12</v>
      </c>
      <c r="I380" s="191"/>
      <c r="J380" s="192">
        <f>ROUND(I380*H380,2)</f>
        <v>0</v>
      </c>
      <c r="K380" s="188" t="s">
        <v>132</v>
      </c>
      <c r="L380" s="39"/>
      <c r="M380" s="193" t="s">
        <v>1</v>
      </c>
      <c r="N380" s="194" t="s">
        <v>45</v>
      </c>
      <c r="O380" s="71"/>
      <c r="P380" s="195">
        <f>O380*H380</f>
        <v>0</v>
      </c>
      <c r="Q380" s="195">
        <v>0</v>
      </c>
      <c r="R380" s="195">
        <f>Q380*H380</f>
        <v>0</v>
      </c>
      <c r="S380" s="195">
        <v>0</v>
      </c>
      <c r="T380" s="196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7" t="s">
        <v>133</v>
      </c>
      <c r="AT380" s="197" t="s">
        <v>128</v>
      </c>
      <c r="AU380" s="197" t="s">
        <v>90</v>
      </c>
      <c r="AY380" s="17" t="s">
        <v>126</v>
      </c>
      <c r="BE380" s="198">
        <f>IF(N380="základní",J380,0)</f>
        <v>0</v>
      </c>
      <c r="BF380" s="198">
        <f>IF(N380="snížená",J380,0)</f>
        <v>0</v>
      </c>
      <c r="BG380" s="198">
        <f>IF(N380="zákl. přenesená",J380,0)</f>
        <v>0</v>
      </c>
      <c r="BH380" s="198">
        <f>IF(N380="sníž. přenesená",J380,0)</f>
        <v>0</v>
      </c>
      <c r="BI380" s="198">
        <f>IF(N380="nulová",J380,0)</f>
        <v>0</v>
      </c>
      <c r="BJ380" s="17" t="s">
        <v>88</v>
      </c>
      <c r="BK380" s="198">
        <f>ROUND(I380*H380,2)</f>
        <v>0</v>
      </c>
      <c r="BL380" s="17" t="s">
        <v>133</v>
      </c>
      <c r="BM380" s="197" t="s">
        <v>369</v>
      </c>
    </row>
    <row r="381" spans="1:65" s="2" customFormat="1" ht="39">
      <c r="A381" s="34"/>
      <c r="B381" s="35"/>
      <c r="C381" s="36"/>
      <c r="D381" s="199" t="s">
        <v>135</v>
      </c>
      <c r="E381" s="36"/>
      <c r="F381" s="200" t="s">
        <v>370</v>
      </c>
      <c r="G381" s="36"/>
      <c r="H381" s="36"/>
      <c r="I381" s="201"/>
      <c r="J381" s="36"/>
      <c r="K381" s="36"/>
      <c r="L381" s="39"/>
      <c r="M381" s="202"/>
      <c r="N381" s="203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135</v>
      </c>
      <c r="AU381" s="17" t="s">
        <v>90</v>
      </c>
    </row>
    <row r="382" spans="1:65" s="13" customFormat="1" ht="11.25">
      <c r="B382" s="204"/>
      <c r="C382" s="205"/>
      <c r="D382" s="199" t="s">
        <v>137</v>
      </c>
      <c r="E382" s="206" t="s">
        <v>1</v>
      </c>
      <c r="F382" s="207" t="s">
        <v>143</v>
      </c>
      <c r="G382" s="205"/>
      <c r="H382" s="206" t="s">
        <v>1</v>
      </c>
      <c r="I382" s="208"/>
      <c r="J382" s="205"/>
      <c r="K382" s="205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137</v>
      </c>
      <c r="AU382" s="213" t="s">
        <v>90</v>
      </c>
      <c r="AV382" s="13" t="s">
        <v>88</v>
      </c>
      <c r="AW382" s="13" t="s">
        <v>36</v>
      </c>
      <c r="AX382" s="13" t="s">
        <v>80</v>
      </c>
      <c r="AY382" s="213" t="s">
        <v>126</v>
      </c>
    </row>
    <row r="383" spans="1:65" s="13" customFormat="1" ht="11.25">
      <c r="B383" s="204"/>
      <c r="C383" s="205"/>
      <c r="D383" s="199" t="s">
        <v>137</v>
      </c>
      <c r="E383" s="206" t="s">
        <v>1</v>
      </c>
      <c r="F383" s="207" t="s">
        <v>244</v>
      </c>
      <c r="G383" s="205"/>
      <c r="H383" s="206" t="s">
        <v>1</v>
      </c>
      <c r="I383" s="208"/>
      <c r="J383" s="205"/>
      <c r="K383" s="205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137</v>
      </c>
      <c r="AU383" s="213" t="s">
        <v>90</v>
      </c>
      <c r="AV383" s="13" t="s">
        <v>88</v>
      </c>
      <c r="AW383" s="13" t="s">
        <v>36</v>
      </c>
      <c r="AX383" s="13" t="s">
        <v>80</v>
      </c>
      <c r="AY383" s="213" t="s">
        <v>126</v>
      </c>
    </row>
    <row r="384" spans="1:65" s="14" customFormat="1" ht="11.25">
      <c r="B384" s="214"/>
      <c r="C384" s="215"/>
      <c r="D384" s="199" t="s">
        <v>137</v>
      </c>
      <c r="E384" s="216" t="s">
        <v>1</v>
      </c>
      <c r="F384" s="217" t="s">
        <v>371</v>
      </c>
      <c r="G384" s="215"/>
      <c r="H384" s="218">
        <v>78.98</v>
      </c>
      <c r="I384" s="219"/>
      <c r="J384" s="215"/>
      <c r="K384" s="215"/>
      <c r="L384" s="220"/>
      <c r="M384" s="221"/>
      <c r="N384" s="222"/>
      <c r="O384" s="222"/>
      <c r="P384" s="222"/>
      <c r="Q384" s="222"/>
      <c r="R384" s="222"/>
      <c r="S384" s="222"/>
      <c r="T384" s="223"/>
      <c r="AT384" s="224" t="s">
        <v>137</v>
      </c>
      <c r="AU384" s="224" t="s">
        <v>90</v>
      </c>
      <c r="AV384" s="14" t="s">
        <v>90</v>
      </c>
      <c r="AW384" s="14" t="s">
        <v>36</v>
      </c>
      <c r="AX384" s="14" t="s">
        <v>80</v>
      </c>
      <c r="AY384" s="224" t="s">
        <v>126</v>
      </c>
    </row>
    <row r="385" spans="1:65" s="13" customFormat="1" ht="11.25">
      <c r="B385" s="204"/>
      <c r="C385" s="205"/>
      <c r="D385" s="199" t="s">
        <v>137</v>
      </c>
      <c r="E385" s="206" t="s">
        <v>1</v>
      </c>
      <c r="F385" s="207" t="s">
        <v>155</v>
      </c>
      <c r="G385" s="205"/>
      <c r="H385" s="206" t="s">
        <v>1</v>
      </c>
      <c r="I385" s="208"/>
      <c r="J385" s="205"/>
      <c r="K385" s="205"/>
      <c r="L385" s="209"/>
      <c r="M385" s="210"/>
      <c r="N385" s="211"/>
      <c r="O385" s="211"/>
      <c r="P385" s="211"/>
      <c r="Q385" s="211"/>
      <c r="R385" s="211"/>
      <c r="S385" s="211"/>
      <c r="T385" s="212"/>
      <c r="AT385" s="213" t="s">
        <v>137</v>
      </c>
      <c r="AU385" s="213" t="s">
        <v>90</v>
      </c>
      <c r="AV385" s="13" t="s">
        <v>88</v>
      </c>
      <c r="AW385" s="13" t="s">
        <v>36</v>
      </c>
      <c r="AX385" s="13" t="s">
        <v>80</v>
      </c>
      <c r="AY385" s="213" t="s">
        <v>126</v>
      </c>
    </row>
    <row r="386" spans="1:65" s="14" customFormat="1" ht="11.25">
      <c r="B386" s="214"/>
      <c r="C386" s="215"/>
      <c r="D386" s="199" t="s">
        <v>137</v>
      </c>
      <c r="E386" s="216" t="s">
        <v>1</v>
      </c>
      <c r="F386" s="217" t="s">
        <v>372</v>
      </c>
      <c r="G386" s="215"/>
      <c r="H386" s="218">
        <v>3.74</v>
      </c>
      <c r="I386" s="219"/>
      <c r="J386" s="215"/>
      <c r="K386" s="215"/>
      <c r="L386" s="220"/>
      <c r="M386" s="221"/>
      <c r="N386" s="222"/>
      <c r="O386" s="222"/>
      <c r="P386" s="222"/>
      <c r="Q386" s="222"/>
      <c r="R386" s="222"/>
      <c r="S386" s="222"/>
      <c r="T386" s="223"/>
      <c r="AT386" s="224" t="s">
        <v>137</v>
      </c>
      <c r="AU386" s="224" t="s">
        <v>90</v>
      </c>
      <c r="AV386" s="14" t="s">
        <v>90</v>
      </c>
      <c r="AW386" s="14" t="s">
        <v>36</v>
      </c>
      <c r="AX386" s="14" t="s">
        <v>80</v>
      </c>
      <c r="AY386" s="224" t="s">
        <v>126</v>
      </c>
    </row>
    <row r="387" spans="1:65" s="13" customFormat="1" ht="11.25">
      <c r="B387" s="204"/>
      <c r="C387" s="205"/>
      <c r="D387" s="199" t="s">
        <v>137</v>
      </c>
      <c r="E387" s="206" t="s">
        <v>1</v>
      </c>
      <c r="F387" s="207" t="s">
        <v>146</v>
      </c>
      <c r="G387" s="205"/>
      <c r="H387" s="206" t="s">
        <v>1</v>
      </c>
      <c r="I387" s="208"/>
      <c r="J387" s="205"/>
      <c r="K387" s="205"/>
      <c r="L387" s="209"/>
      <c r="M387" s="210"/>
      <c r="N387" s="211"/>
      <c r="O387" s="211"/>
      <c r="P387" s="211"/>
      <c r="Q387" s="211"/>
      <c r="R387" s="211"/>
      <c r="S387" s="211"/>
      <c r="T387" s="212"/>
      <c r="AT387" s="213" t="s">
        <v>137</v>
      </c>
      <c r="AU387" s="213" t="s">
        <v>90</v>
      </c>
      <c r="AV387" s="13" t="s">
        <v>88</v>
      </c>
      <c r="AW387" s="13" t="s">
        <v>36</v>
      </c>
      <c r="AX387" s="13" t="s">
        <v>80</v>
      </c>
      <c r="AY387" s="213" t="s">
        <v>126</v>
      </c>
    </row>
    <row r="388" spans="1:65" s="14" customFormat="1" ht="11.25">
      <c r="B388" s="214"/>
      <c r="C388" s="215"/>
      <c r="D388" s="199" t="s">
        <v>137</v>
      </c>
      <c r="E388" s="216" t="s">
        <v>1</v>
      </c>
      <c r="F388" s="217" t="s">
        <v>373</v>
      </c>
      <c r="G388" s="215"/>
      <c r="H388" s="218">
        <v>14.4</v>
      </c>
      <c r="I388" s="219"/>
      <c r="J388" s="215"/>
      <c r="K388" s="215"/>
      <c r="L388" s="220"/>
      <c r="M388" s="221"/>
      <c r="N388" s="222"/>
      <c r="O388" s="222"/>
      <c r="P388" s="222"/>
      <c r="Q388" s="222"/>
      <c r="R388" s="222"/>
      <c r="S388" s="222"/>
      <c r="T388" s="223"/>
      <c r="AT388" s="224" t="s">
        <v>137</v>
      </c>
      <c r="AU388" s="224" t="s">
        <v>90</v>
      </c>
      <c r="AV388" s="14" t="s">
        <v>90</v>
      </c>
      <c r="AW388" s="14" t="s">
        <v>36</v>
      </c>
      <c r="AX388" s="14" t="s">
        <v>80</v>
      </c>
      <c r="AY388" s="224" t="s">
        <v>126</v>
      </c>
    </row>
    <row r="389" spans="1:65" s="15" customFormat="1" ht="11.25">
      <c r="B389" s="225"/>
      <c r="C389" s="226"/>
      <c r="D389" s="199" t="s">
        <v>137</v>
      </c>
      <c r="E389" s="227" t="s">
        <v>1</v>
      </c>
      <c r="F389" s="228" t="s">
        <v>148</v>
      </c>
      <c r="G389" s="226"/>
      <c r="H389" s="229">
        <v>97.12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AT389" s="235" t="s">
        <v>137</v>
      </c>
      <c r="AU389" s="235" t="s">
        <v>90</v>
      </c>
      <c r="AV389" s="15" t="s">
        <v>133</v>
      </c>
      <c r="AW389" s="15" t="s">
        <v>4</v>
      </c>
      <c r="AX389" s="15" t="s">
        <v>88</v>
      </c>
      <c r="AY389" s="235" t="s">
        <v>126</v>
      </c>
    </row>
    <row r="390" spans="1:65" s="2" customFormat="1" ht="16.5" customHeight="1">
      <c r="A390" s="34"/>
      <c r="B390" s="35"/>
      <c r="C390" s="236" t="s">
        <v>374</v>
      </c>
      <c r="D390" s="236" t="s">
        <v>361</v>
      </c>
      <c r="E390" s="237" t="s">
        <v>375</v>
      </c>
      <c r="F390" s="238" t="s">
        <v>376</v>
      </c>
      <c r="G390" s="239" t="s">
        <v>343</v>
      </c>
      <c r="H390" s="240">
        <v>194.24</v>
      </c>
      <c r="I390" s="241"/>
      <c r="J390" s="242">
        <f>ROUND(I390*H390,2)</f>
        <v>0</v>
      </c>
      <c r="K390" s="238" t="s">
        <v>132</v>
      </c>
      <c r="L390" s="243"/>
      <c r="M390" s="244" t="s">
        <v>1</v>
      </c>
      <c r="N390" s="245" t="s">
        <v>45</v>
      </c>
      <c r="O390" s="71"/>
      <c r="P390" s="195">
        <f>O390*H390</f>
        <v>0</v>
      </c>
      <c r="Q390" s="195">
        <v>1</v>
      </c>
      <c r="R390" s="195">
        <f>Q390*H390</f>
        <v>194.24</v>
      </c>
      <c r="S390" s="195">
        <v>0</v>
      </c>
      <c r="T390" s="196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7" t="s">
        <v>181</v>
      </c>
      <c r="AT390" s="197" t="s">
        <v>361</v>
      </c>
      <c r="AU390" s="197" t="s">
        <v>90</v>
      </c>
      <c r="AY390" s="17" t="s">
        <v>126</v>
      </c>
      <c r="BE390" s="198">
        <f>IF(N390="základní",J390,0)</f>
        <v>0</v>
      </c>
      <c r="BF390" s="198">
        <f>IF(N390="snížená",J390,0)</f>
        <v>0</v>
      </c>
      <c r="BG390" s="198">
        <f>IF(N390="zákl. přenesená",J390,0)</f>
        <v>0</v>
      </c>
      <c r="BH390" s="198">
        <f>IF(N390="sníž. přenesená",J390,0)</f>
        <v>0</v>
      </c>
      <c r="BI390" s="198">
        <f>IF(N390="nulová",J390,0)</f>
        <v>0</v>
      </c>
      <c r="BJ390" s="17" t="s">
        <v>88</v>
      </c>
      <c r="BK390" s="198">
        <f>ROUND(I390*H390,2)</f>
        <v>0</v>
      </c>
      <c r="BL390" s="17" t="s">
        <v>133</v>
      </c>
      <c r="BM390" s="197" t="s">
        <v>377</v>
      </c>
    </row>
    <row r="391" spans="1:65" s="2" customFormat="1" ht="11.25">
      <c r="A391" s="34"/>
      <c r="B391" s="35"/>
      <c r="C391" s="36"/>
      <c r="D391" s="199" t="s">
        <v>135</v>
      </c>
      <c r="E391" s="36"/>
      <c r="F391" s="200" t="s">
        <v>376</v>
      </c>
      <c r="G391" s="36"/>
      <c r="H391" s="36"/>
      <c r="I391" s="201"/>
      <c r="J391" s="36"/>
      <c r="K391" s="36"/>
      <c r="L391" s="39"/>
      <c r="M391" s="202"/>
      <c r="N391" s="203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135</v>
      </c>
      <c r="AU391" s="17" t="s">
        <v>90</v>
      </c>
    </row>
    <row r="392" spans="1:65" s="14" customFormat="1" ht="11.25">
      <c r="B392" s="214"/>
      <c r="C392" s="215"/>
      <c r="D392" s="199" t="s">
        <v>137</v>
      </c>
      <c r="E392" s="215"/>
      <c r="F392" s="217" t="s">
        <v>378</v>
      </c>
      <c r="G392" s="215"/>
      <c r="H392" s="218">
        <v>194.24</v>
      </c>
      <c r="I392" s="219"/>
      <c r="J392" s="215"/>
      <c r="K392" s="215"/>
      <c r="L392" s="220"/>
      <c r="M392" s="221"/>
      <c r="N392" s="222"/>
      <c r="O392" s="222"/>
      <c r="P392" s="222"/>
      <c r="Q392" s="222"/>
      <c r="R392" s="222"/>
      <c r="S392" s="222"/>
      <c r="T392" s="223"/>
      <c r="AT392" s="224" t="s">
        <v>137</v>
      </c>
      <c r="AU392" s="224" t="s">
        <v>90</v>
      </c>
      <c r="AV392" s="14" t="s">
        <v>90</v>
      </c>
      <c r="AW392" s="14" t="s">
        <v>4</v>
      </c>
      <c r="AX392" s="14" t="s">
        <v>88</v>
      </c>
      <c r="AY392" s="224" t="s">
        <v>126</v>
      </c>
    </row>
    <row r="393" spans="1:65" s="2" customFormat="1" ht="33" customHeight="1">
      <c r="A393" s="34"/>
      <c r="B393" s="35"/>
      <c r="C393" s="236" t="s">
        <v>379</v>
      </c>
      <c r="D393" s="236" t="s">
        <v>361</v>
      </c>
      <c r="E393" s="237" t="s">
        <v>380</v>
      </c>
      <c r="F393" s="238" t="s">
        <v>381</v>
      </c>
      <c r="G393" s="239" t="s">
        <v>208</v>
      </c>
      <c r="H393" s="240">
        <v>0</v>
      </c>
      <c r="I393" s="241"/>
      <c r="J393" s="242">
        <f>ROUND(I393*H393,2)</f>
        <v>0</v>
      </c>
      <c r="K393" s="238" t="s">
        <v>132</v>
      </c>
      <c r="L393" s="243"/>
      <c r="M393" s="244" t="s">
        <v>1</v>
      </c>
      <c r="N393" s="245" t="s">
        <v>45</v>
      </c>
      <c r="O393" s="71"/>
      <c r="P393" s="195">
        <f>O393*H393</f>
        <v>0</v>
      </c>
      <c r="Q393" s="195">
        <v>6.8999999999999997E-4</v>
      </c>
      <c r="R393" s="195">
        <f>Q393*H393</f>
        <v>0</v>
      </c>
      <c r="S393" s="195">
        <v>0</v>
      </c>
      <c r="T393" s="196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7" t="s">
        <v>181</v>
      </c>
      <c r="AT393" s="197" t="s">
        <v>361</v>
      </c>
      <c r="AU393" s="197" t="s">
        <v>90</v>
      </c>
      <c r="AY393" s="17" t="s">
        <v>126</v>
      </c>
      <c r="BE393" s="198">
        <f>IF(N393="základní",J393,0)</f>
        <v>0</v>
      </c>
      <c r="BF393" s="198">
        <f>IF(N393="snížená",J393,0)</f>
        <v>0</v>
      </c>
      <c r="BG393" s="198">
        <f>IF(N393="zákl. přenesená",J393,0)</f>
        <v>0</v>
      </c>
      <c r="BH393" s="198">
        <f>IF(N393="sníž. přenesená",J393,0)</f>
        <v>0</v>
      </c>
      <c r="BI393" s="198">
        <f>IF(N393="nulová",J393,0)</f>
        <v>0</v>
      </c>
      <c r="BJ393" s="17" t="s">
        <v>88</v>
      </c>
      <c r="BK393" s="198">
        <f>ROUND(I393*H393,2)</f>
        <v>0</v>
      </c>
      <c r="BL393" s="17" t="s">
        <v>133</v>
      </c>
      <c r="BM393" s="197" t="s">
        <v>382</v>
      </c>
    </row>
    <row r="394" spans="1:65" s="2" customFormat="1" ht="19.5">
      <c r="A394" s="34"/>
      <c r="B394" s="35"/>
      <c r="C394" s="36"/>
      <c r="D394" s="199" t="s">
        <v>135</v>
      </c>
      <c r="E394" s="36"/>
      <c r="F394" s="200" t="s">
        <v>381</v>
      </c>
      <c r="G394" s="36"/>
      <c r="H394" s="36"/>
      <c r="I394" s="201"/>
      <c r="J394" s="36"/>
      <c r="K394" s="36"/>
      <c r="L394" s="39"/>
      <c r="M394" s="202"/>
      <c r="N394" s="203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135</v>
      </c>
      <c r="AU394" s="17" t="s">
        <v>90</v>
      </c>
    </row>
    <row r="395" spans="1:65" s="2" customFormat="1" ht="24.2" customHeight="1">
      <c r="A395" s="34"/>
      <c r="B395" s="35"/>
      <c r="C395" s="186" t="s">
        <v>383</v>
      </c>
      <c r="D395" s="186" t="s">
        <v>128</v>
      </c>
      <c r="E395" s="187" t="s">
        <v>384</v>
      </c>
      <c r="F395" s="188" t="s">
        <v>385</v>
      </c>
      <c r="G395" s="189" t="s">
        <v>131</v>
      </c>
      <c r="H395" s="190">
        <v>294</v>
      </c>
      <c r="I395" s="191"/>
      <c r="J395" s="192">
        <f>ROUND(I395*H395,2)</f>
        <v>0</v>
      </c>
      <c r="K395" s="188" t="s">
        <v>132</v>
      </c>
      <c r="L395" s="39"/>
      <c r="M395" s="193" t="s">
        <v>1</v>
      </c>
      <c r="N395" s="194" t="s">
        <v>45</v>
      </c>
      <c r="O395" s="71"/>
      <c r="P395" s="195">
        <f>O395*H395</f>
        <v>0</v>
      </c>
      <c r="Q395" s="195">
        <v>0</v>
      </c>
      <c r="R395" s="195">
        <f>Q395*H395</f>
        <v>0</v>
      </c>
      <c r="S395" s="195">
        <v>0</v>
      </c>
      <c r="T395" s="196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7" t="s">
        <v>133</v>
      </c>
      <c r="AT395" s="197" t="s">
        <v>128</v>
      </c>
      <c r="AU395" s="197" t="s">
        <v>90</v>
      </c>
      <c r="AY395" s="17" t="s">
        <v>126</v>
      </c>
      <c r="BE395" s="198">
        <f>IF(N395="základní",J395,0)</f>
        <v>0</v>
      </c>
      <c r="BF395" s="198">
        <f>IF(N395="snížená",J395,0)</f>
        <v>0</v>
      </c>
      <c r="BG395" s="198">
        <f>IF(N395="zákl. přenesená",J395,0)</f>
        <v>0</v>
      </c>
      <c r="BH395" s="198">
        <f>IF(N395="sníž. přenesená",J395,0)</f>
        <v>0</v>
      </c>
      <c r="BI395" s="198">
        <f>IF(N395="nulová",J395,0)</f>
        <v>0</v>
      </c>
      <c r="BJ395" s="17" t="s">
        <v>88</v>
      </c>
      <c r="BK395" s="198">
        <f>ROUND(I395*H395,2)</f>
        <v>0</v>
      </c>
      <c r="BL395" s="17" t="s">
        <v>133</v>
      </c>
      <c r="BM395" s="197" t="s">
        <v>386</v>
      </c>
    </row>
    <row r="396" spans="1:65" s="2" customFormat="1" ht="19.5">
      <c r="A396" s="34"/>
      <c r="B396" s="35"/>
      <c r="C396" s="36"/>
      <c r="D396" s="199" t="s">
        <v>135</v>
      </c>
      <c r="E396" s="36"/>
      <c r="F396" s="200" t="s">
        <v>387</v>
      </c>
      <c r="G396" s="36"/>
      <c r="H396" s="36"/>
      <c r="I396" s="201"/>
      <c r="J396" s="36"/>
      <c r="K396" s="36"/>
      <c r="L396" s="39"/>
      <c r="M396" s="202"/>
      <c r="N396" s="203"/>
      <c r="O396" s="71"/>
      <c r="P396" s="71"/>
      <c r="Q396" s="71"/>
      <c r="R396" s="71"/>
      <c r="S396" s="71"/>
      <c r="T396" s="72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135</v>
      </c>
      <c r="AU396" s="17" t="s">
        <v>90</v>
      </c>
    </row>
    <row r="397" spans="1:65" s="13" customFormat="1" ht="11.25">
      <c r="B397" s="204"/>
      <c r="C397" s="205"/>
      <c r="D397" s="199" t="s">
        <v>137</v>
      </c>
      <c r="E397" s="206" t="s">
        <v>1</v>
      </c>
      <c r="F397" s="207" t="s">
        <v>296</v>
      </c>
      <c r="G397" s="205"/>
      <c r="H397" s="206" t="s">
        <v>1</v>
      </c>
      <c r="I397" s="208"/>
      <c r="J397" s="205"/>
      <c r="K397" s="205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137</v>
      </c>
      <c r="AU397" s="213" t="s">
        <v>90</v>
      </c>
      <c r="AV397" s="13" t="s">
        <v>88</v>
      </c>
      <c r="AW397" s="13" t="s">
        <v>36</v>
      </c>
      <c r="AX397" s="13" t="s">
        <v>80</v>
      </c>
      <c r="AY397" s="213" t="s">
        <v>126</v>
      </c>
    </row>
    <row r="398" spans="1:65" s="13" customFormat="1" ht="11.25">
      <c r="B398" s="204"/>
      <c r="C398" s="205"/>
      <c r="D398" s="199" t="s">
        <v>137</v>
      </c>
      <c r="E398" s="206" t="s">
        <v>1</v>
      </c>
      <c r="F398" s="207" t="s">
        <v>144</v>
      </c>
      <c r="G398" s="205"/>
      <c r="H398" s="206" t="s">
        <v>1</v>
      </c>
      <c r="I398" s="208"/>
      <c r="J398" s="205"/>
      <c r="K398" s="205"/>
      <c r="L398" s="209"/>
      <c r="M398" s="210"/>
      <c r="N398" s="211"/>
      <c r="O398" s="211"/>
      <c r="P398" s="211"/>
      <c r="Q398" s="211"/>
      <c r="R398" s="211"/>
      <c r="S398" s="211"/>
      <c r="T398" s="212"/>
      <c r="AT398" s="213" t="s">
        <v>137</v>
      </c>
      <c r="AU398" s="213" t="s">
        <v>90</v>
      </c>
      <c r="AV398" s="13" t="s">
        <v>88</v>
      </c>
      <c r="AW398" s="13" t="s">
        <v>36</v>
      </c>
      <c r="AX398" s="13" t="s">
        <v>80</v>
      </c>
      <c r="AY398" s="213" t="s">
        <v>126</v>
      </c>
    </row>
    <row r="399" spans="1:65" s="14" customFormat="1" ht="11.25">
      <c r="B399" s="214"/>
      <c r="C399" s="215"/>
      <c r="D399" s="199" t="s">
        <v>137</v>
      </c>
      <c r="E399" s="216" t="s">
        <v>1</v>
      </c>
      <c r="F399" s="217" t="s">
        <v>297</v>
      </c>
      <c r="G399" s="215"/>
      <c r="H399" s="218">
        <v>272</v>
      </c>
      <c r="I399" s="219"/>
      <c r="J399" s="215"/>
      <c r="K399" s="215"/>
      <c r="L399" s="220"/>
      <c r="M399" s="221"/>
      <c r="N399" s="222"/>
      <c r="O399" s="222"/>
      <c r="P399" s="222"/>
      <c r="Q399" s="222"/>
      <c r="R399" s="222"/>
      <c r="S399" s="222"/>
      <c r="T399" s="223"/>
      <c r="AT399" s="224" t="s">
        <v>137</v>
      </c>
      <c r="AU399" s="224" t="s">
        <v>90</v>
      </c>
      <c r="AV399" s="14" t="s">
        <v>90</v>
      </c>
      <c r="AW399" s="14" t="s">
        <v>36</v>
      </c>
      <c r="AX399" s="14" t="s">
        <v>80</v>
      </c>
      <c r="AY399" s="224" t="s">
        <v>126</v>
      </c>
    </row>
    <row r="400" spans="1:65" s="13" customFormat="1" ht="11.25">
      <c r="B400" s="204"/>
      <c r="C400" s="205"/>
      <c r="D400" s="199" t="s">
        <v>137</v>
      </c>
      <c r="E400" s="206" t="s">
        <v>1</v>
      </c>
      <c r="F400" s="207" t="s">
        <v>146</v>
      </c>
      <c r="G400" s="205"/>
      <c r="H400" s="206" t="s">
        <v>1</v>
      </c>
      <c r="I400" s="208"/>
      <c r="J400" s="205"/>
      <c r="K400" s="205"/>
      <c r="L400" s="209"/>
      <c r="M400" s="210"/>
      <c r="N400" s="211"/>
      <c r="O400" s="211"/>
      <c r="P400" s="211"/>
      <c r="Q400" s="211"/>
      <c r="R400" s="211"/>
      <c r="S400" s="211"/>
      <c r="T400" s="212"/>
      <c r="AT400" s="213" t="s">
        <v>137</v>
      </c>
      <c r="AU400" s="213" t="s">
        <v>90</v>
      </c>
      <c r="AV400" s="13" t="s">
        <v>88</v>
      </c>
      <c r="AW400" s="13" t="s">
        <v>36</v>
      </c>
      <c r="AX400" s="13" t="s">
        <v>80</v>
      </c>
      <c r="AY400" s="213" t="s">
        <v>126</v>
      </c>
    </row>
    <row r="401" spans="1:65" s="14" customFormat="1" ht="11.25">
      <c r="B401" s="214"/>
      <c r="C401" s="215"/>
      <c r="D401" s="199" t="s">
        <v>137</v>
      </c>
      <c r="E401" s="216" t="s">
        <v>1</v>
      </c>
      <c r="F401" s="217" t="s">
        <v>298</v>
      </c>
      <c r="G401" s="215"/>
      <c r="H401" s="218">
        <v>22</v>
      </c>
      <c r="I401" s="219"/>
      <c r="J401" s="215"/>
      <c r="K401" s="215"/>
      <c r="L401" s="220"/>
      <c r="M401" s="221"/>
      <c r="N401" s="222"/>
      <c r="O401" s="222"/>
      <c r="P401" s="222"/>
      <c r="Q401" s="222"/>
      <c r="R401" s="222"/>
      <c r="S401" s="222"/>
      <c r="T401" s="223"/>
      <c r="AT401" s="224" t="s">
        <v>137</v>
      </c>
      <c r="AU401" s="224" t="s">
        <v>90</v>
      </c>
      <c r="AV401" s="14" t="s">
        <v>90</v>
      </c>
      <c r="AW401" s="14" t="s">
        <v>36</v>
      </c>
      <c r="AX401" s="14" t="s">
        <v>80</v>
      </c>
      <c r="AY401" s="224" t="s">
        <v>126</v>
      </c>
    </row>
    <row r="402" spans="1:65" s="15" customFormat="1" ht="11.25">
      <c r="B402" s="225"/>
      <c r="C402" s="226"/>
      <c r="D402" s="199" t="s">
        <v>137</v>
      </c>
      <c r="E402" s="227" t="s">
        <v>1</v>
      </c>
      <c r="F402" s="228" t="s">
        <v>148</v>
      </c>
      <c r="G402" s="226"/>
      <c r="H402" s="229">
        <v>294</v>
      </c>
      <c r="I402" s="230"/>
      <c r="J402" s="226"/>
      <c r="K402" s="226"/>
      <c r="L402" s="231"/>
      <c r="M402" s="232"/>
      <c r="N402" s="233"/>
      <c r="O402" s="233"/>
      <c r="P402" s="233"/>
      <c r="Q402" s="233"/>
      <c r="R402" s="233"/>
      <c r="S402" s="233"/>
      <c r="T402" s="234"/>
      <c r="AT402" s="235" t="s">
        <v>137</v>
      </c>
      <c r="AU402" s="235" t="s">
        <v>90</v>
      </c>
      <c r="AV402" s="15" t="s">
        <v>133</v>
      </c>
      <c r="AW402" s="15" t="s">
        <v>4</v>
      </c>
      <c r="AX402" s="15" t="s">
        <v>88</v>
      </c>
      <c r="AY402" s="235" t="s">
        <v>126</v>
      </c>
    </row>
    <row r="403" spans="1:65" s="2" customFormat="1" ht="24.2" customHeight="1">
      <c r="A403" s="34"/>
      <c r="B403" s="35"/>
      <c r="C403" s="186" t="s">
        <v>388</v>
      </c>
      <c r="D403" s="186" t="s">
        <v>128</v>
      </c>
      <c r="E403" s="187" t="s">
        <v>389</v>
      </c>
      <c r="F403" s="188" t="s">
        <v>390</v>
      </c>
      <c r="G403" s="189" t="s">
        <v>131</v>
      </c>
      <c r="H403" s="190">
        <v>294</v>
      </c>
      <c r="I403" s="191"/>
      <c r="J403" s="192">
        <f>ROUND(I403*H403,2)</f>
        <v>0</v>
      </c>
      <c r="K403" s="188" t="s">
        <v>132</v>
      </c>
      <c r="L403" s="39"/>
      <c r="M403" s="193" t="s">
        <v>1</v>
      </c>
      <c r="N403" s="194" t="s">
        <v>45</v>
      </c>
      <c r="O403" s="71"/>
      <c r="P403" s="195">
        <f>O403*H403</f>
        <v>0</v>
      </c>
      <c r="Q403" s="195">
        <v>0</v>
      </c>
      <c r="R403" s="195">
        <f>Q403*H403</f>
        <v>0</v>
      </c>
      <c r="S403" s="195">
        <v>0</v>
      </c>
      <c r="T403" s="196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7" t="s">
        <v>133</v>
      </c>
      <c r="AT403" s="197" t="s">
        <v>128</v>
      </c>
      <c r="AU403" s="197" t="s">
        <v>90</v>
      </c>
      <c r="AY403" s="17" t="s">
        <v>126</v>
      </c>
      <c r="BE403" s="198">
        <f>IF(N403="základní",J403,0)</f>
        <v>0</v>
      </c>
      <c r="BF403" s="198">
        <f>IF(N403="snížená",J403,0)</f>
        <v>0</v>
      </c>
      <c r="BG403" s="198">
        <f>IF(N403="zákl. přenesená",J403,0)</f>
        <v>0</v>
      </c>
      <c r="BH403" s="198">
        <f>IF(N403="sníž. přenesená",J403,0)</f>
        <v>0</v>
      </c>
      <c r="BI403" s="198">
        <f>IF(N403="nulová",J403,0)</f>
        <v>0</v>
      </c>
      <c r="BJ403" s="17" t="s">
        <v>88</v>
      </c>
      <c r="BK403" s="198">
        <f>ROUND(I403*H403,2)</f>
        <v>0</v>
      </c>
      <c r="BL403" s="17" t="s">
        <v>133</v>
      </c>
      <c r="BM403" s="197" t="s">
        <v>391</v>
      </c>
    </row>
    <row r="404" spans="1:65" s="2" customFormat="1" ht="19.5">
      <c r="A404" s="34"/>
      <c r="B404" s="35"/>
      <c r="C404" s="36"/>
      <c r="D404" s="199" t="s">
        <v>135</v>
      </c>
      <c r="E404" s="36"/>
      <c r="F404" s="200" t="s">
        <v>390</v>
      </c>
      <c r="G404" s="36"/>
      <c r="H404" s="36"/>
      <c r="I404" s="201"/>
      <c r="J404" s="36"/>
      <c r="K404" s="36"/>
      <c r="L404" s="39"/>
      <c r="M404" s="202"/>
      <c r="N404" s="203"/>
      <c r="O404" s="71"/>
      <c r="P404" s="71"/>
      <c r="Q404" s="71"/>
      <c r="R404" s="71"/>
      <c r="S404" s="71"/>
      <c r="T404" s="72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135</v>
      </c>
      <c r="AU404" s="17" t="s">
        <v>90</v>
      </c>
    </row>
    <row r="405" spans="1:65" s="13" customFormat="1" ht="11.25">
      <c r="B405" s="204"/>
      <c r="C405" s="205"/>
      <c r="D405" s="199" t="s">
        <v>137</v>
      </c>
      <c r="E405" s="206" t="s">
        <v>1</v>
      </c>
      <c r="F405" s="207" t="s">
        <v>296</v>
      </c>
      <c r="G405" s="205"/>
      <c r="H405" s="206" t="s">
        <v>1</v>
      </c>
      <c r="I405" s="208"/>
      <c r="J405" s="205"/>
      <c r="K405" s="205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137</v>
      </c>
      <c r="AU405" s="213" t="s">
        <v>90</v>
      </c>
      <c r="AV405" s="13" t="s">
        <v>88</v>
      </c>
      <c r="AW405" s="13" t="s">
        <v>36</v>
      </c>
      <c r="AX405" s="13" t="s">
        <v>80</v>
      </c>
      <c r="AY405" s="213" t="s">
        <v>126</v>
      </c>
    </row>
    <row r="406" spans="1:65" s="13" customFormat="1" ht="11.25">
      <c r="B406" s="204"/>
      <c r="C406" s="205"/>
      <c r="D406" s="199" t="s">
        <v>137</v>
      </c>
      <c r="E406" s="206" t="s">
        <v>1</v>
      </c>
      <c r="F406" s="207" t="s">
        <v>144</v>
      </c>
      <c r="G406" s="205"/>
      <c r="H406" s="206" t="s">
        <v>1</v>
      </c>
      <c r="I406" s="208"/>
      <c r="J406" s="205"/>
      <c r="K406" s="205"/>
      <c r="L406" s="209"/>
      <c r="M406" s="210"/>
      <c r="N406" s="211"/>
      <c r="O406" s="211"/>
      <c r="P406" s="211"/>
      <c r="Q406" s="211"/>
      <c r="R406" s="211"/>
      <c r="S406" s="211"/>
      <c r="T406" s="212"/>
      <c r="AT406" s="213" t="s">
        <v>137</v>
      </c>
      <c r="AU406" s="213" t="s">
        <v>90</v>
      </c>
      <c r="AV406" s="13" t="s">
        <v>88</v>
      </c>
      <c r="AW406" s="13" t="s">
        <v>36</v>
      </c>
      <c r="AX406" s="13" t="s">
        <v>80</v>
      </c>
      <c r="AY406" s="213" t="s">
        <v>126</v>
      </c>
    </row>
    <row r="407" spans="1:65" s="14" customFormat="1" ht="11.25">
      <c r="B407" s="214"/>
      <c r="C407" s="215"/>
      <c r="D407" s="199" t="s">
        <v>137</v>
      </c>
      <c r="E407" s="216" t="s">
        <v>1</v>
      </c>
      <c r="F407" s="217" t="s">
        <v>297</v>
      </c>
      <c r="G407" s="215"/>
      <c r="H407" s="218">
        <v>272</v>
      </c>
      <c r="I407" s="219"/>
      <c r="J407" s="215"/>
      <c r="K407" s="215"/>
      <c r="L407" s="220"/>
      <c r="M407" s="221"/>
      <c r="N407" s="222"/>
      <c r="O407" s="222"/>
      <c r="P407" s="222"/>
      <c r="Q407" s="222"/>
      <c r="R407" s="222"/>
      <c r="S407" s="222"/>
      <c r="T407" s="223"/>
      <c r="AT407" s="224" t="s">
        <v>137</v>
      </c>
      <c r="AU407" s="224" t="s">
        <v>90</v>
      </c>
      <c r="AV407" s="14" t="s">
        <v>90</v>
      </c>
      <c r="AW407" s="14" t="s">
        <v>36</v>
      </c>
      <c r="AX407" s="14" t="s">
        <v>80</v>
      </c>
      <c r="AY407" s="224" t="s">
        <v>126</v>
      </c>
    </row>
    <row r="408" spans="1:65" s="13" customFormat="1" ht="11.25">
      <c r="B408" s="204"/>
      <c r="C408" s="205"/>
      <c r="D408" s="199" t="s">
        <v>137</v>
      </c>
      <c r="E408" s="206" t="s">
        <v>1</v>
      </c>
      <c r="F408" s="207" t="s">
        <v>146</v>
      </c>
      <c r="G408" s="205"/>
      <c r="H408" s="206" t="s">
        <v>1</v>
      </c>
      <c r="I408" s="208"/>
      <c r="J408" s="205"/>
      <c r="K408" s="205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137</v>
      </c>
      <c r="AU408" s="213" t="s">
        <v>90</v>
      </c>
      <c r="AV408" s="13" t="s">
        <v>88</v>
      </c>
      <c r="AW408" s="13" t="s">
        <v>36</v>
      </c>
      <c r="AX408" s="13" t="s">
        <v>80</v>
      </c>
      <c r="AY408" s="213" t="s">
        <v>126</v>
      </c>
    </row>
    <row r="409" spans="1:65" s="14" customFormat="1" ht="11.25">
      <c r="B409" s="214"/>
      <c r="C409" s="215"/>
      <c r="D409" s="199" t="s">
        <v>137</v>
      </c>
      <c r="E409" s="216" t="s">
        <v>1</v>
      </c>
      <c r="F409" s="217" t="s">
        <v>298</v>
      </c>
      <c r="G409" s="215"/>
      <c r="H409" s="218">
        <v>22</v>
      </c>
      <c r="I409" s="219"/>
      <c r="J409" s="215"/>
      <c r="K409" s="215"/>
      <c r="L409" s="220"/>
      <c r="M409" s="221"/>
      <c r="N409" s="222"/>
      <c r="O409" s="222"/>
      <c r="P409" s="222"/>
      <c r="Q409" s="222"/>
      <c r="R409" s="222"/>
      <c r="S409" s="222"/>
      <c r="T409" s="223"/>
      <c r="AT409" s="224" t="s">
        <v>137</v>
      </c>
      <c r="AU409" s="224" t="s">
        <v>90</v>
      </c>
      <c r="AV409" s="14" t="s">
        <v>90</v>
      </c>
      <c r="AW409" s="14" t="s">
        <v>36</v>
      </c>
      <c r="AX409" s="14" t="s">
        <v>80</v>
      </c>
      <c r="AY409" s="224" t="s">
        <v>126</v>
      </c>
    </row>
    <row r="410" spans="1:65" s="15" customFormat="1" ht="11.25">
      <c r="B410" s="225"/>
      <c r="C410" s="226"/>
      <c r="D410" s="199" t="s">
        <v>137</v>
      </c>
      <c r="E410" s="227" t="s">
        <v>1</v>
      </c>
      <c r="F410" s="228" t="s">
        <v>148</v>
      </c>
      <c r="G410" s="226"/>
      <c r="H410" s="229">
        <v>294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AT410" s="235" t="s">
        <v>137</v>
      </c>
      <c r="AU410" s="235" t="s">
        <v>90</v>
      </c>
      <c r="AV410" s="15" t="s">
        <v>133</v>
      </c>
      <c r="AW410" s="15" t="s">
        <v>4</v>
      </c>
      <c r="AX410" s="15" t="s">
        <v>88</v>
      </c>
      <c r="AY410" s="235" t="s">
        <v>126</v>
      </c>
    </row>
    <row r="411" spans="1:65" s="2" customFormat="1" ht="16.5" customHeight="1">
      <c r="A411" s="34"/>
      <c r="B411" s="35"/>
      <c r="C411" s="236" t="s">
        <v>392</v>
      </c>
      <c r="D411" s="236" t="s">
        <v>361</v>
      </c>
      <c r="E411" s="237" t="s">
        <v>393</v>
      </c>
      <c r="F411" s="238" t="s">
        <v>394</v>
      </c>
      <c r="G411" s="239" t="s">
        <v>395</v>
      </c>
      <c r="H411" s="240">
        <v>5.88</v>
      </c>
      <c r="I411" s="241"/>
      <c r="J411" s="242">
        <f>ROUND(I411*H411,2)</f>
        <v>0</v>
      </c>
      <c r="K411" s="238" t="s">
        <v>132</v>
      </c>
      <c r="L411" s="243"/>
      <c r="M411" s="244" t="s">
        <v>1</v>
      </c>
      <c r="N411" s="245" t="s">
        <v>45</v>
      </c>
      <c r="O411" s="71"/>
      <c r="P411" s="195">
        <f>O411*H411</f>
        <v>0</v>
      </c>
      <c r="Q411" s="195">
        <v>1E-3</v>
      </c>
      <c r="R411" s="195">
        <f>Q411*H411</f>
        <v>5.8799999999999998E-3</v>
      </c>
      <c r="S411" s="195">
        <v>0</v>
      </c>
      <c r="T411" s="196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7" t="s">
        <v>181</v>
      </c>
      <c r="AT411" s="197" t="s">
        <v>361</v>
      </c>
      <c r="AU411" s="197" t="s">
        <v>90</v>
      </c>
      <c r="AY411" s="17" t="s">
        <v>126</v>
      </c>
      <c r="BE411" s="198">
        <f>IF(N411="základní",J411,0)</f>
        <v>0</v>
      </c>
      <c r="BF411" s="198">
        <f>IF(N411="snížená",J411,0)</f>
        <v>0</v>
      </c>
      <c r="BG411" s="198">
        <f>IF(N411="zákl. přenesená",J411,0)</f>
        <v>0</v>
      </c>
      <c r="BH411" s="198">
        <f>IF(N411="sníž. přenesená",J411,0)</f>
        <v>0</v>
      </c>
      <c r="BI411" s="198">
        <f>IF(N411="nulová",J411,0)</f>
        <v>0</v>
      </c>
      <c r="BJ411" s="17" t="s">
        <v>88</v>
      </c>
      <c r="BK411" s="198">
        <f>ROUND(I411*H411,2)</f>
        <v>0</v>
      </c>
      <c r="BL411" s="17" t="s">
        <v>133</v>
      </c>
      <c r="BM411" s="197" t="s">
        <v>396</v>
      </c>
    </row>
    <row r="412" spans="1:65" s="2" customFormat="1" ht="11.25">
      <c r="A412" s="34"/>
      <c r="B412" s="35"/>
      <c r="C412" s="36"/>
      <c r="D412" s="199" t="s">
        <v>135</v>
      </c>
      <c r="E412" s="36"/>
      <c r="F412" s="200" t="s">
        <v>394</v>
      </c>
      <c r="G412" s="36"/>
      <c r="H412" s="36"/>
      <c r="I412" s="201"/>
      <c r="J412" s="36"/>
      <c r="K412" s="36"/>
      <c r="L412" s="39"/>
      <c r="M412" s="202"/>
      <c r="N412" s="203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135</v>
      </c>
      <c r="AU412" s="17" t="s">
        <v>90</v>
      </c>
    </row>
    <row r="413" spans="1:65" s="14" customFormat="1" ht="11.25">
      <c r="B413" s="214"/>
      <c r="C413" s="215"/>
      <c r="D413" s="199" t="s">
        <v>137</v>
      </c>
      <c r="E413" s="215"/>
      <c r="F413" s="217" t="s">
        <v>397</v>
      </c>
      <c r="G413" s="215"/>
      <c r="H413" s="218">
        <v>5.88</v>
      </c>
      <c r="I413" s="219"/>
      <c r="J413" s="215"/>
      <c r="K413" s="215"/>
      <c r="L413" s="220"/>
      <c r="M413" s="221"/>
      <c r="N413" s="222"/>
      <c r="O413" s="222"/>
      <c r="P413" s="222"/>
      <c r="Q413" s="222"/>
      <c r="R413" s="222"/>
      <c r="S413" s="222"/>
      <c r="T413" s="223"/>
      <c r="AT413" s="224" t="s">
        <v>137</v>
      </c>
      <c r="AU413" s="224" t="s">
        <v>90</v>
      </c>
      <c r="AV413" s="14" t="s">
        <v>90</v>
      </c>
      <c r="AW413" s="14" t="s">
        <v>4</v>
      </c>
      <c r="AX413" s="14" t="s">
        <v>88</v>
      </c>
      <c r="AY413" s="224" t="s">
        <v>126</v>
      </c>
    </row>
    <row r="414" spans="1:65" s="12" customFormat="1" ht="22.9" customHeight="1">
      <c r="B414" s="170"/>
      <c r="C414" s="171"/>
      <c r="D414" s="172" t="s">
        <v>79</v>
      </c>
      <c r="E414" s="184" t="s">
        <v>90</v>
      </c>
      <c r="F414" s="184" t="s">
        <v>398</v>
      </c>
      <c r="G414" s="171"/>
      <c r="H414" s="171"/>
      <c r="I414" s="174"/>
      <c r="J414" s="185">
        <f>BK414</f>
        <v>0</v>
      </c>
      <c r="K414" s="171"/>
      <c r="L414" s="176"/>
      <c r="M414" s="177"/>
      <c r="N414" s="178"/>
      <c r="O414" s="178"/>
      <c r="P414" s="179">
        <f>SUM(P415:P424)</f>
        <v>0</v>
      </c>
      <c r="Q414" s="178"/>
      <c r="R414" s="179">
        <f>SUM(R415:R424)</f>
        <v>89.244840000000011</v>
      </c>
      <c r="S414" s="178"/>
      <c r="T414" s="180">
        <f>SUM(T415:T424)</f>
        <v>0</v>
      </c>
      <c r="AR414" s="181" t="s">
        <v>88</v>
      </c>
      <c r="AT414" s="182" t="s">
        <v>79</v>
      </c>
      <c r="AU414" s="182" t="s">
        <v>88</v>
      </c>
      <c r="AY414" s="181" t="s">
        <v>126</v>
      </c>
      <c r="BK414" s="183">
        <f>SUM(BK415:BK424)</f>
        <v>0</v>
      </c>
    </row>
    <row r="415" spans="1:65" s="2" customFormat="1" ht="37.9" customHeight="1">
      <c r="A415" s="34"/>
      <c r="B415" s="35"/>
      <c r="C415" s="186" t="s">
        <v>399</v>
      </c>
      <c r="D415" s="186" t="s">
        <v>128</v>
      </c>
      <c r="E415" s="187" t="s">
        <v>400</v>
      </c>
      <c r="F415" s="188" t="s">
        <v>401</v>
      </c>
      <c r="G415" s="189" t="s">
        <v>208</v>
      </c>
      <c r="H415" s="190">
        <v>436</v>
      </c>
      <c r="I415" s="191"/>
      <c r="J415" s="192">
        <f>ROUND(I415*H415,2)</f>
        <v>0</v>
      </c>
      <c r="K415" s="188" t="s">
        <v>132</v>
      </c>
      <c r="L415" s="39"/>
      <c r="M415" s="193" t="s">
        <v>1</v>
      </c>
      <c r="N415" s="194" t="s">
        <v>45</v>
      </c>
      <c r="O415" s="71"/>
      <c r="P415" s="195">
        <f>O415*H415</f>
        <v>0</v>
      </c>
      <c r="Q415" s="195">
        <v>0.20469000000000001</v>
      </c>
      <c r="R415" s="195">
        <f>Q415*H415</f>
        <v>89.244840000000011</v>
      </c>
      <c r="S415" s="195">
        <v>0</v>
      </c>
      <c r="T415" s="196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7" t="s">
        <v>133</v>
      </c>
      <c r="AT415" s="197" t="s">
        <v>128</v>
      </c>
      <c r="AU415" s="197" t="s">
        <v>90</v>
      </c>
      <c r="AY415" s="17" t="s">
        <v>126</v>
      </c>
      <c r="BE415" s="198">
        <f>IF(N415="základní",J415,0)</f>
        <v>0</v>
      </c>
      <c r="BF415" s="198">
        <f>IF(N415="snížená",J415,0)</f>
        <v>0</v>
      </c>
      <c r="BG415" s="198">
        <f>IF(N415="zákl. přenesená",J415,0)</f>
        <v>0</v>
      </c>
      <c r="BH415" s="198">
        <f>IF(N415="sníž. přenesená",J415,0)</f>
        <v>0</v>
      </c>
      <c r="BI415" s="198">
        <f>IF(N415="nulová",J415,0)</f>
        <v>0</v>
      </c>
      <c r="BJ415" s="17" t="s">
        <v>88</v>
      </c>
      <c r="BK415" s="198">
        <f>ROUND(I415*H415,2)</f>
        <v>0</v>
      </c>
      <c r="BL415" s="17" t="s">
        <v>133</v>
      </c>
      <c r="BM415" s="197" t="s">
        <v>402</v>
      </c>
    </row>
    <row r="416" spans="1:65" s="2" customFormat="1" ht="39">
      <c r="A416" s="34"/>
      <c r="B416" s="35"/>
      <c r="C416" s="36"/>
      <c r="D416" s="199" t="s">
        <v>135</v>
      </c>
      <c r="E416" s="36"/>
      <c r="F416" s="200" t="s">
        <v>403</v>
      </c>
      <c r="G416" s="36"/>
      <c r="H416" s="36"/>
      <c r="I416" s="201"/>
      <c r="J416" s="36"/>
      <c r="K416" s="36"/>
      <c r="L416" s="39"/>
      <c r="M416" s="202"/>
      <c r="N416" s="203"/>
      <c r="O416" s="71"/>
      <c r="P416" s="71"/>
      <c r="Q416" s="71"/>
      <c r="R416" s="71"/>
      <c r="S416" s="71"/>
      <c r="T416" s="72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135</v>
      </c>
      <c r="AU416" s="17" t="s">
        <v>90</v>
      </c>
    </row>
    <row r="417" spans="1:65" s="13" customFormat="1" ht="11.25">
      <c r="B417" s="204"/>
      <c r="C417" s="205"/>
      <c r="D417" s="199" t="s">
        <v>137</v>
      </c>
      <c r="E417" s="206" t="s">
        <v>1</v>
      </c>
      <c r="F417" s="207" t="s">
        <v>143</v>
      </c>
      <c r="G417" s="205"/>
      <c r="H417" s="206" t="s">
        <v>1</v>
      </c>
      <c r="I417" s="208"/>
      <c r="J417" s="205"/>
      <c r="K417" s="205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137</v>
      </c>
      <c r="AU417" s="213" t="s">
        <v>90</v>
      </c>
      <c r="AV417" s="13" t="s">
        <v>88</v>
      </c>
      <c r="AW417" s="13" t="s">
        <v>36</v>
      </c>
      <c r="AX417" s="13" t="s">
        <v>80</v>
      </c>
      <c r="AY417" s="213" t="s">
        <v>126</v>
      </c>
    </row>
    <row r="418" spans="1:65" s="13" customFormat="1" ht="11.25">
      <c r="B418" s="204"/>
      <c r="C418" s="205"/>
      <c r="D418" s="199" t="s">
        <v>137</v>
      </c>
      <c r="E418" s="206" t="s">
        <v>1</v>
      </c>
      <c r="F418" s="207" t="s">
        <v>244</v>
      </c>
      <c r="G418" s="205"/>
      <c r="H418" s="206" t="s">
        <v>1</v>
      </c>
      <c r="I418" s="208"/>
      <c r="J418" s="205"/>
      <c r="K418" s="205"/>
      <c r="L418" s="209"/>
      <c r="M418" s="210"/>
      <c r="N418" s="211"/>
      <c r="O418" s="211"/>
      <c r="P418" s="211"/>
      <c r="Q418" s="211"/>
      <c r="R418" s="211"/>
      <c r="S418" s="211"/>
      <c r="T418" s="212"/>
      <c r="AT418" s="213" t="s">
        <v>137</v>
      </c>
      <c r="AU418" s="213" t="s">
        <v>90</v>
      </c>
      <c r="AV418" s="13" t="s">
        <v>88</v>
      </c>
      <c r="AW418" s="13" t="s">
        <v>36</v>
      </c>
      <c r="AX418" s="13" t="s">
        <v>80</v>
      </c>
      <c r="AY418" s="213" t="s">
        <v>126</v>
      </c>
    </row>
    <row r="419" spans="1:65" s="14" customFormat="1" ht="11.25">
      <c r="B419" s="214"/>
      <c r="C419" s="215"/>
      <c r="D419" s="199" t="s">
        <v>137</v>
      </c>
      <c r="E419" s="216" t="s">
        <v>1</v>
      </c>
      <c r="F419" s="217" t="s">
        <v>404</v>
      </c>
      <c r="G419" s="215"/>
      <c r="H419" s="218">
        <v>359</v>
      </c>
      <c r="I419" s="219"/>
      <c r="J419" s="215"/>
      <c r="K419" s="215"/>
      <c r="L419" s="220"/>
      <c r="M419" s="221"/>
      <c r="N419" s="222"/>
      <c r="O419" s="222"/>
      <c r="P419" s="222"/>
      <c r="Q419" s="222"/>
      <c r="R419" s="222"/>
      <c r="S419" s="222"/>
      <c r="T419" s="223"/>
      <c r="AT419" s="224" t="s">
        <v>137</v>
      </c>
      <c r="AU419" s="224" t="s">
        <v>90</v>
      </c>
      <c r="AV419" s="14" t="s">
        <v>90</v>
      </c>
      <c r="AW419" s="14" t="s">
        <v>36</v>
      </c>
      <c r="AX419" s="14" t="s">
        <v>80</v>
      </c>
      <c r="AY419" s="224" t="s">
        <v>126</v>
      </c>
    </row>
    <row r="420" spans="1:65" s="13" customFormat="1" ht="11.25">
      <c r="B420" s="204"/>
      <c r="C420" s="205"/>
      <c r="D420" s="199" t="s">
        <v>137</v>
      </c>
      <c r="E420" s="206" t="s">
        <v>1</v>
      </c>
      <c r="F420" s="207" t="s">
        <v>155</v>
      </c>
      <c r="G420" s="205"/>
      <c r="H420" s="206" t="s">
        <v>1</v>
      </c>
      <c r="I420" s="208"/>
      <c r="J420" s="205"/>
      <c r="K420" s="205"/>
      <c r="L420" s="209"/>
      <c r="M420" s="210"/>
      <c r="N420" s="211"/>
      <c r="O420" s="211"/>
      <c r="P420" s="211"/>
      <c r="Q420" s="211"/>
      <c r="R420" s="211"/>
      <c r="S420" s="211"/>
      <c r="T420" s="212"/>
      <c r="AT420" s="213" t="s">
        <v>137</v>
      </c>
      <c r="AU420" s="213" t="s">
        <v>90</v>
      </c>
      <c r="AV420" s="13" t="s">
        <v>88</v>
      </c>
      <c r="AW420" s="13" t="s">
        <v>36</v>
      </c>
      <c r="AX420" s="13" t="s">
        <v>80</v>
      </c>
      <c r="AY420" s="213" t="s">
        <v>126</v>
      </c>
    </row>
    <row r="421" spans="1:65" s="14" customFormat="1" ht="11.25">
      <c r="B421" s="214"/>
      <c r="C421" s="215"/>
      <c r="D421" s="199" t="s">
        <v>137</v>
      </c>
      <c r="E421" s="216" t="s">
        <v>1</v>
      </c>
      <c r="F421" s="217" t="s">
        <v>239</v>
      </c>
      <c r="G421" s="215"/>
      <c r="H421" s="218">
        <v>17</v>
      </c>
      <c r="I421" s="219"/>
      <c r="J421" s="215"/>
      <c r="K421" s="215"/>
      <c r="L421" s="220"/>
      <c r="M421" s="221"/>
      <c r="N421" s="222"/>
      <c r="O421" s="222"/>
      <c r="P421" s="222"/>
      <c r="Q421" s="222"/>
      <c r="R421" s="222"/>
      <c r="S421" s="222"/>
      <c r="T421" s="223"/>
      <c r="AT421" s="224" t="s">
        <v>137</v>
      </c>
      <c r="AU421" s="224" t="s">
        <v>90</v>
      </c>
      <c r="AV421" s="14" t="s">
        <v>90</v>
      </c>
      <c r="AW421" s="14" t="s">
        <v>36</v>
      </c>
      <c r="AX421" s="14" t="s">
        <v>80</v>
      </c>
      <c r="AY421" s="224" t="s">
        <v>126</v>
      </c>
    </row>
    <row r="422" spans="1:65" s="13" customFormat="1" ht="11.25">
      <c r="B422" s="204"/>
      <c r="C422" s="205"/>
      <c r="D422" s="199" t="s">
        <v>137</v>
      </c>
      <c r="E422" s="206" t="s">
        <v>1</v>
      </c>
      <c r="F422" s="207" t="s">
        <v>146</v>
      </c>
      <c r="G422" s="205"/>
      <c r="H422" s="206" t="s">
        <v>1</v>
      </c>
      <c r="I422" s="208"/>
      <c r="J422" s="205"/>
      <c r="K422" s="205"/>
      <c r="L422" s="209"/>
      <c r="M422" s="210"/>
      <c r="N422" s="211"/>
      <c r="O422" s="211"/>
      <c r="P422" s="211"/>
      <c r="Q422" s="211"/>
      <c r="R422" s="211"/>
      <c r="S422" s="211"/>
      <c r="T422" s="212"/>
      <c r="AT422" s="213" t="s">
        <v>137</v>
      </c>
      <c r="AU422" s="213" t="s">
        <v>90</v>
      </c>
      <c r="AV422" s="13" t="s">
        <v>88</v>
      </c>
      <c r="AW422" s="13" t="s">
        <v>36</v>
      </c>
      <c r="AX422" s="13" t="s">
        <v>80</v>
      </c>
      <c r="AY422" s="213" t="s">
        <v>126</v>
      </c>
    </row>
    <row r="423" spans="1:65" s="14" customFormat="1" ht="11.25">
      <c r="B423" s="214"/>
      <c r="C423" s="215"/>
      <c r="D423" s="199" t="s">
        <v>137</v>
      </c>
      <c r="E423" s="216" t="s">
        <v>1</v>
      </c>
      <c r="F423" s="217" t="s">
        <v>405</v>
      </c>
      <c r="G423" s="215"/>
      <c r="H423" s="218">
        <v>60</v>
      </c>
      <c r="I423" s="219"/>
      <c r="J423" s="215"/>
      <c r="K423" s="215"/>
      <c r="L423" s="220"/>
      <c r="M423" s="221"/>
      <c r="N423" s="222"/>
      <c r="O423" s="222"/>
      <c r="P423" s="222"/>
      <c r="Q423" s="222"/>
      <c r="R423" s="222"/>
      <c r="S423" s="222"/>
      <c r="T423" s="223"/>
      <c r="AT423" s="224" t="s">
        <v>137</v>
      </c>
      <c r="AU423" s="224" t="s">
        <v>90</v>
      </c>
      <c r="AV423" s="14" t="s">
        <v>90</v>
      </c>
      <c r="AW423" s="14" t="s">
        <v>36</v>
      </c>
      <c r="AX423" s="14" t="s">
        <v>80</v>
      </c>
      <c r="AY423" s="224" t="s">
        <v>126</v>
      </c>
    </row>
    <row r="424" spans="1:65" s="15" customFormat="1" ht="11.25">
      <c r="B424" s="225"/>
      <c r="C424" s="226"/>
      <c r="D424" s="199" t="s">
        <v>137</v>
      </c>
      <c r="E424" s="227" t="s">
        <v>1</v>
      </c>
      <c r="F424" s="228" t="s">
        <v>148</v>
      </c>
      <c r="G424" s="226"/>
      <c r="H424" s="229">
        <v>436</v>
      </c>
      <c r="I424" s="230"/>
      <c r="J424" s="226"/>
      <c r="K424" s="226"/>
      <c r="L424" s="231"/>
      <c r="M424" s="232"/>
      <c r="N424" s="233"/>
      <c r="O424" s="233"/>
      <c r="P424" s="233"/>
      <c r="Q424" s="233"/>
      <c r="R424" s="233"/>
      <c r="S424" s="233"/>
      <c r="T424" s="234"/>
      <c r="AT424" s="235" t="s">
        <v>137</v>
      </c>
      <c r="AU424" s="235" t="s">
        <v>90</v>
      </c>
      <c r="AV424" s="15" t="s">
        <v>133</v>
      </c>
      <c r="AW424" s="15" t="s">
        <v>4</v>
      </c>
      <c r="AX424" s="15" t="s">
        <v>88</v>
      </c>
      <c r="AY424" s="235" t="s">
        <v>126</v>
      </c>
    </row>
    <row r="425" spans="1:65" s="12" customFormat="1" ht="22.9" customHeight="1">
      <c r="B425" s="170"/>
      <c r="C425" s="171"/>
      <c r="D425" s="172" t="s">
        <v>79</v>
      </c>
      <c r="E425" s="184" t="s">
        <v>133</v>
      </c>
      <c r="F425" s="184" t="s">
        <v>406</v>
      </c>
      <c r="G425" s="171"/>
      <c r="H425" s="171"/>
      <c r="I425" s="174"/>
      <c r="J425" s="185">
        <f>BK425</f>
        <v>0</v>
      </c>
      <c r="K425" s="171"/>
      <c r="L425" s="176"/>
      <c r="M425" s="177"/>
      <c r="N425" s="178"/>
      <c r="O425" s="178"/>
      <c r="P425" s="179">
        <f>SUM(P426:P443)</f>
        <v>0</v>
      </c>
      <c r="Q425" s="178"/>
      <c r="R425" s="179">
        <f>SUM(R426:R443)</f>
        <v>87.277943199999996</v>
      </c>
      <c r="S425" s="178"/>
      <c r="T425" s="180">
        <f>SUM(T426:T443)</f>
        <v>0</v>
      </c>
      <c r="AR425" s="181" t="s">
        <v>88</v>
      </c>
      <c r="AT425" s="182" t="s">
        <v>79</v>
      </c>
      <c r="AU425" s="182" t="s">
        <v>88</v>
      </c>
      <c r="AY425" s="181" t="s">
        <v>126</v>
      </c>
      <c r="BK425" s="183">
        <f>SUM(BK426:BK443)</f>
        <v>0</v>
      </c>
    </row>
    <row r="426" spans="1:65" s="2" customFormat="1" ht="16.5" customHeight="1">
      <c r="A426" s="34"/>
      <c r="B426" s="35"/>
      <c r="C426" s="186" t="s">
        <v>407</v>
      </c>
      <c r="D426" s="186" t="s">
        <v>128</v>
      </c>
      <c r="E426" s="187" t="s">
        <v>408</v>
      </c>
      <c r="F426" s="188" t="s">
        <v>409</v>
      </c>
      <c r="G426" s="189" t="s">
        <v>302</v>
      </c>
      <c r="H426" s="190">
        <v>46.16</v>
      </c>
      <c r="I426" s="191"/>
      <c r="J426" s="192">
        <f>ROUND(I426*H426,2)</f>
        <v>0</v>
      </c>
      <c r="K426" s="188" t="s">
        <v>132</v>
      </c>
      <c r="L426" s="39"/>
      <c r="M426" s="193" t="s">
        <v>1</v>
      </c>
      <c r="N426" s="194" t="s">
        <v>45</v>
      </c>
      <c r="O426" s="71"/>
      <c r="P426" s="195">
        <f>O426*H426</f>
        <v>0</v>
      </c>
      <c r="Q426" s="195">
        <v>1.8907700000000001</v>
      </c>
      <c r="R426" s="195">
        <f>Q426*H426</f>
        <v>87.277943199999996</v>
      </c>
      <c r="S426" s="195">
        <v>0</v>
      </c>
      <c r="T426" s="196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7" t="s">
        <v>133</v>
      </c>
      <c r="AT426" s="197" t="s">
        <v>128</v>
      </c>
      <c r="AU426" s="197" t="s">
        <v>90</v>
      </c>
      <c r="AY426" s="17" t="s">
        <v>126</v>
      </c>
      <c r="BE426" s="198">
        <f>IF(N426="základní",J426,0)</f>
        <v>0</v>
      </c>
      <c r="BF426" s="198">
        <f>IF(N426="snížená",J426,0)</f>
        <v>0</v>
      </c>
      <c r="BG426" s="198">
        <f>IF(N426="zákl. přenesená",J426,0)</f>
        <v>0</v>
      </c>
      <c r="BH426" s="198">
        <f>IF(N426="sníž. přenesená",J426,0)</f>
        <v>0</v>
      </c>
      <c r="BI426" s="198">
        <f>IF(N426="nulová",J426,0)</f>
        <v>0</v>
      </c>
      <c r="BJ426" s="17" t="s">
        <v>88</v>
      </c>
      <c r="BK426" s="198">
        <f>ROUND(I426*H426,2)</f>
        <v>0</v>
      </c>
      <c r="BL426" s="17" t="s">
        <v>133</v>
      </c>
      <c r="BM426" s="197" t="s">
        <v>410</v>
      </c>
    </row>
    <row r="427" spans="1:65" s="2" customFormat="1" ht="11.25">
      <c r="A427" s="34"/>
      <c r="B427" s="35"/>
      <c r="C427" s="36"/>
      <c r="D427" s="199" t="s">
        <v>135</v>
      </c>
      <c r="E427" s="36"/>
      <c r="F427" s="200" t="s">
        <v>409</v>
      </c>
      <c r="G427" s="36"/>
      <c r="H427" s="36"/>
      <c r="I427" s="201"/>
      <c r="J427" s="36"/>
      <c r="K427" s="36"/>
      <c r="L427" s="39"/>
      <c r="M427" s="202"/>
      <c r="N427" s="203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135</v>
      </c>
      <c r="AU427" s="17" t="s">
        <v>90</v>
      </c>
    </row>
    <row r="428" spans="1:65" s="13" customFormat="1" ht="11.25">
      <c r="B428" s="204"/>
      <c r="C428" s="205"/>
      <c r="D428" s="199" t="s">
        <v>137</v>
      </c>
      <c r="E428" s="206" t="s">
        <v>1</v>
      </c>
      <c r="F428" s="207" t="s">
        <v>143</v>
      </c>
      <c r="G428" s="205"/>
      <c r="H428" s="206" t="s">
        <v>1</v>
      </c>
      <c r="I428" s="208"/>
      <c r="J428" s="205"/>
      <c r="K428" s="205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137</v>
      </c>
      <c r="AU428" s="213" t="s">
        <v>90</v>
      </c>
      <c r="AV428" s="13" t="s">
        <v>88</v>
      </c>
      <c r="AW428" s="13" t="s">
        <v>36</v>
      </c>
      <c r="AX428" s="13" t="s">
        <v>80</v>
      </c>
      <c r="AY428" s="213" t="s">
        <v>126</v>
      </c>
    </row>
    <row r="429" spans="1:65" s="13" customFormat="1" ht="11.25">
      <c r="B429" s="204"/>
      <c r="C429" s="205"/>
      <c r="D429" s="199" t="s">
        <v>137</v>
      </c>
      <c r="E429" s="206" t="s">
        <v>1</v>
      </c>
      <c r="F429" s="207" t="s">
        <v>244</v>
      </c>
      <c r="G429" s="205"/>
      <c r="H429" s="206" t="s">
        <v>1</v>
      </c>
      <c r="I429" s="208"/>
      <c r="J429" s="205"/>
      <c r="K429" s="205"/>
      <c r="L429" s="209"/>
      <c r="M429" s="210"/>
      <c r="N429" s="211"/>
      <c r="O429" s="211"/>
      <c r="P429" s="211"/>
      <c r="Q429" s="211"/>
      <c r="R429" s="211"/>
      <c r="S429" s="211"/>
      <c r="T429" s="212"/>
      <c r="AT429" s="213" t="s">
        <v>137</v>
      </c>
      <c r="AU429" s="213" t="s">
        <v>90</v>
      </c>
      <c r="AV429" s="13" t="s">
        <v>88</v>
      </c>
      <c r="AW429" s="13" t="s">
        <v>36</v>
      </c>
      <c r="AX429" s="13" t="s">
        <v>80</v>
      </c>
      <c r="AY429" s="213" t="s">
        <v>126</v>
      </c>
    </row>
    <row r="430" spans="1:65" s="14" customFormat="1" ht="11.25">
      <c r="B430" s="214"/>
      <c r="C430" s="215"/>
      <c r="D430" s="199" t="s">
        <v>137</v>
      </c>
      <c r="E430" s="216" t="s">
        <v>1</v>
      </c>
      <c r="F430" s="217" t="s">
        <v>411</v>
      </c>
      <c r="G430" s="215"/>
      <c r="H430" s="218">
        <v>39.49</v>
      </c>
      <c r="I430" s="219"/>
      <c r="J430" s="215"/>
      <c r="K430" s="215"/>
      <c r="L430" s="220"/>
      <c r="M430" s="221"/>
      <c r="N430" s="222"/>
      <c r="O430" s="222"/>
      <c r="P430" s="222"/>
      <c r="Q430" s="222"/>
      <c r="R430" s="222"/>
      <c r="S430" s="222"/>
      <c r="T430" s="223"/>
      <c r="AT430" s="224" t="s">
        <v>137</v>
      </c>
      <c r="AU430" s="224" t="s">
        <v>90</v>
      </c>
      <c r="AV430" s="14" t="s">
        <v>90</v>
      </c>
      <c r="AW430" s="14" t="s">
        <v>36</v>
      </c>
      <c r="AX430" s="14" t="s">
        <v>80</v>
      </c>
      <c r="AY430" s="224" t="s">
        <v>126</v>
      </c>
    </row>
    <row r="431" spans="1:65" s="13" customFormat="1" ht="11.25">
      <c r="B431" s="204"/>
      <c r="C431" s="205"/>
      <c r="D431" s="199" t="s">
        <v>137</v>
      </c>
      <c r="E431" s="206" t="s">
        <v>1</v>
      </c>
      <c r="F431" s="207" t="s">
        <v>155</v>
      </c>
      <c r="G431" s="205"/>
      <c r="H431" s="206" t="s">
        <v>1</v>
      </c>
      <c r="I431" s="208"/>
      <c r="J431" s="205"/>
      <c r="K431" s="205"/>
      <c r="L431" s="209"/>
      <c r="M431" s="210"/>
      <c r="N431" s="211"/>
      <c r="O431" s="211"/>
      <c r="P431" s="211"/>
      <c r="Q431" s="211"/>
      <c r="R431" s="211"/>
      <c r="S431" s="211"/>
      <c r="T431" s="212"/>
      <c r="AT431" s="213" t="s">
        <v>137</v>
      </c>
      <c r="AU431" s="213" t="s">
        <v>90</v>
      </c>
      <c r="AV431" s="13" t="s">
        <v>88</v>
      </c>
      <c r="AW431" s="13" t="s">
        <v>36</v>
      </c>
      <c r="AX431" s="13" t="s">
        <v>80</v>
      </c>
      <c r="AY431" s="213" t="s">
        <v>126</v>
      </c>
    </row>
    <row r="432" spans="1:65" s="14" customFormat="1" ht="11.25">
      <c r="B432" s="214"/>
      <c r="C432" s="215"/>
      <c r="D432" s="199" t="s">
        <v>137</v>
      </c>
      <c r="E432" s="216" t="s">
        <v>1</v>
      </c>
      <c r="F432" s="217" t="s">
        <v>412</v>
      </c>
      <c r="G432" s="215"/>
      <c r="H432" s="218">
        <v>1.87</v>
      </c>
      <c r="I432" s="219"/>
      <c r="J432" s="215"/>
      <c r="K432" s="215"/>
      <c r="L432" s="220"/>
      <c r="M432" s="221"/>
      <c r="N432" s="222"/>
      <c r="O432" s="222"/>
      <c r="P432" s="222"/>
      <c r="Q432" s="222"/>
      <c r="R432" s="222"/>
      <c r="S432" s="222"/>
      <c r="T432" s="223"/>
      <c r="AT432" s="224" t="s">
        <v>137</v>
      </c>
      <c r="AU432" s="224" t="s">
        <v>90</v>
      </c>
      <c r="AV432" s="14" t="s">
        <v>90</v>
      </c>
      <c r="AW432" s="14" t="s">
        <v>36</v>
      </c>
      <c r="AX432" s="14" t="s">
        <v>80</v>
      </c>
      <c r="AY432" s="224" t="s">
        <v>126</v>
      </c>
    </row>
    <row r="433" spans="1:65" s="13" customFormat="1" ht="11.25">
      <c r="B433" s="204"/>
      <c r="C433" s="205"/>
      <c r="D433" s="199" t="s">
        <v>137</v>
      </c>
      <c r="E433" s="206" t="s">
        <v>1</v>
      </c>
      <c r="F433" s="207" t="s">
        <v>146</v>
      </c>
      <c r="G433" s="205"/>
      <c r="H433" s="206" t="s">
        <v>1</v>
      </c>
      <c r="I433" s="208"/>
      <c r="J433" s="205"/>
      <c r="K433" s="205"/>
      <c r="L433" s="209"/>
      <c r="M433" s="210"/>
      <c r="N433" s="211"/>
      <c r="O433" s="211"/>
      <c r="P433" s="211"/>
      <c r="Q433" s="211"/>
      <c r="R433" s="211"/>
      <c r="S433" s="211"/>
      <c r="T433" s="212"/>
      <c r="AT433" s="213" t="s">
        <v>137</v>
      </c>
      <c r="AU433" s="213" t="s">
        <v>90</v>
      </c>
      <c r="AV433" s="13" t="s">
        <v>88</v>
      </c>
      <c r="AW433" s="13" t="s">
        <v>36</v>
      </c>
      <c r="AX433" s="13" t="s">
        <v>80</v>
      </c>
      <c r="AY433" s="213" t="s">
        <v>126</v>
      </c>
    </row>
    <row r="434" spans="1:65" s="14" customFormat="1" ht="11.25">
      <c r="B434" s="214"/>
      <c r="C434" s="215"/>
      <c r="D434" s="199" t="s">
        <v>137</v>
      </c>
      <c r="E434" s="216" t="s">
        <v>1</v>
      </c>
      <c r="F434" s="217" t="s">
        <v>413</v>
      </c>
      <c r="G434" s="215"/>
      <c r="H434" s="218">
        <v>4.8</v>
      </c>
      <c r="I434" s="219"/>
      <c r="J434" s="215"/>
      <c r="K434" s="215"/>
      <c r="L434" s="220"/>
      <c r="M434" s="221"/>
      <c r="N434" s="222"/>
      <c r="O434" s="222"/>
      <c r="P434" s="222"/>
      <c r="Q434" s="222"/>
      <c r="R434" s="222"/>
      <c r="S434" s="222"/>
      <c r="T434" s="223"/>
      <c r="AT434" s="224" t="s">
        <v>137</v>
      </c>
      <c r="AU434" s="224" t="s">
        <v>90</v>
      </c>
      <c r="AV434" s="14" t="s">
        <v>90</v>
      </c>
      <c r="AW434" s="14" t="s">
        <v>36</v>
      </c>
      <c r="AX434" s="14" t="s">
        <v>80</v>
      </c>
      <c r="AY434" s="224" t="s">
        <v>126</v>
      </c>
    </row>
    <row r="435" spans="1:65" s="15" customFormat="1" ht="11.25">
      <c r="B435" s="225"/>
      <c r="C435" s="226"/>
      <c r="D435" s="199" t="s">
        <v>137</v>
      </c>
      <c r="E435" s="227" t="s">
        <v>1</v>
      </c>
      <c r="F435" s="228" t="s">
        <v>148</v>
      </c>
      <c r="G435" s="226"/>
      <c r="H435" s="229">
        <v>46.16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AT435" s="235" t="s">
        <v>137</v>
      </c>
      <c r="AU435" s="235" t="s">
        <v>90</v>
      </c>
      <c r="AV435" s="15" t="s">
        <v>133</v>
      </c>
      <c r="AW435" s="15" t="s">
        <v>4</v>
      </c>
      <c r="AX435" s="15" t="s">
        <v>88</v>
      </c>
      <c r="AY435" s="235" t="s">
        <v>126</v>
      </c>
    </row>
    <row r="436" spans="1:65" s="2" customFormat="1" ht="24.2" customHeight="1">
      <c r="A436" s="34"/>
      <c r="B436" s="35"/>
      <c r="C436" s="186" t="s">
        <v>414</v>
      </c>
      <c r="D436" s="186" t="s">
        <v>128</v>
      </c>
      <c r="E436" s="187" t="s">
        <v>415</v>
      </c>
      <c r="F436" s="188" t="s">
        <v>416</v>
      </c>
      <c r="G436" s="189" t="s">
        <v>131</v>
      </c>
      <c r="H436" s="190">
        <v>0</v>
      </c>
      <c r="I436" s="191"/>
      <c r="J436" s="192">
        <f>ROUND(I436*H436,2)</f>
        <v>0</v>
      </c>
      <c r="K436" s="188" t="s">
        <v>132</v>
      </c>
      <c r="L436" s="39"/>
      <c r="M436" s="193" t="s">
        <v>1</v>
      </c>
      <c r="N436" s="194" t="s">
        <v>45</v>
      </c>
      <c r="O436" s="71"/>
      <c r="P436" s="195">
        <f>O436*H436</f>
        <v>0</v>
      </c>
      <c r="Q436" s="195">
        <v>2.3E-3</v>
      </c>
      <c r="R436" s="195">
        <f>Q436*H436</f>
        <v>0</v>
      </c>
      <c r="S436" s="195">
        <v>0</v>
      </c>
      <c r="T436" s="196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7" t="s">
        <v>133</v>
      </c>
      <c r="AT436" s="197" t="s">
        <v>128</v>
      </c>
      <c r="AU436" s="197" t="s">
        <v>90</v>
      </c>
      <c r="AY436" s="17" t="s">
        <v>126</v>
      </c>
      <c r="BE436" s="198">
        <f>IF(N436="základní",J436,0)</f>
        <v>0</v>
      </c>
      <c r="BF436" s="198">
        <f>IF(N436="snížená",J436,0)</f>
        <v>0</v>
      </c>
      <c r="BG436" s="198">
        <f>IF(N436="zákl. přenesená",J436,0)</f>
        <v>0</v>
      </c>
      <c r="BH436" s="198">
        <f>IF(N436="sníž. přenesená",J436,0)</f>
        <v>0</v>
      </c>
      <c r="BI436" s="198">
        <f>IF(N436="nulová",J436,0)</f>
        <v>0</v>
      </c>
      <c r="BJ436" s="17" t="s">
        <v>88</v>
      </c>
      <c r="BK436" s="198">
        <f>ROUND(I436*H436,2)</f>
        <v>0</v>
      </c>
      <c r="BL436" s="17" t="s">
        <v>133</v>
      </c>
      <c r="BM436" s="197" t="s">
        <v>417</v>
      </c>
    </row>
    <row r="437" spans="1:65" s="2" customFormat="1" ht="29.25">
      <c r="A437" s="34"/>
      <c r="B437" s="35"/>
      <c r="C437" s="36"/>
      <c r="D437" s="199" t="s">
        <v>135</v>
      </c>
      <c r="E437" s="36"/>
      <c r="F437" s="200" t="s">
        <v>418</v>
      </c>
      <c r="G437" s="36"/>
      <c r="H437" s="36"/>
      <c r="I437" s="201"/>
      <c r="J437" s="36"/>
      <c r="K437" s="36"/>
      <c r="L437" s="39"/>
      <c r="M437" s="202"/>
      <c r="N437" s="203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135</v>
      </c>
      <c r="AU437" s="17" t="s">
        <v>90</v>
      </c>
    </row>
    <row r="438" spans="1:65" s="2" customFormat="1" ht="24.2" customHeight="1">
      <c r="A438" s="34"/>
      <c r="B438" s="35"/>
      <c r="C438" s="236" t="s">
        <v>419</v>
      </c>
      <c r="D438" s="236" t="s">
        <v>361</v>
      </c>
      <c r="E438" s="237" t="s">
        <v>420</v>
      </c>
      <c r="F438" s="238" t="s">
        <v>421</v>
      </c>
      <c r="G438" s="239" t="s">
        <v>131</v>
      </c>
      <c r="H438" s="240">
        <v>0</v>
      </c>
      <c r="I438" s="241"/>
      <c r="J438" s="242">
        <f>ROUND(I438*H438,2)</f>
        <v>0</v>
      </c>
      <c r="K438" s="238" t="s">
        <v>132</v>
      </c>
      <c r="L438" s="243"/>
      <c r="M438" s="244" t="s">
        <v>1</v>
      </c>
      <c r="N438" s="245" t="s">
        <v>45</v>
      </c>
      <c r="O438" s="71"/>
      <c r="P438" s="195">
        <f>O438*H438</f>
        <v>0</v>
      </c>
      <c r="Q438" s="195">
        <v>1E-3</v>
      </c>
      <c r="R438" s="195">
        <f>Q438*H438</f>
        <v>0</v>
      </c>
      <c r="S438" s="195">
        <v>0</v>
      </c>
      <c r="T438" s="196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7" t="s">
        <v>181</v>
      </c>
      <c r="AT438" s="197" t="s">
        <v>361</v>
      </c>
      <c r="AU438" s="197" t="s">
        <v>90</v>
      </c>
      <c r="AY438" s="17" t="s">
        <v>126</v>
      </c>
      <c r="BE438" s="198">
        <f>IF(N438="základní",J438,0)</f>
        <v>0</v>
      </c>
      <c r="BF438" s="198">
        <f>IF(N438="snížená",J438,0)</f>
        <v>0</v>
      </c>
      <c r="BG438" s="198">
        <f>IF(N438="zákl. přenesená",J438,0)</f>
        <v>0</v>
      </c>
      <c r="BH438" s="198">
        <f>IF(N438="sníž. přenesená",J438,0)</f>
        <v>0</v>
      </c>
      <c r="BI438" s="198">
        <f>IF(N438="nulová",J438,0)</f>
        <v>0</v>
      </c>
      <c r="BJ438" s="17" t="s">
        <v>88</v>
      </c>
      <c r="BK438" s="198">
        <f>ROUND(I438*H438,2)</f>
        <v>0</v>
      </c>
      <c r="BL438" s="17" t="s">
        <v>133</v>
      </c>
      <c r="BM438" s="197" t="s">
        <v>422</v>
      </c>
    </row>
    <row r="439" spans="1:65" s="2" customFormat="1" ht="19.5">
      <c r="A439" s="34"/>
      <c r="B439" s="35"/>
      <c r="C439" s="36"/>
      <c r="D439" s="199" t="s">
        <v>135</v>
      </c>
      <c r="E439" s="36"/>
      <c r="F439" s="200" t="s">
        <v>421</v>
      </c>
      <c r="G439" s="36"/>
      <c r="H439" s="36"/>
      <c r="I439" s="201"/>
      <c r="J439" s="36"/>
      <c r="K439" s="36"/>
      <c r="L439" s="39"/>
      <c r="M439" s="202"/>
      <c r="N439" s="203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135</v>
      </c>
      <c r="AU439" s="17" t="s">
        <v>90</v>
      </c>
    </row>
    <row r="440" spans="1:65" s="2" customFormat="1" ht="24.2" customHeight="1">
      <c r="A440" s="34"/>
      <c r="B440" s="35"/>
      <c r="C440" s="186" t="s">
        <v>423</v>
      </c>
      <c r="D440" s="186" t="s">
        <v>128</v>
      </c>
      <c r="E440" s="187" t="s">
        <v>424</v>
      </c>
      <c r="F440" s="188" t="s">
        <v>425</v>
      </c>
      <c r="G440" s="189" t="s">
        <v>302</v>
      </c>
      <c r="H440" s="190">
        <v>0</v>
      </c>
      <c r="I440" s="191"/>
      <c r="J440" s="192">
        <f>ROUND(I440*H440,2)</f>
        <v>0</v>
      </c>
      <c r="K440" s="188" t="s">
        <v>132</v>
      </c>
      <c r="L440" s="39"/>
      <c r="M440" s="193" t="s">
        <v>1</v>
      </c>
      <c r="N440" s="194" t="s">
        <v>45</v>
      </c>
      <c r="O440" s="71"/>
      <c r="P440" s="195">
        <f>O440*H440</f>
        <v>0</v>
      </c>
      <c r="Q440" s="195">
        <v>0</v>
      </c>
      <c r="R440" s="195">
        <f>Q440*H440</f>
        <v>0</v>
      </c>
      <c r="S440" s="195">
        <v>0</v>
      </c>
      <c r="T440" s="196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7" t="s">
        <v>133</v>
      </c>
      <c r="AT440" s="197" t="s">
        <v>128</v>
      </c>
      <c r="AU440" s="197" t="s">
        <v>90</v>
      </c>
      <c r="AY440" s="17" t="s">
        <v>126</v>
      </c>
      <c r="BE440" s="198">
        <f>IF(N440="základní",J440,0)</f>
        <v>0</v>
      </c>
      <c r="BF440" s="198">
        <f>IF(N440="snížená",J440,0)</f>
        <v>0</v>
      </c>
      <c r="BG440" s="198">
        <f>IF(N440="zákl. přenesená",J440,0)</f>
        <v>0</v>
      </c>
      <c r="BH440" s="198">
        <f>IF(N440="sníž. přenesená",J440,0)</f>
        <v>0</v>
      </c>
      <c r="BI440" s="198">
        <f>IF(N440="nulová",J440,0)</f>
        <v>0</v>
      </c>
      <c r="BJ440" s="17" t="s">
        <v>88</v>
      </c>
      <c r="BK440" s="198">
        <f>ROUND(I440*H440,2)</f>
        <v>0</v>
      </c>
      <c r="BL440" s="17" t="s">
        <v>133</v>
      </c>
      <c r="BM440" s="197" t="s">
        <v>426</v>
      </c>
    </row>
    <row r="441" spans="1:65" s="2" customFormat="1" ht="19.5">
      <c r="A441" s="34"/>
      <c r="B441" s="35"/>
      <c r="C441" s="36"/>
      <c r="D441" s="199" t="s">
        <v>135</v>
      </c>
      <c r="E441" s="36"/>
      <c r="F441" s="200" t="s">
        <v>427</v>
      </c>
      <c r="G441" s="36"/>
      <c r="H441" s="36"/>
      <c r="I441" s="201"/>
      <c r="J441" s="36"/>
      <c r="K441" s="36"/>
      <c r="L441" s="39"/>
      <c r="M441" s="202"/>
      <c r="N441" s="203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135</v>
      </c>
      <c r="AU441" s="17" t="s">
        <v>90</v>
      </c>
    </row>
    <row r="442" spans="1:65" s="2" customFormat="1" ht="16.5" customHeight="1">
      <c r="A442" s="34"/>
      <c r="B442" s="35"/>
      <c r="C442" s="186" t="s">
        <v>428</v>
      </c>
      <c r="D442" s="186" t="s">
        <v>128</v>
      </c>
      <c r="E442" s="187" t="s">
        <v>429</v>
      </c>
      <c r="F442" s="188" t="s">
        <v>430</v>
      </c>
      <c r="G442" s="189" t="s">
        <v>131</v>
      </c>
      <c r="H442" s="190">
        <v>0</v>
      </c>
      <c r="I442" s="191"/>
      <c r="J442" s="192">
        <f>ROUND(I442*H442,2)</f>
        <v>0</v>
      </c>
      <c r="K442" s="188" t="s">
        <v>132</v>
      </c>
      <c r="L442" s="39"/>
      <c r="M442" s="193" t="s">
        <v>1</v>
      </c>
      <c r="N442" s="194" t="s">
        <v>45</v>
      </c>
      <c r="O442" s="71"/>
      <c r="P442" s="195">
        <f>O442*H442</f>
        <v>0</v>
      </c>
      <c r="Q442" s="195">
        <v>6.3899999999999998E-3</v>
      </c>
      <c r="R442" s="195">
        <f>Q442*H442</f>
        <v>0</v>
      </c>
      <c r="S442" s="195">
        <v>0</v>
      </c>
      <c r="T442" s="196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7" t="s">
        <v>133</v>
      </c>
      <c r="AT442" s="197" t="s">
        <v>128</v>
      </c>
      <c r="AU442" s="197" t="s">
        <v>90</v>
      </c>
      <c r="AY442" s="17" t="s">
        <v>126</v>
      </c>
      <c r="BE442" s="198">
        <f>IF(N442="základní",J442,0)</f>
        <v>0</v>
      </c>
      <c r="BF442" s="198">
        <f>IF(N442="snížená",J442,0)</f>
        <v>0</v>
      </c>
      <c r="BG442" s="198">
        <f>IF(N442="zákl. přenesená",J442,0)</f>
        <v>0</v>
      </c>
      <c r="BH442" s="198">
        <f>IF(N442="sníž. přenesená",J442,0)</f>
        <v>0</v>
      </c>
      <c r="BI442" s="198">
        <f>IF(N442="nulová",J442,0)</f>
        <v>0</v>
      </c>
      <c r="BJ442" s="17" t="s">
        <v>88</v>
      </c>
      <c r="BK442" s="198">
        <f>ROUND(I442*H442,2)</f>
        <v>0</v>
      </c>
      <c r="BL442" s="17" t="s">
        <v>133</v>
      </c>
      <c r="BM442" s="197" t="s">
        <v>431</v>
      </c>
    </row>
    <row r="443" spans="1:65" s="2" customFormat="1" ht="11.25">
      <c r="A443" s="34"/>
      <c r="B443" s="35"/>
      <c r="C443" s="36"/>
      <c r="D443" s="199" t="s">
        <v>135</v>
      </c>
      <c r="E443" s="36"/>
      <c r="F443" s="200" t="s">
        <v>430</v>
      </c>
      <c r="G443" s="36"/>
      <c r="H443" s="36"/>
      <c r="I443" s="201"/>
      <c r="J443" s="36"/>
      <c r="K443" s="36"/>
      <c r="L443" s="39"/>
      <c r="M443" s="202"/>
      <c r="N443" s="203"/>
      <c r="O443" s="71"/>
      <c r="P443" s="71"/>
      <c r="Q443" s="71"/>
      <c r="R443" s="71"/>
      <c r="S443" s="71"/>
      <c r="T443" s="72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135</v>
      </c>
      <c r="AU443" s="17" t="s">
        <v>90</v>
      </c>
    </row>
    <row r="444" spans="1:65" s="12" customFormat="1" ht="22.9" customHeight="1">
      <c r="B444" s="170"/>
      <c r="C444" s="171"/>
      <c r="D444" s="172" t="s">
        <v>79</v>
      </c>
      <c r="E444" s="184" t="s">
        <v>164</v>
      </c>
      <c r="F444" s="184" t="s">
        <v>432</v>
      </c>
      <c r="G444" s="171"/>
      <c r="H444" s="171"/>
      <c r="I444" s="174"/>
      <c r="J444" s="185">
        <f>BK444</f>
        <v>0</v>
      </c>
      <c r="K444" s="171"/>
      <c r="L444" s="176"/>
      <c r="M444" s="177"/>
      <c r="N444" s="178"/>
      <c r="O444" s="178"/>
      <c r="P444" s="179">
        <f>SUM(P445:P506)</f>
        <v>0</v>
      </c>
      <c r="Q444" s="178"/>
      <c r="R444" s="179">
        <f>SUM(R445:R506)</f>
        <v>8.2598380000000002</v>
      </c>
      <c r="S444" s="178"/>
      <c r="T444" s="180">
        <f>SUM(T445:T506)</f>
        <v>0</v>
      </c>
      <c r="AR444" s="181" t="s">
        <v>88</v>
      </c>
      <c r="AT444" s="182" t="s">
        <v>79</v>
      </c>
      <c r="AU444" s="182" t="s">
        <v>88</v>
      </c>
      <c r="AY444" s="181" t="s">
        <v>126</v>
      </c>
      <c r="BK444" s="183">
        <f>SUM(BK445:BK506)</f>
        <v>0</v>
      </c>
    </row>
    <row r="445" spans="1:65" s="2" customFormat="1" ht="16.5" customHeight="1">
      <c r="A445" s="34"/>
      <c r="B445" s="35"/>
      <c r="C445" s="186" t="s">
        <v>433</v>
      </c>
      <c r="D445" s="186" t="s">
        <v>128</v>
      </c>
      <c r="E445" s="187" t="s">
        <v>434</v>
      </c>
      <c r="F445" s="188" t="s">
        <v>435</v>
      </c>
      <c r="G445" s="189" t="s">
        <v>131</v>
      </c>
      <c r="H445" s="190">
        <v>18.7</v>
      </c>
      <c r="I445" s="191"/>
      <c r="J445" s="192">
        <f>ROUND(I445*H445,2)</f>
        <v>0</v>
      </c>
      <c r="K445" s="188" t="s">
        <v>132</v>
      </c>
      <c r="L445" s="39"/>
      <c r="M445" s="193" t="s">
        <v>1</v>
      </c>
      <c r="N445" s="194" t="s">
        <v>45</v>
      </c>
      <c r="O445" s="71"/>
      <c r="P445" s="195">
        <f>O445*H445</f>
        <v>0</v>
      </c>
      <c r="Q445" s="195">
        <v>0</v>
      </c>
      <c r="R445" s="195">
        <f>Q445*H445</f>
        <v>0</v>
      </c>
      <c r="S445" s="195">
        <v>0</v>
      </c>
      <c r="T445" s="196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7" t="s">
        <v>133</v>
      </c>
      <c r="AT445" s="197" t="s">
        <v>128</v>
      </c>
      <c r="AU445" s="197" t="s">
        <v>90</v>
      </c>
      <c r="AY445" s="17" t="s">
        <v>126</v>
      </c>
      <c r="BE445" s="198">
        <f>IF(N445="základní",J445,0)</f>
        <v>0</v>
      </c>
      <c r="BF445" s="198">
        <f>IF(N445="snížená",J445,0)</f>
        <v>0</v>
      </c>
      <c r="BG445" s="198">
        <f>IF(N445="zákl. přenesená",J445,0)</f>
        <v>0</v>
      </c>
      <c r="BH445" s="198">
        <f>IF(N445="sníž. přenesená",J445,0)</f>
        <v>0</v>
      </c>
      <c r="BI445" s="198">
        <f>IF(N445="nulová",J445,0)</f>
        <v>0</v>
      </c>
      <c r="BJ445" s="17" t="s">
        <v>88</v>
      </c>
      <c r="BK445" s="198">
        <f>ROUND(I445*H445,2)</f>
        <v>0</v>
      </c>
      <c r="BL445" s="17" t="s">
        <v>133</v>
      </c>
      <c r="BM445" s="197" t="s">
        <v>436</v>
      </c>
    </row>
    <row r="446" spans="1:65" s="2" customFormat="1" ht="19.5">
      <c r="A446" s="34"/>
      <c r="B446" s="35"/>
      <c r="C446" s="36"/>
      <c r="D446" s="199" t="s">
        <v>135</v>
      </c>
      <c r="E446" s="36"/>
      <c r="F446" s="200" t="s">
        <v>437</v>
      </c>
      <c r="G446" s="36"/>
      <c r="H446" s="36"/>
      <c r="I446" s="201"/>
      <c r="J446" s="36"/>
      <c r="K446" s="36"/>
      <c r="L446" s="39"/>
      <c r="M446" s="202"/>
      <c r="N446" s="203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135</v>
      </c>
      <c r="AU446" s="17" t="s">
        <v>90</v>
      </c>
    </row>
    <row r="447" spans="1:65" s="13" customFormat="1" ht="11.25">
      <c r="B447" s="204"/>
      <c r="C447" s="205"/>
      <c r="D447" s="199" t="s">
        <v>137</v>
      </c>
      <c r="E447" s="206" t="s">
        <v>1</v>
      </c>
      <c r="F447" s="207" t="s">
        <v>143</v>
      </c>
      <c r="G447" s="205"/>
      <c r="H447" s="206" t="s">
        <v>1</v>
      </c>
      <c r="I447" s="208"/>
      <c r="J447" s="205"/>
      <c r="K447" s="205"/>
      <c r="L447" s="209"/>
      <c r="M447" s="210"/>
      <c r="N447" s="211"/>
      <c r="O447" s="211"/>
      <c r="P447" s="211"/>
      <c r="Q447" s="211"/>
      <c r="R447" s="211"/>
      <c r="S447" s="211"/>
      <c r="T447" s="212"/>
      <c r="AT447" s="213" t="s">
        <v>137</v>
      </c>
      <c r="AU447" s="213" t="s">
        <v>90</v>
      </c>
      <c r="AV447" s="13" t="s">
        <v>88</v>
      </c>
      <c r="AW447" s="13" t="s">
        <v>36</v>
      </c>
      <c r="AX447" s="13" t="s">
        <v>80</v>
      </c>
      <c r="AY447" s="213" t="s">
        <v>126</v>
      </c>
    </row>
    <row r="448" spans="1:65" s="13" customFormat="1" ht="11.25">
      <c r="B448" s="204"/>
      <c r="C448" s="205"/>
      <c r="D448" s="199" t="s">
        <v>137</v>
      </c>
      <c r="E448" s="206" t="s">
        <v>1</v>
      </c>
      <c r="F448" s="207" t="s">
        <v>201</v>
      </c>
      <c r="G448" s="205"/>
      <c r="H448" s="206" t="s">
        <v>1</v>
      </c>
      <c r="I448" s="208"/>
      <c r="J448" s="205"/>
      <c r="K448" s="205"/>
      <c r="L448" s="209"/>
      <c r="M448" s="210"/>
      <c r="N448" s="211"/>
      <c r="O448" s="211"/>
      <c r="P448" s="211"/>
      <c r="Q448" s="211"/>
      <c r="R448" s="211"/>
      <c r="S448" s="211"/>
      <c r="T448" s="212"/>
      <c r="AT448" s="213" t="s">
        <v>137</v>
      </c>
      <c r="AU448" s="213" t="s">
        <v>90</v>
      </c>
      <c r="AV448" s="13" t="s">
        <v>88</v>
      </c>
      <c r="AW448" s="13" t="s">
        <v>36</v>
      </c>
      <c r="AX448" s="13" t="s">
        <v>80</v>
      </c>
      <c r="AY448" s="213" t="s">
        <v>126</v>
      </c>
    </row>
    <row r="449" spans="1:65" s="13" customFormat="1" ht="11.25">
      <c r="B449" s="204"/>
      <c r="C449" s="205"/>
      <c r="D449" s="199" t="s">
        <v>137</v>
      </c>
      <c r="E449" s="206" t="s">
        <v>1</v>
      </c>
      <c r="F449" s="207" t="s">
        <v>155</v>
      </c>
      <c r="G449" s="205"/>
      <c r="H449" s="206" t="s">
        <v>1</v>
      </c>
      <c r="I449" s="208"/>
      <c r="J449" s="205"/>
      <c r="K449" s="205"/>
      <c r="L449" s="209"/>
      <c r="M449" s="210"/>
      <c r="N449" s="211"/>
      <c r="O449" s="211"/>
      <c r="P449" s="211"/>
      <c r="Q449" s="211"/>
      <c r="R449" s="211"/>
      <c r="S449" s="211"/>
      <c r="T449" s="212"/>
      <c r="AT449" s="213" t="s">
        <v>137</v>
      </c>
      <c r="AU449" s="213" t="s">
        <v>90</v>
      </c>
      <c r="AV449" s="13" t="s">
        <v>88</v>
      </c>
      <c r="AW449" s="13" t="s">
        <v>36</v>
      </c>
      <c r="AX449" s="13" t="s">
        <v>80</v>
      </c>
      <c r="AY449" s="213" t="s">
        <v>126</v>
      </c>
    </row>
    <row r="450" spans="1:65" s="14" customFormat="1" ht="11.25">
      <c r="B450" s="214"/>
      <c r="C450" s="215"/>
      <c r="D450" s="199" t="s">
        <v>137</v>
      </c>
      <c r="E450" s="216" t="s">
        <v>1</v>
      </c>
      <c r="F450" s="217" t="s">
        <v>169</v>
      </c>
      <c r="G450" s="215"/>
      <c r="H450" s="218">
        <v>8.8000000000000007</v>
      </c>
      <c r="I450" s="219"/>
      <c r="J450" s="215"/>
      <c r="K450" s="215"/>
      <c r="L450" s="220"/>
      <c r="M450" s="221"/>
      <c r="N450" s="222"/>
      <c r="O450" s="222"/>
      <c r="P450" s="222"/>
      <c r="Q450" s="222"/>
      <c r="R450" s="222"/>
      <c r="S450" s="222"/>
      <c r="T450" s="223"/>
      <c r="AT450" s="224" t="s">
        <v>137</v>
      </c>
      <c r="AU450" s="224" t="s">
        <v>90</v>
      </c>
      <c r="AV450" s="14" t="s">
        <v>90</v>
      </c>
      <c r="AW450" s="14" t="s">
        <v>36</v>
      </c>
      <c r="AX450" s="14" t="s">
        <v>80</v>
      </c>
      <c r="AY450" s="224" t="s">
        <v>126</v>
      </c>
    </row>
    <row r="451" spans="1:65" s="13" customFormat="1" ht="11.25">
      <c r="B451" s="204"/>
      <c r="C451" s="205"/>
      <c r="D451" s="199" t="s">
        <v>137</v>
      </c>
      <c r="E451" s="206" t="s">
        <v>1</v>
      </c>
      <c r="F451" s="207" t="s">
        <v>155</v>
      </c>
      <c r="G451" s="205"/>
      <c r="H451" s="206" t="s">
        <v>1</v>
      </c>
      <c r="I451" s="208"/>
      <c r="J451" s="205"/>
      <c r="K451" s="205"/>
      <c r="L451" s="209"/>
      <c r="M451" s="210"/>
      <c r="N451" s="211"/>
      <c r="O451" s="211"/>
      <c r="P451" s="211"/>
      <c r="Q451" s="211"/>
      <c r="R451" s="211"/>
      <c r="S451" s="211"/>
      <c r="T451" s="212"/>
      <c r="AT451" s="213" t="s">
        <v>137</v>
      </c>
      <c r="AU451" s="213" t="s">
        <v>90</v>
      </c>
      <c r="AV451" s="13" t="s">
        <v>88</v>
      </c>
      <c r="AW451" s="13" t="s">
        <v>36</v>
      </c>
      <c r="AX451" s="13" t="s">
        <v>80</v>
      </c>
      <c r="AY451" s="213" t="s">
        <v>126</v>
      </c>
    </row>
    <row r="452" spans="1:65" s="14" customFormat="1" ht="11.25">
      <c r="B452" s="214"/>
      <c r="C452" s="215"/>
      <c r="D452" s="199" t="s">
        <v>137</v>
      </c>
      <c r="E452" s="216" t="s">
        <v>1</v>
      </c>
      <c r="F452" s="217" t="s">
        <v>162</v>
      </c>
      <c r="G452" s="215"/>
      <c r="H452" s="218">
        <v>9.9</v>
      </c>
      <c r="I452" s="219"/>
      <c r="J452" s="215"/>
      <c r="K452" s="215"/>
      <c r="L452" s="220"/>
      <c r="M452" s="221"/>
      <c r="N452" s="222"/>
      <c r="O452" s="222"/>
      <c r="P452" s="222"/>
      <c r="Q452" s="222"/>
      <c r="R452" s="222"/>
      <c r="S452" s="222"/>
      <c r="T452" s="223"/>
      <c r="AT452" s="224" t="s">
        <v>137</v>
      </c>
      <c r="AU452" s="224" t="s">
        <v>90</v>
      </c>
      <c r="AV452" s="14" t="s">
        <v>90</v>
      </c>
      <c r="AW452" s="14" t="s">
        <v>36</v>
      </c>
      <c r="AX452" s="14" t="s">
        <v>80</v>
      </c>
      <c r="AY452" s="224" t="s">
        <v>126</v>
      </c>
    </row>
    <row r="453" spans="1:65" s="15" customFormat="1" ht="11.25">
      <c r="B453" s="225"/>
      <c r="C453" s="226"/>
      <c r="D453" s="199" t="s">
        <v>137</v>
      </c>
      <c r="E453" s="227" t="s">
        <v>1</v>
      </c>
      <c r="F453" s="228" t="s">
        <v>148</v>
      </c>
      <c r="G453" s="226"/>
      <c r="H453" s="229">
        <v>18.7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AT453" s="235" t="s">
        <v>137</v>
      </c>
      <c r="AU453" s="235" t="s">
        <v>90</v>
      </c>
      <c r="AV453" s="15" t="s">
        <v>133</v>
      </c>
      <c r="AW453" s="15" t="s">
        <v>4</v>
      </c>
      <c r="AX453" s="15" t="s">
        <v>88</v>
      </c>
      <c r="AY453" s="235" t="s">
        <v>126</v>
      </c>
    </row>
    <row r="454" spans="1:65" s="2" customFormat="1" ht="33" customHeight="1">
      <c r="A454" s="34"/>
      <c r="B454" s="35"/>
      <c r="C454" s="186" t="s">
        <v>438</v>
      </c>
      <c r="D454" s="186" t="s">
        <v>128</v>
      </c>
      <c r="E454" s="187" t="s">
        <v>439</v>
      </c>
      <c r="F454" s="188" t="s">
        <v>440</v>
      </c>
      <c r="G454" s="189" t="s">
        <v>131</v>
      </c>
      <c r="H454" s="190">
        <v>8.8000000000000007</v>
      </c>
      <c r="I454" s="191"/>
      <c r="J454" s="192">
        <f>ROUND(I454*H454,2)</f>
        <v>0</v>
      </c>
      <c r="K454" s="188" t="s">
        <v>132</v>
      </c>
      <c r="L454" s="39"/>
      <c r="M454" s="193" t="s">
        <v>1</v>
      </c>
      <c r="N454" s="194" t="s">
        <v>45</v>
      </c>
      <c r="O454" s="71"/>
      <c r="P454" s="195">
        <f>O454*H454</f>
        <v>0</v>
      </c>
      <c r="Q454" s="195">
        <v>0</v>
      </c>
      <c r="R454" s="195">
        <f>Q454*H454</f>
        <v>0</v>
      </c>
      <c r="S454" s="195">
        <v>0</v>
      </c>
      <c r="T454" s="196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7" t="s">
        <v>133</v>
      </c>
      <c r="AT454" s="197" t="s">
        <v>128</v>
      </c>
      <c r="AU454" s="197" t="s">
        <v>90</v>
      </c>
      <c r="AY454" s="17" t="s">
        <v>126</v>
      </c>
      <c r="BE454" s="198">
        <f>IF(N454="základní",J454,0)</f>
        <v>0</v>
      </c>
      <c r="BF454" s="198">
        <f>IF(N454="snížená",J454,0)</f>
        <v>0</v>
      </c>
      <c r="BG454" s="198">
        <f>IF(N454="zákl. přenesená",J454,0)</f>
        <v>0</v>
      </c>
      <c r="BH454" s="198">
        <f>IF(N454="sníž. přenesená",J454,0)</f>
        <v>0</v>
      </c>
      <c r="BI454" s="198">
        <f>IF(N454="nulová",J454,0)</f>
        <v>0</v>
      </c>
      <c r="BJ454" s="17" t="s">
        <v>88</v>
      </c>
      <c r="BK454" s="198">
        <f>ROUND(I454*H454,2)</f>
        <v>0</v>
      </c>
      <c r="BL454" s="17" t="s">
        <v>133</v>
      </c>
      <c r="BM454" s="197" t="s">
        <v>441</v>
      </c>
    </row>
    <row r="455" spans="1:65" s="2" customFormat="1" ht="29.25">
      <c r="A455" s="34"/>
      <c r="B455" s="35"/>
      <c r="C455" s="36"/>
      <c r="D455" s="199" t="s">
        <v>135</v>
      </c>
      <c r="E455" s="36"/>
      <c r="F455" s="200" t="s">
        <v>442</v>
      </c>
      <c r="G455" s="36"/>
      <c r="H455" s="36"/>
      <c r="I455" s="201"/>
      <c r="J455" s="36"/>
      <c r="K455" s="36"/>
      <c r="L455" s="39"/>
      <c r="M455" s="202"/>
      <c r="N455" s="203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135</v>
      </c>
      <c r="AU455" s="17" t="s">
        <v>90</v>
      </c>
    </row>
    <row r="456" spans="1:65" s="13" customFormat="1" ht="11.25">
      <c r="B456" s="204"/>
      <c r="C456" s="205"/>
      <c r="D456" s="199" t="s">
        <v>137</v>
      </c>
      <c r="E456" s="206" t="s">
        <v>1</v>
      </c>
      <c r="F456" s="207" t="s">
        <v>143</v>
      </c>
      <c r="G456" s="205"/>
      <c r="H456" s="206" t="s">
        <v>1</v>
      </c>
      <c r="I456" s="208"/>
      <c r="J456" s="205"/>
      <c r="K456" s="205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137</v>
      </c>
      <c r="AU456" s="213" t="s">
        <v>90</v>
      </c>
      <c r="AV456" s="13" t="s">
        <v>88</v>
      </c>
      <c r="AW456" s="13" t="s">
        <v>36</v>
      </c>
      <c r="AX456" s="13" t="s">
        <v>80</v>
      </c>
      <c r="AY456" s="213" t="s">
        <v>126</v>
      </c>
    </row>
    <row r="457" spans="1:65" s="13" customFormat="1" ht="11.25">
      <c r="B457" s="204"/>
      <c r="C457" s="205"/>
      <c r="D457" s="199" t="s">
        <v>137</v>
      </c>
      <c r="E457" s="206" t="s">
        <v>1</v>
      </c>
      <c r="F457" s="207" t="s">
        <v>201</v>
      </c>
      <c r="G457" s="205"/>
      <c r="H457" s="206" t="s">
        <v>1</v>
      </c>
      <c r="I457" s="208"/>
      <c r="J457" s="205"/>
      <c r="K457" s="205"/>
      <c r="L457" s="209"/>
      <c r="M457" s="210"/>
      <c r="N457" s="211"/>
      <c r="O457" s="211"/>
      <c r="P457" s="211"/>
      <c r="Q457" s="211"/>
      <c r="R457" s="211"/>
      <c r="S457" s="211"/>
      <c r="T457" s="212"/>
      <c r="AT457" s="213" t="s">
        <v>137</v>
      </c>
      <c r="AU457" s="213" t="s">
        <v>90</v>
      </c>
      <c r="AV457" s="13" t="s">
        <v>88</v>
      </c>
      <c r="AW457" s="13" t="s">
        <v>36</v>
      </c>
      <c r="AX457" s="13" t="s">
        <v>80</v>
      </c>
      <c r="AY457" s="213" t="s">
        <v>126</v>
      </c>
    </row>
    <row r="458" spans="1:65" s="13" customFormat="1" ht="11.25">
      <c r="B458" s="204"/>
      <c r="C458" s="205"/>
      <c r="D458" s="199" t="s">
        <v>137</v>
      </c>
      <c r="E458" s="206" t="s">
        <v>1</v>
      </c>
      <c r="F458" s="207" t="s">
        <v>155</v>
      </c>
      <c r="G458" s="205"/>
      <c r="H458" s="206" t="s">
        <v>1</v>
      </c>
      <c r="I458" s="208"/>
      <c r="J458" s="205"/>
      <c r="K458" s="205"/>
      <c r="L458" s="209"/>
      <c r="M458" s="210"/>
      <c r="N458" s="211"/>
      <c r="O458" s="211"/>
      <c r="P458" s="211"/>
      <c r="Q458" s="211"/>
      <c r="R458" s="211"/>
      <c r="S458" s="211"/>
      <c r="T458" s="212"/>
      <c r="AT458" s="213" t="s">
        <v>137</v>
      </c>
      <c r="AU458" s="213" t="s">
        <v>90</v>
      </c>
      <c r="AV458" s="13" t="s">
        <v>88</v>
      </c>
      <c r="AW458" s="13" t="s">
        <v>36</v>
      </c>
      <c r="AX458" s="13" t="s">
        <v>80</v>
      </c>
      <c r="AY458" s="213" t="s">
        <v>126</v>
      </c>
    </row>
    <row r="459" spans="1:65" s="14" customFormat="1" ht="11.25">
      <c r="B459" s="214"/>
      <c r="C459" s="215"/>
      <c r="D459" s="199" t="s">
        <v>137</v>
      </c>
      <c r="E459" s="216" t="s">
        <v>1</v>
      </c>
      <c r="F459" s="217" t="s">
        <v>169</v>
      </c>
      <c r="G459" s="215"/>
      <c r="H459" s="218">
        <v>8.8000000000000007</v>
      </c>
      <c r="I459" s="219"/>
      <c r="J459" s="215"/>
      <c r="K459" s="215"/>
      <c r="L459" s="220"/>
      <c r="M459" s="221"/>
      <c r="N459" s="222"/>
      <c r="O459" s="222"/>
      <c r="P459" s="222"/>
      <c r="Q459" s="222"/>
      <c r="R459" s="222"/>
      <c r="S459" s="222"/>
      <c r="T459" s="223"/>
      <c r="AT459" s="224" t="s">
        <v>137</v>
      </c>
      <c r="AU459" s="224" t="s">
        <v>90</v>
      </c>
      <c r="AV459" s="14" t="s">
        <v>90</v>
      </c>
      <c r="AW459" s="14" t="s">
        <v>36</v>
      </c>
      <c r="AX459" s="14" t="s">
        <v>80</v>
      </c>
      <c r="AY459" s="224" t="s">
        <v>126</v>
      </c>
    </row>
    <row r="460" spans="1:65" s="15" customFormat="1" ht="11.25">
      <c r="B460" s="225"/>
      <c r="C460" s="226"/>
      <c r="D460" s="199" t="s">
        <v>137</v>
      </c>
      <c r="E460" s="227" t="s">
        <v>1</v>
      </c>
      <c r="F460" s="228" t="s">
        <v>148</v>
      </c>
      <c r="G460" s="226"/>
      <c r="H460" s="229">
        <v>8.8000000000000007</v>
      </c>
      <c r="I460" s="230"/>
      <c r="J460" s="226"/>
      <c r="K460" s="226"/>
      <c r="L460" s="231"/>
      <c r="M460" s="232"/>
      <c r="N460" s="233"/>
      <c r="O460" s="233"/>
      <c r="P460" s="233"/>
      <c r="Q460" s="233"/>
      <c r="R460" s="233"/>
      <c r="S460" s="233"/>
      <c r="T460" s="234"/>
      <c r="AT460" s="235" t="s">
        <v>137</v>
      </c>
      <c r="AU460" s="235" t="s">
        <v>90</v>
      </c>
      <c r="AV460" s="15" t="s">
        <v>133</v>
      </c>
      <c r="AW460" s="15" t="s">
        <v>4</v>
      </c>
      <c r="AX460" s="15" t="s">
        <v>88</v>
      </c>
      <c r="AY460" s="235" t="s">
        <v>126</v>
      </c>
    </row>
    <row r="461" spans="1:65" s="2" customFormat="1" ht="24.2" customHeight="1">
      <c r="A461" s="34"/>
      <c r="B461" s="35"/>
      <c r="C461" s="186" t="s">
        <v>443</v>
      </c>
      <c r="D461" s="186" t="s">
        <v>128</v>
      </c>
      <c r="E461" s="187" t="s">
        <v>444</v>
      </c>
      <c r="F461" s="188" t="s">
        <v>445</v>
      </c>
      <c r="G461" s="189" t="s">
        <v>131</v>
      </c>
      <c r="H461" s="190">
        <v>0</v>
      </c>
      <c r="I461" s="191"/>
      <c r="J461" s="192">
        <f>ROUND(I461*H461,2)</f>
        <v>0</v>
      </c>
      <c r="K461" s="188" t="s">
        <v>132</v>
      </c>
      <c r="L461" s="39"/>
      <c r="M461" s="193" t="s">
        <v>1</v>
      </c>
      <c r="N461" s="194" t="s">
        <v>45</v>
      </c>
      <c r="O461" s="71"/>
      <c r="P461" s="195">
        <f>O461*H461</f>
        <v>0</v>
      </c>
      <c r="Q461" s="195">
        <v>0</v>
      </c>
      <c r="R461" s="195">
        <f>Q461*H461</f>
        <v>0</v>
      </c>
      <c r="S461" s="195">
        <v>0</v>
      </c>
      <c r="T461" s="196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7" t="s">
        <v>133</v>
      </c>
      <c r="AT461" s="197" t="s">
        <v>128</v>
      </c>
      <c r="AU461" s="197" t="s">
        <v>90</v>
      </c>
      <c r="AY461" s="17" t="s">
        <v>126</v>
      </c>
      <c r="BE461" s="198">
        <f>IF(N461="základní",J461,0)</f>
        <v>0</v>
      </c>
      <c r="BF461" s="198">
        <f>IF(N461="snížená",J461,0)</f>
        <v>0</v>
      </c>
      <c r="BG461" s="198">
        <f>IF(N461="zákl. přenesená",J461,0)</f>
        <v>0</v>
      </c>
      <c r="BH461" s="198">
        <f>IF(N461="sníž. přenesená",J461,0)</f>
        <v>0</v>
      </c>
      <c r="BI461" s="198">
        <f>IF(N461="nulová",J461,0)</f>
        <v>0</v>
      </c>
      <c r="BJ461" s="17" t="s">
        <v>88</v>
      </c>
      <c r="BK461" s="198">
        <f>ROUND(I461*H461,2)</f>
        <v>0</v>
      </c>
      <c r="BL461" s="17" t="s">
        <v>133</v>
      </c>
      <c r="BM461" s="197" t="s">
        <v>446</v>
      </c>
    </row>
    <row r="462" spans="1:65" s="2" customFormat="1" ht="29.25">
      <c r="A462" s="34"/>
      <c r="B462" s="35"/>
      <c r="C462" s="36"/>
      <c r="D462" s="199" t="s">
        <v>135</v>
      </c>
      <c r="E462" s="36"/>
      <c r="F462" s="200" t="s">
        <v>447</v>
      </c>
      <c r="G462" s="36"/>
      <c r="H462" s="36"/>
      <c r="I462" s="201"/>
      <c r="J462" s="36"/>
      <c r="K462" s="36"/>
      <c r="L462" s="39"/>
      <c r="M462" s="202"/>
      <c r="N462" s="203"/>
      <c r="O462" s="71"/>
      <c r="P462" s="71"/>
      <c r="Q462" s="71"/>
      <c r="R462" s="71"/>
      <c r="S462" s="71"/>
      <c r="T462" s="72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135</v>
      </c>
      <c r="AU462" s="17" t="s">
        <v>90</v>
      </c>
    </row>
    <row r="463" spans="1:65" s="2" customFormat="1" ht="24.2" customHeight="1">
      <c r="A463" s="34"/>
      <c r="B463" s="35"/>
      <c r="C463" s="186" t="s">
        <v>448</v>
      </c>
      <c r="D463" s="186" t="s">
        <v>128</v>
      </c>
      <c r="E463" s="187" t="s">
        <v>449</v>
      </c>
      <c r="F463" s="188" t="s">
        <v>450</v>
      </c>
      <c r="G463" s="189" t="s">
        <v>131</v>
      </c>
      <c r="H463" s="190">
        <v>8.8000000000000007</v>
      </c>
      <c r="I463" s="191"/>
      <c r="J463" s="192">
        <f>ROUND(I463*H463,2)</f>
        <v>0</v>
      </c>
      <c r="K463" s="188" t="s">
        <v>132</v>
      </c>
      <c r="L463" s="39"/>
      <c r="M463" s="193" t="s">
        <v>1</v>
      </c>
      <c r="N463" s="194" t="s">
        <v>45</v>
      </c>
      <c r="O463" s="71"/>
      <c r="P463" s="195">
        <f>O463*H463</f>
        <v>0</v>
      </c>
      <c r="Q463" s="195">
        <v>0</v>
      </c>
      <c r="R463" s="195">
        <f>Q463*H463</f>
        <v>0</v>
      </c>
      <c r="S463" s="195">
        <v>0</v>
      </c>
      <c r="T463" s="196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7" t="s">
        <v>133</v>
      </c>
      <c r="AT463" s="197" t="s">
        <v>128</v>
      </c>
      <c r="AU463" s="197" t="s">
        <v>90</v>
      </c>
      <c r="AY463" s="17" t="s">
        <v>126</v>
      </c>
      <c r="BE463" s="198">
        <f>IF(N463="základní",J463,0)</f>
        <v>0</v>
      </c>
      <c r="BF463" s="198">
        <f>IF(N463="snížená",J463,0)</f>
        <v>0</v>
      </c>
      <c r="BG463" s="198">
        <f>IF(N463="zákl. přenesená",J463,0)</f>
        <v>0</v>
      </c>
      <c r="BH463" s="198">
        <f>IF(N463="sníž. přenesená",J463,0)</f>
        <v>0</v>
      </c>
      <c r="BI463" s="198">
        <f>IF(N463="nulová",J463,0)</f>
        <v>0</v>
      </c>
      <c r="BJ463" s="17" t="s">
        <v>88</v>
      </c>
      <c r="BK463" s="198">
        <f>ROUND(I463*H463,2)</f>
        <v>0</v>
      </c>
      <c r="BL463" s="17" t="s">
        <v>133</v>
      </c>
      <c r="BM463" s="197" t="s">
        <v>451</v>
      </c>
    </row>
    <row r="464" spans="1:65" s="2" customFormat="1" ht="29.25">
      <c r="A464" s="34"/>
      <c r="B464" s="35"/>
      <c r="C464" s="36"/>
      <c r="D464" s="199" t="s">
        <v>135</v>
      </c>
      <c r="E464" s="36"/>
      <c r="F464" s="200" t="s">
        <v>452</v>
      </c>
      <c r="G464" s="36"/>
      <c r="H464" s="36"/>
      <c r="I464" s="201"/>
      <c r="J464" s="36"/>
      <c r="K464" s="36"/>
      <c r="L464" s="39"/>
      <c r="M464" s="202"/>
      <c r="N464" s="203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135</v>
      </c>
      <c r="AU464" s="17" t="s">
        <v>90</v>
      </c>
    </row>
    <row r="465" spans="1:65" s="13" customFormat="1" ht="11.25">
      <c r="B465" s="204"/>
      <c r="C465" s="205"/>
      <c r="D465" s="199" t="s">
        <v>137</v>
      </c>
      <c r="E465" s="206" t="s">
        <v>1</v>
      </c>
      <c r="F465" s="207" t="s">
        <v>143</v>
      </c>
      <c r="G465" s="205"/>
      <c r="H465" s="206" t="s">
        <v>1</v>
      </c>
      <c r="I465" s="208"/>
      <c r="J465" s="205"/>
      <c r="K465" s="205"/>
      <c r="L465" s="209"/>
      <c r="M465" s="210"/>
      <c r="N465" s="211"/>
      <c r="O465" s="211"/>
      <c r="P465" s="211"/>
      <c r="Q465" s="211"/>
      <c r="R465" s="211"/>
      <c r="S465" s="211"/>
      <c r="T465" s="212"/>
      <c r="AT465" s="213" t="s">
        <v>137</v>
      </c>
      <c r="AU465" s="213" t="s">
        <v>90</v>
      </c>
      <c r="AV465" s="13" t="s">
        <v>88</v>
      </c>
      <c r="AW465" s="13" t="s">
        <v>36</v>
      </c>
      <c r="AX465" s="13" t="s">
        <v>80</v>
      </c>
      <c r="AY465" s="213" t="s">
        <v>126</v>
      </c>
    </row>
    <row r="466" spans="1:65" s="13" customFormat="1" ht="11.25">
      <c r="B466" s="204"/>
      <c r="C466" s="205"/>
      <c r="D466" s="199" t="s">
        <v>137</v>
      </c>
      <c r="E466" s="206" t="s">
        <v>1</v>
      </c>
      <c r="F466" s="207" t="s">
        <v>201</v>
      </c>
      <c r="G466" s="205"/>
      <c r="H466" s="206" t="s">
        <v>1</v>
      </c>
      <c r="I466" s="208"/>
      <c r="J466" s="205"/>
      <c r="K466" s="205"/>
      <c r="L466" s="209"/>
      <c r="M466" s="210"/>
      <c r="N466" s="211"/>
      <c r="O466" s="211"/>
      <c r="P466" s="211"/>
      <c r="Q466" s="211"/>
      <c r="R466" s="211"/>
      <c r="S466" s="211"/>
      <c r="T466" s="212"/>
      <c r="AT466" s="213" t="s">
        <v>137</v>
      </c>
      <c r="AU466" s="213" t="s">
        <v>90</v>
      </c>
      <c r="AV466" s="13" t="s">
        <v>88</v>
      </c>
      <c r="AW466" s="13" t="s">
        <v>36</v>
      </c>
      <c r="AX466" s="13" t="s">
        <v>80</v>
      </c>
      <c r="AY466" s="213" t="s">
        <v>126</v>
      </c>
    </row>
    <row r="467" spans="1:65" s="13" customFormat="1" ht="11.25">
      <c r="B467" s="204"/>
      <c r="C467" s="205"/>
      <c r="D467" s="199" t="s">
        <v>137</v>
      </c>
      <c r="E467" s="206" t="s">
        <v>1</v>
      </c>
      <c r="F467" s="207" t="s">
        <v>155</v>
      </c>
      <c r="G467" s="205"/>
      <c r="H467" s="206" t="s">
        <v>1</v>
      </c>
      <c r="I467" s="208"/>
      <c r="J467" s="205"/>
      <c r="K467" s="205"/>
      <c r="L467" s="209"/>
      <c r="M467" s="210"/>
      <c r="N467" s="211"/>
      <c r="O467" s="211"/>
      <c r="P467" s="211"/>
      <c r="Q467" s="211"/>
      <c r="R467" s="211"/>
      <c r="S467" s="211"/>
      <c r="T467" s="212"/>
      <c r="AT467" s="213" t="s">
        <v>137</v>
      </c>
      <c r="AU467" s="213" t="s">
        <v>90</v>
      </c>
      <c r="AV467" s="13" t="s">
        <v>88</v>
      </c>
      <c r="AW467" s="13" t="s">
        <v>36</v>
      </c>
      <c r="AX467" s="13" t="s">
        <v>80</v>
      </c>
      <c r="AY467" s="213" t="s">
        <v>126</v>
      </c>
    </row>
    <row r="468" spans="1:65" s="14" customFormat="1" ht="11.25">
      <c r="B468" s="214"/>
      <c r="C468" s="215"/>
      <c r="D468" s="199" t="s">
        <v>137</v>
      </c>
      <c r="E468" s="216" t="s">
        <v>1</v>
      </c>
      <c r="F468" s="217" t="s">
        <v>169</v>
      </c>
      <c r="G468" s="215"/>
      <c r="H468" s="218">
        <v>8.8000000000000007</v>
      </c>
      <c r="I468" s="219"/>
      <c r="J468" s="215"/>
      <c r="K468" s="215"/>
      <c r="L468" s="220"/>
      <c r="M468" s="221"/>
      <c r="N468" s="222"/>
      <c r="O468" s="222"/>
      <c r="P468" s="222"/>
      <c r="Q468" s="222"/>
      <c r="R468" s="222"/>
      <c r="S468" s="222"/>
      <c r="T468" s="223"/>
      <c r="AT468" s="224" t="s">
        <v>137</v>
      </c>
      <c r="AU468" s="224" t="s">
        <v>90</v>
      </c>
      <c r="AV468" s="14" t="s">
        <v>90</v>
      </c>
      <c r="AW468" s="14" t="s">
        <v>36</v>
      </c>
      <c r="AX468" s="14" t="s">
        <v>80</v>
      </c>
      <c r="AY468" s="224" t="s">
        <v>126</v>
      </c>
    </row>
    <row r="469" spans="1:65" s="15" customFormat="1" ht="11.25">
      <c r="B469" s="225"/>
      <c r="C469" s="226"/>
      <c r="D469" s="199" t="s">
        <v>137</v>
      </c>
      <c r="E469" s="227" t="s">
        <v>1</v>
      </c>
      <c r="F469" s="228" t="s">
        <v>148</v>
      </c>
      <c r="G469" s="226"/>
      <c r="H469" s="229">
        <v>8.8000000000000007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AT469" s="235" t="s">
        <v>137</v>
      </c>
      <c r="AU469" s="235" t="s">
        <v>90</v>
      </c>
      <c r="AV469" s="15" t="s">
        <v>133</v>
      </c>
      <c r="AW469" s="15" t="s">
        <v>4</v>
      </c>
      <c r="AX469" s="15" t="s">
        <v>88</v>
      </c>
      <c r="AY469" s="235" t="s">
        <v>126</v>
      </c>
    </row>
    <row r="470" spans="1:65" s="2" customFormat="1" ht="24.2" customHeight="1">
      <c r="A470" s="34"/>
      <c r="B470" s="35"/>
      <c r="C470" s="186" t="s">
        <v>453</v>
      </c>
      <c r="D470" s="186" t="s">
        <v>128</v>
      </c>
      <c r="E470" s="187" t="s">
        <v>454</v>
      </c>
      <c r="F470" s="188" t="s">
        <v>455</v>
      </c>
      <c r="G470" s="189" t="s">
        <v>131</v>
      </c>
      <c r="H470" s="190">
        <v>8.8000000000000007</v>
      </c>
      <c r="I470" s="191"/>
      <c r="J470" s="192">
        <f>ROUND(I470*H470,2)</f>
        <v>0</v>
      </c>
      <c r="K470" s="188" t="s">
        <v>132</v>
      </c>
      <c r="L470" s="39"/>
      <c r="M470" s="193" t="s">
        <v>1</v>
      </c>
      <c r="N470" s="194" t="s">
        <v>45</v>
      </c>
      <c r="O470" s="71"/>
      <c r="P470" s="195">
        <f>O470*H470</f>
        <v>0</v>
      </c>
      <c r="Q470" s="195">
        <v>6.0099999999999997E-3</v>
      </c>
      <c r="R470" s="195">
        <f>Q470*H470</f>
        <v>5.2888000000000004E-2</v>
      </c>
      <c r="S470" s="195">
        <v>0</v>
      </c>
      <c r="T470" s="196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7" t="s">
        <v>133</v>
      </c>
      <c r="AT470" s="197" t="s">
        <v>128</v>
      </c>
      <c r="AU470" s="197" t="s">
        <v>90</v>
      </c>
      <c r="AY470" s="17" t="s">
        <v>126</v>
      </c>
      <c r="BE470" s="198">
        <f>IF(N470="základní",J470,0)</f>
        <v>0</v>
      </c>
      <c r="BF470" s="198">
        <f>IF(N470="snížená",J470,0)</f>
        <v>0</v>
      </c>
      <c r="BG470" s="198">
        <f>IF(N470="zákl. přenesená",J470,0)</f>
        <v>0</v>
      </c>
      <c r="BH470" s="198">
        <f>IF(N470="sníž. přenesená",J470,0)</f>
        <v>0</v>
      </c>
      <c r="BI470" s="198">
        <f>IF(N470="nulová",J470,0)</f>
        <v>0</v>
      </c>
      <c r="BJ470" s="17" t="s">
        <v>88</v>
      </c>
      <c r="BK470" s="198">
        <f>ROUND(I470*H470,2)</f>
        <v>0</v>
      </c>
      <c r="BL470" s="17" t="s">
        <v>133</v>
      </c>
      <c r="BM470" s="197" t="s">
        <v>456</v>
      </c>
    </row>
    <row r="471" spans="1:65" s="2" customFormat="1" ht="19.5">
      <c r="A471" s="34"/>
      <c r="B471" s="35"/>
      <c r="C471" s="36"/>
      <c r="D471" s="199" t="s">
        <v>135</v>
      </c>
      <c r="E471" s="36"/>
      <c r="F471" s="200" t="s">
        <v>457</v>
      </c>
      <c r="G471" s="36"/>
      <c r="H471" s="36"/>
      <c r="I471" s="201"/>
      <c r="J471" s="36"/>
      <c r="K471" s="36"/>
      <c r="L471" s="39"/>
      <c r="M471" s="202"/>
      <c r="N471" s="203"/>
      <c r="O471" s="71"/>
      <c r="P471" s="71"/>
      <c r="Q471" s="71"/>
      <c r="R471" s="71"/>
      <c r="S471" s="71"/>
      <c r="T471" s="72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135</v>
      </c>
      <c r="AU471" s="17" t="s">
        <v>90</v>
      </c>
    </row>
    <row r="472" spans="1:65" s="13" customFormat="1" ht="11.25">
      <c r="B472" s="204"/>
      <c r="C472" s="205"/>
      <c r="D472" s="199" t="s">
        <v>137</v>
      </c>
      <c r="E472" s="206" t="s">
        <v>1</v>
      </c>
      <c r="F472" s="207" t="s">
        <v>143</v>
      </c>
      <c r="G472" s="205"/>
      <c r="H472" s="206" t="s">
        <v>1</v>
      </c>
      <c r="I472" s="208"/>
      <c r="J472" s="205"/>
      <c r="K472" s="205"/>
      <c r="L472" s="209"/>
      <c r="M472" s="210"/>
      <c r="N472" s="211"/>
      <c r="O472" s="211"/>
      <c r="P472" s="211"/>
      <c r="Q472" s="211"/>
      <c r="R472" s="211"/>
      <c r="S472" s="211"/>
      <c r="T472" s="212"/>
      <c r="AT472" s="213" t="s">
        <v>137</v>
      </c>
      <c r="AU472" s="213" t="s">
        <v>90</v>
      </c>
      <c r="AV472" s="13" t="s">
        <v>88</v>
      </c>
      <c r="AW472" s="13" t="s">
        <v>36</v>
      </c>
      <c r="AX472" s="13" t="s">
        <v>80</v>
      </c>
      <c r="AY472" s="213" t="s">
        <v>126</v>
      </c>
    </row>
    <row r="473" spans="1:65" s="13" customFormat="1" ht="11.25">
      <c r="B473" s="204"/>
      <c r="C473" s="205"/>
      <c r="D473" s="199" t="s">
        <v>137</v>
      </c>
      <c r="E473" s="206" t="s">
        <v>1</v>
      </c>
      <c r="F473" s="207" t="s">
        <v>201</v>
      </c>
      <c r="G473" s="205"/>
      <c r="H473" s="206" t="s">
        <v>1</v>
      </c>
      <c r="I473" s="208"/>
      <c r="J473" s="205"/>
      <c r="K473" s="205"/>
      <c r="L473" s="209"/>
      <c r="M473" s="210"/>
      <c r="N473" s="211"/>
      <c r="O473" s="211"/>
      <c r="P473" s="211"/>
      <c r="Q473" s="211"/>
      <c r="R473" s="211"/>
      <c r="S473" s="211"/>
      <c r="T473" s="212"/>
      <c r="AT473" s="213" t="s">
        <v>137</v>
      </c>
      <c r="AU473" s="213" t="s">
        <v>90</v>
      </c>
      <c r="AV473" s="13" t="s">
        <v>88</v>
      </c>
      <c r="AW473" s="13" t="s">
        <v>36</v>
      </c>
      <c r="AX473" s="13" t="s">
        <v>80</v>
      </c>
      <c r="AY473" s="213" t="s">
        <v>126</v>
      </c>
    </row>
    <row r="474" spans="1:65" s="13" customFormat="1" ht="11.25">
      <c r="B474" s="204"/>
      <c r="C474" s="205"/>
      <c r="D474" s="199" t="s">
        <v>137</v>
      </c>
      <c r="E474" s="206" t="s">
        <v>1</v>
      </c>
      <c r="F474" s="207" t="s">
        <v>155</v>
      </c>
      <c r="G474" s="205"/>
      <c r="H474" s="206" t="s">
        <v>1</v>
      </c>
      <c r="I474" s="208"/>
      <c r="J474" s="205"/>
      <c r="K474" s="205"/>
      <c r="L474" s="209"/>
      <c r="M474" s="210"/>
      <c r="N474" s="211"/>
      <c r="O474" s="211"/>
      <c r="P474" s="211"/>
      <c r="Q474" s="211"/>
      <c r="R474" s="211"/>
      <c r="S474" s="211"/>
      <c r="T474" s="212"/>
      <c r="AT474" s="213" t="s">
        <v>137</v>
      </c>
      <c r="AU474" s="213" t="s">
        <v>90</v>
      </c>
      <c r="AV474" s="13" t="s">
        <v>88</v>
      </c>
      <c r="AW474" s="13" t="s">
        <v>36</v>
      </c>
      <c r="AX474" s="13" t="s">
        <v>80</v>
      </c>
      <c r="AY474" s="213" t="s">
        <v>126</v>
      </c>
    </row>
    <row r="475" spans="1:65" s="14" customFormat="1" ht="11.25">
      <c r="B475" s="214"/>
      <c r="C475" s="215"/>
      <c r="D475" s="199" t="s">
        <v>137</v>
      </c>
      <c r="E475" s="216" t="s">
        <v>1</v>
      </c>
      <c r="F475" s="217" t="s">
        <v>169</v>
      </c>
      <c r="G475" s="215"/>
      <c r="H475" s="218">
        <v>8.8000000000000007</v>
      </c>
      <c r="I475" s="219"/>
      <c r="J475" s="215"/>
      <c r="K475" s="215"/>
      <c r="L475" s="220"/>
      <c r="M475" s="221"/>
      <c r="N475" s="222"/>
      <c r="O475" s="222"/>
      <c r="P475" s="222"/>
      <c r="Q475" s="222"/>
      <c r="R475" s="222"/>
      <c r="S475" s="222"/>
      <c r="T475" s="223"/>
      <c r="AT475" s="224" t="s">
        <v>137</v>
      </c>
      <c r="AU475" s="224" t="s">
        <v>90</v>
      </c>
      <c r="AV475" s="14" t="s">
        <v>90</v>
      </c>
      <c r="AW475" s="14" t="s">
        <v>36</v>
      </c>
      <c r="AX475" s="14" t="s">
        <v>80</v>
      </c>
      <c r="AY475" s="224" t="s">
        <v>126</v>
      </c>
    </row>
    <row r="476" spans="1:65" s="15" customFormat="1" ht="11.25">
      <c r="B476" s="225"/>
      <c r="C476" s="226"/>
      <c r="D476" s="199" t="s">
        <v>137</v>
      </c>
      <c r="E476" s="227" t="s">
        <v>1</v>
      </c>
      <c r="F476" s="228" t="s">
        <v>148</v>
      </c>
      <c r="G476" s="226"/>
      <c r="H476" s="229">
        <v>8.8000000000000007</v>
      </c>
      <c r="I476" s="230"/>
      <c r="J476" s="226"/>
      <c r="K476" s="226"/>
      <c r="L476" s="231"/>
      <c r="M476" s="232"/>
      <c r="N476" s="233"/>
      <c r="O476" s="233"/>
      <c r="P476" s="233"/>
      <c r="Q476" s="233"/>
      <c r="R476" s="233"/>
      <c r="S476" s="233"/>
      <c r="T476" s="234"/>
      <c r="AT476" s="235" t="s">
        <v>137</v>
      </c>
      <c r="AU476" s="235" t="s">
        <v>90</v>
      </c>
      <c r="AV476" s="15" t="s">
        <v>133</v>
      </c>
      <c r="AW476" s="15" t="s">
        <v>4</v>
      </c>
      <c r="AX476" s="15" t="s">
        <v>88</v>
      </c>
      <c r="AY476" s="235" t="s">
        <v>126</v>
      </c>
    </row>
    <row r="477" spans="1:65" s="2" customFormat="1" ht="24.2" customHeight="1">
      <c r="A477" s="34"/>
      <c r="B477" s="35"/>
      <c r="C477" s="186" t="s">
        <v>458</v>
      </c>
      <c r="D477" s="186" t="s">
        <v>128</v>
      </c>
      <c r="E477" s="187" t="s">
        <v>459</v>
      </c>
      <c r="F477" s="188" t="s">
        <v>460</v>
      </c>
      <c r="G477" s="189" t="s">
        <v>131</v>
      </c>
      <c r="H477" s="190">
        <v>24</v>
      </c>
      <c r="I477" s="191"/>
      <c r="J477" s="192">
        <f>ROUND(I477*H477,2)</f>
        <v>0</v>
      </c>
      <c r="K477" s="188" t="s">
        <v>132</v>
      </c>
      <c r="L477" s="39"/>
      <c r="M477" s="193" t="s">
        <v>1</v>
      </c>
      <c r="N477" s="194" t="s">
        <v>45</v>
      </c>
      <c r="O477" s="71"/>
      <c r="P477" s="195">
        <f>O477*H477</f>
        <v>0</v>
      </c>
      <c r="Q477" s="195">
        <v>7.1000000000000002E-4</v>
      </c>
      <c r="R477" s="195">
        <f>Q477*H477</f>
        <v>1.704E-2</v>
      </c>
      <c r="S477" s="195">
        <v>0</v>
      </c>
      <c r="T477" s="196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7" t="s">
        <v>133</v>
      </c>
      <c r="AT477" s="197" t="s">
        <v>128</v>
      </c>
      <c r="AU477" s="197" t="s">
        <v>90</v>
      </c>
      <c r="AY477" s="17" t="s">
        <v>126</v>
      </c>
      <c r="BE477" s="198">
        <f>IF(N477="základní",J477,0)</f>
        <v>0</v>
      </c>
      <c r="BF477" s="198">
        <f>IF(N477="snížená",J477,0)</f>
        <v>0</v>
      </c>
      <c r="BG477" s="198">
        <f>IF(N477="zákl. přenesená",J477,0)</f>
        <v>0</v>
      </c>
      <c r="BH477" s="198">
        <f>IF(N477="sníž. přenesená",J477,0)</f>
        <v>0</v>
      </c>
      <c r="BI477" s="198">
        <f>IF(N477="nulová",J477,0)</f>
        <v>0</v>
      </c>
      <c r="BJ477" s="17" t="s">
        <v>88</v>
      </c>
      <c r="BK477" s="198">
        <f>ROUND(I477*H477,2)</f>
        <v>0</v>
      </c>
      <c r="BL477" s="17" t="s">
        <v>133</v>
      </c>
      <c r="BM477" s="197" t="s">
        <v>461</v>
      </c>
    </row>
    <row r="478" spans="1:65" s="2" customFormat="1" ht="19.5">
      <c r="A478" s="34"/>
      <c r="B478" s="35"/>
      <c r="C478" s="36"/>
      <c r="D478" s="199" t="s">
        <v>135</v>
      </c>
      <c r="E478" s="36"/>
      <c r="F478" s="200" t="s">
        <v>462</v>
      </c>
      <c r="G478" s="36"/>
      <c r="H478" s="36"/>
      <c r="I478" s="201"/>
      <c r="J478" s="36"/>
      <c r="K478" s="36"/>
      <c r="L478" s="39"/>
      <c r="M478" s="202"/>
      <c r="N478" s="203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135</v>
      </c>
      <c r="AU478" s="17" t="s">
        <v>90</v>
      </c>
    </row>
    <row r="479" spans="1:65" s="13" customFormat="1" ht="11.25">
      <c r="B479" s="204"/>
      <c r="C479" s="205"/>
      <c r="D479" s="199" t="s">
        <v>137</v>
      </c>
      <c r="E479" s="206" t="s">
        <v>1</v>
      </c>
      <c r="F479" s="207" t="s">
        <v>143</v>
      </c>
      <c r="G479" s="205"/>
      <c r="H479" s="206" t="s">
        <v>1</v>
      </c>
      <c r="I479" s="208"/>
      <c r="J479" s="205"/>
      <c r="K479" s="205"/>
      <c r="L479" s="209"/>
      <c r="M479" s="210"/>
      <c r="N479" s="211"/>
      <c r="O479" s="211"/>
      <c r="P479" s="211"/>
      <c r="Q479" s="211"/>
      <c r="R479" s="211"/>
      <c r="S479" s="211"/>
      <c r="T479" s="212"/>
      <c r="AT479" s="213" t="s">
        <v>137</v>
      </c>
      <c r="AU479" s="213" t="s">
        <v>90</v>
      </c>
      <c r="AV479" s="13" t="s">
        <v>88</v>
      </c>
      <c r="AW479" s="13" t="s">
        <v>36</v>
      </c>
      <c r="AX479" s="13" t="s">
        <v>80</v>
      </c>
      <c r="AY479" s="213" t="s">
        <v>126</v>
      </c>
    </row>
    <row r="480" spans="1:65" s="13" customFormat="1" ht="11.25">
      <c r="B480" s="204"/>
      <c r="C480" s="205"/>
      <c r="D480" s="199" t="s">
        <v>137</v>
      </c>
      <c r="E480" s="206" t="s">
        <v>1</v>
      </c>
      <c r="F480" s="207" t="s">
        <v>201</v>
      </c>
      <c r="G480" s="205"/>
      <c r="H480" s="206" t="s">
        <v>1</v>
      </c>
      <c r="I480" s="208"/>
      <c r="J480" s="205"/>
      <c r="K480" s="205"/>
      <c r="L480" s="209"/>
      <c r="M480" s="210"/>
      <c r="N480" s="211"/>
      <c r="O480" s="211"/>
      <c r="P480" s="211"/>
      <c r="Q480" s="211"/>
      <c r="R480" s="211"/>
      <c r="S480" s="211"/>
      <c r="T480" s="212"/>
      <c r="AT480" s="213" t="s">
        <v>137</v>
      </c>
      <c r="AU480" s="213" t="s">
        <v>90</v>
      </c>
      <c r="AV480" s="13" t="s">
        <v>88</v>
      </c>
      <c r="AW480" s="13" t="s">
        <v>36</v>
      </c>
      <c r="AX480" s="13" t="s">
        <v>80</v>
      </c>
      <c r="AY480" s="213" t="s">
        <v>126</v>
      </c>
    </row>
    <row r="481" spans="1:65" s="13" customFormat="1" ht="11.25">
      <c r="B481" s="204"/>
      <c r="C481" s="205"/>
      <c r="D481" s="199" t="s">
        <v>137</v>
      </c>
      <c r="E481" s="206" t="s">
        <v>1</v>
      </c>
      <c r="F481" s="207" t="s">
        <v>155</v>
      </c>
      <c r="G481" s="205"/>
      <c r="H481" s="206" t="s">
        <v>1</v>
      </c>
      <c r="I481" s="208"/>
      <c r="J481" s="205"/>
      <c r="K481" s="205"/>
      <c r="L481" s="209"/>
      <c r="M481" s="210"/>
      <c r="N481" s="211"/>
      <c r="O481" s="211"/>
      <c r="P481" s="211"/>
      <c r="Q481" s="211"/>
      <c r="R481" s="211"/>
      <c r="S481" s="211"/>
      <c r="T481" s="212"/>
      <c r="AT481" s="213" t="s">
        <v>137</v>
      </c>
      <c r="AU481" s="213" t="s">
        <v>90</v>
      </c>
      <c r="AV481" s="13" t="s">
        <v>88</v>
      </c>
      <c r="AW481" s="13" t="s">
        <v>36</v>
      </c>
      <c r="AX481" s="13" t="s">
        <v>80</v>
      </c>
      <c r="AY481" s="213" t="s">
        <v>126</v>
      </c>
    </row>
    <row r="482" spans="1:65" s="14" customFormat="1" ht="11.25">
      <c r="B482" s="214"/>
      <c r="C482" s="215"/>
      <c r="D482" s="199" t="s">
        <v>137</v>
      </c>
      <c r="E482" s="216" t="s">
        <v>1</v>
      </c>
      <c r="F482" s="217" t="s">
        <v>202</v>
      </c>
      <c r="G482" s="215"/>
      <c r="H482" s="218">
        <v>24</v>
      </c>
      <c r="I482" s="219"/>
      <c r="J482" s="215"/>
      <c r="K482" s="215"/>
      <c r="L482" s="220"/>
      <c r="M482" s="221"/>
      <c r="N482" s="222"/>
      <c r="O482" s="222"/>
      <c r="P482" s="222"/>
      <c r="Q482" s="222"/>
      <c r="R482" s="222"/>
      <c r="S482" s="222"/>
      <c r="T482" s="223"/>
      <c r="AT482" s="224" t="s">
        <v>137</v>
      </c>
      <c r="AU482" s="224" t="s">
        <v>90</v>
      </c>
      <c r="AV482" s="14" t="s">
        <v>90</v>
      </c>
      <c r="AW482" s="14" t="s">
        <v>36</v>
      </c>
      <c r="AX482" s="14" t="s">
        <v>80</v>
      </c>
      <c r="AY482" s="224" t="s">
        <v>126</v>
      </c>
    </row>
    <row r="483" spans="1:65" s="15" customFormat="1" ht="11.25">
      <c r="B483" s="225"/>
      <c r="C483" s="226"/>
      <c r="D483" s="199" t="s">
        <v>137</v>
      </c>
      <c r="E483" s="227" t="s">
        <v>1</v>
      </c>
      <c r="F483" s="228" t="s">
        <v>148</v>
      </c>
      <c r="G483" s="226"/>
      <c r="H483" s="229">
        <v>24</v>
      </c>
      <c r="I483" s="230"/>
      <c r="J483" s="226"/>
      <c r="K483" s="226"/>
      <c r="L483" s="231"/>
      <c r="M483" s="232"/>
      <c r="N483" s="233"/>
      <c r="O483" s="233"/>
      <c r="P483" s="233"/>
      <c r="Q483" s="233"/>
      <c r="R483" s="233"/>
      <c r="S483" s="233"/>
      <c r="T483" s="234"/>
      <c r="AT483" s="235" t="s">
        <v>137</v>
      </c>
      <c r="AU483" s="235" t="s">
        <v>90</v>
      </c>
      <c r="AV483" s="15" t="s">
        <v>133</v>
      </c>
      <c r="AW483" s="15" t="s">
        <v>4</v>
      </c>
      <c r="AX483" s="15" t="s">
        <v>88</v>
      </c>
      <c r="AY483" s="235" t="s">
        <v>126</v>
      </c>
    </row>
    <row r="484" spans="1:65" s="2" customFormat="1" ht="33" customHeight="1">
      <c r="A484" s="34"/>
      <c r="B484" s="35"/>
      <c r="C484" s="186" t="s">
        <v>463</v>
      </c>
      <c r="D484" s="186" t="s">
        <v>128</v>
      </c>
      <c r="E484" s="187" t="s">
        <v>464</v>
      </c>
      <c r="F484" s="188" t="s">
        <v>465</v>
      </c>
      <c r="G484" s="189" t="s">
        <v>131</v>
      </c>
      <c r="H484" s="190">
        <v>24</v>
      </c>
      <c r="I484" s="191"/>
      <c r="J484" s="192">
        <f>ROUND(I484*H484,2)</f>
        <v>0</v>
      </c>
      <c r="K484" s="188" t="s">
        <v>132</v>
      </c>
      <c r="L484" s="39"/>
      <c r="M484" s="193" t="s">
        <v>1</v>
      </c>
      <c r="N484" s="194" t="s">
        <v>45</v>
      </c>
      <c r="O484" s="71"/>
      <c r="P484" s="195">
        <f>O484*H484</f>
        <v>0</v>
      </c>
      <c r="Q484" s="195">
        <v>0</v>
      </c>
      <c r="R484" s="195">
        <f>Q484*H484</f>
        <v>0</v>
      </c>
      <c r="S484" s="195">
        <v>0</v>
      </c>
      <c r="T484" s="196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97" t="s">
        <v>133</v>
      </c>
      <c r="AT484" s="197" t="s">
        <v>128</v>
      </c>
      <c r="AU484" s="197" t="s">
        <v>90</v>
      </c>
      <c r="AY484" s="17" t="s">
        <v>126</v>
      </c>
      <c r="BE484" s="198">
        <f>IF(N484="základní",J484,0)</f>
        <v>0</v>
      </c>
      <c r="BF484" s="198">
        <f>IF(N484="snížená",J484,0)</f>
        <v>0</v>
      </c>
      <c r="BG484" s="198">
        <f>IF(N484="zákl. přenesená",J484,0)</f>
        <v>0</v>
      </c>
      <c r="BH484" s="198">
        <f>IF(N484="sníž. přenesená",J484,0)</f>
        <v>0</v>
      </c>
      <c r="BI484" s="198">
        <f>IF(N484="nulová",J484,0)</f>
        <v>0</v>
      </c>
      <c r="BJ484" s="17" t="s">
        <v>88</v>
      </c>
      <c r="BK484" s="198">
        <f>ROUND(I484*H484,2)</f>
        <v>0</v>
      </c>
      <c r="BL484" s="17" t="s">
        <v>133</v>
      </c>
      <c r="BM484" s="197" t="s">
        <v>466</v>
      </c>
    </row>
    <row r="485" spans="1:65" s="2" customFormat="1" ht="29.25">
      <c r="A485" s="34"/>
      <c r="B485" s="35"/>
      <c r="C485" s="36"/>
      <c r="D485" s="199" t="s">
        <v>135</v>
      </c>
      <c r="E485" s="36"/>
      <c r="F485" s="200" t="s">
        <v>467</v>
      </c>
      <c r="G485" s="36"/>
      <c r="H485" s="36"/>
      <c r="I485" s="201"/>
      <c r="J485" s="36"/>
      <c r="K485" s="36"/>
      <c r="L485" s="39"/>
      <c r="M485" s="202"/>
      <c r="N485" s="203"/>
      <c r="O485" s="71"/>
      <c r="P485" s="71"/>
      <c r="Q485" s="71"/>
      <c r="R485" s="71"/>
      <c r="S485" s="71"/>
      <c r="T485" s="72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7" t="s">
        <v>135</v>
      </c>
      <c r="AU485" s="17" t="s">
        <v>90</v>
      </c>
    </row>
    <row r="486" spans="1:65" s="13" customFormat="1" ht="11.25">
      <c r="B486" s="204"/>
      <c r="C486" s="205"/>
      <c r="D486" s="199" t="s">
        <v>137</v>
      </c>
      <c r="E486" s="206" t="s">
        <v>1</v>
      </c>
      <c r="F486" s="207" t="s">
        <v>143</v>
      </c>
      <c r="G486" s="205"/>
      <c r="H486" s="206" t="s">
        <v>1</v>
      </c>
      <c r="I486" s="208"/>
      <c r="J486" s="205"/>
      <c r="K486" s="205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137</v>
      </c>
      <c r="AU486" s="213" t="s">
        <v>90</v>
      </c>
      <c r="AV486" s="13" t="s">
        <v>88</v>
      </c>
      <c r="AW486" s="13" t="s">
        <v>36</v>
      </c>
      <c r="AX486" s="13" t="s">
        <v>80</v>
      </c>
      <c r="AY486" s="213" t="s">
        <v>126</v>
      </c>
    </row>
    <row r="487" spans="1:65" s="13" customFormat="1" ht="11.25">
      <c r="B487" s="204"/>
      <c r="C487" s="205"/>
      <c r="D487" s="199" t="s">
        <v>137</v>
      </c>
      <c r="E487" s="206" t="s">
        <v>1</v>
      </c>
      <c r="F487" s="207" t="s">
        <v>201</v>
      </c>
      <c r="G487" s="205"/>
      <c r="H487" s="206" t="s">
        <v>1</v>
      </c>
      <c r="I487" s="208"/>
      <c r="J487" s="205"/>
      <c r="K487" s="205"/>
      <c r="L487" s="209"/>
      <c r="M487" s="210"/>
      <c r="N487" s="211"/>
      <c r="O487" s="211"/>
      <c r="P487" s="211"/>
      <c r="Q487" s="211"/>
      <c r="R487" s="211"/>
      <c r="S487" s="211"/>
      <c r="T487" s="212"/>
      <c r="AT487" s="213" t="s">
        <v>137</v>
      </c>
      <c r="AU487" s="213" t="s">
        <v>90</v>
      </c>
      <c r="AV487" s="13" t="s">
        <v>88</v>
      </c>
      <c r="AW487" s="13" t="s">
        <v>36</v>
      </c>
      <c r="AX487" s="13" t="s">
        <v>80</v>
      </c>
      <c r="AY487" s="213" t="s">
        <v>126</v>
      </c>
    </row>
    <row r="488" spans="1:65" s="13" customFormat="1" ht="11.25">
      <c r="B488" s="204"/>
      <c r="C488" s="205"/>
      <c r="D488" s="199" t="s">
        <v>137</v>
      </c>
      <c r="E488" s="206" t="s">
        <v>1</v>
      </c>
      <c r="F488" s="207" t="s">
        <v>155</v>
      </c>
      <c r="G488" s="205"/>
      <c r="H488" s="206" t="s">
        <v>1</v>
      </c>
      <c r="I488" s="208"/>
      <c r="J488" s="205"/>
      <c r="K488" s="205"/>
      <c r="L488" s="209"/>
      <c r="M488" s="210"/>
      <c r="N488" s="211"/>
      <c r="O488" s="211"/>
      <c r="P488" s="211"/>
      <c r="Q488" s="211"/>
      <c r="R488" s="211"/>
      <c r="S488" s="211"/>
      <c r="T488" s="212"/>
      <c r="AT488" s="213" t="s">
        <v>137</v>
      </c>
      <c r="AU488" s="213" t="s">
        <v>90</v>
      </c>
      <c r="AV488" s="13" t="s">
        <v>88</v>
      </c>
      <c r="AW488" s="13" t="s">
        <v>36</v>
      </c>
      <c r="AX488" s="13" t="s">
        <v>80</v>
      </c>
      <c r="AY488" s="213" t="s">
        <v>126</v>
      </c>
    </row>
    <row r="489" spans="1:65" s="14" customFormat="1" ht="11.25">
      <c r="B489" s="214"/>
      <c r="C489" s="215"/>
      <c r="D489" s="199" t="s">
        <v>137</v>
      </c>
      <c r="E489" s="216" t="s">
        <v>1</v>
      </c>
      <c r="F489" s="217" t="s">
        <v>202</v>
      </c>
      <c r="G489" s="215"/>
      <c r="H489" s="218">
        <v>24</v>
      </c>
      <c r="I489" s="219"/>
      <c r="J489" s="215"/>
      <c r="K489" s="215"/>
      <c r="L489" s="220"/>
      <c r="M489" s="221"/>
      <c r="N489" s="222"/>
      <c r="O489" s="222"/>
      <c r="P489" s="222"/>
      <c r="Q489" s="222"/>
      <c r="R489" s="222"/>
      <c r="S489" s="222"/>
      <c r="T489" s="223"/>
      <c r="AT489" s="224" t="s">
        <v>137</v>
      </c>
      <c r="AU489" s="224" t="s">
        <v>90</v>
      </c>
      <c r="AV489" s="14" t="s">
        <v>90</v>
      </c>
      <c r="AW489" s="14" t="s">
        <v>36</v>
      </c>
      <c r="AX489" s="14" t="s">
        <v>80</v>
      </c>
      <c r="AY489" s="224" t="s">
        <v>126</v>
      </c>
    </row>
    <row r="490" spans="1:65" s="15" customFormat="1" ht="11.25">
      <c r="B490" s="225"/>
      <c r="C490" s="226"/>
      <c r="D490" s="199" t="s">
        <v>137</v>
      </c>
      <c r="E490" s="227" t="s">
        <v>1</v>
      </c>
      <c r="F490" s="228" t="s">
        <v>148</v>
      </c>
      <c r="G490" s="226"/>
      <c r="H490" s="229">
        <v>24</v>
      </c>
      <c r="I490" s="230"/>
      <c r="J490" s="226"/>
      <c r="K490" s="226"/>
      <c r="L490" s="231"/>
      <c r="M490" s="232"/>
      <c r="N490" s="233"/>
      <c r="O490" s="233"/>
      <c r="P490" s="233"/>
      <c r="Q490" s="233"/>
      <c r="R490" s="233"/>
      <c r="S490" s="233"/>
      <c r="T490" s="234"/>
      <c r="AT490" s="235" t="s">
        <v>137</v>
      </c>
      <c r="AU490" s="235" t="s">
        <v>90</v>
      </c>
      <c r="AV490" s="15" t="s">
        <v>133</v>
      </c>
      <c r="AW490" s="15" t="s">
        <v>4</v>
      </c>
      <c r="AX490" s="15" t="s">
        <v>88</v>
      </c>
      <c r="AY490" s="235" t="s">
        <v>126</v>
      </c>
    </row>
    <row r="491" spans="1:65" s="2" customFormat="1" ht="24.2" customHeight="1">
      <c r="A491" s="34"/>
      <c r="B491" s="35"/>
      <c r="C491" s="186" t="s">
        <v>468</v>
      </c>
      <c r="D491" s="186" t="s">
        <v>128</v>
      </c>
      <c r="E491" s="187" t="s">
        <v>469</v>
      </c>
      <c r="F491" s="188" t="s">
        <v>470</v>
      </c>
      <c r="G491" s="189" t="s">
        <v>131</v>
      </c>
      <c r="H491" s="190">
        <v>40.5</v>
      </c>
      <c r="I491" s="191"/>
      <c r="J491" s="192">
        <f>ROUND(I491*H491,2)</f>
        <v>0</v>
      </c>
      <c r="K491" s="188" t="s">
        <v>132</v>
      </c>
      <c r="L491" s="39"/>
      <c r="M491" s="193" t="s">
        <v>1</v>
      </c>
      <c r="N491" s="194" t="s">
        <v>45</v>
      </c>
      <c r="O491" s="71"/>
      <c r="P491" s="195">
        <f>O491*H491</f>
        <v>0</v>
      </c>
      <c r="Q491" s="195">
        <v>8.9219999999999994E-2</v>
      </c>
      <c r="R491" s="195">
        <f>Q491*H491</f>
        <v>3.6134099999999996</v>
      </c>
      <c r="S491" s="195">
        <v>0</v>
      </c>
      <c r="T491" s="196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7" t="s">
        <v>133</v>
      </c>
      <c r="AT491" s="197" t="s">
        <v>128</v>
      </c>
      <c r="AU491" s="197" t="s">
        <v>90</v>
      </c>
      <c r="AY491" s="17" t="s">
        <v>126</v>
      </c>
      <c r="BE491" s="198">
        <f>IF(N491="základní",J491,0)</f>
        <v>0</v>
      </c>
      <c r="BF491" s="198">
        <f>IF(N491="snížená",J491,0)</f>
        <v>0</v>
      </c>
      <c r="BG491" s="198">
        <f>IF(N491="zákl. přenesená",J491,0)</f>
        <v>0</v>
      </c>
      <c r="BH491" s="198">
        <f>IF(N491="sníž. přenesená",J491,0)</f>
        <v>0</v>
      </c>
      <c r="BI491" s="198">
        <f>IF(N491="nulová",J491,0)</f>
        <v>0</v>
      </c>
      <c r="BJ491" s="17" t="s">
        <v>88</v>
      </c>
      <c r="BK491" s="198">
        <f>ROUND(I491*H491,2)</f>
        <v>0</v>
      </c>
      <c r="BL491" s="17" t="s">
        <v>133</v>
      </c>
      <c r="BM491" s="197" t="s">
        <v>471</v>
      </c>
    </row>
    <row r="492" spans="1:65" s="2" customFormat="1" ht="48.75">
      <c r="A492" s="34"/>
      <c r="B492" s="35"/>
      <c r="C492" s="36"/>
      <c r="D492" s="199" t="s">
        <v>135</v>
      </c>
      <c r="E492" s="36"/>
      <c r="F492" s="200" t="s">
        <v>472</v>
      </c>
      <c r="G492" s="36"/>
      <c r="H492" s="36"/>
      <c r="I492" s="201"/>
      <c r="J492" s="36"/>
      <c r="K492" s="36"/>
      <c r="L492" s="39"/>
      <c r="M492" s="202"/>
      <c r="N492" s="203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135</v>
      </c>
      <c r="AU492" s="17" t="s">
        <v>90</v>
      </c>
    </row>
    <row r="493" spans="1:65" s="13" customFormat="1" ht="11.25">
      <c r="B493" s="204"/>
      <c r="C493" s="205"/>
      <c r="D493" s="199" t="s">
        <v>137</v>
      </c>
      <c r="E493" s="206" t="s">
        <v>1</v>
      </c>
      <c r="F493" s="207" t="s">
        <v>143</v>
      </c>
      <c r="G493" s="205"/>
      <c r="H493" s="206" t="s">
        <v>1</v>
      </c>
      <c r="I493" s="208"/>
      <c r="J493" s="205"/>
      <c r="K493" s="205"/>
      <c r="L493" s="209"/>
      <c r="M493" s="210"/>
      <c r="N493" s="211"/>
      <c r="O493" s="211"/>
      <c r="P493" s="211"/>
      <c r="Q493" s="211"/>
      <c r="R493" s="211"/>
      <c r="S493" s="211"/>
      <c r="T493" s="212"/>
      <c r="AT493" s="213" t="s">
        <v>137</v>
      </c>
      <c r="AU493" s="213" t="s">
        <v>90</v>
      </c>
      <c r="AV493" s="13" t="s">
        <v>88</v>
      </c>
      <c r="AW493" s="13" t="s">
        <v>36</v>
      </c>
      <c r="AX493" s="13" t="s">
        <v>80</v>
      </c>
      <c r="AY493" s="213" t="s">
        <v>126</v>
      </c>
    </row>
    <row r="494" spans="1:65" s="13" customFormat="1" ht="11.25">
      <c r="B494" s="204"/>
      <c r="C494" s="205"/>
      <c r="D494" s="199" t="s">
        <v>137</v>
      </c>
      <c r="E494" s="206" t="s">
        <v>1</v>
      </c>
      <c r="F494" s="207" t="s">
        <v>155</v>
      </c>
      <c r="G494" s="205"/>
      <c r="H494" s="206" t="s">
        <v>1</v>
      </c>
      <c r="I494" s="208"/>
      <c r="J494" s="205"/>
      <c r="K494" s="205"/>
      <c r="L494" s="209"/>
      <c r="M494" s="210"/>
      <c r="N494" s="211"/>
      <c r="O494" s="211"/>
      <c r="P494" s="211"/>
      <c r="Q494" s="211"/>
      <c r="R494" s="211"/>
      <c r="S494" s="211"/>
      <c r="T494" s="212"/>
      <c r="AT494" s="213" t="s">
        <v>137</v>
      </c>
      <c r="AU494" s="213" t="s">
        <v>90</v>
      </c>
      <c r="AV494" s="13" t="s">
        <v>88</v>
      </c>
      <c r="AW494" s="13" t="s">
        <v>36</v>
      </c>
      <c r="AX494" s="13" t="s">
        <v>80</v>
      </c>
      <c r="AY494" s="213" t="s">
        <v>126</v>
      </c>
    </row>
    <row r="495" spans="1:65" s="14" customFormat="1" ht="11.25">
      <c r="B495" s="214"/>
      <c r="C495" s="215"/>
      <c r="D495" s="199" t="s">
        <v>137</v>
      </c>
      <c r="E495" s="216" t="s">
        <v>1</v>
      </c>
      <c r="F495" s="217" t="s">
        <v>156</v>
      </c>
      <c r="G495" s="215"/>
      <c r="H495" s="218">
        <v>40.5</v>
      </c>
      <c r="I495" s="219"/>
      <c r="J495" s="215"/>
      <c r="K495" s="215"/>
      <c r="L495" s="220"/>
      <c r="M495" s="221"/>
      <c r="N495" s="222"/>
      <c r="O495" s="222"/>
      <c r="P495" s="222"/>
      <c r="Q495" s="222"/>
      <c r="R495" s="222"/>
      <c r="S495" s="222"/>
      <c r="T495" s="223"/>
      <c r="AT495" s="224" t="s">
        <v>137</v>
      </c>
      <c r="AU495" s="224" t="s">
        <v>90</v>
      </c>
      <c r="AV495" s="14" t="s">
        <v>90</v>
      </c>
      <c r="AW495" s="14" t="s">
        <v>36</v>
      </c>
      <c r="AX495" s="14" t="s">
        <v>80</v>
      </c>
      <c r="AY495" s="224" t="s">
        <v>126</v>
      </c>
    </row>
    <row r="496" spans="1:65" s="15" customFormat="1" ht="11.25">
      <c r="B496" s="225"/>
      <c r="C496" s="226"/>
      <c r="D496" s="199" t="s">
        <v>137</v>
      </c>
      <c r="E496" s="227" t="s">
        <v>1</v>
      </c>
      <c r="F496" s="228" t="s">
        <v>148</v>
      </c>
      <c r="G496" s="226"/>
      <c r="H496" s="229">
        <v>40.5</v>
      </c>
      <c r="I496" s="230"/>
      <c r="J496" s="226"/>
      <c r="K496" s="226"/>
      <c r="L496" s="231"/>
      <c r="M496" s="232"/>
      <c r="N496" s="233"/>
      <c r="O496" s="233"/>
      <c r="P496" s="233"/>
      <c r="Q496" s="233"/>
      <c r="R496" s="233"/>
      <c r="S496" s="233"/>
      <c r="T496" s="234"/>
      <c r="AT496" s="235" t="s">
        <v>137</v>
      </c>
      <c r="AU496" s="235" t="s">
        <v>90</v>
      </c>
      <c r="AV496" s="15" t="s">
        <v>133</v>
      </c>
      <c r="AW496" s="15" t="s">
        <v>4</v>
      </c>
      <c r="AX496" s="15" t="s">
        <v>88</v>
      </c>
      <c r="AY496" s="235" t="s">
        <v>126</v>
      </c>
    </row>
    <row r="497" spans="1:65" s="2" customFormat="1" ht="16.5" customHeight="1">
      <c r="A497" s="34"/>
      <c r="B497" s="35"/>
      <c r="C497" s="236" t="s">
        <v>473</v>
      </c>
      <c r="D497" s="236" t="s">
        <v>361</v>
      </c>
      <c r="E497" s="237" t="s">
        <v>474</v>
      </c>
      <c r="F497" s="238" t="s">
        <v>475</v>
      </c>
      <c r="G497" s="239" t="s">
        <v>131</v>
      </c>
      <c r="H497" s="240">
        <v>40.5</v>
      </c>
      <c r="I497" s="241"/>
      <c r="J497" s="242">
        <f>ROUND(I497*H497,2)</f>
        <v>0</v>
      </c>
      <c r="K497" s="238" t="s">
        <v>1</v>
      </c>
      <c r="L497" s="243"/>
      <c r="M497" s="244" t="s">
        <v>1</v>
      </c>
      <c r="N497" s="245" t="s">
        <v>45</v>
      </c>
      <c r="O497" s="71"/>
      <c r="P497" s="195">
        <f>O497*H497</f>
        <v>0</v>
      </c>
      <c r="Q497" s="195">
        <v>0.113</v>
      </c>
      <c r="R497" s="195">
        <f>Q497*H497</f>
        <v>4.5765000000000002</v>
      </c>
      <c r="S497" s="195">
        <v>0</v>
      </c>
      <c r="T497" s="196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97" t="s">
        <v>181</v>
      </c>
      <c r="AT497" s="197" t="s">
        <v>361</v>
      </c>
      <c r="AU497" s="197" t="s">
        <v>90</v>
      </c>
      <c r="AY497" s="17" t="s">
        <v>126</v>
      </c>
      <c r="BE497" s="198">
        <f>IF(N497="základní",J497,0)</f>
        <v>0</v>
      </c>
      <c r="BF497" s="198">
        <f>IF(N497="snížená",J497,0)</f>
        <v>0</v>
      </c>
      <c r="BG497" s="198">
        <f>IF(N497="zákl. přenesená",J497,0)</f>
        <v>0</v>
      </c>
      <c r="BH497" s="198">
        <f>IF(N497="sníž. přenesená",J497,0)</f>
        <v>0</v>
      </c>
      <c r="BI497" s="198">
        <f>IF(N497="nulová",J497,0)</f>
        <v>0</v>
      </c>
      <c r="BJ497" s="17" t="s">
        <v>88</v>
      </c>
      <c r="BK497" s="198">
        <f>ROUND(I497*H497,2)</f>
        <v>0</v>
      </c>
      <c r="BL497" s="17" t="s">
        <v>133</v>
      </c>
      <c r="BM497" s="197" t="s">
        <v>476</v>
      </c>
    </row>
    <row r="498" spans="1:65" s="2" customFormat="1" ht="11.25">
      <c r="A498" s="34"/>
      <c r="B498" s="35"/>
      <c r="C498" s="36"/>
      <c r="D498" s="199" t="s">
        <v>135</v>
      </c>
      <c r="E498" s="36"/>
      <c r="F498" s="200" t="s">
        <v>477</v>
      </c>
      <c r="G498" s="36"/>
      <c r="H498" s="36"/>
      <c r="I498" s="201"/>
      <c r="J498" s="36"/>
      <c r="K498" s="36"/>
      <c r="L498" s="39"/>
      <c r="M498" s="202"/>
      <c r="N498" s="203"/>
      <c r="O498" s="71"/>
      <c r="P498" s="71"/>
      <c r="Q498" s="71"/>
      <c r="R498" s="71"/>
      <c r="S498" s="71"/>
      <c r="T498" s="72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7" t="s">
        <v>135</v>
      </c>
      <c r="AU498" s="17" t="s">
        <v>90</v>
      </c>
    </row>
    <row r="499" spans="1:65" s="13" customFormat="1" ht="11.25">
      <c r="B499" s="204"/>
      <c r="C499" s="205"/>
      <c r="D499" s="199" t="s">
        <v>137</v>
      </c>
      <c r="E499" s="206" t="s">
        <v>1</v>
      </c>
      <c r="F499" s="207" t="s">
        <v>143</v>
      </c>
      <c r="G499" s="205"/>
      <c r="H499" s="206" t="s">
        <v>1</v>
      </c>
      <c r="I499" s="208"/>
      <c r="J499" s="205"/>
      <c r="K499" s="205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137</v>
      </c>
      <c r="AU499" s="213" t="s">
        <v>90</v>
      </c>
      <c r="AV499" s="13" t="s">
        <v>88</v>
      </c>
      <c r="AW499" s="13" t="s">
        <v>36</v>
      </c>
      <c r="AX499" s="13" t="s">
        <v>80</v>
      </c>
      <c r="AY499" s="213" t="s">
        <v>126</v>
      </c>
    </row>
    <row r="500" spans="1:65" s="13" customFormat="1" ht="11.25">
      <c r="B500" s="204"/>
      <c r="C500" s="205"/>
      <c r="D500" s="199" t="s">
        <v>137</v>
      </c>
      <c r="E500" s="206" t="s">
        <v>1</v>
      </c>
      <c r="F500" s="207" t="s">
        <v>155</v>
      </c>
      <c r="G500" s="205"/>
      <c r="H500" s="206" t="s">
        <v>1</v>
      </c>
      <c r="I500" s="208"/>
      <c r="J500" s="205"/>
      <c r="K500" s="205"/>
      <c r="L500" s="209"/>
      <c r="M500" s="210"/>
      <c r="N500" s="211"/>
      <c r="O500" s="211"/>
      <c r="P500" s="211"/>
      <c r="Q500" s="211"/>
      <c r="R500" s="211"/>
      <c r="S500" s="211"/>
      <c r="T500" s="212"/>
      <c r="AT500" s="213" t="s">
        <v>137</v>
      </c>
      <c r="AU500" s="213" t="s">
        <v>90</v>
      </c>
      <c r="AV500" s="13" t="s">
        <v>88</v>
      </c>
      <c r="AW500" s="13" t="s">
        <v>36</v>
      </c>
      <c r="AX500" s="13" t="s">
        <v>80</v>
      </c>
      <c r="AY500" s="213" t="s">
        <v>126</v>
      </c>
    </row>
    <row r="501" spans="1:65" s="14" customFormat="1" ht="11.25">
      <c r="B501" s="214"/>
      <c r="C501" s="215"/>
      <c r="D501" s="199" t="s">
        <v>137</v>
      </c>
      <c r="E501" s="216" t="s">
        <v>1</v>
      </c>
      <c r="F501" s="217" t="s">
        <v>156</v>
      </c>
      <c r="G501" s="215"/>
      <c r="H501" s="218">
        <v>40.5</v>
      </c>
      <c r="I501" s="219"/>
      <c r="J501" s="215"/>
      <c r="K501" s="215"/>
      <c r="L501" s="220"/>
      <c r="M501" s="221"/>
      <c r="N501" s="222"/>
      <c r="O501" s="222"/>
      <c r="P501" s="222"/>
      <c r="Q501" s="222"/>
      <c r="R501" s="222"/>
      <c r="S501" s="222"/>
      <c r="T501" s="223"/>
      <c r="AT501" s="224" t="s">
        <v>137</v>
      </c>
      <c r="AU501" s="224" t="s">
        <v>90</v>
      </c>
      <c r="AV501" s="14" t="s">
        <v>90</v>
      </c>
      <c r="AW501" s="14" t="s">
        <v>36</v>
      </c>
      <c r="AX501" s="14" t="s">
        <v>80</v>
      </c>
      <c r="AY501" s="224" t="s">
        <v>126</v>
      </c>
    </row>
    <row r="502" spans="1:65" s="15" customFormat="1" ht="11.25">
      <c r="B502" s="225"/>
      <c r="C502" s="226"/>
      <c r="D502" s="199" t="s">
        <v>137</v>
      </c>
      <c r="E502" s="227" t="s">
        <v>1</v>
      </c>
      <c r="F502" s="228" t="s">
        <v>148</v>
      </c>
      <c r="G502" s="226"/>
      <c r="H502" s="229">
        <v>40.5</v>
      </c>
      <c r="I502" s="230"/>
      <c r="J502" s="226"/>
      <c r="K502" s="226"/>
      <c r="L502" s="231"/>
      <c r="M502" s="232"/>
      <c r="N502" s="233"/>
      <c r="O502" s="233"/>
      <c r="P502" s="233"/>
      <c r="Q502" s="233"/>
      <c r="R502" s="233"/>
      <c r="S502" s="233"/>
      <c r="T502" s="234"/>
      <c r="AT502" s="235" t="s">
        <v>137</v>
      </c>
      <c r="AU502" s="235" t="s">
        <v>90</v>
      </c>
      <c r="AV502" s="15" t="s">
        <v>133</v>
      </c>
      <c r="AW502" s="15" t="s">
        <v>4</v>
      </c>
      <c r="AX502" s="15" t="s">
        <v>88</v>
      </c>
      <c r="AY502" s="235" t="s">
        <v>126</v>
      </c>
    </row>
    <row r="503" spans="1:65" s="2" customFormat="1" ht="24.2" customHeight="1">
      <c r="A503" s="34"/>
      <c r="B503" s="35"/>
      <c r="C503" s="186" t="s">
        <v>478</v>
      </c>
      <c r="D503" s="186" t="s">
        <v>128</v>
      </c>
      <c r="E503" s="187" t="s">
        <v>479</v>
      </c>
      <c r="F503" s="188" t="s">
        <v>480</v>
      </c>
      <c r="G503" s="189" t="s">
        <v>131</v>
      </c>
      <c r="H503" s="190">
        <v>0</v>
      </c>
      <c r="I503" s="191"/>
      <c r="J503" s="192">
        <f>ROUND(I503*H503,2)</f>
        <v>0</v>
      </c>
      <c r="K503" s="188" t="s">
        <v>132</v>
      </c>
      <c r="L503" s="39"/>
      <c r="M503" s="193" t="s">
        <v>1</v>
      </c>
      <c r="N503" s="194" t="s">
        <v>45</v>
      </c>
      <c r="O503" s="71"/>
      <c r="P503" s="195">
        <f>O503*H503</f>
        <v>0</v>
      </c>
      <c r="Q503" s="195">
        <v>0.11162</v>
      </c>
      <c r="R503" s="195">
        <f>Q503*H503</f>
        <v>0</v>
      </c>
      <c r="S503" s="195">
        <v>0</v>
      </c>
      <c r="T503" s="196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7" t="s">
        <v>133</v>
      </c>
      <c r="AT503" s="197" t="s">
        <v>128</v>
      </c>
      <c r="AU503" s="197" t="s">
        <v>90</v>
      </c>
      <c r="AY503" s="17" t="s">
        <v>126</v>
      </c>
      <c r="BE503" s="198">
        <f>IF(N503="základní",J503,0)</f>
        <v>0</v>
      </c>
      <c r="BF503" s="198">
        <f>IF(N503="snížená",J503,0)</f>
        <v>0</v>
      </c>
      <c r="BG503" s="198">
        <f>IF(N503="zákl. přenesená",J503,0)</f>
        <v>0</v>
      </c>
      <c r="BH503" s="198">
        <f>IF(N503="sníž. přenesená",J503,0)</f>
        <v>0</v>
      </c>
      <c r="BI503" s="198">
        <f>IF(N503="nulová",J503,0)</f>
        <v>0</v>
      </c>
      <c r="BJ503" s="17" t="s">
        <v>88</v>
      </c>
      <c r="BK503" s="198">
        <f>ROUND(I503*H503,2)</f>
        <v>0</v>
      </c>
      <c r="BL503" s="17" t="s">
        <v>133</v>
      </c>
      <c r="BM503" s="197" t="s">
        <v>481</v>
      </c>
    </row>
    <row r="504" spans="1:65" s="2" customFormat="1" ht="48.75">
      <c r="A504" s="34"/>
      <c r="B504" s="35"/>
      <c r="C504" s="36"/>
      <c r="D504" s="199" t="s">
        <v>135</v>
      </c>
      <c r="E504" s="36"/>
      <c r="F504" s="200" t="s">
        <v>482</v>
      </c>
      <c r="G504" s="36"/>
      <c r="H504" s="36"/>
      <c r="I504" s="201"/>
      <c r="J504" s="36"/>
      <c r="K504" s="36"/>
      <c r="L504" s="39"/>
      <c r="M504" s="202"/>
      <c r="N504" s="203"/>
      <c r="O504" s="71"/>
      <c r="P504" s="71"/>
      <c r="Q504" s="71"/>
      <c r="R504" s="71"/>
      <c r="S504" s="71"/>
      <c r="T504" s="72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7" t="s">
        <v>135</v>
      </c>
      <c r="AU504" s="17" t="s">
        <v>90</v>
      </c>
    </row>
    <row r="505" spans="1:65" s="2" customFormat="1" ht="16.5" customHeight="1">
      <c r="A505" s="34"/>
      <c r="B505" s="35"/>
      <c r="C505" s="236" t="s">
        <v>483</v>
      </c>
      <c r="D505" s="236" t="s">
        <v>361</v>
      </c>
      <c r="E505" s="237" t="s">
        <v>484</v>
      </c>
      <c r="F505" s="238" t="s">
        <v>475</v>
      </c>
      <c r="G505" s="239" t="s">
        <v>131</v>
      </c>
      <c r="H505" s="240">
        <v>0</v>
      </c>
      <c r="I505" s="241"/>
      <c r="J505" s="242">
        <f>ROUND(I505*H505,2)</f>
        <v>0</v>
      </c>
      <c r="K505" s="238" t="s">
        <v>1</v>
      </c>
      <c r="L505" s="243"/>
      <c r="M505" s="244" t="s">
        <v>1</v>
      </c>
      <c r="N505" s="245" t="s">
        <v>45</v>
      </c>
      <c r="O505" s="71"/>
      <c r="P505" s="195">
        <f>O505*H505</f>
        <v>0</v>
      </c>
      <c r="Q505" s="195">
        <v>0.152</v>
      </c>
      <c r="R505" s="195">
        <f>Q505*H505</f>
        <v>0</v>
      </c>
      <c r="S505" s="195">
        <v>0</v>
      </c>
      <c r="T505" s="196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7" t="s">
        <v>181</v>
      </c>
      <c r="AT505" s="197" t="s">
        <v>361</v>
      </c>
      <c r="AU505" s="197" t="s">
        <v>90</v>
      </c>
      <c r="AY505" s="17" t="s">
        <v>126</v>
      </c>
      <c r="BE505" s="198">
        <f>IF(N505="základní",J505,0)</f>
        <v>0</v>
      </c>
      <c r="BF505" s="198">
        <f>IF(N505="snížená",J505,0)</f>
        <v>0</v>
      </c>
      <c r="BG505" s="198">
        <f>IF(N505="zákl. přenesená",J505,0)</f>
        <v>0</v>
      </c>
      <c r="BH505" s="198">
        <f>IF(N505="sníž. přenesená",J505,0)</f>
        <v>0</v>
      </c>
      <c r="BI505" s="198">
        <f>IF(N505="nulová",J505,0)</f>
        <v>0</v>
      </c>
      <c r="BJ505" s="17" t="s">
        <v>88</v>
      </c>
      <c r="BK505" s="198">
        <f>ROUND(I505*H505,2)</f>
        <v>0</v>
      </c>
      <c r="BL505" s="17" t="s">
        <v>133</v>
      </c>
      <c r="BM505" s="197" t="s">
        <v>485</v>
      </c>
    </row>
    <row r="506" spans="1:65" s="2" customFormat="1" ht="11.25">
      <c r="A506" s="34"/>
      <c r="B506" s="35"/>
      <c r="C506" s="36"/>
      <c r="D506" s="199" t="s">
        <v>135</v>
      </c>
      <c r="E506" s="36"/>
      <c r="F506" s="200" t="s">
        <v>486</v>
      </c>
      <c r="G506" s="36"/>
      <c r="H506" s="36"/>
      <c r="I506" s="201"/>
      <c r="J506" s="36"/>
      <c r="K506" s="36"/>
      <c r="L506" s="39"/>
      <c r="M506" s="202"/>
      <c r="N506" s="203"/>
      <c r="O506" s="71"/>
      <c r="P506" s="71"/>
      <c r="Q506" s="71"/>
      <c r="R506" s="71"/>
      <c r="S506" s="71"/>
      <c r="T506" s="72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135</v>
      </c>
      <c r="AU506" s="17" t="s">
        <v>90</v>
      </c>
    </row>
    <row r="507" spans="1:65" s="12" customFormat="1" ht="22.9" customHeight="1">
      <c r="B507" s="170"/>
      <c r="C507" s="171"/>
      <c r="D507" s="172" t="s">
        <v>79</v>
      </c>
      <c r="E507" s="184" t="s">
        <v>191</v>
      </c>
      <c r="F507" s="184" t="s">
        <v>487</v>
      </c>
      <c r="G507" s="171"/>
      <c r="H507" s="171"/>
      <c r="I507" s="174"/>
      <c r="J507" s="185">
        <f>BK507</f>
        <v>0</v>
      </c>
      <c r="K507" s="171"/>
      <c r="L507" s="176"/>
      <c r="M507" s="177"/>
      <c r="N507" s="178"/>
      <c r="O507" s="178"/>
      <c r="P507" s="179">
        <f>SUM(P508:P574)</f>
        <v>0</v>
      </c>
      <c r="Q507" s="178"/>
      <c r="R507" s="179">
        <f>SUM(R508:R574)</f>
        <v>5.9440800000000005</v>
      </c>
      <c r="S507" s="178"/>
      <c r="T507" s="180">
        <f>SUM(T508:T574)</f>
        <v>0</v>
      </c>
      <c r="AR507" s="181" t="s">
        <v>88</v>
      </c>
      <c r="AT507" s="182" t="s">
        <v>79</v>
      </c>
      <c r="AU507" s="182" t="s">
        <v>88</v>
      </c>
      <c r="AY507" s="181" t="s">
        <v>126</v>
      </c>
      <c r="BK507" s="183">
        <f>SUM(BK508:BK574)</f>
        <v>0</v>
      </c>
    </row>
    <row r="508" spans="1:65" s="2" customFormat="1" ht="33" customHeight="1">
      <c r="A508" s="34"/>
      <c r="B508" s="35"/>
      <c r="C508" s="186" t="s">
        <v>488</v>
      </c>
      <c r="D508" s="186" t="s">
        <v>128</v>
      </c>
      <c r="E508" s="187" t="s">
        <v>489</v>
      </c>
      <c r="F508" s="188" t="s">
        <v>490</v>
      </c>
      <c r="G508" s="189" t="s">
        <v>208</v>
      </c>
      <c r="H508" s="190">
        <v>10</v>
      </c>
      <c r="I508" s="191"/>
      <c r="J508" s="192">
        <f>ROUND(I508*H508,2)</f>
        <v>0</v>
      </c>
      <c r="K508" s="188" t="s">
        <v>132</v>
      </c>
      <c r="L508" s="39"/>
      <c r="M508" s="193" t="s">
        <v>1</v>
      </c>
      <c r="N508" s="194" t="s">
        <v>45</v>
      </c>
      <c r="O508" s="71"/>
      <c r="P508" s="195">
        <f>O508*H508</f>
        <v>0</v>
      </c>
      <c r="Q508" s="195">
        <v>8.0879999999999994E-2</v>
      </c>
      <c r="R508" s="195">
        <f>Q508*H508</f>
        <v>0.80879999999999996</v>
      </c>
      <c r="S508" s="195">
        <v>0</v>
      </c>
      <c r="T508" s="196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7" t="s">
        <v>133</v>
      </c>
      <c r="AT508" s="197" t="s">
        <v>128</v>
      </c>
      <c r="AU508" s="197" t="s">
        <v>90</v>
      </c>
      <c r="AY508" s="17" t="s">
        <v>126</v>
      </c>
      <c r="BE508" s="198">
        <f>IF(N508="základní",J508,0)</f>
        <v>0</v>
      </c>
      <c r="BF508" s="198">
        <f>IF(N508="snížená",J508,0)</f>
        <v>0</v>
      </c>
      <c r="BG508" s="198">
        <f>IF(N508="zákl. přenesená",J508,0)</f>
        <v>0</v>
      </c>
      <c r="BH508" s="198">
        <f>IF(N508="sníž. přenesená",J508,0)</f>
        <v>0</v>
      </c>
      <c r="BI508" s="198">
        <f>IF(N508="nulová",J508,0)</f>
        <v>0</v>
      </c>
      <c r="BJ508" s="17" t="s">
        <v>88</v>
      </c>
      <c r="BK508" s="198">
        <f>ROUND(I508*H508,2)</f>
        <v>0</v>
      </c>
      <c r="BL508" s="17" t="s">
        <v>133</v>
      </c>
      <c r="BM508" s="197" t="s">
        <v>491</v>
      </c>
    </row>
    <row r="509" spans="1:65" s="2" customFormat="1" ht="39">
      <c r="A509" s="34"/>
      <c r="B509" s="35"/>
      <c r="C509" s="36"/>
      <c r="D509" s="199" t="s">
        <v>135</v>
      </c>
      <c r="E509" s="36"/>
      <c r="F509" s="200" t="s">
        <v>492</v>
      </c>
      <c r="G509" s="36"/>
      <c r="H509" s="36"/>
      <c r="I509" s="201"/>
      <c r="J509" s="36"/>
      <c r="K509" s="36"/>
      <c r="L509" s="39"/>
      <c r="M509" s="202"/>
      <c r="N509" s="203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135</v>
      </c>
      <c r="AU509" s="17" t="s">
        <v>90</v>
      </c>
    </row>
    <row r="510" spans="1:65" s="13" customFormat="1" ht="11.25">
      <c r="B510" s="204"/>
      <c r="C510" s="205"/>
      <c r="D510" s="199" t="s">
        <v>137</v>
      </c>
      <c r="E510" s="206" t="s">
        <v>1</v>
      </c>
      <c r="F510" s="207" t="s">
        <v>493</v>
      </c>
      <c r="G510" s="205"/>
      <c r="H510" s="206" t="s">
        <v>1</v>
      </c>
      <c r="I510" s="208"/>
      <c r="J510" s="205"/>
      <c r="K510" s="205"/>
      <c r="L510" s="209"/>
      <c r="M510" s="210"/>
      <c r="N510" s="211"/>
      <c r="O510" s="211"/>
      <c r="P510" s="211"/>
      <c r="Q510" s="211"/>
      <c r="R510" s="211"/>
      <c r="S510" s="211"/>
      <c r="T510" s="212"/>
      <c r="AT510" s="213" t="s">
        <v>137</v>
      </c>
      <c r="AU510" s="213" t="s">
        <v>90</v>
      </c>
      <c r="AV510" s="13" t="s">
        <v>88</v>
      </c>
      <c r="AW510" s="13" t="s">
        <v>36</v>
      </c>
      <c r="AX510" s="13" t="s">
        <v>80</v>
      </c>
      <c r="AY510" s="213" t="s">
        <v>126</v>
      </c>
    </row>
    <row r="511" spans="1:65" s="13" customFormat="1" ht="11.25">
      <c r="B511" s="204"/>
      <c r="C511" s="205"/>
      <c r="D511" s="199" t="s">
        <v>137</v>
      </c>
      <c r="E511" s="206" t="s">
        <v>1</v>
      </c>
      <c r="F511" s="207" t="s">
        <v>494</v>
      </c>
      <c r="G511" s="205"/>
      <c r="H511" s="206" t="s">
        <v>1</v>
      </c>
      <c r="I511" s="208"/>
      <c r="J511" s="205"/>
      <c r="K511" s="205"/>
      <c r="L511" s="209"/>
      <c r="M511" s="210"/>
      <c r="N511" s="211"/>
      <c r="O511" s="211"/>
      <c r="P511" s="211"/>
      <c r="Q511" s="211"/>
      <c r="R511" s="211"/>
      <c r="S511" s="211"/>
      <c r="T511" s="212"/>
      <c r="AT511" s="213" t="s">
        <v>137</v>
      </c>
      <c r="AU511" s="213" t="s">
        <v>90</v>
      </c>
      <c r="AV511" s="13" t="s">
        <v>88</v>
      </c>
      <c r="AW511" s="13" t="s">
        <v>36</v>
      </c>
      <c r="AX511" s="13" t="s">
        <v>80</v>
      </c>
      <c r="AY511" s="213" t="s">
        <v>126</v>
      </c>
    </row>
    <row r="512" spans="1:65" s="13" customFormat="1" ht="11.25">
      <c r="B512" s="204"/>
      <c r="C512" s="205"/>
      <c r="D512" s="199" t="s">
        <v>137</v>
      </c>
      <c r="E512" s="206" t="s">
        <v>1</v>
      </c>
      <c r="F512" s="207" t="s">
        <v>495</v>
      </c>
      <c r="G512" s="205"/>
      <c r="H512" s="206" t="s">
        <v>1</v>
      </c>
      <c r="I512" s="208"/>
      <c r="J512" s="205"/>
      <c r="K512" s="205"/>
      <c r="L512" s="209"/>
      <c r="M512" s="210"/>
      <c r="N512" s="211"/>
      <c r="O512" s="211"/>
      <c r="P512" s="211"/>
      <c r="Q512" s="211"/>
      <c r="R512" s="211"/>
      <c r="S512" s="211"/>
      <c r="T512" s="212"/>
      <c r="AT512" s="213" t="s">
        <v>137</v>
      </c>
      <c r="AU512" s="213" t="s">
        <v>90</v>
      </c>
      <c r="AV512" s="13" t="s">
        <v>88</v>
      </c>
      <c r="AW512" s="13" t="s">
        <v>36</v>
      </c>
      <c r="AX512" s="13" t="s">
        <v>80</v>
      </c>
      <c r="AY512" s="213" t="s">
        <v>126</v>
      </c>
    </row>
    <row r="513" spans="1:65" s="14" customFormat="1" ht="11.25">
      <c r="B513" s="214"/>
      <c r="C513" s="215"/>
      <c r="D513" s="199" t="s">
        <v>137</v>
      </c>
      <c r="E513" s="216" t="s">
        <v>1</v>
      </c>
      <c r="F513" s="217" t="s">
        <v>211</v>
      </c>
      <c r="G513" s="215"/>
      <c r="H513" s="218">
        <v>6</v>
      </c>
      <c r="I513" s="219"/>
      <c r="J513" s="215"/>
      <c r="K513" s="215"/>
      <c r="L513" s="220"/>
      <c r="M513" s="221"/>
      <c r="N513" s="222"/>
      <c r="O513" s="222"/>
      <c r="P513" s="222"/>
      <c r="Q513" s="222"/>
      <c r="R513" s="222"/>
      <c r="S513" s="222"/>
      <c r="T513" s="223"/>
      <c r="AT513" s="224" t="s">
        <v>137</v>
      </c>
      <c r="AU513" s="224" t="s">
        <v>90</v>
      </c>
      <c r="AV513" s="14" t="s">
        <v>90</v>
      </c>
      <c r="AW513" s="14" t="s">
        <v>36</v>
      </c>
      <c r="AX513" s="14" t="s">
        <v>80</v>
      </c>
      <c r="AY513" s="224" t="s">
        <v>126</v>
      </c>
    </row>
    <row r="514" spans="1:65" s="13" customFormat="1" ht="11.25">
      <c r="B514" s="204"/>
      <c r="C514" s="205"/>
      <c r="D514" s="199" t="s">
        <v>137</v>
      </c>
      <c r="E514" s="206" t="s">
        <v>1</v>
      </c>
      <c r="F514" s="207" t="s">
        <v>212</v>
      </c>
      <c r="G514" s="205"/>
      <c r="H514" s="206" t="s">
        <v>1</v>
      </c>
      <c r="I514" s="208"/>
      <c r="J514" s="205"/>
      <c r="K514" s="205"/>
      <c r="L514" s="209"/>
      <c r="M514" s="210"/>
      <c r="N514" s="211"/>
      <c r="O514" s="211"/>
      <c r="P514" s="211"/>
      <c r="Q514" s="211"/>
      <c r="R514" s="211"/>
      <c r="S514" s="211"/>
      <c r="T514" s="212"/>
      <c r="AT514" s="213" t="s">
        <v>137</v>
      </c>
      <c r="AU514" s="213" t="s">
        <v>90</v>
      </c>
      <c r="AV514" s="13" t="s">
        <v>88</v>
      </c>
      <c r="AW514" s="13" t="s">
        <v>36</v>
      </c>
      <c r="AX514" s="13" t="s">
        <v>80</v>
      </c>
      <c r="AY514" s="213" t="s">
        <v>126</v>
      </c>
    </row>
    <row r="515" spans="1:65" s="14" customFormat="1" ht="11.25">
      <c r="B515" s="214"/>
      <c r="C515" s="215"/>
      <c r="D515" s="199" t="s">
        <v>137</v>
      </c>
      <c r="E515" s="216" t="s">
        <v>1</v>
      </c>
      <c r="F515" s="217" t="s">
        <v>147</v>
      </c>
      <c r="G515" s="215"/>
      <c r="H515" s="218">
        <v>4</v>
      </c>
      <c r="I515" s="219"/>
      <c r="J515" s="215"/>
      <c r="K515" s="215"/>
      <c r="L515" s="220"/>
      <c r="M515" s="221"/>
      <c r="N515" s="222"/>
      <c r="O515" s="222"/>
      <c r="P515" s="222"/>
      <c r="Q515" s="222"/>
      <c r="R515" s="222"/>
      <c r="S515" s="222"/>
      <c r="T515" s="223"/>
      <c r="AT515" s="224" t="s">
        <v>137</v>
      </c>
      <c r="AU515" s="224" t="s">
        <v>90</v>
      </c>
      <c r="AV515" s="14" t="s">
        <v>90</v>
      </c>
      <c r="AW515" s="14" t="s">
        <v>36</v>
      </c>
      <c r="AX515" s="14" t="s">
        <v>80</v>
      </c>
      <c r="AY515" s="224" t="s">
        <v>126</v>
      </c>
    </row>
    <row r="516" spans="1:65" s="15" customFormat="1" ht="11.25">
      <c r="B516" s="225"/>
      <c r="C516" s="226"/>
      <c r="D516" s="199" t="s">
        <v>137</v>
      </c>
      <c r="E516" s="227" t="s">
        <v>1</v>
      </c>
      <c r="F516" s="228" t="s">
        <v>148</v>
      </c>
      <c r="G516" s="226"/>
      <c r="H516" s="229">
        <v>10</v>
      </c>
      <c r="I516" s="230"/>
      <c r="J516" s="226"/>
      <c r="K516" s="226"/>
      <c r="L516" s="231"/>
      <c r="M516" s="232"/>
      <c r="N516" s="233"/>
      <c r="O516" s="233"/>
      <c r="P516" s="233"/>
      <c r="Q516" s="233"/>
      <c r="R516" s="233"/>
      <c r="S516" s="233"/>
      <c r="T516" s="234"/>
      <c r="AT516" s="235" t="s">
        <v>137</v>
      </c>
      <c r="AU516" s="235" t="s">
        <v>90</v>
      </c>
      <c r="AV516" s="15" t="s">
        <v>133</v>
      </c>
      <c r="AW516" s="15" t="s">
        <v>36</v>
      </c>
      <c r="AX516" s="15" t="s">
        <v>88</v>
      </c>
      <c r="AY516" s="235" t="s">
        <v>126</v>
      </c>
    </row>
    <row r="517" spans="1:65" s="2" customFormat="1" ht="16.5" customHeight="1">
      <c r="A517" s="34"/>
      <c r="B517" s="35"/>
      <c r="C517" s="236" t="s">
        <v>496</v>
      </c>
      <c r="D517" s="236" t="s">
        <v>361</v>
      </c>
      <c r="E517" s="237" t="s">
        <v>497</v>
      </c>
      <c r="F517" s="238" t="s">
        <v>498</v>
      </c>
      <c r="G517" s="239" t="s">
        <v>208</v>
      </c>
      <c r="H517" s="240">
        <v>10</v>
      </c>
      <c r="I517" s="241"/>
      <c r="J517" s="242">
        <f>ROUND(I517*H517,2)</f>
        <v>0</v>
      </c>
      <c r="K517" s="238" t="s">
        <v>132</v>
      </c>
      <c r="L517" s="243"/>
      <c r="M517" s="244" t="s">
        <v>1</v>
      </c>
      <c r="N517" s="245" t="s">
        <v>45</v>
      </c>
      <c r="O517" s="71"/>
      <c r="P517" s="195">
        <f>O517*H517</f>
        <v>0</v>
      </c>
      <c r="Q517" s="195">
        <v>5.6000000000000001E-2</v>
      </c>
      <c r="R517" s="195">
        <f>Q517*H517</f>
        <v>0.56000000000000005</v>
      </c>
      <c r="S517" s="195">
        <v>0</v>
      </c>
      <c r="T517" s="196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7" t="s">
        <v>181</v>
      </c>
      <c r="AT517" s="197" t="s">
        <v>361</v>
      </c>
      <c r="AU517" s="197" t="s">
        <v>90</v>
      </c>
      <c r="AY517" s="17" t="s">
        <v>126</v>
      </c>
      <c r="BE517" s="198">
        <f>IF(N517="základní",J517,0)</f>
        <v>0</v>
      </c>
      <c r="BF517" s="198">
        <f>IF(N517="snížená",J517,0)</f>
        <v>0</v>
      </c>
      <c r="BG517" s="198">
        <f>IF(N517="zákl. přenesená",J517,0)</f>
        <v>0</v>
      </c>
      <c r="BH517" s="198">
        <f>IF(N517="sníž. přenesená",J517,0)</f>
        <v>0</v>
      </c>
      <c r="BI517" s="198">
        <f>IF(N517="nulová",J517,0)</f>
        <v>0</v>
      </c>
      <c r="BJ517" s="17" t="s">
        <v>88</v>
      </c>
      <c r="BK517" s="198">
        <f>ROUND(I517*H517,2)</f>
        <v>0</v>
      </c>
      <c r="BL517" s="17" t="s">
        <v>133</v>
      </c>
      <c r="BM517" s="197" t="s">
        <v>499</v>
      </c>
    </row>
    <row r="518" spans="1:65" s="2" customFormat="1" ht="11.25">
      <c r="A518" s="34"/>
      <c r="B518" s="35"/>
      <c r="C518" s="36"/>
      <c r="D518" s="199" t="s">
        <v>135</v>
      </c>
      <c r="E518" s="36"/>
      <c r="F518" s="200" t="s">
        <v>498</v>
      </c>
      <c r="G518" s="36"/>
      <c r="H518" s="36"/>
      <c r="I518" s="201"/>
      <c r="J518" s="36"/>
      <c r="K518" s="36"/>
      <c r="L518" s="39"/>
      <c r="M518" s="202"/>
      <c r="N518" s="203"/>
      <c r="O518" s="71"/>
      <c r="P518" s="71"/>
      <c r="Q518" s="71"/>
      <c r="R518" s="71"/>
      <c r="S518" s="71"/>
      <c r="T518" s="72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135</v>
      </c>
      <c r="AU518" s="17" t="s">
        <v>90</v>
      </c>
    </row>
    <row r="519" spans="1:65" s="13" customFormat="1" ht="11.25">
      <c r="B519" s="204"/>
      <c r="C519" s="205"/>
      <c r="D519" s="199" t="s">
        <v>137</v>
      </c>
      <c r="E519" s="206" t="s">
        <v>1</v>
      </c>
      <c r="F519" s="207" t="s">
        <v>493</v>
      </c>
      <c r="G519" s="205"/>
      <c r="H519" s="206" t="s">
        <v>1</v>
      </c>
      <c r="I519" s="208"/>
      <c r="J519" s="205"/>
      <c r="K519" s="205"/>
      <c r="L519" s="209"/>
      <c r="M519" s="210"/>
      <c r="N519" s="211"/>
      <c r="O519" s="211"/>
      <c r="P519" s="211"/>
      <c r="Q519" s="211"/>
      <c r="R519" s="211"/>
      <c r="S519" s="211"/>
      <c r="T519" s="212"/>
      <c r="AT519" s="213" t="s">
        <v>137</v>
      </c>
      <c r="AU519" s="213" t="s">
        <v>90</v>
      </c>
      <c r="AV519" s="13" t="s">
        <v>88</v>
      </c>
      <c r="AW519" s="13" t="s">
        <v>36</v>
      </c>
      <c r="AX519" s="13" t="s">
        <v>80</v>
      </c>
      <c r="AY519" s="213" t="s">
        <v>126</v>
      </c>
    </row>
    <row r="520" spans="1:65" s="13" customFormat="1" ht="11.25">
      <c r="B520" s="204"/>
      <c r="C520" s="205"/>
      <c r="D520" s="199" t="s">
        <v>137</v>
      </c>
      <c r="E520" s="206" t="s">
        <v>1</v>
      </c>
      <c r="F520" s="207" t="s">
        <v>494</v>
      </c>
      <c r="G520" s="205"/>
      <c r="H520" s="206" t="s">
        <v>1</v>
      </c>
      <c r="I520" s="208"/>
      <c r="J520" s="205"/>
      <c r="K520" s="205"/>
      <c r="L520" s="209"/>
      <c r="M520" s="210"/>
      <c r="N520" s="211"/>
      <c r="O520" s="211"/>
      <c r="P520" s="211"/>
      <c r="Q520" s="211"/>
      <c r="R520" s="211"/>
      <c r="S520" s="211"/>
      <c r="T520" s="212"/>
      <c r="AT520" s="213" t="s">
        <v>137</v>
      </c>
      <c r="AU520" s="213" t="s">
        <v>90</v>
      </c>
      <c r="AV520" s="13" t="s">
        <v>88</v>
      </c>
      <c r="AW520" s="13" t="s">
        <v>36</v>
      </c>
      <c r="AX520" s="13" t="s">
        <v>80</v>
      </c>
      <c r="AY520" s="213" t="s">
        <v>126</v>
      </c>
    </row>
    <row r="521" spans="1:65" s="13" customFormat="1" ht="11.25">
      <c r="B521" s="204"/>
      <c r="C521" s="205"/>
      <c r="D521" s="199" t="s">
        <v>137</v>
      </c>
      <c r="E521" s="206" t="s">
        <v>1</v>
      </c>
      <c r="F521" s="207" t="s">
        <v>495</v>
      </c>
      <c r="G521" s="205"/>
      <c r="H521" s="206" t="s">
        <v>1</v>
      </c>
      <c r="I521" s="208"/>
      <c r="J521" s="205"/>
      <c r="K521" s="205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137</v>
      </c>
      <c r="AU521" s="213" t="s">
        <v>90</v>
      </c>
      <c r="AV521" s="13" t="s">
        <v>88</v>
      </c>
      <c r="AW521" s="13" t="s">
        <v>36</v>
      </c>
      <c r="AX521" s="13" t="s">
        <v>80</v>
      </c>
      <c r="AY521" s="213" t="s">
        <v>126</v>
      </c>
    </row>
    <row r="522" spans="1:65" s="14" customFormat="1" ht="11.25">
      <c r="B522" s="214"/>
      <c r="C522" s="215"/>
      <c r="D522" s="199" t="s">
        <v>137</v>
      </c>
      <c r="E522" s="216" t="s">
        <v>1</v>
      </c>
      <c r="F522" s="217" t="s">
        <v>211</v>
      </c>
      <c r="G522" s="215"/>
      <c r="H522" s="218">
        <v>6</v>
      </c>
      <c r="I522" s="219"/>
      <c r="J522" s="215"/>
      <c r="K522" s="215"/>
      <c r="L522" s="220"/>
      <c r="M522" s="221"/>
      <c r="N522" s="222"/>
      <c r="O522" s="222"/>
      <c r="P522" s="222"/>
      <c r="Q522" s="222"/>
      <c r="R522" s="222"/>
      <c r="S522" s="222"/>
      <c r="T522" s="223"/>
      <c r="AT522" s="224" t="s">
        <v>137</v>
      </c>
      <c r="AU522" s="224" t="s">
        <v>90</v>
      </c>
      <c r="AV522" s="14" t="s">
        <v>90</v>
      </c>
      <c r="AW522" s="14" t="s">
        <v>36</v>
      </c>
      <c r="AX522" s="14" t="s">
        <v>80</v>
      </c>
      <c r="AY522" s="224" t="s">
        <v>126</v>
      </c>
    </row>
    <row r="523" spans="1:65" s="13" customFormat="1" ht="11.25">
      <c r="B523" s="204"/>
      <c r="C523" s="205"/>
      <c r="D523" s="199" t="s">
        <v>137</v>
      </c>
      <c r="E523" s="206" t="s">
        <v>1</v>
      </c>
      <c r="F523" s="207" t="s">
        <v>212</v>
      </c>
      <c r="G523" s="205"/>
      <c r="H523" s="206" t="s">
        <v>1</v>
      </c>
      <c r="I523" s="208"/>
      <c r="J523" s="205"/>
      <c r="K523" s="205"/>
      <c r="L523" s="209"/>
      <c r="M523" s="210"/>
      <c r="N523" s="211"/>
      <c r="O523" s="211"/>
      <c r="P523" s="211"/>
      <c r="Q523" s="211"/>
      <c r="R523" s="211"/>
      <c r="S523" s="211"/>
      <c r="T523" s="212"/>
      <c r="AT523" s="213" t="s">
        <v>137</v>
      </c>
      <c r="AU523" s="213" t="s">
        <v>90</v>
      </c>
      <c r="AV523" s="13" t="s">
        <v>88</v>
      </c>
      <c r="AW523" s="13" t="s">
        <v>36</v>
      </c>
      <c r="AX523" s="13" t="s">
        <v>80</v>
      </c>
      <c r="AY523" s="213" t="s">
        <v>126</v>
      </c>
    </row>
    <row r="524" spans="1:65" s="14" customFormat="1" ht="11.25">
      <c r="B524" s="214"/>
      <c r="C524" s="215"/>
      <c r="D524" s="199" t="s">
        <v>137</v>
      </c>
      <c r="E524" s="216" t="s">
        <v>1</v>
      </c>
      <c r="F524" s="217" t="s">
        <v>147</v>
      </c>
      <c r="G524" s="215"/>
      <c r="H524" s="218">
        <v>4</v>
      </c>
      <c r="I524" s="219"/>
      <c r="J524" s="215"/>
      <c r="K524" s="215"/>
      <c r="L524" s="220"/>
      <c r="M524" s="221"/>
      <c r="N524" s="222"/>
      <c r="O524" s="222"/>
      <c r="P524" s="222"/>
      <c r="Q524" s="222"/>
      <c r="R524" s="222"/>
      <c r="S524" s="222"/>
      <c r="T524" s="223"/>
      <c r="AT524" s="224" t="s">
        <v>137</v>
      </c>
      <c r="AU524" s="224" t="s">
        <v>90</v>
      </c>
      <c r="AV524" s="14" t="s">
        <v>90</v>
      </c>
      <c r="AW524" s="14" t="s">
        <v>36</v>
      </c>
      <c r="AX524" s="14" t="s">
        <v>80</v>
      </c>
      <c r="AY524" s="224" t="s">
        <v>126</v>
      </c>
    </row>
    <row r="525" spans="1:65" s="15" customFormat="1" ht="11.25">
      <c r="B525" s="225"/>
      <c r="C525" s="226"/>
      <c r="D525" s="199" t="s">
        <v>137</v>
      </c>
      <c r="E525" s="227" t="s">
        <v>1</v>
      </c>
      <c r="F525" s="228" t="s">
        <v>148</v>
      </c>
      <c r="G525" s="226"/>
      <c r="H525" s="229">
        <v>10</v>
      </c>
      <c r="I525" s="230"/>
      <c r="J525" s="226"/>
      <c r="K525" s="226"/>
      <c r="L525" s="231"/>
      <c r="M525" s="232"/>
      <c r="N525" s="233"/>
      <c r="O525" s="233"/>
      <c r="P525" s="233"/>
      <c r="Q525" s="233"/>
      <c r="R525" s="233"/>
      <c r="S525" s="233"/>
      <c r="T525" s="234"/>
      <c r="AT525" s="235" t="s">
        <v>137</v>
      </c>
      <c r="AU525" s="235" t="s">
        <v>90</v>
      </c>
      <c r="AV525" s="15" t="s">
        <v>133</v>
      </c>
      <c r="AW525" s="15" t="s">
        <v>36</v>
      </c>
      <c r="AX525" s="15" t="s">
        <v>88</v>
      </c>
      <c r="AY525" s="235" t="s">
        <v>126</v>
      </c>
    </row>
    <row r="526" spans="1:65" s="2" customFormat="1" ht="24.2" customHeight="1">
      <c r="A526" s="34"/>
      <c r="B526" s="35"/>
      <c r="C526" s="186" t="s">
        <v>500</v>
      </c>
      <c r="D526" s="186" t="s">
        <v>128</v>
      </c>
      <c r="E526" s="187" t="s">
        <v>501</v>
      </c>
      <c r="F526" s="188" t="s">
        <v>502</v>
      </c>
      <c r="G526" s="189" t="s">
        <v>208</v>
      </c>
      <c r="H526" s="190">
        <v>10</v>
      </c>
      <c r="I526" s="191"/>
      <c r="J526" s="192">
        <f>ROUND(I526*H526,2)</f>
        <v>0</v>
      </c>
      <c r="K526" s="188" t="s">
        <v>132</v>
      </c>
      <c r="L526" s="39"/>
      <c r="M526" s="193" t="s">
        <v>1</v>
      </c>
      <c r="N526" s="194" t="s">
        <v>45</v>
      </c>
      <c r="O526" s="71"/>
      <c r="P526" s="195">
        <f>O526*H526</f>
        <v>0</v>
      </c>
      <c r="Q526" s="195">
        <v>0.16849</v>
      </c>
      <c r="R526" s="195">
        <f>Q526*H526</f>
        <v>1.6849000000000001</v>
      </c>
      <c r="S526" s="195">
        <v>0</v>
      </c>
      <c r="T526" s="196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7" t="s">
        <v>133</v>
      </c>
      <c r="AT526" s="197" t="s">
        <v>128</v>
      </c>
      <c r="AU526" s="197" t="s">
        <v>90</v>
      </c>
      <c r="AY526" s="17" t="s">
        <v>126</v>
      </c>
      <c r="BE526" s="198">
        <f>IF(N526="základní",J526,0)</f>
        <v>0</v>
      </c>
      <c r="BF526" s="198">
        <f>IF(N526="snížená",J526,0)</f>
        <v>0</v>
      </c>
      <c r="BG526" s="198">
        <f>IF(N526="zákl. přenesená",J526,0)</f>
        <v>0</v>
      </c>
      <c r="BH526" s="198">
        <f>IF(N526="sníž. přenesená",J526,0)</f>
        <v>0</v>
      </c>
      <c r="BI526" s="198">
        <f>IF(N526="nulová",J526,0)</f>
        <v>0</v>
      </c>
      <c r="BJ526" s="17" t="s">
        <v>88</v>
      </c>
      <c r="BK526" s="198">
        <f>ROUND(I526*H526,2)</f>
        <v>0</v>
      </c>
      <c r="BL526" s="17" t="s">
        <v>133</v>
      </c>
      <c r="BM526" s="197" t="s">
        <v>503</v>
      </c>
    </row>
    <row r="527" spans="1:65" s="2" customFormat="1" ht="29.25">
      <c r="A527" s="34"/>
      <c r="B527" s="35"/>
      <c r="C527" s="36"/>
      <c r="D527" s="199" t="s">
        <v>135</v>
      </c>
      <c r="E527" s="36"/>
      <c r="F527" s="200" t="s">
        <v>504</v>
      </c>
      <c r="G527" s="36"/>
      <c r="H527" s="36"/>
      <c r="I527" s="201"/>
      <c r="J527" s="36"/>
      <c r="K527" s="36"/>
      <c r="L527" s="39"/>
      <c r="M527" s="202"/>
      <c r="N527" s="203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135</v>
      </c>
      <c r="AU527" s="17" t="s">
        <v>90</v>
      </c>
    </row>
    <row r="528" spans="1:65" s="13" customFormat="1" ht="11.25">
      <c r="B528" s="204"/>
      <c r="C528" s="205"/>
      <c r="D528" s="199" t="s">
        <v>137</v>
      </c>
      <c r="E528" s="206" t="s">
        <v>1</v>
      </c>
      <c r="F528" s="207" t="s">
        <v>210</v>
      </c>
      <c r="G528" s="205"/>
      <c r="H528" s="206" t="s">
        <v>1</v>
      </c>
      <c r="I528" s="208"/>
      <c r="J528" s="205"/>
      <c r="K528" s="205"/>
      <c r="L528" s="209"/>
      <c r="M528" s="210"/>
      <c r="N528" s="211"/>
      <c r="O528" s="211"/>
      <c r="P528" s="211"/>
      <c r="Q528" s="211"/>
      <c r="R528" s="211"/>
      <c r="S528" s="211"/>
      <c r="T528" s="212"/>
      <c r="AT528" s="213" t="s">
        <v>137</v>
      </c>
      <c r="AU528" s="213" t="s">
        <v>90</v>
      </c>
      <c r="AV528" s="13" t="s">
        <v>88</v>
      </c>
      <c r="AW528" s="13" t="s">
        <v>36</v>
      </c>
      <c r="AX528" s="13" t="s">
        <v>80</v>
      </c>
      <c r="AY528" s="213" t="s">
        <v>126</v>
      </c>
    </row>
    <row r="529" spans="1:65" s="13" customFormat="1" ht="11.25">
      <c r="B529" s="204"/>
      <c r="C529" s="205"/>
      <c r="D529" s="199" t="s">
        <v>137</v>
      </c>
      <c r="E529" s="206" t="s">
        <v>1</v>
      </c>
      <c r="F529" s="207" t="s">
        <v>144</v>
      </c>
      <c r="G529" s="205"/>
      <c r="H529" s="206" t="s">
        <v>1</v>
      </c>
      <c r="I529" s="208"/>
      <c r="J529" s="205"/>
      <c r="K529" s="205"/>
      <c r="L529" s="209"/>
      <c r="M529" s="210"/>
      <c r="N529" s="211"/>
      <c r="O529" s="211"/>
      <c r="P529" s="211"/>
      <c r="Q529" s="211"/>
      <c r="R529" s="211"/>
      <c r="S529" s="211"/>
      <c r="T529" s="212"/>
      <c r="AT529" s="213" t="s">
        <v>137</v>
      </c>
      <c r="AU529" s="213" t="s">
        <v>90</v>
      </c>
      <c r="AV529" s="13" t="s">
        <v>88</v>
      </c>
      <c r="AW529" s="13" t="s">
        <v>36</v>
      </c>
      <c r="AX529" s="13" t="s">
        <v>80</v>
      </c>
      <c r="AY529" s="213" t="s">
        <v>126</v>
      </c>
    </row>
    <row r="530" spans="1:65" s="14" customFormat="1" ht="11.25">
      <c r="B530" s="214"/>
      <c r="C530" s="215"/>
      <c r="D530" s="199" t="s">
        <v>137</v>
      </c>
      <c r="E530" s="216" t="s">
        <v>1</v>
      </c>
      <c r="F530" s="217" t="s">
        <v>211</v>
      </c>
      <c r="G530" s="215"/>
      <c r="H530" s="218">
        <v>6</v>
      </c>
      <c r="I530" s="219"/>
      <c r="J530" s="215"/>
      <c r="K530" s="215"/>
      <c r="L530" s="220"/>
      <c r="M530" s="221"/>
      <c r="N530" s="222"/>
      <c r="O530" s="222"/>
      <c r="P530" s="222"/>
      <c r="Q530" s="222"/>
      <c r="R530" s="222"/>
      <c r="S530" s="222"/>
      <c r="T530" s="223"/>
      <c r="AT530" s="224" t="s">
        <v>137</v>
      </c>
      <c r="AU530" s="224" t="s">
        <v>90</v>
      </c>
      <c r="AV530" s="14" t="s">
        <v>90</v>
      </c>
      <c r="AW530" s="14" t="s">
        <v>36</v>
      </c>
      <c r="AX530" s="14" t="s">
        <v>80</v>
      </c>
      <c r="AY530" s="224" t="s">
        <v>126</v>
      </c>
    </row>
    <row r="531" spans="1:65" s="13" customFormat="1" ht="11.25">
      <c r="B531" s="204"/>
      <c r="C531" s="205"/>
      <c r="D531" s="199" t="s">
        <v>137</v>
      </c>
      <c r="E531" s="206" t="s">
        <v>1</v>
      </c>
      <c r="F531" s="207" t="s">
        <v>212</v>
      </c>
      <c r="G531" s="205"/>
      <c r="H531" s="206" t="s">
        <v>1</v>
      </c>
      <c r="I531" s="208"/>
      <c r="J531" s="205"/>
      <c r="K531" s="205"/>
      <c r="L531" s="209"/>
      <c r="M531" s="210"/>
      <c r="N531" s="211"/>
      <c r="O531" s="211"/>
      <c r="P531" s="211"/>
      <c r="Q531" s="211"/>
      <c r="R531" s="211"/>
      <c r="S531" s="211"/>
      <c r="T531" s="212"/>
      <c r="AT531" s="213" t="s">
        <v>137</v>
      </c>
      <c r="AU531" s="213" t="s">
        <v>90</v>
      </c>
      <c r="AV531" s="13" t="s">
        <v>88</v>
      </c>
      <c r="AW531" s="13" t="s">
        <v>36</v>
      </c>
      <c r="AX531" s="13" t="s">
        <v>80</v>
      </c>
      <c r="AY531" s="213" t="s">
        <v>126</v>
      </c>
    </row>
    <row r="532" spans="1:65" s="14" customFormat="1" ht="11.25">
      <c r="B532" s="214"/>
      <c r="C532" s="215"/>
      <c r="D532" s="199" t="s">
        <v>137</v>
      </c>
      <c r="E532" s="216" t="s">
        <v>1</v>
      </c>
      <c r="F532" s="217" t="s">
        <v>147</v>
      </c>
      <c r="G532" s="215"/>
      <c r="H532" s="218">
        <v>4</v>
      </c>
      <c r="I532" s="219"/>
      <c r="J532" s="215"/>
      <c r="K532" s="215"/>
      <c r="L532" s="220"/>
      <c r="M532" s="221"/>
      <c r="N532" s="222"/>
      <c r="O532" s="222"/>
      <c r="P532" s="222"/>
      <c r="Q532" s="222"/>
      <c r="R532" s="222"/>
      <c r="S532" s="222"/>
      <c r="T532" s="223"/>
      <c r="AT532" s="224" t="s">
        <v>137</v>
      </c>
      <c r="AU532" s="224" t="s">
        <v>90</v>
      </c>
      <c r="AV532" s="14" t="s">
        <v>90</v>
      </c>
      <c r="AW532" s="14" t="s">
        <v>36</v>
      </c>
      <c r="AX532" s="14" t="s">
        <v>80</v>
      </c>
      <c r="AY532" s="224" t="s">
        <v>126</v>
      </c>
    </row>
    <row r="533" spans="1:65" s="15" customFormat="1" ht="11.25">
      <c r="B533" s="225"/>
      <c r="C533" s="226"/>
      <c r="D533" s="199" t="s">
        <v>137</v>
      </c>
      <c r="E533" s="227" t="s">
        <v>1</v>
      </c>
      <c r="F533" s="228" t="s">
        <v>148</v>
      </c>
      <c r="G533" s="226"/>
      <c r="H533" s="229">
        <v>10</v>
      </c>
      <c r="I533" s="230"/>
      <c r="J533" s="226"/>
      <c r="K533" s="226"/>
      <c r="L533" s="231"/>
      <c r="M533" s="232"/>
      <c r="N533" s="233"/>
      <c r="O533" s="233"/>
      <c r="P533" s="233"/>
      <c r="Q533" s="233"/>
      <c r="R533" s="233"/>
      <c r="S533" s="233"/>
      <c r="T533" s="234"/>
      <c r="AT533" s="235" t="s">
        <v>137</v>
      </c>
      <c r="AU533" s="235" t="s">
        <v>90</v>
      </c>
      <c r="AV533" s="15" t="s">
        <v>133</v>
      </c>
      <c r="AW533" s="15" t="s">
        <v>36</v>
      </c>
      <c r="AX533" s="15" t="s">
        <v>88</v>
      </c>
      <c r="AY533" s="235" t="s">
        <v>126</v>
      </c>
    </row>
    <row r="534" spans="1:65" s="2" customFormat="1" ht="16.5" customHeight="1">
      <c r="A534" s="34"/>
      <c r="B534" s="35"/>
      <c r="C534" s="236" t="s">
        <v>505</v>
      </c>
      <c r="D534" s="236" t="s">
        <v>361</v>
      </c>
      <c r="E534" s="237" t="s">
        <v>506</v>
      </c>
      <c r="F534" s="238" t="s">
        <v>507</v>
      </c>
      <c r="G534" s="239" t="s">
        <v>208</v>
      </c>
      <c r="H534" s="240">
        <v>10</v>
      </c>
      <c r="I534" s="241"/>
      <c r="J534" s="242">
        <f>ROUND(I534*H534,2)</f>
        <v>0</v>
      </c>
      <c r="K534" s="238" t="s">
        <v>508</v>
      </c>
      <c r="L534" s="243"/>
      <c r="M534" s="244" t="s">
        <v>1</v>
      </c>
      <c r="N534" s="245" t="s">
        <v>45</v>
      </c>
      <c r="O534" s="71"/>
      <c r="P534" s="195">
        <f>O534*H534</f>
        <v>0</v>
      </c>
      <c r="Q534" s="195">
        <v>0.2</v>
      </c>
      <c r="R534" s="195">
        <f>Q534*H534</f>
        <v>2</v>
      </c>
      <c r="S534" s="195">
        <v>0</v>
      </c>
      <c r="T534" s="196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97" t="s">
        <v>181</v>
      </c>
      <c r="AT534" s="197" t="s">
        <v>361</v>
      </c>
      <c r="AU534" s="197" t="s">
        <v>90</v>
      </c>
      <c r="AY534" s="17" t="s">
        <v>126</v>
      </c>
      <c r="BE534" s="198">
        <f>IF(N534="základní",J534,0)</f>
        <v>0</v>
      </c>
      <c r="BF534" s="198">
        <f>IF(N534="snížená",J534,0)</f>
        <v>0</v>
      </c>
      <c r="BG534" s="198">
        <f>IF(N534="zákl. přenesená",J534,0)</f>
        <v>0</v>
      </c>
      <c r="BH534" s="198">
        <f>IF(N534="sníž. přenesená",J534,0)</f>
        <v>0</v>
      </c>
      <c r="BI534" s="198">
        <f>IF(N534="nulová",J534,0)</f>
        <v>0</v>
      </c>
      <c r="BJ534" s="17" t="s">
        <v>88</v>
      </c>
      <c r="BK534" s="198">
        <f>ROUND(I534*H534,2)</f>
        <v>0</v>
      </c>
      <c r="BL534" s="17" t="s">
        <v>133</v>
      </c>
      <c r="BM534" s="197" t="s">
        <v>509</v>
      </c>
    </row>
    <row r="535" spans="1:65" s="2" customFormat="1" ht="29.25">
      <c r="A535" s="34"/>
      <c r="B535" s="35"/>
      <c r="C535" s="36"/>
      <c r="D535" s="199" t="s">
        <v>135</v>
      </c>
      <c r="E535" s="36"/>
      <c r="F535" s="200" t="s">
        <v>510</v>
      </c>
      <c r="G535" s="36"/>
      <c r="H535" s="36"/>
      <c r="I535" s="201"/>
      <c r="J535" s="36"/>
      <c r="K535" s="36"/>
      <c r="L535" s="39"/>
      <c r="M535" s="202"/>
      <c r="N535" s="203"/>
      <c r="O535" s="71"/>
      <c r="P535" s="71"/>
      <c r="Q535" s="71"/>
      <c r="R535" s="71"/>
      <c r="S535" s="71"/>
      <c r="T535" s="72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135</v>
      </c>
      <c r="AU535" s="17" t="s">
        <v>90</v>
      </c>
    </row>
    <row r="536" spans="1:65" s="13" customFormat="1" ht="11.25">
      <c r="B536" s="204"/>
      <c r="C536" s="205"/>
      <c r="D536" s="199" t="s">
        <v>137</v>
      </c>
      <c r="E536" s="206" t="s">
        <v>1</v>
      </c>
      <c r="F536" s="207" t="s">
        <v>210</v>
      </c>
      <c r="G536" s="205"/>
      <c r="H536" s="206" t="s">
        <v>1</v>
      </c>
      <c r="I536" s="208"/>
      <c r="J536" s="205"/>
      <c r="K536" s="205"/>
      <c r="L536" s="209"/>
      <c r="M536" s="210"/>
      <c r="N536" s="211"/>
      <c r="O536" s="211"/>
      <c r="P536" s="211"/>
      <c r="Q536" s="211"/>
      <c r="R536" s="211"/>
      <c r="S536" s="211"/>
      <c r="T536" s="212"/>
      <c r="AT536" s="213" t="s">
        <v>137</v>
      </c>
      <c r="AU536" s="213" t="s">
        <v>90</v>
      </c>
      <c r="AV536" s="13" t="s">
        <v>88</v>
      </c>
      <c r="AW536" s="13" t="s">
        <v>36</v>
      </c>
      <c r="AX536" s="13" t="s">
        <v>80</v>
      </c>
      <c r="AY536" s="213" t="s">
        <v>126</v>
      </c>
    </row>
    <row r="537" spans="1:65" s="13" customFormat="1" ht="11.25">
      <c r="B537" s="204"/>
      <c r="C537" s="205"/>
      <c r="D537" s="199" t="s">
        <v>137</v>
      </c>
      <c r="E537" s="206" t="s">
        <v>1</v>
      </c>
      <c r="F537" s="207" t="s">
        <v>144</v>
      </c>
      <c r="G537" s="205"/>
      <c r="H537" s="206" t="s">
        <v>1</v>
      </c>
      <c r="I537" s="208"/>
      <c r="J537" s="205"/>
      <c r="K537" s="205"/>
      <c r="L537" s="209"/>
      <c r="M537" s="210"/>
      <c r="N537" s="211"/>
      <c r="O537" s="211"/>
      <c r="P537" s="211"/>
      <c r="Q537" s="211"/>
      <c r="R537" s="211"/>
      <c r="S537" s="211"/>
      <c r="T537" s="212"/>
      <c r="AT537" s="213" t="s">
        <v>137</v>
      </c>
      <c r="AU537" s="213" t="s">
        <v>90</v>
      </c>
      <c r="AV537" s="13" t="s">
        <v>88</v>
      </c>
      <c r="AW537" s="13" t="s">
        <v>36</v>
      </c>
      <c r="AX537" s="13" t="s">
        <v>80</v>
      </c>
      <c r="AY537" s="213" t="s">
        <v>126</v>
      </c>
    </row>
    <row r="538" spans="1:65" s="14" customFormat="1" ht="11.25">
      <c r="B538" s="214"/>
      <c r="C538" s="215"/>
      <c r="D538" s="199" t="s">
        <v>137</v>
      </c>
      <c r="E538" s="216" t="s">
        <v>1</v>
      </c>
      <c r="F538" s="217" t="s">
        <v>211</v>
      </c>
      <c r="G538" s="215"/>
      <c r="H538" s="218">
        <v>6</v>
      </c>
      <c r="I538" s="219"/>
      <c r="J538" s="215"/>
      <c r="K538" s="215"/>
      <c r="L538" s="220"/>
      <c r="M538" s="221"/>
      <c r="N538" s="222"/>
      <c r="O538" s="222"/>
      <c r="P538" s="222"/>
      <c r="Q538" s="222"/>
      <c r="R538" s="222"/>
      <c r="S538" s="222"/>
      <c r="T538" s="223"/>
      <c r="AT538" s="224" t="s">
        <v>137</v>
      </c>
      <c r="AU538" s="224" t="s">
        <v>90</v>
      </c>
      <c r="AV538" s="14" t="s">
        <v>90</v>
      </c>
      <c r="AW538" s="14" t="s">
        <v>36</v>
      </c>
      <c r="AX538" s="14" t="s">
        <v>80</v>
      </c>
      <c r="AY538" s="224" t="s">
        <v>126</v>
      </c>
    </row>
    <row r="539" spans="1:65" s="13" customFormat="1" ht="11.25">
      <c r="B539" s="204"/>
      <c r="C539" s="205"/>
      <c r="D539" s="199" t="s">
        <v>137</v>
      </c>
      <c r="E539" s="206" t="s">
        <v>1</v>
      </c>
      <c r="F539" s="207" t="s">
        <v>212</v>
      </c>
      <c r="G539" s="205"/>
      <c r="H539" s="206" t="s">
        <v>1</v>
      </c>
      <c r="I539" s="208"/>
      <c r="J539" s="205"/>
      <c r="K539" s="205"/>
      <c r="L539" s="209"/>
      <c r="M539" s="210"/>
      <c r="N539" s="211"/>
      <c r="O539" s="211"/>
      <c r="P539" s="211"/>
      <c r="Q539" s="211"/>
      <c r="R539" s="211"/>
      <c r="S539" s="211"/>
      <c r="T539" s="212"/>
      <c r="AT539" s="213" t="s">
        <v>137</v>
      </c>
      <c r="AU539" s="213" t="s">
        <v>90</v>
      </c>
      <c r="AV539" s="13" t="s">
        <v>88</v>
      </c>
      <c r="AW539" s="13" t="s">
        <v>36</v>
      </c>
      <c r="AX539" s="13" t="s">
        <v>80</v>
      </c>
      <c r="AY539" s="213" t="s">
        <v>126</v>
      </c>
    </row>
    <row r="540" spans="1:65" s="14" customFormat="1" ht="11.25">
      <c r="B540" s="214"/>
      <c r="C540" s="215"/>
      <c r="D540" s="199" t="s">
        <v>137</v>
      </c>
      <c r="E540" s="216" t="s">
        <v>1</v>
      </c>
      <c r="F540" s="217" t="s">
        <v>147</v>
      </c>
      <c r="G540" s="215"/>
      <c r="H540" s="218">
        <v>4</v>
      </c>
      <c r="I540" s="219"/>
      <c r="J540" s="215"/>
      <c r="K540" s="215"/>
      <c r="L540" s="220"/>
      <c r="M540" s="221"/>
      <c r="N540" s="222"/>
      <c r="O540" s="222"/>
      <c r="P540" s="222"/>
      <c r="Q540" s="222"/>
      <c r="R540" s="222"/>
      <c r="S540" s="222"/>
      <c r="T540" s="223"/>
      <c r="AT540" s="224" t="s">
        <v>137</v>
      </c>
      <c r="AU540" s="224" t="s">
        <v>90</v>
      </c>
      <c r="AV540" s="14" t="s">
        <v>90</v>
      </c>
      <c r="AW540" s="14" t="s">
        <v>36</v>
      </c>
      <c r="AX540" s="14" t="s">
        <v>80</v>
      </c>
      <c r="AY540" s="224" t="s">
        <v>126</v>
      </c>
    </row>
    <row r="541" spans="1:65" s="15" customFormat="1" ht="11.25">
      <c r="B541" s="225"/>
      <c r="C541" s="226"/>
      <c r="D541" s="199" t="s">
        <v>137</v>
      </c>
      <c r="E541" s="227" t="s">
        <v>1</v>
      </c>
      <c r="F541" s="228" t="s">
        <v>148</v>
      </c>
      <c r="G541" s="226"/>
      <c r="H541" s="229">
        <v>10</v>
      </c>
      <c r="I541" s="230"/>
      <c r="J541" s="226"/>
      <c r="K541" s="226"/>
      <c r="L541" s="231"/>
      <c r="M541" s="232"/>
      <c r="N541" s="233"/>
      <c r="O541" s="233"/>
      <c r="P541" s="233"/>
      <c r="Q541" s="233"/>
      <c r="R541" s="233"/>
      <c r="S541" s="233"/>
      <c r="T541" s="234"/>
      <c r="AT541" s="235" t="s">
        <v>137</v>
      </c>
      <c r="AU541" s="235" t="s">
        <v>90</v>
      </c>
      <c r="AV541" s="15" t="s">
        <v>133</v>
      </c>
      <c r="AW541" s="15" t="s">
        <v>36</v>
      </c>
      <c r="AX541" s="15" t="s">
        <v>88</v>
      </c>
      <c r="AY541" s="235" t="s">
        <v>126</v>
      </c>
    </row>
    <row r="542" spans="1:65" s="2" customFormat="1" ht="24.2" customHeight="1">
      <c r="A542" s="34"/>
      <c r="B542" s="35"/>
      <c r="C542" s="186" t="s">
        <v>511</v>
      </c>
      <c r="D542" s="186" t="s">
        <v>128</v>
      </c>
      <c r="E542" s="187" t="s">
        <v>512</v>
      </c>
      <c r="F542" s="188" t="s">
        <v>513</v>
      </c>
      <c r="G542" s="189" t="s">
        <v>208</v>
      </c>
      <c r="H542" s="190">
        <v>4</v>
      </c>
      <c r="I542" s="191"/>
      <c r="J542" s="192">
        <f>ROUND(I542*H542,2)</f>
        <v>0</v>
      </c>
      <c r="K542" s="188" t="s">
        <v>132</v>
      </c>
      <c r="L542" s="39"/>
      <c r="M542" s="193" t="s">
        <v>1</v>
      </c>
      <c r="N542" s="194" t="s">
        <v>45</v>
      </c>
      <c r="O542" s="71"/>
      <c r="P542" s="195">
        <f>O542*H542</f>
        <v>0</v>
      </c>
      <c r="Q542" s="195">
        <v>0.14066999999999999</v>
      </c>
      <c r="R542" s="195">
        <f>Q542*H542</f>
        <v>0.56267999999999996</v>
      </c>
      <c r="S542" s="195">
        <v>0</v>
      </c>
      <c r="T542" s="196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7" t="s">
        <v>133</v>
      </c>
      <c r="AT542" s="197" t="s">
        <v>128</v>
      </c>
      <c r="AU542" s="197" t="s">
        <v>90</v>
      </c>
      <c r="AY542" s="17" t="s">
        <v>126</v>
      </c>
      <c r="BE542" s="198">
        <f>IF(N542="základní",J542,0)</f>
        <v>0</v>
      </c>
      <c r="BF542" s="198">
        <f>IF(N542="snížená",J542,0)</f>
        <v>0</v>
      </c>
      <c r="BG542" s="198">
        <f>IF(N542="zákl. přenesená",J542,0)</f>
        <v>0</v>
      </c>
      <c r="BH542" s="198">
        <f>IF(N542="sníž. přenesená",J542,0)</f>
        <v>0</v>
      </c>
      <c r="BI542" s="198">
        <f>IF(N542="nulová",J542,0)</f>
        <v>0</v>
      </c>
      <c r="BJ542" s="17" t="s">
        <v>88</v>
      </c>
      <c r="BK542" s="198">
        <f>ROUND(I542*H542,2)</f>
        <v>0</v>
      </c>
      <c r="BL542" s="17" t="s">
        <v>133</v>
      </c>
      <c r="BM542" s="197" t="s">
        <v>514</v>
      </c>
    </row>
    <row r="543" spans="1:65" s="2" customFormat="1" ht="29.25">
      <c r="A543" s="34"/>
      <c r="B543" s="35"/>
      <c r="C543" s="36"/>
      <c r="D543" s="199" t="s">
        <v>135</v>
      </c>
      <c r="E543" s="36"/>
      <c r="F543" s="200" t="s">
        <v>515</v>
      </c>
      <c r="G543" s="36"/>
      <c r="H543" s="36"/>
      <c r="I543" s="201"/>
      <c r="J543" s="36"/>
      <c r="K543" s="36"/>
      <c r="L543" s="39"/>
      <c r="M543" s="202"/>
      <c r="N543" s="203"/>
      <c r="O543" s="71"/>
      <c r="P543" s="71"/>
      <c r="Q543" s="71"/>
      <c r="R543" s="71"/>
      <c r="S543" s="71"/>
      <c r="T543" s="72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135</v>
      </c>
      <c r="AU543" s="17" t="s">
        <v>90</v>
      </c>
    </row>
    <row r="544" spans="1:65" s="13" customFormat="1" ht="11.25">
      <c r="B544" s="204"/>
      <c r="C544" s="205"/>
      <c r="D544" s="199" t="s">
        <v>137</v>
      </c>
      <c r="E544" s="206" t="s">
        <v>1</v>
      </c>
      <c r="F544" s="207" t="s">
        <v>516</v>
      </c>
      <c r="G544" s="205"/>
      <c r="H544" s="206" t="s">
        <v>1</v>
      </c>
      <c r="I544" s="208"/>
      <c r="J544" s="205"/>
      <c r="K544" s="205"/>
      <c r="L544" s="209"/>
      <c r="M544" s="210"/>
      <c r="N544" s="211"/>
      <c r="O544" s="211"/>
      <c r="P544" s="211"/>
      <c r="Q544" s="211"/>
      <c r="R544" s="211"/>
      <c r="S544" s="211"/>
      <c r="T544" s="212"/>
      <c r="AT544" s="213" t="s">
        <v>137</v>
      </c>
      <c r="AU544" s="213" t="s">
        <v>90</v>
      </c>
      <c r="AV544" s="13" t="s">
        <v>88</v>
      </c>
      <c r="AW544" s="13" t="s">
        <v>36</v>
      </c>
      <c r="AX544" s="13" t="s">
        <v>80</v>
      </c>
      <c r="AY544" s="213" t="s">
        <v>126</v>
      </c>
    </row>
    <row r="545" spans="1:65" s="13" customFormat="1" ht="11.25">
      <c r="B545" s="204"/>
      <c r="C545" s="205"/>
      <c r="D545" s="199" t="s">
        <v>137</v>
      </c>
      <c r="E545" s="206" t="s">
        <v>1</v>
      </c>
      <c r="F545" s="207" t="s">
        <v>144</v>
      </c>
      <c r="G545" s="205"/>
      <c r="H545" s="206" t="s">
        <v>1</v>
      </c>
      <c r="I545" s="208"/>
      <c r="J545" s="205"/>
      <c r="K545" s="205"/>
      <c r="L545" s="209"/>
      <c r="M545" s="210"/>
      <c r="N545" s="211"/>
      <c r="O545" s="211"/>
      <c r="P545" s="211"/>
      <c r="Q545" s="211"/>
      <c r="R545" s="211"/>
      <c r="S545" s="211"/>
      <c r="T545" s="212"/>
      <c r="AT545" s="213" t="s">
        <v>137</v>
      </c>
      <c r="AU545" s="213" t="s">
        <v>90</v>
      </c>
      <c r="AV545" s="13" t="s">
        <v>88</v>
      </c>
      <c r="AW545" s="13" t="s">
        <v>36</v>
      </c>
      <c r="AX545" s="13" t="s">
        <v>80</v>
      </c>
      <c r="AY545" s="213" t="s">
        <v>126</v>
      </c>
    </row>
    <row r="546" spans="1:65" s="14" customFormat="1" ht="11.25">
      <c r="B546" s="214"/>
      <c r="C546" s="215"/>
      <c r="D546" s="199" t="s">
        <v>137</v>
      </c>
      <c r="E546" s="216" t="s">
        <v>1</v>
      </c>
      <c r="F546" s="217" t="s">
        <v>147</v>
      </c>
      <c r="G546" s="215"/>
      <c r="H546" s="218">
        <v>4</v>
      </c>
      <c r="I546" s="219"/>
      <c r="J546" s="215"/>
      <c r="K546" s="215"/>
      <c r="L546" s="220"/>
      <c r="M546" s="221"/>
      <c r="N546" s="222"/>
      <c r="O546" s="222"/>
      <c r="P546" s="222"/>
      <c r="Q546" s="222"/>
      <c r="R546" s="222"/>
      <c r="S546" s="222"/>
      <c r="T546" s="223"/>
      <c r="AT546" s="224" t="s">
        <v>137</v>
      </c>
      <c r="AU546" s="224" t="s">
        <v>90</v>
      </c>
      <c r="AV546" s="14" t="s">
        <v>90</v>
      </c>
      <c r="AW546" s="14" t="s">
        <v>36</v>
      </c>
      <c r="AX546" s="14" t="s">
        <v>80</v>
      </c>
      <c r="AY546" s="224" t="s">
        <v>126</v>
      </c>
    </row>
    <row r="547" spans="1:65" s="15" customFormat="1" ht="11.25">
      <c r="B547" s="225"/>
      <c r="C547" s="226"/>
      <c r="D547" s="199" t="s">
        <v>137</v>
      </c>
      <c r="E547" s="227" t="s">
        <v>1</v>
      </c>
      <c r="F547" s="228" t="s">
        <v>148</v>
      </c>
      <c r="G547" s="226"/>
      <c r="H547" s="229">
        <v>4</v>
      </c>
      <c r="I547" s="230"/>
      <c r="J547" s="226"/>
      <c r="K547" s="226"/>
      <c r="L547" s="231"/>
      <c r="M547" s="232"/>
      <c r="N547" s="233"/>
      <c r="O547" s="233"/>
      <c r="P547" s="233"/>
      <c r="Q547" s="233"/>
      <c r="R547" s="233"/>
      <c r="S547" s="233"/>
      <c r="T547" s="234"/>
      <c r="AT547" s="235" t="s">
        <v>137</v>
      </c>
      <c r="AU547" s="235" t="s">
        <v>90</v>
      </c>
      <c r="AV547" s="15" t="s">
        <v>133</v>
      </c>
      <c r="AW547" s="15" t="s">
        <v>36</v>
      </c>
      <c r="AX547" s="15" t="s">
        <v>88</v>
      </c>
      <c r="AY547" s="235" t="s">
        <v>126</v>
      </c>
    </row>
    <row r="548" spans="1:65" s="2" customFormat="1" ht="21.75" customHeight="1">
      <c r="A548" s="34"/>
      <c r="B548" s="35"/>
      <c r="C548" s="236" t="s">
        <v>517</v>
      </c>
      <c r="D548" s="236" t="s">
        <v>361</v>
      </c>
      <c r="E548" s="237" t="s">
        <v>518</v>
      </c>
      <c r="F548" s="238" t="s">
        <v>519</v>
      </c>
      <c r="G548" s="239" t="s">
        <v>208</v>
      </c>
      <c r="H548" s="240">
        <v>4</v>
      </c>
      <c r="I548" s="241"/>
      <c r="J548" s="242">
        <f>ROUND(I548*H548,2)</f>
        <v>0</v>
      </c>
      <c r="K548" s="238" t="s">
        <v>132</v>
      </c>
      <c r="L548" s="243"/>
      <c r="M548" s="244" t="s">
        <v>1</v>
      </c>
      <c r="N548" s="245" t="s">
        <v>45</v>
      </c>
      <c r="O548" s="71"/>
      <c r="P548" s="195">
        <f>O548*H548</f>
        <v>0</v>
      </c>
      <c r="Q548" s="195">
        <v>0.08</v>
      </c>
      <c r="R548" s="195">
        <f>Q548*H548</f>
        <v>0.32</v>
      </c>
      <c r="S548" s="195">
        <v>0</v>
      </c>
      <c r="T548" s="196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97" t="s">
        <v>181</v>
      </c>
      <c r="AT548" s="197" t="s">
        <v>361</v>
      </c>
      <c r="AU548" s="197" t="s">
        <v>90</v>
      </c>
      <c r="AY548" s="17" t="s">
        <v>126</v>
      </c>
      <c r="BE548" s="198">
        <f>IF(N548="základní",J548,0)</f>
        <v>0</v>
      </c>
      <c r="BF548" s="198">
        <f>IF(N548="snížená",J548,0)</f>
        <v>0</v>
      </c>
      <c r="BG548" s="198">
        <f>IF(N548="zákl. přenesená",J548,0)</f>
        <v>0</v>
      </c>
      <c r="BH548" s="198">
        <f>IF(N548="sníž. přenesená",J548,0)</f>
        <v>0</v>
      </c>
      <c r="BI548" s="198">
        <f>IF(N548="nulová",J548,0)</f>
        <v>0</v>
      </c>
      <c r="BJ548" s="17" t="s">
        <v>88</v>
      </c>
      <c r="BK548" s="198">
        <f>ROUND(I548*H548,2)</f>
        <v>0</v>
      </c>
      <c r="BL548" s="17" t="s">
        <v>133</v>
      </c>
      <c r="BM548" s="197" t="s">
        <v>520</v>
      </c>
    </row>
    <row r="549" spans="1:65" s="2" customFormat="1" ht="11.25">
      <c r="A549" s="34"/>
      <c r="B549" s="35"/>
      <c r="C549" s="36"/>
      <c r="D549" s="199" t="s">
        <v>135</v>
      </c>
      <c r="E549" s="36"/>
      <c r="F549" s="200" t="s">
        <v>519</v>
      </c>
      <c r="G549" s="36"/>
      <c r="H549" s="36"/>
      <c r="I549" s="201"/>
      <c r="J549" s="36"/>
      <c r="K549" s="36"/>
      <c r="L549" s="39"/>
      <c r="M549" s="202"/>
      <c r="N549" s="203"/>
      <c r="O549" s="71"/>
      <c r="P549" s="71"/>
      <c r="Q549" s="71"/>
      <c r="R549" s="71"/>
      <c r="S549" s="71"/>
      <c r="T549" s="72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135</v>
      </c>
      <c r="AU549" s="17" t="s">
        <v>90</v>
      </c>
    </row>
    <row r="550" spans="1:65" s="13" customFormat="1" ht="11.25">
      <c r="B550" s="204"/>
      <c r="C550" s="205"/>
      <c r="D550" s="199" t="s">
        <v>137</v>
      </c>
      <c r="E550" s="206" t="s">
        <v>1</v>
      </c>
      <c r="F550" s="207" t="s">
        <v>516</v>
      </c>
      <c r="G550" s="205"/>
      <c r="H550" s="206" t="s">
        <v>1</v>
      </c>
      <c r="I550" s="208"/>
      <c r="J550" s="205"/>
      <c r="K550" s="205"/>
      <c r="L550" s="209"/>
      <c r="M550" s="210"/>
      <c r="N550" s="211"/>
      <c r="O550" s="211"/>
      <c r="P550" s="211"/>
      <c r="Q550" s="211"/>
      <c r="R550" s="211"/>
      <c r="S550" s="211"/>
      <c r="T550" s="212"/>
      <c r="AT550" s="213" t="s">
        <v>137</v>
      </c>
      <c r="AU550" s="213" t="s">
        <v>90</v>
      </c>
      <c r="AV550" s="13" t="s">
        <v>88</v>
      </c>
      <c r="AW550" s="13" t="s">
        <v>36</v>
      </c>
      <c r="AX550" s="13" t="s">
        <v>80</v>
      </c>
      <c r="AY550" s="213" t="s">
        <v>126</v>
      </c>
    </row>
    <row r="551" spans="1:65" s="13" customFormat="1" ht="11.25">
      <c r="B551" s="204"/>
      <c r="C551" s="205"/>
      <c r="D551" s="199" t="s">
        <v>137</v>
      </c>
      <c r="E551" s="206" t="s">
        <v>1</v>
      </c>
      <c r="F551" s="207" t="s">
        <v>144</v>
      </c>
      <c r="G551" s="205"/>
      <c r="H551" s="206" t="s">
        <v>1</v>
      </c>
      <c r="I551" s="208"/>
      <c r="J551" s="205"/>
      <c r="K551" s="205"/>
      <c r="L551" s="209"/>
      <c r="M551" s="210"/>
      <c r="N551" s="211"/>
      <c r="O551" s="211"/>
      <c r="P551" s="211"/>
      <c r="Q551" s="211"/>
      <c r="R551" s="211"/>
      <c r="S551" s="211"/>
      <c r="T551" s="212"/>
      <c r="AT551" s="213" t="s">
        <v>137</v>
      </c>
      <c r="AU551" s="213" t="s">
        <v>90</v>
      </c>
      <c r="AV551" s="13" t="s">
        <v>88</v>
      </c>
      <c r="AW551" s="13" t="s">
        <v>36</v>
      </c>
      <c r="AX551" s="13" t="s">
        <v>80</v>
      </c>
      <c r="AY551" s="213" t="s">
        <v>126</v>
      </c>
    </row>
    <row r="552" spans="1:65" s="14" customFormat="1" ht="11.25">
      <c r="B552" s="214"/>
      <c r="C552" s="215"/>
      <c r="D552" s="199" t="s">
        <v>137</v>
      </c>
      <c r="E552" s="216" t="s">
        <v>1</v>
      </c>
      <c r="F552" s="217" t="s">
        <v>147</v>
      </c>
      <c r="G552" s="215"/>
      <c r="H552" s="218">
        <v>4</v>
      </c>
      <c r="I552" s="219"/>
      <c r="J552" s="215"/>
      <c r="K552" s="215"/>
      <c r="L552" s="220"/>
      <c r="M552" s="221"/>
      <c r="N552" s="222"/>
      <c r="O552" s="222"/>
      <c r="P552" s="222"/>
      <c r="Q552" s="222"/>
      <c r="R552" s="222"/>
      <c r="S552" s="222"/>
      <c r="T552" s="223"/>
      <c r="AT552" s="224" t="s">
        <v>137</v>
      </c>
      <c r="AU552" s="224" t="s">
        <v>90</v>
      </c>
      <c r="AV552" s="14" t="s">
        <v>90</v>
      </c>
      <c r="AW552" s="14" t="s">
        <v>36</v>
      </c>
      <c r="AX552" s="14" t="s">
        <v>80</v>
      </c>
      <c r="AY552" s="224" t="s">
        <v>126</v>
      </c>
    </row>
    <row r="553" spans="1:65" s="15" customFormat="1" ht="11.25">
      <c r="B553" s="225"/>
      <c r="C553" s="226"/>
      <c r="D553" s="199" t="s">
        <v>137</v>
      </c>
      <c r="E553" s="227" t="s">
        <v>1</v>
      </c>
      <c r="F553" s="228" t="s">
        <v>148</v>
      </c>
      <c r="G553" s="226"/>
      <c r="H553" s="229">
        <v>4</v>
      </c>
      <c r="I553" s="230"/>
      <c r="J553" s="226"/>
      <c r="K553" s="226"/>
      <c r="L553" s="231"/>
      <c r="M553" s="232"/>
      <c r="N553" s="233"/>
      <c r="O553" s="233"/>
      <c r="P553" s="233"/>
      <c r="Q553" s="233"/>
      <c r="R553" s="233"/>
      <c r="S553" s="233"/>
      <c r="T553" s="234"/>
      <c r="AT553" s="235" t="s">
        <v>137</v>
      </c>
      <c r="AU553" s="235" t="s">
        <v>90</v>
      </c>
      <c r="AV553" s="15" t="s">
        <v>133</v>
      </c>
      <c r="AW553" s="15" t="s">
        <v>36</v>
      </c>
      <c r="AX553" s="15" t="s">
        <v>88</v>
      </c>
      <c r="AY553" s="235" t="s">
        <v>126</v>
      </c>
    </row>
    <row r="554" spans="1:65" s="2" customFormat="1" ht="24.2" customHeight="1">
      <c r="A554" s="34"/>
      <c r="B554" s="35"/>
      <c r="C554" s="186" t="s">
        <v>521</v>
      </c>
      <c r="D554" s="186" t="s">
        <v>128</v>
      </c>
      <c r="E554" s="187" t="s">
        <v>522</v>
      </c>
      <c r="F554" s="188" t="s">
        <v>523</v>
      </c>
      <c r="G554" s="189" t="s">
        <v>208</v>
      </c>
      <c r="H554" s="190">
        <v>22</v>
      </c>
      <c r="I554" s="191"/>
      <c r="J554" s="192">
        <f>ROUND(I554*H554,2)</f>
        <v>0</v>
      </c>
      <c r="K554" s="188" t="s">
        <v>132</v>
      </c>
      <c r="L554" s="39"/>
      <c r="M554" s="193" t="s">
        <v>1</v>
      </c>
      <c r="N554" s="194" t="s">
        <v>45</v>
      </c>
      <c r="O554" s="71"/>
      <c r="P554" s="195">
        <f>O554*H554</f>
        <v>0</v>
      </c>
      <c r="Q554" s="195">
        <v>1.0000000000000001E-5</v>
      </c>
      <c r="R554" s="195">
        <f>Q554*H554</f>
        <v>2.2000000000000001E-4</v>
      </c>
      <c r="S554" s="195">
        <v>0</v>
      </c>
      <c r="T554" s="196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7" t="s">
        <v>133</v>
      </c>
      <c r="AT554" s="197" t="s">
        <v>128</v>
      </c>
      <c r="AU554" s="197" t="s">
        <v>90</v>
      </c>
      <c r="AY554" s="17" t="s">
        <v>126</v>
      </c>
      <c r="BE554" s="198">
        <f>IF(N554="základní",J554,0)</f>
        <v>0</v>
      </c>
      <c r="BF554" s="198">
        <f>IF(N554="snížená",J554,0)</f>
        <v>0</v>
      </c>
      <c r="BG554" s="198">
        <f>IF(N554="zákl. přenesená",J554,0)</f>
        <v>0</v>
      </c>
      <c r="BH554" s="198">
        <f>IF(N554="sníž. přenesená",J554,0)</f>
        <v>0</v>
      </c>
      <c r="BI554" s="198">
        <f>IF(N554="nulová",J554,0)</f>
        <v>0</v>
      </c>
      <c r="BJ554" s="17" t="s">
        <v>88</v>
      </c>
      <c r="BK554" s="198">
        <f>ROUND(I554*H554,2)</f>
        <v>0</v>
      </c>
      <c r="BL554" s="17" t="s">
        <v>133</v>
      </c>
      <c r="BM554" s="197" t="s">
        <v>524</v>
      </c>
    </row>
    <row r="555" spans="1:65" s="2" customFormat="1" ht="19.5">
      <c r="A555" s="34"/>
      <c r="B555" s="35"/>
      <c r="C555" s="36"/>
      <c r="D555" s="199" t="s">
        <v>135</v>
      </c>
      <c r="E555" s="36"/>
      <c r="F555" s="200" t="s">
        <v>525</v>
      </c>
      <c r="G555" s="36"/>
      <c r="H555" s="36"/>
      <c r="I555" s="201"/>
      <c r="J555" s="36"/>
      <c r="K555" s="36"/>
      <c r="L555" s="39"/>
      <c r="M555" s="202"/>
      <c r="N555" s="203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135</v>
      </c>
      <c r="AU555" s="17" t="s">
        <v>90</v>
      </c>
    </row>
    <row r="556" spans="1:65" s="13" customFormat="1" ht="11.25">
      <c r="B556" s="204"/>
      <c r="C556" s="205"/>
      <c r="D556" s="199" t="s">
        <v>137</v>
      </c>
      <c r="E556" s="206" t="s">
        <v>1</v>
      </c>
      <c r="F556" s="207" t="s">
        <v>143</v>
      </c>
      <c r="G556" s="205"/>
      <c r="H556" s="206" t="s">
        <v>1</v>
      </c>
      <c r="I556" s="208"/>
      <c r="J556" s="205"/>
      <c r="K556" s="205"/>
      <c r="L556" s="209"/>
      <c r="M556" s="210"/>
      <c r="N556" s="211"/>
      <c r="O556" s="211"/>
      <c r="P556" s="211"/>
      <c r="Q556" s="211"/>
      <c r="R556" s="211"/>
      <c r="S556" s="211"/>
      <c r="T556" s="212"/>
      <c r="AT556" s="213" t="s">
        <v>137</v>
      </c>
      <c r="AU556" s="213" t="s">
        <v>90</v>
      </c>
      <c r="AV556" s="13" t="s">
        <v>88</v>
      </c>
      <c r="AW556" s="13" t="s">
        <v>36</v>
      </c>
      <c r="AX556" s="13" t="s">
        <v>80</v>
      </c>
      <c r="AY556" s="213" t="s">
        <v>126</v>
      </c>
    </row>
    <row r="557" spans="1:65" s="13" customFormat="1" ht="11.25">
      <c r="B557" s="204"/>
      <c r="C557" s="205"/>
      <c r="D557" s="199" t="s">
        <v>137</v>
      </c>
      <c r="E557" s="206" t="s">
        <v>1</v>
      </c>
      <c r="F557" s="207" t="s">
        <v>526</v>
      </c>
      <c r="G557" s="205"/>
      <c r="H557" s="206" t="s">
        <v>1</v>
      </c>
      <c r="I557" s="208"/>
      <c r="J557" s="205"/>
      <c r="K557" s="205"/>
      <c r="L557" s="209"/>
      <c r="M557" s="210"/>
      <c r="N557" s="211"/>
      <c r="O557" s="211"/>
      <c r="P557" s="211"/>
      <c r="Q557" s="211"/>
      <c r="R557" s="211"/>
      <c r="S557" s="211"/>
      <c r="T557" s="212"/>
      <c r="AT557" s="213" t="s">
        <v>137</v>
      </c>
      <c r="AU557" s="213" t="s">
        <v>90</v>
      </c>
      <c r="AV557" s="13" t="s">
        <v>88</v>
      </c>
      <c r="AW557" s="13" t="s">
        <v>36</v>
      </c>
      <c r="AX557" s="13" t="s">
        <v>80</v>
      </c>
      <c r="AY557" s="213" t="s">
        <v>126</v>
      </c>
    </row>
    <row r="558" spans="1:65" s="13" customFormat="1" ht="11.25">
      <c r="B558" s="204"/>
      <c r="C558" s="205"/>
      <c r="D558" s="199" t="s">
        <v>137</v>
      </c>
      <c r="E558" s="206" t="s">
        <v>1</v>
      </c>
      <c r="F558" s="207" t="s">
        <v>155</v>
      </c>
      <c r="G558" s="205"/>
      <c r="H558" s="206" t="s">
        <v>1</v>
      </c>
      <c r="I558" s="208"/>
      <c r="J558" s="205"/>
      <c r="K558" s="205"/>
      <c r="L558" s="209"/>
      <c r="M558" s="210"/>
      <c r="N558" s="211"/>
      <c r="O558" s="211"/>
      <c r="P558" s="211"/>
      <c r="Q558" s="211"/>
      <c r="R558" s="211"/>
      <c r="S558" s="211"/>
      <c r="T558" s="212"/>
      <c r="AT558" s="213" t="s">
        <v>137</v>
      </c>
      <c r="AU558" s="213" t="s">
        <v>90</v>
      </c>
      <c r="AV558" s="13" t="s">
        <v>88</v>
      </c>
      <c r="AW558" s="13" t="s">
        <v>36</v>
      </c>
      <c r="AX558" s="13" t="s">
        <v>80</v>
      </c>
      <c r="AY558" s="213" t="s">
        <v>126</v>
      </c>
    </row>
    <row r="559" spans="1:65" s="14" customFormat="1" ht="11.25">
      <c r="B559" s="214"/>
      <c r="C559" s="215"/>
      <c r="D559" s="199" t="s">
        <v>137</v>
      </c>
      <c r="E559" s="216" t="s">
        <v>1</v>
      </c>
      <c r="F559" s="217" t="s">
        <v>527</v>
      </c>
      <c r="G559" s="215"/>
      <c r="H559" s="218">
        <v>22</v>
      </c>
      <c r="I559" s="219"/>
      <c r="J559" s="215"/>
      <c r="K559" s="215"/>
      <c r="L559" s="220"/>
      <c r="M559" s="221"/>
      <c r="N559" s="222"/>
      <c r="O559" s="222"/>
      <c r="P559" s="222"/>
      <c r="Q559" s="222"/>
      <c r="R559" s="222"/>
      <c r="S559" s="222"/>
      <c r="T559" s="223"/>
      <c r="AT559" s="224" t="s">
        <v>137</v>
      </c>
      <c r="AU559" s="224" t="s">
        <v>90</v>
      </c>
      <c r="AV559" s="14" t="s">
        <v>90</v>
      </c>
      <c r="AW559" s="14" t="s">
        <v>36</v>
      </c>
      <c r="AX559" s="14" t="s">
        <v>80</v>
      </c>
      <c r="AY559" s="224" t="s">
        <v>126</v>
      </c>
    </row>
    <row r="560" spans="1:65" s="15" customFormat="1" ht="11.25">
      <c r="B560" s="225"/>
      <c r="C560" s="226"/>
      <c r="D560" s="199" t="s">
        <v>137</v>
      </c>
      <c r="E560" s="227" t="s">
        <v>1</v>
      </c>
      <c r="F560" s="228" t="s">
        <v>148</v>
      </c>
      <c r="G560" s="226"/>
      <c r="H560" s="229">
        <v>22</v>
      </c>
      <c r="I560" s="230"/>
      <c r="J560" s="226"/>
      <c r="K560" s="226"/>
      <c r="L560" s="231"/>
      <c r="M560" s="232"/>
      <c r="N560" s="233"/>
      <c r="O560" s="233"/>
      <c r="P560" s="233"/>
      <c r="Q560" s="233"/>
      <c r="R560" s="233"/>
      <c r="S560" s="233"/>
      <c r="T560" s="234"/>
      <c r="AT560" s="235" t="s">
        <v>137</v>
      </c>
      <c r="AU560" s="235" t="s">
        <v>90</v>
      </c>
      <c r="AV560" s="15" t="s">
        <v>133</v>
      </c>
      <c r="AW560" s="15" t="s">
        <v>4</v>
      </c>
      <c r="AX560" s="15" t="s">
        <v>88</v>
      </c>
      <c r="AY560" s="235" t="s">
        <v>126</v>
      </c>
    </row>
    <row r="561" spans="1:65" s="2" customFormat="1" ht="24.2" customHeight="1">
      <c r="A561" s="34"/>
      <c r="B561" s="35"/>
      <c r="C561" s="186" t="s">
        <v>528</v>
      </c>
      <c r="D561" s="186" t="s">
        <v>128</v>
      </c>
      <c r="E561" s="187" t="s">
        <v>529</v>
      </c>
      <c r="F561" s="188" t="s">
        <v>530</v>
      </c>
      <c r="G561" s="189" t="s">
        <v>208</v>
      </c>
      <c r="H561" s="190">
        <v>22</v>
      </c>
      <c r="I561" s="191"/>
      <c r="J561" s="192">
        <f>ROUND(I561*H561,2)</f>
        <v>0</v>
      </c>
      <c r="K561" s="188" t="s">
        <v>132</v>
      </c>
      <c r="L561" s="39"/>
      <c r="M561" s="193" t="s">
        <v>1</v>
      </c>
      <c r="N561" s="194" t="s">
        <v>45</v>
      </c>
      <c r="O561" s="71"/>
      <c r="P561" s="195">
        <f>O561*H561</f>
        <v>0</v>
      </c>
      <c r="Q561" s="195">
        <v>3.4000000000000002E-4</v>
      </c>
      <c r="R561" s="195">
        <f>Q561*H561</f>
        <v>7.4800000000000005E-3</v>
      </c>
      <c r="S561" s="195">
        <v>0</v>
      </c>
      <c r="T561" s="196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97" t="s">
        <v>133</v>
      </c>
      <c r="AT561" s="197" t="s">
        <v>128</v>
      </c>
      <c r="AU561" s="197" t="s">
        <v>90</v>
      </c>
      <c r="AY561" s="17" t="s">
        <v>126</v>
      </c>
      <c r="BE561" s="198">
        <f>IF(N561="základní",J561,0)</f>
        <v>0</v>
      </c>
      <c r="BF561" s="198">
        <f>IF(N561="snížená",J561,0)</f>
        <v>0</v>
      </c>
      <c r="BG561" s="198">
        <f>IF(N561="zákl. přenesená",J561,0)</f>
        <v>0</v>
      </c>
      <c r="BH561" s="198">
        <f>IF(N561="sníž. přenesená",J561,0)</f>
        <v>0</v>
      </c>
      <c r="BI561" s="198">
        <f>IF(N561="nulová",J561,0)</f>
        <v>0</v>
      </c>
      <c r="BJ561" s="17" t="s">
        <v>88</v>
      </c>
      <c r="BK561" s="198">
        <f>ROUND(I561*H561,2)</f>
        <v>0</v>
      </c>
      <c r="BL561" s="17" t="s">
        <v>133</v>
      </c>
      <c r="BM561" s="197" t="s">
        <v>531</v>
      </c>
    </row>
    <row r="562" spans="1:65" s="2" customFormat="1" ht="29.25">
      <c r="A562" s="34"/>
      <c r="B562" s="35"/>
      <c r="C562" s="36"/>
      <c r="D562" s="199" t="s">
        <v>135</v>
      </c>
      <c r="E562" s="36"/>
      <c r="F562" s="200" t="s">
        <v>532</v>
      </c>
      <c r="G562" s="36"/>
      <c r="H562" s="36"/>
      <c r="I562" s="201"/>
      <c r="J562" s="36"/>
      <c r="K562" s="36"/>
      <c r="L562" s="39"/>
      <c r="M562" s="202"/>
      <c r="N562" s="203"/>
      <c r="O562" s="71"/>
      <c r="P562" s="71"/>
      <c r="Q562" s="71"/>
      <c r="R562" s="71"/>
      <c r="S562" s="71"/>
      <c r="T562" s="72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7" t="s">
        <v>135</v>
      </c>
      <c r="AU562" s="17" t="s">
        <v>90</v>
      </c>
    </row>
    <row r="563" spans="1:65" s="13" customFormat="1" ht="11.25">
      <c r="B563" s="204"/>
      <c r="C563" s="205"/>
      <c r="D563" s="199" t="s">
        <v>137</v>
      </c>
      <c r="E563" s="206" t="s">
        <v>1</v>
      </c>
      <c r="F563" s="207" t="s">
        <v>143</v>
      </c>
      <c r="G563" s="205"/>
      <c r="H563" s="206" t="s">
        <v>1</v>
      </c>
      <c r="I563" s="208"/>
      <c r="J563" s="205"/>
      <c r="K563" s="205"/>
      <c r="L563" s="209"/>
      <c r="M563" s="210"/>
      <c r="N563" s="211"/>
      <c r="O563" s="211"/>
      <c r="P563" s="211"/>
      <c r="Q563" s="211"/>
      <c r="R563" s="211"/>
      <c r="S563" s="211"/>
      <c r="T563" s="212"/>
      <c r="AT563" s="213" t="s">
        <v>137</v>
      </c>
      <c r="AU563" s="213" t="s">
        <v>90</v>
      </c>
      <c r="AV563" s="13" t="s">
        <v>88</v>
      </c>
      <c r="AW563" s="13" t="s">
        <v>36</v>
      </c>
      <c r="AX563" s="13" t="s">
        <v>80</v>
      </c>
      <c r="AY563" s="213" t="s">
        <v>126</v>
      </c>
    </row>
    <row r="564" spans="1:65" s="13" customFormat="1" ht="11.25">
      <c r="B564" s="204"/>
      <c r="C564" s="205"/>
      <c r="D564" s="199" t="s">
        <v>137</v>
      </c>
      <c r="E564" s="206" t="s">
        <v>1</v>
      </c>
      <c r="F564" s="207" t="s">
        <v>526</v>
      </c>
      <c r="G564" s="205"/>
      <c r="H564" s="206" t="s">
        <v>1</v>
      </c>
      <c r="I564" s="208"/>
      <c r="J564" s="205"/>
      <c r="K564" s="205"/>
      <c r="L564" s="209"/>
      <c r="M564" s="210"/>
      <c r="N564" s="211"/>
      <c r="O564" s="211"/>
      <c r="P564" s="211"/>
      <c r="Q564" s="211"/>
      <c r="R564" s="211"/>
      <c r="S564" s="211"/>
      <c r="T564" s="212"/>
      <c r="AT564" s="213" t="s">
        <v>137</v>
      </c>
      <c r="AU564" s="213" t="s">
        <v>90</v>
      </c>
      <c r="AV564" s="13" t="s">
        <v>88</v>
      </c>
      <c r="AW564" s="13" t="s">
        <v>36</v>
      </c>
      <c r="AX564" s="13" t="s">
        <v>80</v>
      </c>
      <c r="AY564" s="213" t="s">
        <v>126</v>
      </c>
    </row>
    <row r="565" spans="1:65" s="13" customFormat="1" ht="11.25">
      <c r="B565" s="204"/>
      <c r="C565" s="205"/>
      <c r="D565" s="199" t="s">
        <v>137</v>
      </c>
      <c r="E565" s="206" t="s">
        <v>1</v>
      </c>
      <c r="F565" s="207" t="s">
        <v>155</v>
      </c>
      <c r="G565" s="205"/>
      <c r="H565" s="206" t="s">
        <v>1</v>
      </c>
      <c r="I565" s="208"/>
      <c r="J565" s="205"/>
      <c r="K565" s="205"/>
      <c r="L565" s="209"/>
      <c r="M565" s="210"/>
      <c r="N565" s="211"/>
      <c r="O565" s="211"/>
      <c r="P565" s="211"/>
      <c r="Q565" s="211"/>
      <c r="R565" s="211"/>
      <c r="S565" s="211"/>
      <c r="T565" s="212"/>
      <c r="AT565" s="213" t="s">
        <v>137</v>
      </c>
      <c r="AU565" s="213" t="s">
        <v>90</v>
      </c>
      <c r="AV565" s="13" t="s">
        <v>88</v>
      </c>
      <c r="AW565" s="13" t="s">
        <v>36</v>
      </c>
      <c r="AX565" s="13" t="s">
        <v>80</v>
      </c>
      <c r="AY565" s="213" t="s">
        <v>126</v>
      </c>
    </row>
    <row r="566" spans="1:65" s="14" customFormat="1" ht="11.25">
      <c r="B566" s="214"/>
      <c r="C566" s="215"/>
      <c r="D566" s="199" t="s">
        <v>137</v>
      </c>
      <c r="E566" s="216" t="s">
        <v>1</v>
      </c>
      <c r="F566" s="217" t="s">
        <v>527</v>
      </c>
      <c r="G566" s="215"/>
      <c r="H566" s="218">
        <v>22</v>
      </c>
      <c r="I566" s="219"/>
      <c r="J566" s="215"/>
      <c r="K566" s="215"/>
      <c r="L566" s="220"/>
      <c r="M566" s="221"/>
      <c r="N566" s="222"/>
      <c r="O566" s="222"/>
      <c r="P566" s="222"/>
      <c r="Q566" s="222"/>
      <c r="R566" s="222"/>
      <c r="S566" s="222"/>
      <c r="T566" s="223"/>
      <c r="AT566" s="224" t="s">
        <v>137</v>
      </c>
      <c r="AU566" s="224" t="s">
        <v>90</v>
      </c>
      <c r="AV566" s="14" t="s">
        <v>90</v>
      </c>
      <c r="AW566" s="14" t="s">
        <v>36</v>
      </c>
      <c r="AX566" s="14" t="s">
        <v>80</v>
      </c>
      <c r="AY566" s="224" t="s">
        <v>126</v>
      </c>
    </row>
    <row r="567" spans="1:65" s="15" customFormat="1" ht="11.25">
      <c r="B567" s="225"/>
      <c r="C567" s="226"/>
      <c r="D567" s="199" t="s">
        <v>137</v>
      </c>
      <c r="E567" s="227" t="s">
        <v>1</v>
      </c>
      <c r="F567" s="228" t="s">
        <v>148</v>
      </c>
      <c r="G567" s="226"/>
      <c r="H567" s="229">
        <v>22</v>
      </c>
      <c r="I567" s="230"/>
      <c r="J567" s="226"/>
      <c r="K567" s="226"/>
      <c r="L567" s="231"/>
      <c r="M567" s="232"/>
      <c r="N567" s="233"/>
      <c r="O567" s="233"/>
      <c r="P567" s="233"/>
      <c r="Q567" s="233"/>
      <c r="R567" s="233"/>
      <c r="S567" s="233"/>
      <c r="T567" s="234"/>
      <c r="AT567" s="235" t="s">
        <v>137</v>
      </c>
      <c r="AU567" s="235" t="s">
        <v>90</v>
      </c>
      <c r="AV567" s="15" t="s">
        <v>133</v>
      </c>
      <c r="AW567" s="15" t="s">
        <v>4</v>
      </c>
      <c r="AX567" s="15" t="s">
        <v>88</v>
      </c>
      <c r="AY567" s="235" t="s">
        <v>126</v>
      </c>
    </row>
    <row r="568" spans="1:65" s="2" customFormat="1" ht="21.75" customHeight="1">
      <c r="A568" s="34"/>
      <c r="B568" s="35"/>
      <c r="C568" s="186" t="s">
        <v>533</v>
      </c>
      <c r="D568" s="186" t="s">
        <v>128</v>
      </c>
      <c r="E568" s="187" t="s">
        <v>534</v>
      </c>
      <c r="F568" s="188" t="s">
        <v>535</v>
      </c>
      <c r="G568" s="189" t="s">
        <v>208</v>
      </c>
      <c r="H568" s="190">
        <v>22</v>
      </c>
      <c r="I568" s="191"/>
      <c r="J568" s="192">
        <f>ROUND(I568*H568,2)</f>
        <v>0</v>
      </c>
      <c r="K568" s="188" t="s">
        <v>132</v>
      </c>
      <c r="L568" s="39"/>
      <c r="M568" s="193" t="s">
        <v>1</v>
      </c>
      <c r="N568" s="194" t="s">
        <v>45</v>
      </c>
      <c r="O568" s="71"/>
      <c r="P568" s="195">
        <f>O568*H568</f>
        <v>0</v>
      </c>
      <c r="Q568" s="195">
        <v>0</v>
      </c>
      <c r="R568" s="195">
        <f>Q568*H568</f>
        <v>0</v>
      </c>
      <c r="S568" s="195">
        <v>0</v>
      </c>
      <c r="T568" s="196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7" t="s">
        <v>133</v>
      </c>
      <c r="AT568" s="197" t="s">
        <v>128</v>
      </c>
      <c r="AU568" s="197" t="s">
        <v>90</v>
      </c>
      <c r="AY568" s="17" t="s">
        <v>126</v>
      </c>
      <c r="BE568" s="198">
        <f>IF(N568="základní",J568,0)</f>
        <v>0</v>
      </c>
      <c r="BF568" s="198">
        <f>IF(N568="snížená",J568,0)</f>
        <v>0</v>
      </c>
      <c r="BG568" s="198">
        <f>IF(N568="zákl. přenesená",J568,0)</f>
        <v>0</v>
      </c>
      <c r="BH568" s="198">
        <f>IF(N568="sníž. přenesená",J568,0)</f>
        <v>0</v>
      </c>
      <c r="BI568" s="198">
        <f>IF(N568="nulová",J568,0)</f>
        <v>0</v>
      </c>
      <c r="BJ568" s="17" t="s">
        <v>88</v>
      </c>
      <c r="BK568" s="198">
        <f>ROUND(I568*H568,2)</f>
        <v>0</v>
      </c>
      <c r="BL568" s="17" t="s">
        <v>133</v>
      </c>
      <c r="BM568" s="197" t="s">
        <v>536</v>
      </c>
    </row>
    <row r="569" spans="1:65" s="2" customFormat="1" ht="19.5">
      <c r="A569" s="34"/>
      <c r="B569" s="35"/>
      <c r="C569" s="36"/>
      <c r="D569" s="199" t="s">
        <v>135</v>
      </c>
      <c r="E569" s="36"/>
      <c r="F569" s="200" t="s">
        <v>537</v>
      </c>
      <c r="G569" s="36"/>
      <c r="H569" s="36"/>
      <c r="I569" s="201"/>
      <c r="J569" s="36"/>
      <c r="K569" s="36"/>
      <c r="L569" s="39"/>
      <c r="M569" s="202"/>
      <c r="N569" s="203"/>
      <c r="O569" s="71"/>
      <c r="P569" s="71"/>
      <c r="Q569" s="71"/>
      <c r="R569" s="71"/>
      <c r="S569" s="71"/>
      <c r="T569" s="72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7" t="s">
        <v>135</v>
      </c>
      <c r="AU569" s="17" t="s">
        <v>90</v>
      </c>
    </row>
    <row r="570" spans="1:65" s="13" customFormat="1" ht="11.25">
      <c r="B570" s="204"/>
      <c r="C570" s="205"/>
      <c r="D570" s="199" t="s">
        <v>137</v>
      </c>
      <c r="E570" s="206" t="s">
        <v>1</v>
      </c>
      <c r="F570" s="207" t="s">
        <v>143</v>
      </c>
      <c r="G570" s="205"/>
      <c r="H570" s="206" t="s">
        <v>1</v>
      </c>
      <c r="I570" s="208"/>
      <c r="J570" s="205"/>
      <c r="K570" s="205"/>
      <c r="L570" s="209"/>
      <c r="M570" s="210"/>
      <c r="N570" s="211"/>
      <c r="O570" s="211"/>
      <c r="P570" s="211"/>
      <c r="Q570" s="211"/>
      <c r="R570" s="211"/>
      <c r="S570" s="211"/>
      <c r="T570" s="212"/>
      <c r="AT570" s="213" t="s">
        <v>137</v>
      </c>
      <c r="AU570" s="213" t="s">
        <v>90</v>
      </c>
      <c r="AV570" s="13" t="s">
        <v>88</v>
      </c>
      <c r="AW570" s="13" t="s">
        <v>36</v>
      </c>
      <c r="AX570" s="13" t="s">
        <v>80</v>
      </c>
      <c r="AY570" s="213" t="s">
        <v>126</v>
      </c>
    </row>
    <row r="571" spans="1:65" s="13" customFormat="1" ht="11.25">
      <c r="B571" s="204"/>
      <c r="C571" s="205"/>
      <c r="D571" s="199" t="s">
        <v>137</v>
      </c>
      <c r="E571" s="206" t="s">
        <v>1</v>
      </c>
      <c r="F571" s="207" t="s">
        <v>526</v>
      </c>
      <c r="G571" s="205"/>
      <c r="H571" s="206" t="s">
        <v>1</v>
      </c>
      <c r="I571" s="208"/>
      <c r="J571" s="205"/>
      <c r="K571" s="205"/>
      <c r="L571" s="209"/>
      <c r="M571" s="210"/>
      <c r="N571" s="211"/>
      <c r="O571" s="211"/>
      <c r="P571" s="211"/>
      <c r="Q571" s="211"/>
      <c r="R571" s="211"/>
      <c r="S571" s="211"/>
      <c r="T571" s="212"/>
      <c r="AT571" s="213" t="s">
        <v>137</v>
      </c>
      <c r="AU571" s="213" t="s">
        <v>90</v>
      </c>
      <c r="AV571" s="13" t="s">
        <v>88</v>
      </c>
      <c r="AW571" s="13" t="s">
        <v>36</v>
      </c>
      <c r="AX571" s="13" t="s">
        <v>80</v>
      </c>
      <c r="AY571" s="213" t="s">
        <v>126</v>
      </c>
    </row>
    <row r="572" spans="1:65" s="13" customFormat="1" ht="11.25">
      <c r="B572" s="204"/>
      <c r="C572" s="205"/>
      <c r="D572" s="199" t="s">
        <v>137</v>
      </c>
      <c r="E572" s="206" t="s">
        <v>1</v>
      </c>
      <c r="F572" s="207" t="s">
        <v>155</v>
      </c>
      <c r="G572" s="205"/>
      <c r="H572" s="206" t="s">
        <v>1</v>
      </c>
      <c r="I572" s="208"/>
      <c r="J572" s="205"/>
      <c r="K572" s="205"/>
      <c r="L572" s="209"/>
      <c r="M572" s="210"/>
      <c r="N572" s="211"/>
      <c r="O572" s="211"/>
      <c r="P572" s="211"/>
      <c r="Q572" s="211"/>
      <c r="R572" s="211"/>
      <c r="S572" s="211"/>
      <c r="T572" s="212"/>
      <c r="AT572" s="213" t="s">
        <v>137</v>
      </c>
      <c r="AU572" s="213" t="s">
        <v>90</v>
      </c>
      <c r="AV572" s="13" t="s">
        <v>88</v>
      </c>
      <c r="AW572" s="13" t="s">
        <v>36</v>
      </c>
      <c r="AX572" s="13" t="s">
        <v>80</v>
      </c>
      <c r="AY572" s="213" t="s">
        <v>126</v>
      </c>
    </row>
    <row r="573" spans="1:65" s="14" customFormat="1" ht="11.25">
      <c r="B573" s="214"/>
      <c r="C573" s="215"/>
      <c r="D573" s="199" t="s">
        <v>137</v>
      </c>
      <c r="E573" s="216" t="s">
        <v>1</v>
      </c>
      <c r="F573" s="217" t="s">
        <v>527</v>
      </c>
      <c r="G573" s="215"/>
      <c r="H573" s="218">
        <v>22</v>
      </c>
      <c r="I573" s="219"/>
      <c r="J573" s="215"/>
      <c r="K573" s="215"/>
      <c r="L573" s="220"/>
      <c r="M573" s="221"/>
      <c r="N573" s="222"/>
      <c r="O573" s="222"/>
      <c r="P573" s="222"/>
      <c r="Q573" s="222"/>
      <c r="R573" s="222"/>
      <c r="S573" s="222"/>
      <c r="T573" s="223"/>
      <c r="AT573" s="224" t="s">
        <v>137</v>
      </c>
      <c r="AU573" s="224" t="s">
        <v>90</v>
      </c>
      <c r="AV573" s="14" t="s">
        <v>90</v>
      </c>
      <c r="AW573" s="14" t="s">
        <v>36</v>
      </c>
      <c r="AX573" s="14" t="s">
        <v>80</v>
      </c>
      <c r="AY573" s="224" t="s">
        <v>126</v>
      </c>
    </row>
    <row r="574" spans="1:65" s="15" customFormat="1" ht="11.25">
      <c r="B574" s="225"/>
      <c r="C574" s="226"/>
      <c r="D574" s="199" t="s">
        <v>137</v>
      </c>
      <c r="E574" s="227" t="s">
        <v>1</v>
      </c>
      <c r="F574" s="228" t="s">
        <v>148</v>
      </c>
      <c r="G574" s="226"/>
      <c r="H574" s="229">
        <v>22</v>
      </c>
      <c r="I574" s="230"/>
      <c r="J574" s="226"/>
      <c r="K574" s="226"/>
      <c r="L574" s="231"/>
      <c r="M574" s="232"/>
      <c r="N574" s="233"/>
      <c r="O574" s="233"/>
      <c r="P574" s="233"/>
      <c r="Q574" s="233"/>
      <c r="R574" s="233"/>
      <c r="S574" s="233"/>
      <c r="T574" s="234"/>
      <c r="AT574" s="235" t="s">
        <v>137</v>
      </c>
      <c r="AU574" s="235" t="s">
        <v>90</v>
      </c>
      <c r="AV574" s="15" t="s">
        <v>133</v>
      </c>
      <c r="AW574" s="15" t="s">
        <v>4</v>
      </c>
      <c r="AX574" s="15" t="s">
        <v>88</v>
      </c>
      <c r="AY574" s="235" t="s">
        <v>126</v>
      </c>
    </row>
    <row r="575" spans="1:65" s="12" customFormat="1" ht="22.9" customHeight="1">
      <c r="B575" s="170"/>
      <c r="C575" s="171"/>
      <c r="D575" s="172" t="s">
        <v>79</v>
      </c>
      <c r="E575" s="184" t="s">
        <v>538</v>
      </c>
      <c r="F575" s="184" t="s">
        <v>539</v>
      </c>
      <c r="G575" s="171"/>
      <c r="H575" s="171"/>
      <c r="I575" s="174"/>
      <c r="J575" s="185">
        <f>BK575</f>
        <v>0</v>
      </c>
      <c r="K575" s="171"/>
      <c r="L575" s="176"/>
      <c r="M575" s="177"/>
      <c r="N575" s="178"/>
      <c r="O575" s="178"/>
      <c r="P575" s="179">
        <f>SUM(P576:P577)</f>
        <v>0</v>
      </c>
      <c r="Q575" s="178"/>
      <c r="R575" s="179">
        <f>SUM(R576:R577)</f>
        <v>0</v>
      </c>
      <c r="S575" s="178"/>
      <c r="T575" s="180">
        <f>SUM(T576:T577)</f>
        <v>0</v>
      </c>
      <c r="AR575" s="181" t="s">
        <v>88</v>
      </c>
      <c r="AT575" s="182" t="s">
        <v>79</v>
      </c>
      <c r="AU575" s="182" t="s">
        <v>88</v>
      </c>
      <c r="AY575" s="181" t="s">
        <v>126</v>
      </c>
      <c r="BK575" s="183">
        <f>SUM(BK576:BK577)</f>
        <v>0</v>
      </c>
    </row>
    <row r="576" spans="1:65" s="2" customFormat="1" ht="24.2" customHeight="1">
      <c r="A576" s="34"/>
      <c r="B576" s="35"/>
      <c r="C576" s="186" t="s">
        <v>540</v>
      </c>
      <c r="D576" s="186" t="s">
        <v>128</v>
      </c>
      <c r="E576" s="187" t="s">
        <v>541</v>
      </c>
      <c r="F576" s="188" t="s">
        <v>542</v>
      </c>
      <c r="G576" s="189" t="s">
        <v>343</v>
      </c>
      <c r="H576" s="190">
        <v>2244.8989999999999</v>
      </c>
      <c r="I576" s="191"/>
      <c r="J576" s="192">
        <f>ROUND(I576*H576,2)</f>
        <v>0</v>
      </c>
      <c r="K576" s="188" t="s">
        <v>132</v>
      </c>
      <c r="L576" s="39"/>
      <c r="M576" s="193" t="s">
        <v>1</v>
      </c>
      <c r="N576" s="194" t="s">
        <v>45</v>
      </c>
      <c r="O576" s="71"/>
      <c r="P576" s="195">
        <f>O576*H576</f>
        <v>0</v>
      </c>
      <c r="Q576" s="195">
        <v>0</v>
      </c>
      <c r="R576" s="195">
        <f>Q576*H576</f>
        <v>0</v>
      </c>
      <c r="S576" s="195">
        <v>0</v>
      </c>
      <c r="T576" s="196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97" t="s">
        <v>133</v>
      </c>
      <c r="AT576" s="197" t="s">
        <v>128</v>
      </c>
      <c r="AU576" s="197" t="s">
        <v>90</v>
      </c>
      <c r="AY576" s="17" t="s">
        <v>126</v>
      </c>
      <c r="BE576" s="198">
        <f>IF(N576="základní",J576,0)</f>
        <v>0</v>
      </c>
      <c r="BF576" s="198">
        <f>IF(N576="snížená",J576,0)</f>
        <v>0</v>
      </c>
      <c r="BG576" s="198">
        <f>IF(N576="zákl. přenesená",J576,0)</f>
        <v>0</v>
      </c>
      <c r="BH576" s="198">
        <f>IF(N576="sníž. přenesená",J576,0)</f>
        <v>0</v>
      </c>
      <c r="BI576" s="198">
        <f>IF(N576="nulová",J576,0)</f>
        <v>0</v>
      </c>
      <c r="BJ576" s="17" t="s">
        <v>88</v>
      </c>
      <c r="BK576" s="198">
        <f>ROUND(I576*H576,2)</f>
        <v>0</v>
      </c>
      <c r="BL576" s="17" t="s">
        <v>133</v>
      </c>
      <c r="BM576" s="197" t="s">
        <v>543</v>
      </c>
    </row>
    <row r="577" spans="1:65" s="2" customFormat="1" ht="19.5">
      <c r="A577" s="34"/>
      <c r="B577" s="35"/>
      <c r="C577" s="36"/>
      <c r="D577" s="199" t="s">
        <v>135</v>
      </c>
      <c r="E577" s="36"/>
      <c r="F577" s="200" t="s">
        <v>542</v>
      </c>
      <c r="G577" s="36"/>
      <c r="H577" s="36"/>
      <c r="I577" s="201"/>
      <c r="J577" s="36"/>
      <c r="K577" s="36"/>
      <c r="L577" s="39"/>
      <c r="M577" s="202"/>
      <c r="N577" s="203"/>
      <c r="O577" s="71"/>
      <c r="P577" s="71"/>
      <c r="Q577" s="71"/>
      <c r="R577" s="71"/>
      <c r="S577" s="71"/>
      <c r="T577" s="72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135</v>
      </c>
      <c r="AU577" s="17" t="s">
        <v>90</v>
      </c>
    </row>
    <row r="578" spans="1:65" s="12" customFormat="1" ht="22.9" customHeight="1">
      <c r="B578" s="170"/>
      <c r="C578" s="171"/>
      <c r="D578" s="172" t="s">
        <v>79</v>
      </c>
      <c r="E578" s="184" t="s">
        <v>544</v>
      </c>
      <c r="F578" s="184" t="s">
        <v>545</v>
      </c>
      <c r="G578" s="171"/>
      <c r="H578" s="171"/>
      <c r="I578" s="174"/>
      <c r="J578" s="185">
        <f>BK578</f>
        <v>0</v>
      </c>
      <c r="K578" s="171"/>
      <c r="L578" s="176"/>
      <c r="M578" s="177"/>
      <c r="N578" s="178"/>
      <c r="O578" s="178"/>
      <c r="P578" s="179">
        <f>SUM(P579:P597)</f>
        <v>0</v>
      </c>
      <c r="Q578" s="178"/>
      <c r="R578" s="179">
        <f>SUM(R579:R597)</f>
        <v>0</v>
      </c>
      <c r="S578" s="178"/>
      <c r="T578" s="180">
        <f>SUM(T579:T597)</f>
        <v>0</v>
      </c>
      <c r="AR578" s="181" t="s">
        <v>88</v>
      </c>
      <c r="AT578" s="182" t="s">
        <v>79</v>
      </c>
      <c r="AU578" s="182" t="s">
        <v>88</v>
      </c>
      <c r="AY578" s="181" t="s">
        <v>126</v>
      </c>
      <c r="BK578" s="183">
        <f>SUM(BK579:BK597)</f>
        <v>0</v>
      </c>
    </row>
    <row r="579" spans="1:65" s="2" customFormat="1" ht="24.2" customHeight="1">
      <c r="A579" s="34"/>
      <c r="B579" s="35"/>
      <c r="C579" s="186" t="s">
        <v>546</v>
      </c>
      <c r="D579" s="186" t="s">
        <v>128</v>
      </c>
      <c r="E579" s="187" t="s">
        <v>547</v>
      </c>
      <c r="F579" s="188" t="s">
        <v>548</v>
      </c>
      <c r="G579" s="189" t="s">
        <v>343</v>
      </c>
      <c r="H579" s="190">
        <v>243.59800000000001</v>
      </c>
      <c r="I579" s="191"/>
      <c r="J579" s="192">
        <f>ROUND(I579*H579,2)</f>
        <v>0</v>
      </c>
      <c r="K579" s="188" t="s">
        <v>132</v>
      </c>
      <c r="L579" s="39"/>
      <c r="M579" s="193" t="s">
        <v>1</v>
      </c>
      <c r="N579" s="194" t="s">
        <v>45</v>
      </c>
      <c r="O579" s="71"/>
      <c r="P579" s="195">
        <f>O579*H579</f>
        <v>0</v>
      </c>
      <c r="Q579" s="195">
        <v>0</v>
      </c>
      <c r="R579" s="195">
        <f>Q579*H579</f>
        <v>0</v>
      </c>
      <c r="S579" s="195">
        <v>0</v>
      </c>
      <c r="T579" s="196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97" t="s">
        <v>133</v>
      </c>
      <c r="AT579" s="197" t="s">
        <v>128</v>
      </c>
      <c r="AU579" s="197" t="s">
        <v>90</v>
      </c>
      <c r="AY579" s="17" t="s">
        <v>126</v>
      </c>
      <c r="BE579" s="198">
        <f>IF(N579="základní",J579,0)</f>
        <v>0</v>
      </c>
      <c r="BF579" s="198">
        <f>IF(N579="snížená",J579,0)</f>
        <v>0</v>
      </c>
      <c r="BG579" s="198">
        <f>IF(N579="zákl. přenesená",J579,0)</f>
        <v>0</v>
      </c>
      <c r="BH579" s="198">
        <f>IF(N579="sníž. přenesená",J579,0)</f>
        <v>0</v>
      </c>
      <c r="BI579" s="198">
        <f>IF(N579="nulová",J579,0)</f>
        <v>0</v>
      </c>
      <c r="BJ579" s="17" t="s">
        <v>88</v>
      </c>
      <c r="BK579" s="198">
        <f>ROUND(I579*H579,2)</f>
        <v>0</v>
      </c>
      <c r="BL579" s="17" t="s">
        <v>133</v>
      </c>
      <c r="BM579" s="197" t="s">
        <v>549</v>
      </c>
    </row>
    <row r="580" spans="1:65" s="2" customFormat="1" ht="19.5">
      <c r="A580" s="34"/>
      <c r="B580" s="35"/>
      <c r="C580" s="36"/>
      <c r="D580" s="199" t="s">
        <v>135</v>
      </c>
      <c r="E580" s="36"/>
      <c r="F580" s="200" t="s">
        <v>550</v>
      </c>
      <c r="G580" s="36"/>
      <c r="H580" s="36"/>
      <c r="I580" s="201"/>
      <c r="J580" s="36"/>
      <c r="K580" s="36"/>
      <c r="L580" s="39"/>
      <c r="M580" s="202"/>
      <c r="N580" s="203"/>
      <c r="O580" s="71"/>
      <c r="P580" s="71"/>
      <c r="Q580" s="71"/>
      <c r="R580" s="71"/>
      <c r="S580" s="71"/>
      <c r="T580" s="72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7" t="s">
        <v>135</v>
      </c>
      <c r="AU580" s="17" t="s">
        <v>90</v>
      </c>
    </row>
    <row r="581" spans="1:65" s="2" customFormat="1" ht="24.2" customHeight="1">
      <c r="A581" s="34"/>
      <c r="B581" s="35"/>
      <c r="C581" s="186" t="s">
        <v>551</v>
      </c>
      <c r="D581" s="186" t="s">
        <v>128</v>
      </c>
      <c r="E581" s="187" t="s">
        <v>552</v>
      </c>
      <c r="F581" s="188" t="s">
        <v>553</v>
      </c>
      <c r="G581" s="189" t="s">
        <v>343</v>
      </c>
      <c r="H581" s="190">
        <v>7307.94</v>
      </c>
      <c r="I581" s="191"/>
      <c r="J581" s="192">
        <f>ROUND(I581*H581,2)</f>
        <v>0</v>
      </c>
      <c r="K581" s="188" t="s">
        <v>132</v>
      </c>
      <c r="L581" s="39"/>
      <c r="M581" s="193" t="s">
        <v>1</v>
      </c>
      <c r="N581" s="194" t="s">
        <v>45</v>
      </c>
      <c r="O581" s="71"/>
      <c r="P581" s="195">
        <f>O581*H581</f>
        <v>0</v>
      </c>
      <c r="Q581" s="195">
        <v>0</v>
      </c>
      <c r="R581" s="195">
        <f>Q581*H581</f>
        <v>0</v>
      </c>
      <c r="S581" s="195">
        <v>0</v>
      </c>
      <c r="T581" s="196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97" t="s">
        <v>133</v>
      </c>
      <c r="AT581" s="197" t="s">
        <v>128</v>
      </c>
      <c r="AU581" s="197" t="s">
        <v>90</v>
      </c>
      <c r="AY581" s="17" t="s">
        <v>126</v>
      </c>
      <c r="BE581" s="198">
        <f>IF(N581="základní",J581,0)</f>
        <v>0</v>
      </c>
      <c r="BF581" s="198">
        <f>IF(N581="snížená",J581,0)</f>
        <v>0</v>
      </c>
      <c r="BG581" s="198">
        <f>IF(N581="zákl. přenesená",J581,0)</f>
        <v>0</v>
      </c>
      <c r="BH581" s="198">
        <f>IF(N581="sníž. přenesená",J581,0)</f>
        <v>0</v>
      </c>
      <c r="BI581" s="198">
        <f>IF(N581="nulová",J581,0)</f>
        <v>0</v>
      </c>
      <c r="BJ581" s="17" t="s">
        <v>88</v>
      </c>
      <c r="BK581" s="198">
        <f>ROUND(I581*H581,2)</f>
        <v>0</v>
      </c>
      <c r="BL581" s="17" t="s">
        <v>133</v>
      </c>
      <c r="BM581" s="197" t="s">
        <v>554</v>
      </c>
    </row>
    <row r="582" spans="1:65" s="2" customFormat="1" ht="29.25">
      <c r="A582" s="34"/>
      <c r="B582" s="35"/>
      <c r="C582" s="36"/>
      <c r="D582" s="199" t="s">
        <v>135</v>
      </c>
      <c r="E582" s="36"/>
      <c r="F582" s="200" t="s">
        <v>555</v>
      </c>
      <c r="G582" s="36"/>
      <c r="H582" s="36"/>
      <c r="I582" s="201"/>
      <c r="J582" s="36"/>
      <c r="K582" s="36"/>
      <c r="L582" s="39"/>
      <c r="M582" s="202"/>
      <c r="N582" s="203"/>
      <c r="O582" s="71"/>
      <c r="P582" s="71"/>
      <c r="Q582" s="71"/>
      <c r="R582" s="71"/>
      <c r="S582" s="71"/>
      <c r="T582" s="72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7" t="s">
        <v>135</v>
      </c>
      <c r="AU582" s="17" t="s">
        <v>90</v>
      </c>
    </row>
    <row r="583" spans="1:65" s="14" customFormat="1" ht="11.25">
      <c r="B583" s="214"/>
      <c r="C583" s="215"/>
      <c r="D583" s="199" t="s">
        <v>137</v>
      </c>
      <c r="E583" s="215"/>
      <c r="F583" s="217" t="s">
        <v>556</v>
      </c>
      <c r="G583" s="215"/>
      <c r="H583" s="218">
        <v>7307.94</v>
      </c>
      <c r="I583" s="219"/>
      <c r="J583" s="215"/>
      <c r="K583" s="215"/>
      <c r="L583" s="220"/>
      <c r="M583" s="221"/>
      <c r="N583" s="222"/>
      <c r="O583" s="222"/>
      <c r="P583" s="222"/>
      <c r="Q583" s="222"/>
      <c r="R583" s="222"/>
      <c r="S583" s="222"/>
      <c r="T583" s="223"/>
      <c r="AT583" s="224" t="s">
        <v>137</v>
      </c>
      <c r="AU583" s="224" t="s">
        <v>90</v>
      </c>
      <c r="AV583" s="14" t="s">
        <v>90</v>
      </c>
      <c r="AW583" s="14" t="s">
        <v>4</v>
      </c>
      <c r="AX583" s="14" t="s">
        <v>88</v>
      </c>
      <c r="AY583" s="224" t="s">
        <v>126</v>
      </c>
    </row>
    <row r="584" spans="1:65" s="2" customFormat="1" ht="16.5" customHeight="1">
      <c r="A584" s="34"/>
      <c r="B584" s="35"/>
      <c r="C584" s="186" t="s">
        <v>557</v>
      </c>
      <c r="D584" s="186" t="s">
        <v>128</v>
      </c>
      <c r="E584" s="187" t="s">
        <v>558</v>
      </c>
      <c r="F584" s="188" t="s">
        <v>559</v>
      </c>
      <c r="G584" s="189" t="s">
        <v>343</v>
      </c>
      <c r="H584" s="190">
        <v>243.59800000000001</v>
      </c>
      <c r="I584" s="191"/>
      <c r="J584" s="192">
        <f>ROUND(I584*H584,2)</f>
        <v>0</v>
      </c>
      <c r="K584" s="188" t="s">
        <v>132</v>
      </c>
      <c r="L584" s="39"/>
      <c r="M584" s="193" t="s">
        <v>1</v>
      </c>
      <c r="N584" s="194" t="s">
        <v>45</v>
      </c>
      <c r="O584" s="71"/>
      <c r="P584" s="195">
        <f>O584*H584</f>
        <v>0</v>
      </c>
      <c r="Q584" s="195">
        <v>0</v>
      </c>
      <c r="R584" s="195">
        <f>Q584*H584</f>
        <v>0</v>
      </c>
      <c r="S584" s="195">
        <v>0</v>
      </c>
      <c r="T584" s="196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7" t="s">
        <v>133</v>
      </c>
      <c r="AT584" s="197" t="s">
        <v>128</v>
      </c>
      <c r="AU584" s="197" t="s">
        <v>90</v>
      </c>
      <c r="AY584" s="17" t="s">
        <v>126</v>
      </c>
      <c r="BE584" s="198">
        <f>IF(N584="základní",J584,0)</f>
        <v>0</v>
      </c>
      <c r="BF584" s="198">
        <f>IF(N584="snížená",J584,0)</f>
        <v>0</v>
      </c>
      <c r="BG584" s="198">
        <f>IF(N584="zákl. přenesená",J584,0)</f>
        <v>0</v>
      </c>
      <c r="BH584" s="198">
        <f>IF(N584="sníž. přenesená",J584,0)</f>
        <v>0</v>
      </c>
      <c r="BI584" s="198">
        <f>IF(N584="nulová",J584,0)</f>
        <v>0</v>
      </c>
      <c r="BJ584" s="17" t="s">
        <v>88</v>
      </c>
      <c r="BK584" s="198">
        <f>ROUND(I584*H584,2)</f>
        <v>0</v>
      </c>
      <c r="BL584" s="17" t="s">
        <v>133</v>
      </c>
      <c r="BM584" s="197" t="s">
        <v>560</v>
      </c>
    </row>
    <row r="585" spans="1:65" s="2" customFormat="1" ht="11.25">
      <c r="A585" s="34"/>
      <c r="B585" s="35"/>
      <c r="C585" s="36"/>
      <c r="D585" s="199" t="s">
        <v>135</v>
      </c>
      <c r="E585" s="36"/>
      <c r="F585" s="200" t="s">
        <v>559</v>
      </c>
      <c r="G585" s="36"/>
      <c r="H585" s="36"/>
      <c r="I585" s="201"/>
      <c r="J585" s="36"/>
      <c r="K585" s="36"/>
      <c r="L585" s="39"/>
      <c r="M585" s="202"/>
      <c r="N585" s="203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135</v>
      </c>
      <c r="AU585" s="17" t="s">
        <v>90</v>
      </c>
    </row>
    <row r="586" spans="1:65" s="2" customFormat="1" ht="33" customHeight="1">
      <c r="A586" s="34"/>
      <c r="B586" s="35"/>
      <c r="C586" s="186" t="s">
        <v>561</v>
      </c>
      <c r="D586" s="186" t="s">
        <v>128</v>
      </c>
      <c r="E586" s="187" t="s">
        <v>562</v>
      </c>
      <c r="F586" s="188" t="s">
        <v>563</v>
      </c>
      <c r="G586" s="189" t="s">
        <v>343</v>
      </c>
      <c r="H586" s="190">
        <v>113.538</v>
      </c>
      <c r="I586" s="191"/>
      <c r="J586" s="192">
        <f>ROUND(I586*H586,2)</f>
        <v>0</v>
      </c>
      <c r="K586" s="188" t="s">
        <v>132</v>
      </c>
      <c r="L586" s="39"/>
      <c r="M586" s="193" t="s">
        <v>1</v>
      </c>
      <c r="N586" s="194" t="s">
        <v>45</v>
      </c>
      <c r="O586" s="71"/>
      <c r="P586" s="195">
        <f>O586*H586</f>
        <v>0</v>
      </c>
      <c r="Q586" s="195">
        <v>0</v>
      </c>
      <c r="R586" s="195">
        <f>Q586*H586</f>
        <v>0</v>
      </c>
      <c r="S586" s="195">
        <v>0</v>
      </c>
      <c r="T586" s="196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97" t="s">
        <v>133</v>
      </c>
      <c r="AT586" s="197" t="s">
        <v>128</v>
      </c>
      <c r="AU586" s="197" t="s">
        <v>90</v>
      </c>
      <c r="AY586" s="17" t="s">
        <v>126</v>
      </c>
      <c r="BE586" s="198">
        <f>IF(N586="základní",J586,0)</f>
        <v>0</v>
      </c>
      <c r="BF586" s="198">
        <f>IF(N586="snížená",J586,0)</f>
        <v>0</v>
      </c>
      <c r="BG586" s="198">
        <f>IF(N586="zákl. přenesená",J586,0)</f>
        <v>0</v>
      </c>
      <c r="BH586" s="198">
        <f>IF(N586="sníž. přenesená",J586,0)</f>
        <v>0</v>
      </c>
      <c r="BI586" s="198">
        <f>IF(N586="nulová",J586,0)</f>
        <v>0</v>
      </c>
      <c r="BJ586" s="17" t="s">
        <v>88</v>
      </c>
      <c r="BK586" s="198">
        <f>ROUND(I586*H586,2)</f>
        <v>0</v>
      </c>
      <c r="BL586" s="17" t="s">
        <v>133</v>
      </c>
      <c r="BM586" s="197" t="s">
        <v>564</v>
      </c>
    </row>
    <row r="587" spans="1:65" s="2" customFormat="1" ht="19.5">
      <c r="A587" s="34"/>
      <c r="B587" s="35"/>
      <c r="C587" s="36"/>
      <c r="D587" s="199" t="s">
        <v>135</v>
      </c>
      <c r="E587" s="36"/>
      <c r="F587" s="200" t="s">
        <v>563</v>
      </c>
      <c r="G587" s="36"/>
      <c r="H587" s="36"/>
      <c r="I587" s="201"/>
      <c r="J587" s="36"/>
      <c r="K587" s="36"/>
      <c r="L587" s="39"/>
      <c r="M587" s="202"/>
      <c r="N587" s="203"/>
      <c r="O587" s="71"/>
      <c r="P587" s="71"/>
      <c r="Q587" s="71"/>
      <c r="R587" s="71"/>
      <c r="S587" s="71"/>
      <c r="T587" s="72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7" t="s">
        <v>135</v>
      </c>
      <c r="AU587" s="17" t="s">
        <v>90</v>
      </c>
    </row>
    <row r="588" spans="1:65" s="14" customFormat="1" ht="11.25">
      <c r="B588" s="214"/>
      <c r="C588" s="215"/>
      <c r="D588" s="199" t="s">
        <v>137</v>
      </c>
      <c r="E588" s="216" t="s">
        <v>1</v>
      </c>
      <c r="F588" s="217" t="s">
        <v>565</v>
      </c>
      <c r="G588" s="215"/>
      <c r="H588" s="218">
        <v>113.538</v>
      </c>
      <c r="I588" s="219"/>
      <c r="J588" s="215"/>
      <c r="K588" s="215"/>
      <c r="L588" s="220"/>
      <c r="M588" s="221"/>
      <c r="N588" s="222"/>
      <c r="O588" s="222"/>
      <c r="P588" s="222"/>
      <c r="Q588" s="222"/>
      <c r="R588" s="222"/>
      <c r="S588" s="222"/>
      <c r="T588" s="223"/>
      <c r="AT588" s="224" t="s">
        <v>137</v>
      </c>
      <c r="AU588" s="224" t="s">
        <v>90</v>
      </c>
      <c r="AV588" s="14" t="s">
        <v>90</v>
      </c>
      <c r="AW588" s="14" t="s">
        <v>36</v>
      </c>
      <c r="AX588" s="14" t="s">
        <v>80</v>
      </c>
      <c r="AY588" s="224" t="s">
        <v>126</v>
      </c>
    </row>
    <row r="589" spans="1:65" s="15" customFormat="1" ht="11.25">
      <c r="B589" s="225"/>
      <c r="C589" s="226"/>
      <c r="D589" s="199" t="s">
        <v>137</v>
      </c>
      <c r="E589" s="227" t="s">
        <v>1</v>
      </c>
      <c r="F589" s="228" t="s">
        <v>148</v>
      </c>
      <c r="G589" s="226"/>
      <c r="H589" s="229">
        <v>113.538</v>
      </c>
      <c r="I589" s="230"/>
      <c r="J589" s="226"/>
      <c r="K589" s="226"/>
      <c r="L589" s="231"/>
      <c r="M589" s="232"/>
      <c r="N589" s="233"/>
      <c r="O589" s="233"/>
      <c r="P589" s="233"/>
      <c r="Q589" s="233"/>
      <c r="R589" s="233"/>
      <c r="S589" s="233"/>
      <c r="T589" s="234"/>
      <c r="AT589" s="235" t="s">
        <v>137</v>
      </c>
      <c r="AU589" s="235" t="s">
        <v>90</v>
      </c>
      <c r="AV589" s="15" t="s">
        <v>133</v>
      </c>
      <c r="AW589" s="15" t="s">
        <v>36</v>
      </c>
      <c r="AX589" s="15" t="s">
        <v>88</v>
      </c>
      <c r="AY589" s="235" t="s">
        <v>126</v>
      </c>
    </row>
    <row r="590" spans="1:65" s="2" customFormat="1" ht="33" customHeight="1">
      <c r="A590" s="34"/>
      <c r="B590" s="35"/>
      <c r="C590" s="186" t="s">
        <v>566</v>
      </c>
      <c r="D590" s="186" t="s">
        <v>128</v>
      </c>
      <c r="E590" s="187" t="s">
        <v>567</v>
      </c>
      <c r="F590" s="188" t="s">
        <v>568</v>
      </c>
      <c r="G590" s="189" t="s">
        <v>343</v>
      </c>
      <c r="H590" s="190">
        <v>33.783000000000001</v>
      </c>
      <c r="I590" s="191"/>
      <c r="J590" s="192">
        <f>ROUND(I590*H590,2)</f>
        <v>0</v>
      </c>
      <c r="K590" s="188" t="s">
        <v>132</v>
      </c>
      <c r="L590" s="39"/>
      <c r="M590" s="193" t="s">
        <v>1</v>
      </c>
      <c r="N590" s="194" t="s">
        <v>45</v>
      </c>
      <c r="O590" s="71"/>
      <c r="P590" s="195">
        <f>O590*H590</f>
        <v>0</v>
      </c>
      <c r="Q590" s="195">
        <v>0</v>
      </c>
      <c r="R590" s="195">
        <f>Q590*H590</f>
        <v>0</v>
      </c>
      <c r="S590" s="195">
        <v>0</v>
      </c>
      <c r="T590" s="196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7" t="s">
        <v>133</v>
      </c>
      <c r="AT590" s="197" t="s">
        <v>128</v>
      </c>
      <c r="AU590" s="197" t="s">
        <v>90</v>
      </c>
      <c r="AY590" s="17" t="s">
        <v>126</v>
      </c>
      <c r="BE590" s="198">
        <f>IF(N590="základní",J590,0)</f>
        <v>0</v>
      </c>
      <c r="BF590" s="198">
        <f>IF(N590="snížená",J590,0)</f>
        <v>0</v>
      </c>
      <c r="BG590" s="198">
        <f>IF(N590="zákl. přenesená",J590,0)</f>
        <v>0</v>
      </c>
      <c r="BH590" s="198">
        <f>IF(N590="sníž. přenesená",J590,0)</f>
        <v>0</v>
      </c>
      <c r="BI590" s="198">
        <f>IF(N590="nulová",J590,0)</f>
        <v>0</v>
      </c>
      <c r="BJ590" s="17" t="s">
        <v>88</v>
      </c>
      <c r="BK590" s="198">
        <f>ROUND(I590*H590,2)</f>
        <v>0</v>
      </c>
      <c r="BL590" s="17" t="s">
        <v>133</v>
      </c>
      <c r="BM590" s="197" t="s">
        <v>569</v>
      </c>
    </row>
    <row r="591" spans="1:65" s="2" customFormat="1" ht="19.5">
      <c r="A591" s="34"/>
      <c r="B591" s="35"/>
      <c r="C591" s="36"/>
      <c r="D591" s="199" t="s">
        <v>135</v>
      </c>
      <c r="E591" s="36"/>
      <c r="F591" s="200" t="s">
        <v>568</v>
      </c>
      <c r="G591" s="36"/>
      <c r="H591" s="36"/>
      <c r="I591" s="201"/>
      <c r="J591" s="36"/>
      <c r="K591" s="36"/>
      <c r="L591" s="39"/>
      <c r="M591" s="202"/>
      <c r="N591" s="203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135</v>
      </c>
      <c r="AU591" s="17" t="s">
        <v>90</v>
      </c>
    </row>
    <row r="592" spans="1:65" s="14" customFormat="1" ht="11.25">
      <c r="B592" s="214"/>
      <c r="C592" s="215"/>
      <c r="D592" s="199" t="s">
        <v>137</v>
      </c>
      <c r="E592" s="216" t="s">
        <v>1</v>
      </c>
      <c r="F592" s="217" t="s">
        <v>570</v>
      </c>
      <c r="G592" s="215"/>
      <c r="H592" s="218">
        <v>33.783000000000001</v>
      </c>
      <c r="I592" s="219"/>
      <c r="J592" s="215"/>
      <c r="K592" s="215"/>
      <c r="L592" s="220"/>
      <c r="M592" s="221"/>
      <c r="N592" s="222"/>
      <c r="O592" s="222"/>
      <c r="P592" s="222"/>
      <c r="Q592" s="222"/>
      <c r="R592" s="222"/>
      <c r="S592" s="222"/>
      <c r="T592" s="223"/>
      <c r="AT592" s="224" t="s">
        <v>137</v>
      </c>
      <c r="AU592" s="224" t="s">
        <v>90</v>
      </c>
      <c r="AV592" s="14" t="s">
        <v>90</v>
      </c>
      <c r="AW592" s="14" t="s">
        <v>36</v>
      </c>
      <c r="AX592" s="14" t="s">
        <v>80</v>
      </c>
      <c r="AY592" s="224" t="s">
        <v>126</v>
      </c>
    </row>
    <row r="593" spans="1:65" s="15" customFormat="1" ht="11.25">
      <c r="B593" s="225"/>
      <c r="C593" s="226"/>
      <c r="D593" s="199" t="s">
        <v>137</v>
      </c>
      <c r="E593" s="227" t="s">
        <v>1</v>
      </c>
      <c r="F593" s="228" t="s">
        <v>148</v>
      </c>
      <c r="G593" s="226"/>
      <c r="H593" s="229">
        <v>33.783000000000001</v>
      </c>
      <c r="I593" s="230"/>
      <c r="J593" s="226"/>
      <c r="K593" s="226"/>
      <c r="L593" s="231"/>
      <c r="M593" s="232"/>
      <c r="N593" s="233"/>
      <c r="O593" s="233"/>
      <c r="P593" s="233"/>
      <c r="Q593" s="233"/>
      <c r="R593" s="233"/>
      <c r="S593" s="233"/>
      <c r="T593" s="234"/>
      <c r="AT593" s="235" t="s">
        <v>137</v>
      </c>
      <c r="AU593" s="235" t="s">
        <v>90</v>
      </c>
      <c r="AV593" s="15" t="s">
        <v>133</v>
      </c>
      <c r="AW593" s="15" t="s">
        <v>36</v>
      </c>
      <c r="AX593" s="15" t="s">
        <v>88</v>
      </c>
      <c r="AY593" s="235" t="s">
        <v>126</v>
      </c>
    </row>
    <row r="594" spans="1:65" s="2" customFormat="1" ht="24.2" customHeight="1">
      <c r="A594" s="34"/>
      <c r="B594" s="35"/>
      <c r="C594" s="186" t="s">
        <v>571</v>
      </c>
      <c r="D594" s="186" t="s">
        <v>128</v>
      </c>
      <c r="E594" s="187" t="s">
        <v>572</v>
      </c>
      <c r="F594" s="188" t="s">
        <v>342</v>
      </c>
      <c r="G594" s="189" t="s">
        <v>343</v>
      </c>
      <c r="H594" s="190">
        <v>96.277000000000001</v>
      </c>
      <c r="I594" s="191"/>
      <c r="J594" s="192">
        <f>ROUND(I594*H594,2)</f>
        <v>0</v>
      </c>
      <c r="K594" s="188" t="s">
        <v>132</v>
      </c>
      <c r="L594" s="39"/>
      <c r="M594" s="193" t="s">
        <v>1</v>
      </c>
      <c r="N594" s="194" t="s">
        <v>45</v>
      </c>
      <c r="O594" s="71"/>
      <c r="P594" s="195">
        <f>O594*H594</f>
        <v>0</v>
      </c>
      <c r="Q594" s="195">
        <v>0</v>
      </c>
      <c r="R594" s="195">
        <f>Q594*H594</f>
        <v>0</v>
      </c>
      <c r="S594" s="195">
        <v>0</v>
      </c>
      <c r="T594" s="196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97" t="s">
        <v>133</v>
      </c>
      <c r="AT594" s="197" t="s">
        <v>128</v>
      </c>
      <c r="AU594" s="197" t="s">
        <v>90</v>
      </c>
      <c r="AY594" s="17" t="s">
        <v>126</v>
      </c>
      <c r="BE594" s="198">
        <f>IF(N594="základní",J594,0)</f>
        <v>0</v>
      </c>
      <c r="BF594" s="198">
        <f>IF(N594="snížená",J594,0)</f>
        <v>0</v>
      </c>
      <c r="BG594" s="198">
        <f>IF(N594="zákl. přenesená",J594,0)</f>
        <v>0</v>
      </c>
      <c r="BH594" s="198">
        <f>IF(N594="sníž. přenesená",J594,0)</f>
        <v>0</v>
      </c>
      <c r="BI594" s="198">
        <f>IF(N594="nulová",J594,0)</f>
        <v>0</v>
      </c>
      <c r="BJ594" s="17" t="s">
        <v>88</v>
      </c>
      <c r="BK594" s="198">
        <f>ROUND(I594*H594,2)</f>
        <v>0</v>
      </c>
      <c r="BL594" s="17" t="s">
        <v>133</v>
      </c>
      <c r="BM594" s="197" t="s">
        <v>573</v>
      </c>
    </row>
    <row r="595" spans="1:65" s="2" customFormat="1" ht="19.5">
      <c r="A595" s="34"/>
      <c r="B595" s="35"/>
      <c r="C595" s="36"/>
      <c r="D595" s="199" t="s">
        <v>135</v>
      </c>
      <c r="E595" s="36"/>
      <c r="F595" s="200" t="s">
        <v>342</v>
      </c>
      <c r="G595" s="36"/>
      <c r="H595" s="36"/>
      <c r="I595" s="201"/>
      <c r="J595" s="36"/>
      <c r="K595" s="36"/>
      <c r="L595" s="39"/>
      <c r="M595" s="202"/>
      <c r="N595" s="203"/>
      <c r="O595" s="71"/>
      <c r="P595" s="71"/>
      <c r="Q595" s="71"/>
      <c r="R595" s="71"/>
      <c r="S595" s="71"/>
      <c r="T595" s="72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7" t="s">
        <v>135</v>
      </c>
      <c r="AU595" s="17" t="s">
        <v>90</v>
      </c>
    </row>
    <row r="596" spans="1:65" s="14" customFormat="1" ht="11.25">
      <c r="B596" s="214"/>
      <c r="C596" s="215"/>
      <c r="D596" s="199" t="s">
        <v>137</v>
      </c>
      <c r="E596" s="216" t="s">
        <v>1</v>
      </c>
      <c r="F596" s="217" t="s">
        <v>574</v>
      </c>
      <c r="G596" s="215"/>
      <c r="H596" s="218">
        <v>96.277000000000001</v>
      </c>
      <c r="I596" s="219"/>
      <c r="J596" s="215"/>
      <c r="K596" s="215"/>
      <c r="L596" s="220"/>
      <c r="M596" s="221"/>
      <c r="N596" s="222"/>
      <c r="O596" s="222"/>
      <c r="P596" s="222"/>
      <c r="Q596" s="222"/>
      <c r="R596" s="222"/>
      <c r="S596" s="222"/>
      <c r="T596" s="223"/>
      <c r="AT596" s="224" t="s">
        <v>137</v>
      </c>
      <c r="AU596" s="224" t="s">
        <v>90</v>
      </c>
      <c r="AV596" s="14" t="s">
        <v>90</v>
      </c>
      <c r="AW596" s="14" t="s">
        <v>36</v>
      </c>
      <c r="AX596" s="14" t="s">
        <v>80</v>
      </c>
      <c r="AY596" s="224" t="s">
        <v>126</v>
      </c>
    </row>
    <row r="597" spans="1:65" s="15" customFormat="1" ht="11.25">
      <c r="B597" s="225"/>
      <c r="C597" s="226"/>
      <c r="D597" s="199" t="s">
        <v>137</v>
      </c>
      <c r="E597" s="227" t="s">
        <v>1</v>
      </c>
      <c r="F597" s="228" t="s">
        <v>148</v>
      </c>
      <c r="G597" s="226"/>
      <c r="H597" s="229">
        <v>96.277000000000001</v>
      </c>
      <c r="I597" s="230"/>
      <c r="J597" s="226"/>
      <c r="K597" s="226"/>
      <c r="L597" s="231"/>
      <c r="M597" s="246"/>
      <c r="N597" s="247"/>
      <c r="O597" s="247"/>
      <c r="P597" s="247"/>
      <c r="Q597" s="247"/>
      <c r="R597" s="247"/>
      <c r="S597" s="247"/>
      <c r="T597" s="248"/>
      <c r="AT597" s="235" t="s">
        <v>137</v>
      </c>
      <c r="AU597" s="235" t="s">
        <v>90</v>
      </c>
      <c r="AV597" s="15" t="s">
        <v>133</v>
      </c>
      <c r="AW597" s="15" t="s">
        <v>36</v>
      </c>
      <c r="AX597" s="15" t="s">
        <v>88</v>
      </c>
      <c r="AY597" s="235" t="s">
        <v>126</v>
      </c>
    </row>
    <row r="598" spans="1:65" s="2" customFormat="1" ht="6.95" customHeight="1">
      <c r="A598" s="34"/>
      <c r="B598" s="54"/>
      <c r="C598" s="55"/>
      <c r="D598" s="55"/>
      <c r="E598" s="55"/>
      <c r="F598" s="55"/>
      <c r="G598" s="55"/>
      <c r="H598" s="55"/>
      <c r="I598" s="55"/>
      <c r="J598" s="55"/>
      <c r="K598" s="55"/>
      <c r="L598" s="39"/>
      <c r="M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</row>
  </sheetData>
  <sheetProtection algorithmName="SHA-512" hashValue="wgWm7e5hU7Wp2us7iixjvteoyP383IWjv5IVDoOLOImtgjVzDkXOC+a58ZKfToVtmgv1PSafyGbEri2tXcCH2g==" saltValue="0AvV1dYD54TM4qiUfuh2toJXSkzigkso/wM2Jow0P+FFE2+VgHyT6ZaSk12zHZuDzq93UNKxKVCqSxOX8CcNdA==" spinCount="100000" sheet="1" objects="1" scenarios="1" formatColumns="0" formatRows="0" autoFilter="0"/>
  <autoFilter ref="C123:K597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95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3" t="str">
        <f>'Rekapitulace stavby'!K6</f>
        <v>Pardubice, ul. Mikulovická - vodovod II. etapa</v>
      </c>
      <c r="F7" s="294"/>
      <c r="G7" s="294"/>
      <c r="H7" s="294"/>
      <c r="L7" s="20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5" t="s">
        <v>575</v>
      </c>
      <c r="F9" s="296"/>
      <c r="G9" s="296"/>
      <c r="H9" s="29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15. 2. 2022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7" t="str">
        <f>'Rekapitulace stavby'!E14</f>
        <v>Vyplň údaj</v>
      </c>
      <c r="F18" s="298"/>
      <c r="G18" s="298"/>
      <c r="H18" s="298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9" t="s">
        <v>1</v>
      </c>
      <c r="F27" s="299"/>
      <c r="G27" s="299"/>
      <c r="H27" s="29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ROUND((SUM(BE122:BE173)),  2)</f>
        <v>0</v>
      </c>
      <c r="G33" s="34"/>
      <c r="H33" s="34"/>
      <c r="I33" s="124">
        <v>0.21</v>
      </c>
      <c r="J33" s="123">
        <f>ROUND(((SUM(BE122:BE173))*I33),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ROUND((SUM(BF122:BF173)),  2)</f>
        <v>0</v>
      </c>
      <c r="G34" s="34"/>
      <c r="H34" s="34"/>
      <c r="I34" s="124">
        <v>0.15</v>
      </c>
      <c r="J34" s="123">
        <f>ROUND(((SUM(BF122:BF173))*I34),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ROUND((SUM(BG122:BG173)),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ROUND((SUM(BH122:BH173)),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ROUND((SUM(BI122:BI173)),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0" t="str">
        <f>E7</f>
        <v>Pardubice, ul. Mikulovická - vodovod II. etapa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1" t="str">
        <f>E9</f>
        <v>819-10 - VON 01 - Vedlejší a ostatní náklady</v>
      </c>
      <c r="F87" s="302"/>
      <c r="G87" s="302"/>
      <c r="H87" s="30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Pardubice</v>
      </c>
      <c r="G89" s="36"/>
      <c r="H89" s="36"/>
      <c r="I89" s="29" t="s">
        <v>22</v>
      </c>
      <c r="J89" s="66" t="str">
        <f>IF(J12="","",J12)</f>
        <v>15. 2. 2022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Vodovody a kanalizace Pardubice, a.s.</v>
      </c>
      <c r="G91" s="36"/>
      <c r="H91" s="36"/>
      <c r="I91" s="29" t="s">
        <v>32</v>
      </c>
      <c r="J91" s="32" t="str">
        <f>E21</f>
        <v>VK PROJEKT, spol. s 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Ladislav Konvalina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1:31" s="9" customFormat="1" ht="24.95" customHeight="1">
      <c r="B97" s="147"/>
      <c r="C97" s="148"/>
      <c r="D97" s="149" t="s">
        <v>576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577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578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579</v>
      </c>
      <c r="E100" s="156"/>
      <c r="F100" s="156"/>
      <c r="G100" s="156"/>
      <c r="H100" s="156"/>
      <c r="I100" s="156"/>
      <c r="J100" s="157">
        <f>J150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580</v>
      </c>
      <c r="E101" s="156"/>
      <c r="F101" s="156"/>
      <c r="G101" s="156"/>
      <c r="H101" s="156"/>
      <c r="I101" s="156"/>
      <c r="J101" s="157">
        <f>J161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581</v>
      </c>
      <c r="E102" s="156"/>
      <c r="F102" s="156"/>
      <c r="G102" s="156"/>
      <c r="H102" s="156"/>
      <c r="I102" s="156"/>
      <c r="J102" s="157">
        <f>J166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111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0" t="str">
        <f>E7</f>
        <v>Pardubice, ul. Mikulovická - vodovod II. etapa</v>
      </c>
      <c r="F112" s="301"/>
      <c r="G112" s="301"/>
      <c r="H112" s="30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96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1" t="str">
        <f>E9</f>
        <v>819-10 - VON 01 - Vedlejší a ostatní náklady</v>
      </c>
      <c r="F114" s="302"/>
      <c r="G114" s="302"/>
      <c r="H114" s="30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Pardubice</v>
      </c>
      <c r="G116" s="36"/>
      <c r="H116" s="36"/>
      <c r="I116" s="29" t="s">
        <v>22</v>
      </c>
      <c r="J116" s="66" t="str">
        <f>IF(J12="","",J12)</f>
        <v>15. 2. 2022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E15</f>
        <v>Vodovody a kanalizace Pardubice, a.s.</v>
      </c>
      <c r="G118" s="36"/>
      <c r="H118" s="36"/>
      <c r="I118" s="29" t="s">
        <v>32</v>
      </c>
      <c r="J118" s="32" t="str">
        <f>E21</f>
        <v>VK PROJEKT, spol. s 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30</v>
      </c>
      <c r="D119" s="36"/>
      <c r="E119" s="36"/>
      <c r="F119" s="27" t="str">
        <f>IF(E18="","",E18)</f>
        <v>Vyplň údaj</v>
      </c>
      <c r="G119" s="36"/>
      <c r="H119" s="36"/>
      <c r="I119" s="29" t="s">
        <v>37</v>
      </c>
      <c r="J119" s="32" t="str">
        <f>E24</f>
        <v>Ladislav Konvalina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112</v>
      </c>
      <c r="D121" s="162" t="s">
        <v>65</v>
      </c>
      <c r="E121" s="162" t="s">
        <v>61</v>
      </c>
      <c r="F121" s="162" t="s">
        <v>62</v>
      </c>
      <c r="G121" s="162" t="s">
        <v>113</v>
      </c>
      <c r="H121" s="162" t="s">
        <v>114</v>
      </c>
      <c r="I121" s="162" t="s">
        <v>115</v>
      </c>
      <c r="J121" s="162" t="s">
        <v>100</v>
      </c>
      <c r="K121" s="163" t="s">
        <v>116</v>
      </c>
      <c r="L121" s="164"/>
      <c r="M121" s="75" t="s">
        <v>1</v>
      </c>
      <c r="N121" s="76" t="s">
        <v>44</v>
      </c>
      <c r="O121" s="76" t="s">
        <v>117</v>
      </c>
      <c r="P121" s="76" t="s">
        <v>118</v>
      </c>
      <c r="Q121" s="76" t="s">
        <v>119</v>
      </c>
      <c r="R121" s="76" t="s">
        <v>120</v>
      </c>
      <c r="S121" s="76" t="s">
        <v>121</v>
      </c>
      <c r="T121" s="77" t="s">
        <v>122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123</v>
      </c>
      <c r="D122" s="36"/>
      <c r="E122" s="36"/>
      <c r="F122" s="36"/>
      <c r="G122" s="36"/>
      <c r="H122" s="36"/>
      <c r="I122" s="36"/>
      <c r="J122" s="165">
        <f>BK122</f>
        <v>0</v>
      </c>
      <c r="K122" s="36"/>
      <c r="L122" s="39"/>
      <c r="M122" s="78"/>
      <c r="N122" s="166"/>
      <c r="O122" s="79"/>
      <c r="P122" s="167">
        <f>P123</f>
        <v>0</v>
      </c>
      <c r="Q122" s="79"/>
      <c r="R122" s="167">
        <f>R123</f>
        <v>0</v>
      </c>
      <c r="S122" s="79"/>
      <c r="T122" s="168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79</v>
      </c>
      <c r="AU122" s="17" t="s">
        <v>102</v>
      </c>
      <c r="BK122" s="169">
        <f>BK123</f>
        <v>0</v>
      </c>
    </row>
    <row r="123" spans="1:65" s="12" customFormat="1" ht="25.9" customHeight="1">
      <c r="B123" s="170"/>
      <c r="C123" s="171"/>
      <c r="D123" s="172" t="s">
        <v>79</v>
      </c>
      <c r="E123" s="173" t="s">
        <v>582</v>
      </c>
      <c r="F123" s="173" t="s">
        <v>583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P124+P129+P150+P161+P166</f>
        <v>0</v>
      </c>
      <c r="Q123" s="178"/>
      <c r="R123" s="179">
        <f>R124+R129+R150+R161+R166</f>
        <v>0</v>
      </c>
      <c r="S123" s="178"/>
      <c r="T123" s="180">
        <f>T124+T129+T150+T161+T166</f>
        <v>0</v>
      </c>
      <c r="AR123" s="181" t="s">
        <v>88</v>
      </c>
      <c r="AT123" s="182" t="s">
        <v>79</v>
      </c>
      <c r="AU123" s="182" t="s">
        <v>80</v>
      </c>
      <c r="AY123" s="181" t="s">
        <v>126</v>
      </c>
      <c r="BK123" s="183">
        <f>BK124+BK129+BK150+BK161+BK166</f>
        <v>0</v>
      </c>
    </row>
    <row r="124" spans="1:65" s="12" customFormat="1" ht="22.9" customHeight="1">
      <c r="B124" s="170"/>
      <c r="C124" s="171"/>
      <c r="D124" s="172" t="s">
        <v>79</v>
      </c>
      <c r="E124" s="184" t="s">
        <v>80</v>
      </c>
      <c r="F124" s="184" t="s">
        <v>583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SUM(P125:P128)</f>
        <v>0</v>
      </c>
      <c r="Q124" s="178"/>
      <c r="R124" s="179">
        <f>SUM(R125:R128)</f>
        <v>0</v>
      </c>
      <c r="S124" s="178"/>
      <c r="T124" s="180">
        <f>SUM(T125:T128)</f>
        <v>0</v>
      </c>
      <c r="AR124" s="181" t="s">
        <v>88</v>
      </c>
      <c r="AT124" s="182" t="s">
        <v>79</v>
      </c>
      <c r="AU124" s="182" t="s">
        <v>88</v>
      </c>
      <c r="AY124" s="181" t="s">
        <v>126</v>
      </c>
      <c r="BK124" s="183">
        <f>SUM(BK125:BK128)</f>
        <v>0</v>
      </c>
    </row>
    <row r="125" spans="1:65" s="2" customFormat="1" ht="16.5" customHeight="1">
      <c r="A125" s="34"/>
      <c r="B125" s="35"/>
      <c r="C125" s="186" t="s">
        <v>88</v>
      </c>
      <c r="D125" s="186" t="s">
        <v>128</v>
      </c>
      <c r="E125" s="187" t="s">
        <v>584</v>
      </c>
      <c r="F125" s="188" t="s">
        <v>585</v>
      </c>
      <c r="G125" s="189" t="s">
        <v>586</v>
      </c>
      <c r="H125" s="190">
        <v>1</v>
      </c>
      <c r="I125" s="191"/>
      <c r="J125" s="192">
        <f>ROUND(I125*H125,2)</f>
        <v>0</v>
      </c>
      <c r="K125" s="188" t="s">
        <v>1</v>
      </c>
      <c r="L125" s="39"/>
      <c r="M125" s="193" t="s">
        <v>1</v>
      </c>
      <c r="N125" s="194" t="s">
        <v>45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587</v>
      </c>
      <c r="AT125" s="197" t="s">
        <v>128</v>
      </c>
      <c r="AU125" s="197" t="s">
        <v>90</v>
      </c>
      <c r="AY125" s="17" t="s">
        <v>126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88</v>
      </c>
      <c r="BK125" s="198">
        <f>ROUND(I125*H125,2)</f>
        <v>0</v>
      </c>
      <c r="BL125" s="17" t="s">
        <v>587</v>
      </c>
      <c r="BM125" s="197" t="s">
        <v>588</v>
      </c>
    </row>
    <row r="126" spans="1:65" s="2" customFormat="1" ht="11.25">
      <c r="A126" s="34"/>
      <c r="B126" s="35"/>
      <c r="C126" s="36"/>
      <c r="D126" s="199" t="s">
        <v>135</v>
      </c>
      <c r="E126" s="36"/>
      <c r="F126" s="200" t="s">
        <v>585</v>
      </c>
      <c r="G126" s="36"/>
      <c r="H126" s="36"/>
      <c r="I126" s="201"/>
      <c r="J126" s="36"/>
      <c r="K126" s="36"/>
      <c r="L126" s="39"/>
      <c r="M126" s="202"/>
      <c r="N126" s="203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135</v>
      </c>
      <c r="AU126" s="17" t="s">
        <v>90</v>
      </c>
    </row>
    <row r="127" spans="1:65" s="13" customFormat="1" ht="11.25">
      <c r="B127" s="204"/>
      <c r="C127" s="205"/>
      <c r="D127" s="199" t="s">
        <v>137</v>
      </c>
      <c r="E127" s="206" t="s">
        <v>1</v>
      </c>
      <c r="F127" s="207" t="s">
        <v>589</v>
      </c>
      <c r="G127" s="205"/>
      <c r="H127" s="206" t="s">
        <v>1</v>
      </c>
      <c r="I127" s="208"/>
      <c r="J127" s="205"/>
      <c r="K127" s="205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137</v>
      </c>
      <c r="AU127" s="213" t="s">
        <v>90</v>
      </c>
      <c r="AV127" s="13" t="s">
        <v>88</v>
      </c>
      <c r="AW127" s="13" t="s">
        <v>36</v>
      </c>
      <c r="AX127" s="13" t="s">
        <v>80</v>
      </c>
      <c r="AY127" s="213" t="s">
        <v>126</v>
      </c>
    </row>
    <row r="128" spans="1:65" s="14" customFormat="1" ht="11.25">
      <c r="B128" s="214"/>
      <c r="C128" s="215"/>
      <c r="D128" s="199" t="s">
        <v>137</v>
      </c>
      <c r="E128" s="216" t="s">
        <v>1</v>
      </c>
      <c r="F128" s="217" t="s">
        <v>88</v>
      </c>
      <c r="G128" s="215"/>
      <c r="H128" s="218">
        <v>1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137</v>
      </c>
      <c r="AU128" s="224" t="s">
        <v>90</v>
      </c>
      <c r="AV128" s="14" t="s">
        <v>90</v>
      </c>
      <c r="AW128" s="14" t="s">
        <v>36</v>
      </c>
      <c r="AX128" s="14" t="s">
        <v>88</v>
      </c>
      <c r="AY128" s="224" t="s">
        <v>126</v>
      </c>
    </row>
    <row r="129" spans="1:65" s="12" customFormat="1" ht="22.9" customHeight="1">
      <c r="B129" s="170"/>
      <c r="C129" s="171"/>
      <c r="D129" s="172" t="s">
        <v>79</v>
      </c>
      <c r="E129" s="184" t="s">
        <v>590</v>
      </c>
      <c r="F129" s="184" t="s">
        <v>591</v>
      </c>
      <c r="G129" s="171"/>
      <c r="H129" s="171"/>
      <c r="I129" s="174"/>
      <c r="J129" s="185">
        <f>BK129</f>
        <v>0</v>
      </c>
      <c r="K129" s="171"/>
      <c r="L129" s="176"/>
      <c r="M129" s="177"/>
      <c r="N129" s="178"/>
      <c r="O129" s="178"/>
      <c r="P129" s="179">
        <f>SUM(P130:P149)</f>
        <v>0</v>
      </c>
      <c r="Q129" s="178"/>
      <c r="R129" s="179">
        <f>SUM(R130:R149)</f>
        <v>0</v>
      </c>
      <c r="S129" s="178"/>
      <c r="T129" s="180">
        <f>SUM(T130:T149)</f>
        <v>0</v>
      </c>
      <c r="AR129" s="181" t="s">
        <v>164</v>
      </c>
      <c r="AT129" s="182" t="s">
        <v>79</v>
      </c>
      <c r="AU129" s="182" t="s">
        <v>88</v>
      </c>
      <c r="AY129" s="181" t="s">
        <v>126</v>
      </c>
      <c r="BK129" s="183">
        <f>SUM(BK130:BK149)</f>
        <v>0</v>
      </c>
    </row>
    <row r="130" spans="1:65" s="2" customFormat="1" ht="24.2" customHeight="1">
      <c r="A130" s="34"/>
      <c r="B130" s="35"/>
      <c r="C130" s="186" t="s">
        <v>90</v>
      </c>
      <c r="D130" s="186" t="s">
        <v>128</v>
      </c>
      <c r="E130" s="187" t="s">
        <v>592</v>
      </c>
      <c r="F130" s="188" t="s">
        <v>593</v>
      </c>
      <c r="G130" s="189" t="s">
        <v>594</v>
      </c>
      <c r="H130" s="190">
        <v>1</v>
      </c>
      <c r="I130" s="191"/>
      <c r="J130" s="192">
        <f>ROUND(I130*H130,2)</f>
        <v>0</v>
      </c>
      <c r="K130" s="188" t="s">
        <v>132</v>
      </c>
      <c r="L130" s="39"/>
      <c r="M130" s="193" t="s">
        <v>1</v>
      </c>
      <c r="N130" s="194" t="s">
        <v>45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133</v>
      </c>
      <c r="AT130" s="197" t="s">
        <v>128</v>
      </c>
      <c r="AU130" s="197" t="s">
        <v>90</v>
      </c>
      <c r="AY130" s="17" t="s">
        <v>126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88</v>
      </c>
      <c r="BK130" s="198">
        <f>ROUND(I130*H130,2)</f>
        <v>0</v>
      </c>
      <c r="BL130" s="17" t="s">
        <v>133</v>
      </c>
      <c r="BM130" s="197" t="s">
        <v>595</v>
      </c>
    </row>
    <row r="131" spans="1:65" s="2" customFormat="1" ht="11.25">
      <c r="A131" s="34"/>
      <c r="B131" s="35"/>
      <c r="C131" s="36"/>
      <c r="D131" s="199" t="s">
        <v>135</v>
      </c>
      <c r="E131" s="36"/>
      <c r="F131" s="200" t="s">
        <v>593</v>
      </c>
      <c r="G131" s="36"/>
      <c r="H131" s="36"/>
      <c r="I131" s="201"/>
      <c r="J131" s="36"/>
      <c r="K131" s="36"/>
      <c r="L131" s="39"/>
      <c r="M131" s="202"/>
      <c r="N131" s="203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135</v>
      </c>
      <c r="AU131" s="17" t="s">
        <v>90</v>
      </c>
    </row>
    <row r="132" spans="1:65" s="14" customFormat="1" ht="11.25">
      <c r="B132" s="214"/>
      <c r="C132" s="215"/>
      <c r="D132" s="199" t="s">
        <v>137</v>
      </c>
      <c r="E132" s="216" t="s">
        <v>1</v>
      </c>
      <c r="F132" s="217" t="s">
        <v>88</v>
      </c>
      <c r="G132" s="215"/>
      <c r="H132" s="218">
        <v>1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137</v>
      </c>
      <c r="AU132" s="224" t="s">
        <v>90</v>
      </c>
      <c r="AV132" s="14" t="s">
        <v>90</v>
      </c>
      <c r="AW132" s="14" t="s">
        <v>36</v>
      </c>
      <c r="AX132" s="14" t="s">
        <v>80</v>
      </c>
      <c r="AY132" s="224" t="s">
        <v>126</v>
      </c>
    </row>
    <row r="133" spans="1:65" s="15" customFormat="1" ht="11.25">
      <c r="B133" s="225"/>
      <c r="C133" s="226"/>
      <c r="D133" s="199" t="s">
        <v>137</v>
      </c>
      <c r="E133" s="227" t="s">
        <v>1</v>
      </c>
      <c r="F133" s="228" t="s">
        <v>148</v>
      </c>
      <c r="G133" s="226"/>
      <c r="H133" s="229">
        <v>1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137</v>
      </c>
      <c r="AU133" s="235" t="s">
        <v>90</v>
      </c>
      <c r="AV133" s="15" t="s">
        <v>133</v>
      </c>
      <c r="AW133" s="15" t="s">
        <v>36</v>
      </c>
      <c r="AX133" s="15" t="s">
        <v>88</v>
      </c>
      <c r="AY133" s="235" t="s">
        <v>126</v>
      </c>
    </row>
    <row r="134" spans="1:65" s="2" customFormat="1" ht="16.5" customHeight="1">
      <c r="A134" s="34"/>
      <c r="B134" s="35"/>
      <c r="C134" s="186" t="s">
        <v>149</v>
      </c>
      <c r="D134" s="186" t="s">
        <v>128</v>
      </c>
      <c r="E134" s="187" t="s">
        <v>596</v>
      </c>
      <c r="F134" s="188" t="s">
        <v>597</v>
      </c>
      <c r="G134" s="189" t="s">
        <v>586</v>
      </c>
      <c r="H134" s="190">
        <v>1</v>
      </c>
      <c r="I134" s="191"/>
      <c r="J134" s="192">
        <f>ROUND(I134*H134,2)</f>
        <v>0</v>
      </c>
      <c r="K134" s="188" t="s">
        <v>132</v>
      </c>
      <c r="L134" s="39"/>
      <c r="M134" s="193" t="s">
        <v>1</v>
      </c>
      <c r="N134" s="194" t="s">
        <v>45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598</v>
      </c>
      <c r="AT134" s="197" t="s">
        <v>128</v>
      </c>
      <c r="AU134" s="197" t="s">
        <v>90</v>
      </c>
      <c r="AY134" s="17" t="s">
        <v>126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88</v>
      </c>
      <c r="BK134" s="198">
        <f>ROUND(I134*H134,2)</f>
        <v>0</v>
      </c>
      <c r="BL134" s="17" t="s">
        <v>598</v>
      </c>
      <c r="BM134" s="197" t="s">
        <v>599</v>
      </c>
    </row>
    <row r="135" spans="1:65" s="2" customFormat="1" ht="19.5">
      <c r="A135" s="34"/>
      <c r="B135" s="35"/>
      <c r="C135" s="36"/>
      <c r="D135" s="199" t="s">
        <v>135</v>
      </c>
      <c r="E135" s="36"/>
      <c r="F135" s="200" t="s">
        <v>600</v>
      </c>
      <c r="G135" s="36"/>
      <c r="H135" s="36"/>
      <c r="I135" s="201"/>
      <c r="J135" s="36"/>
      <c r="K135" s="36"/>
      <c r="L135" s="39"/>
      <c r="M135" s="202"/>
      <c r="N135" s="203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135</v>
      </c>
      <c r="AU135" s="17" t="s">
        <v>90</v>
      </c>
    </row>
    <row r="136" spans="1:65" s="13" customFormat="1" ht="33.75">
      <c r="B136" s="204"/>
      <c r="C136" s="205"/>
      <c r="D136" s="199" t="s">
        <v>137</v>
      </c>
      <c r="E136" s="206" t="s">
        <v>1</v>
      </c>
      <c r="F136" s="207" t="s">
        <v>601</v>
      </c>
      <c r="G136" s="205"/>
      <c r="H136" s="206" t="s">
        <v>1</v>
      </c>
      <c r="I136" s="208"/>
      <c r="J136" s="205"/>
      <c r="K136" s="205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137</v>
      </c>
      <c r="AU136" s="213" t="s">
        <v>90</v>
      </c>
      <c r="AV136" s="13" t="s">
        <v>88</v>
      </c>
      <c r="AW136" s="13" t="s">
        <v>36</v>
      </c>
      <c r="AX136" s="13" t="s">
        <v>80</v>
      </c>
      <c r="AY136" s="213" t="s">
        <v>126</v>
      </c>
    </row>
    <row r="137" spans="1:65" s="13" customFormat="1" ht="11.25">
      <c r="B137" s="204"/>
      <c r="C137" s="205"/>
      <c r="D137" s="199" t="s">
        <v>137</v>
      </c>
      <c r="E137" s="206" t="s">
        <v>1</v>
      </c>
      <c r="F137" s="207" t="s">
        <v>602</v>
      </c>
      <c r="G137" s="205"/>
      <c r="H137" s="206" t="s">
        <v>1</v>
      </c>
      <c r="I137" s="208"/>
      <c r="J137" s="205"/>
      <c r="K137" s="205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137</v>
      </c>
      <c r="AU137" s="213" t="s">
        <v>90</v>
      </c>
      <c r="AV137" s="13" t="s">
        <v>88</v>
      </c>
      <c r="AW137" s="13" t="s">
        <v>36</v>
      </c>
      <c r="AX137" s="13" t="s">
        <v>80</v>
      </c>
      <c r="AY137" s="213" t="s">
        <v>126</v>
      </c>
    </row>
    <row r="138" spans="1:65" s="14" customFormat="1" ht="11.25">
      <c r="B138" s="214"/>
      <c r="C138" s="215"/>
      <c r="D138" s="199" t="s">
        <v>137</v>
      </c>
      <c r="E138" s="216" t="s">
        <v>1</v>
      </c>
      <c r="F138" s="217" t="s">
        <v>88</v>
      </c>
      <c r="G138" s="215"/>
      <c r="H138" s="218">
        <v>1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137</v>
      </c>
      <c r="AU138" s="224" t="s">
        <v>90</v>
      </c>
      <c r="AV138" s="14" t="s">
        <v>90</v>
      </c>
      <c r="AW138" s="14" t="s">
        <v>36</v>
      </c>
      <c r="AX138" s="14" t="s">
        <v>80</v>
      </c>
      <c r="AY138" s="224" t="s">
        <v>126</v>
      </c>
    </row>
    <row r="139" spans="1:65" s="2" customFormat="1" ht="16.5" customHeight="1">
      <c r="A139" s="34"/>
      <c r="B139" s="35"/>
      <c r="C139" s="186" t="s">
        <v>133</v>
      </c>
      <c r="D139" s="186" t="s">
        <v>128</v>
      </c>
      <c r="E139" s="187" t="s">
        <v>603</v>
      </c>
      <c r="F139" s="188" t="s">
        <v>604</v>
      </c>
      <c r="G139" s="189" t="s">
        <v>586</v>
      </c>
      <c r="H139" s="190">
        <v>1</v>
      </c>
      <c r="I139" s="191"/>
      <c r="J139" s="192">
        <f>ROUND(I139*H139,2)</f>
        <v>0</v>
      </c>
      <c r="K139" s="188" t="s">
        <v>1</v>
      </c>
      <c r="L139" s="39"/>
      <c r="M139" s="193" t="s">
        <v>1</v>
      </c>
      <c r="N139" s="194" t="s">
        <v>45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598</v>
      </c>
      <c r="AT139" s="197" t="s">
        <v>128</v>
      </c>
      <c r="AU139" s="197" t="s">
        <v>90</v>
      </c>
      <c r="AY139" s="17" t="s">
        <v>126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88</v>
      </c>
      <c r="BK139" s="198">
        <f>ROUND(I139*H139,2)</f>
        <v>0</v>
      </c>
      <c r="BL139" s="17" t="s">
        <v>598</v>
      </c>
      <c r="BM139" s="197" t="s">
        <v>605</v>
      </c>
    </row>
    <row r="140" spans="1:65" s="2" customFormat="1" ht="11.25">
      <c r="A140" s="34"/>
      <c r="B140" s="35"/>
      <c r="C140" s="36"/>
      <c r="D140" s="199" t="s">
        <v>135</v>
      </c>
      <c r="E140" s="36"/>
      <c r="F140" s="200" t="s">
        <v>604</v>
      </c>
      <c r="G140" s="36"/>
      <c r="H140" s="36"/>
      <c r="I140" s="201"/>
      <c r="J140" s="36"/>
      <c r="K140" s="36"/>
      <c r="L140" s="39"/>
      <c r="M140" s="202"/>
      <c r="N140" s="203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135</v>
      </c>
      <c r="AU140" s="17" t="s">
        <v>90</v>
      </c>
    </row>
    <row r="141" spans="1:65" s="14" customFormat="1" ht="11.25">
      <c r="B141" s="214"/>
      <c r="C141" s="215"/>
      <c r="D141" s="199" t="s">
        <v>137</v>
      </c>
      <c r="E141" s="216" t="s">
        <v>1</v>
      </c>
      <c r="F141" s="217" t="s">
        <v>88</v>
      </c>
      <c r="G141" s="215"/>
      <c r="H141" s="218">
        <v>1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137</v>
      </c>
      <c r="AU141" s="224" t="s">
        <v>90</v>
      </c>
      <c r="AV141" s="14" t="s">
        <v>90</v>
      </c>
      <c r="AW141" s="14" t="s">
        <v>36</v>
      </c>
      <c r="AX141" s="14" t="s">
        <v>80</v>
      </c>
      <c r="AY141" s="224" t="s">
        <v>126</v>
      </c>
    </row>
    <row r="142" spans="1:65" s="2" customFormat="1" ht="24.2" customHeight="1">
      <c r="A142" s="34"/>
      <c r="B142" s="35"/>
      <c r="C142" s="186" t="s">
        <v>164</v>
      </c>
      <c r="D142" s="186" t="s">
        <v>128</v>
      </c>
      <c r="E142" s="187" t="s">
        <v>606</v>
      </c>
      <c r="F142" s="188" t="s">
        <v>607</v>
      </c>
      <c r="G142" s="189" t="s">
        <v>586</v>
      </c>
      <c r="H142" s="190">
        <v>0</v>
      </c>
      <c r="I142" s="191"/>
      <c r="J142" s="192">
        <f>ROUND(I142*H142,2)</f>
        <v>0</v>
      </c>
      <c r="K142" s="188" t="s">
        <v>1</v>
      </c>
      <c r="L142" s="39"/>
      <c r="M142" s="193" t="s">
        <v>1</v>
      </c>
      <c r="N142" s="194" t="s">
        <v>45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598</v>
      </c>
      <c r="AT142" s="197" t="s">
        <v>128</v>
      </c>
      <c r="AU142" s="197" t="s">
        <v>90</v>
      </c>
      <c r="AY142" s="17" t="s">
        <v>126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88</v>
      </c>
      <c r="BK142" s="198">
        <f>ROUND(I142*H142,2)</f>
        <v>0</v>
      </c>
      <c r="BL142" s="17" t="s">
        <v>598</v>
      </c>
      <c r="BM142" s="197" t="s">
        <v>608</v>
      </c>
    </row>
    <row r="143" spans="1:65" s="2" customFormat="1" ht="11.25">
      <c r="A143" s="34"/>
      <c r="B143" s="35"/>
      <c r="C143" s="36"/>
      <c r="D143" s="199" t="s">
        <v>135</v>
      </c>
      <c r="E143" s="36"/>
      <c r="F143" s="200" t="s">
        <v>607</v>
      </c>
      <c r="G143" s="36"/>
      <c r="H143" s="36"/>
      <c r="I143" s="201"/>
      <c r="J143" s="36"/>
      <c r="K143" s="36"/>
      <c r="L143" s="39"/>
      <c r="M143" s="202"/>
      <c r="N143" s="203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135</v>
      </c>
      <c r="AU143" s="17" t="s">
        <v>90</v>
      </c>
    </row>
    <row r="144" spans="1:65" s="14" customFormat="1" ht="11.25">
      <c r="B144" s="214"/>
      <c r="C144" s="215"/>
      <c r="D144" s="199" t="s">
        <v>137</v>
      </c>
      <c r="E144" s="216" t="s">
        <v>1</v>
      </c>
      <c r="F144" s="217" t="s">
        <v>80</v>
      </c>
      <c r="G144" s="215"/>
      <c r="H144" s="218">
        <v>0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137</v>
      </c>
      <c r="AU144" s="224" t="s">
        <v>90</v>
      </c>
      <c r="AV144" s="14" t="s">
        <v>90</v>
      </c>
      <c r="AW144" s="14" t="s">
        <v>36</v>
      </c>
      <c r="AX144" s="14" t="s">
        <v>80</v>
      </c>
      <c r="AY144" s="224" t="s">
        <v>126</v>
      </c>
    </row>
    <row r="145" spans="1:65" s="2" customFormat="1" ht="16.5" customHeight="1">
      <c r="A145" s="34"/>
      <c r="B145" s="35"/>
      <c r="C145" s="186" t="s">
        <v>171</v>
      </c>
      <c r="D145" s="186" t="s">
        <v>128</v>
      </c>
      <c r="E145" s="187" t="s">
        <v>609</v>
      </c>
      <c r="F145" s="188" t="s">
        <v>610</v>
      </c>
      <c r="G145" s="189" t="s">
        <v>586</v>
      </c>
      <c r="H145" s="190">
        <v>0</v>
      </c>
      <c r="I145" s="191"/>
      <c r="J145" s="192">
        <f>ROUND(I145*H145,2)</f>
        <v>0</v>
      </c>
      <c r="K145" s="188" t="s">
        <v>132</v>
      </c>
      <c r="L145" s="39"/>
      <c r="M145" s="193" t="s">
        <v>1</v>
      </c>
      <c r="N145" s="194" t="s">
        <v>45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598</v>
      </c>
      <c r="AT145" s="197" t="s">
        <v>128</v>
      </c>
      <c r="AU145" s="197" t="s">
        <v>90</v>
      </c>
      <c r="AY145" s="17" t="s">
        <v>126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88</v>
      </c>
      <c r="BK145" s="198">
        <f>ROUND(I145*H145,2)</f>
        <v>0</v>
      </c>
      <c r="BL145" s="17" t="s">
        <v>598</v>
      </c>
      <c r="BM145" s="197" t="s">
        <v>611</v>
      </c>
    </row>
    <row r="146" spans="1:65" s="2" customFormat="1" ht="11.25">
      <c r="A146" s="34"/>
      <c r="B146" s="35"/>
      <c r="C146" s="36"/>
      <c r="D146" s="199" t="s">
        <v>135</v>
      </c>
      <c r="E146" s="36"/>
      <c r="F146" s="200" t="s">
        <v>610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135</v>
      </c>
      <c r="AU146" s="17" t="s">
        <v>90</v>
      </c>
    </row>
    <row r="147" spans="1:65" s="13" customFormat="1" ht="22.5">
      <c r="B147" s="204"/>
      <c r="C147" s="205"/>
      <c r="D147" s="199" t="s">
        <v>137</v>
      </c>
      <c r="E147" s="206" t="s">
        <v>1</v>
      </c>
      <c r="F147" s="207" t="s">
        <v>612</v>
      </c>
      <c r="G147" s="205"/>
      <c r="H147" s="206" t="s">
        <v>1</v>
      </c>
      <c r="I147" s="208"/>
      <c r="J147" s="205"/>
      <c r="K147" s="205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137</v>
      </c>
      <c r="AU147" s="213" t="s">
        <v>90</v>
      </c>
      <c r="AV147" s="13" t="s">
        <v>88</v>
      </c>
      <c r="AW147" s="13" t="s">
        <v>36</v>
      </c>
      <c r="AX147" s="13" t="s">
        <v>80</v>
      </c>
      <c r="AY147" s="213" t="s">
        <v>126</v>
      </c>
    </row>
    <row r="148" spans="1:65" s="13" customFormat="1" ht="22.5">
      <c r="B148" s="204"/>
      <c r="C148" s="205"/>
      <c r="D148" s="199" t="s">
        <v>137</v>
      </c>
      <c r="E148" s="206" t="s">
        <v>1</v>
      </c>
      <c r="F148" s="207" t="s">
        <v>613</v>
      </c>
      <c r="G148" s="205"/>
      <c r="H148" s="206" t="s">
        <v>1</v>
      </c>
      <c r="I148" s="208"/>
      <c r="J148" s="205"/>
      <c r="K148" s="205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137</v>
      </c>
      <c r="AU148" s="213" t="s">
        <v>90</v>
      </c>
      <c r="AV148" s="13" t="s">
        <v>88</v>
      </c>
      <c r="AW148" s="13" t="s">
        <v>36</v>
      </c>
      <c r="AX148" s="13" t="s">
        <v>80</v>
      </c>
      <c r="AY148" s="213" t="s">
        <v>126</v>
      </c>
    </row>
    <row r="149" spans="1:65" s="14" customFormat="1" ht="11.25">
      <c r="B149" s="214"/>
      <c r="C149" s="215"/>
      <c r="D149" s="199" t="s">
        <v>137</v>
      </c>
      <c r="E149" s="216" t="s">
        <v>1</v>
      </c>
      <c r="F149" s="217" t="s">
        <v>80</v>
      </c>
      <c r="G149" s="215"/>
      <c r="H149" s="218">
        <v>0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137</v>
      </c>
      <c r="AU149" s="224" t="s">
        <v>90</v>
      </c>
      <c r="AV149" s="14" t="s">
        <v>90</v>
      </c>
      <c r="AW149" s="14" t="s">
        <v>36</v>
      </c>
      <c r="AX149" s="14" t="s">
        <v>88</v>
      </c>
      <c r="AY149" s="224" t="s">
        <v>126</v>
      </c>
    </row>
    <row r="150" spans="1:65" s="12" customFormat="1" ht="22.9" customHeight="1">
      <c r="B150" s="170"/>
      <c r="C150" s="171"/>
      <c r="D150" s="172" t="s">
        <v>79</v>
      </c>
      <c r="E150" s="184" t="s">
        <v>614</v>
      </c>
      <c r="F150" s="184" t="s">
        <v>615</v>
      </c>
      <c r="G150" s="171"/>
      <c r="H150" s="171"/>
      <c r="I150" s="174"/>
      <c r="J150" s="185">
        <f>BK150</f>
        <v>0</v>
      </c>
      <c r="K150" s="171"/>
      <c r="L150" s="176"/>
      <c r="M150" s="177"/>
      <c r="N150" s="178"/>
      <c r="O150" s="178"/>
      <c r="P150" s="179">
        <f>SUM(P151:P160)</f>
        <v>0</v>
      </c>
      <c r="Q150" s="178"/>
      <c r="R150" s="179">
        <f>SUM(R151:R160)</f>
        <v>0</v>
      </c>
      <c r="S150" s="178"/>
      <c r="T150" s="180">
        <f>SUM(T151:T160)</f>
        <v>0</v>
      </c>
      <c r="AR150" s="181" t="s">
        <v>164</v>
      </c>
      <c r="AT150" s="182" t="s">
        <v>79</v>
      </c>
      <c r="AU150" s="182" t="s">
        <v>88</v>
      </c>
      <c r="AY150" s="181" t="s">
        <v>126</v>
      </c>
      <c r="BK150" s="183">
        <f>SUM(BK151:BK160)</f>
        <v>0</v>
      </c>
    </row>
    <row r="151" spans="1:65" s="2" customFormat="1" ht="24.2" customHeight="1">
      <c r="A151" s="34"/>
      <c r="B151" s="35"/>
      <c r="C151" s="186" t="s">
        <v>176</v>
      </c>
      <c r="D151" s="186" t="s">
        <v>128</v>
      </c>
      <c r="E151" s="187" t="s">
        <v>616</v>
      </c>
      <c r="F151" s="188" t="s">
        <v>617</v>
      </c>
      <c r="G151" s="189" t="s">
        <v>586</v>
      </c>
      <c r="H151" s="190">
        <v>1</v>
      </c>
      <c r="I151" s="191"/>
      <c r="J151" s="192">
        <f>ROUND(I151*H151,2)</f>
        <v>0</v>
      </c>
      <c r="K151" s="188" t="s">
        <v>1</v>
      </c>
      <c r="L151" s="39"/>
      <c r="M151" s="193" t="s">
        <v>1</v>
      </c>
      <c r="N151" s="194" t="s">
        <v>45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598</v>
      </c>
      <c r="AT151" s="197" t="s">
        <v>128</v>
      </c>
      <c r="AU151" s="197" t="s">
        <v>90</v>
      </c>
      <c r="AY151" s="17" t="s">
        <v>126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88</v>
      </c>
      <c r="BK151" s="198">
        <f>ROUND(I151*H151,2)</f>
        <v>0</v>
      </c>
      <c r="BL151" s="17" t="s">
        <v>598</v>
      </c>
      <c r="BM151" s="197" t="s">
        <v>618</v>
      </c>
    </row>
    <row r="152" spans="1:65" s="2" customFormat="1" ht="19.5">
      <c r="A152" s="34"/>
      <c r="B152" s="35"/>
      <c r="C152" s="36"/>
      <c r="D152" s="199" t="s">
        <v>135</v>
      </c>
      <c r="E152" s="36"/>
      <c r="F152" s="200" t="s">
        <v>617</v>
      </c>
      <c r="G152" s="36"/>
      <c r="H152" s="36"/>
      <c r="I152" s="201"/>
      <c r="J152" s="36"/>
      <c r="K152" s="36"/>
      <c r="L152" s="39"/>
      <c r="M152" s="202"/>
      <c r="N152" s="203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135</v>
      </c>
      <c r="AU152" s="17" t="s">
        <v>90</v>
      </c>
    </row>
    <row r="153" spans="1:65" s="13" customFormat="1" ht="11.25">
      <c r="B153" s="204"/>
      <c r="C153" s="205"/>
      <c r="D153" s="199" t="s">
        <v>137</v>
      </c>
      <c r="E153" s="206" t="s">
        <v>1</v>
      </c>
      <c r="F153" s="207" t="s">
        <v>619</v>
      </c>
      <c r="G153" s="205"/>
      <c r="H153" s="206" t="s">
        <v>1</v>
      </c>
      <c r="I153" s="208"/>
      <c r="J153" s="205"/>
      <c r="K153" s="205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137</v>
      </c>
      <c r="AU153" s="213" t="s">
        <v>90</v>
      </c>
      <c r="AV153" s="13" t="s">
        <v>88</v>
      </c>
      <c r="AW153" s="13" t="s">
        <v>36</v>
      </c>
      <c r="AX153" s="13" t="s">
        <v>80</v>
      </c>
      <c r="AY153" s="213" t="s">
        <v>126</v>
      </c>
    </row>
    <row r="154" spans="1:65" s="14" customFormat="1" ht="11.25">
      <c r="B154" s="214"/>
      <c r="C154" s="215"/>
      <c r="D154" s="199" t="s">
        <v>137</v>
      </c>
      <c r="E154" s="216" t="s">
        <v>1</v>
      </c>
      <c r="F154" s="217" t="s">
        <v>88</v>
      </c>
      <c r="G154" s="215"/>
      <c r="H154" s="218">
        <v>1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137</v>
      </c>
      <c r="AU154" s="224" t="s">
        <v>90</v>
      </c>
      <c r="AV154" s="14" t="s">
        <v>90</v>
      </c>
      <c r="AW154" s="14" t="s">
        <v>36</v>
      </c>
      <c r="AX154" s="14" t="s">
        <v>88</v>
      </c>
      <c r="AY154" s="224" t="s">
        <v>126</v>
      </c>
    </row>
    <row r="155" spans="1:65" s="2" customFormat="1" ht="16.5" customHeight="1">
      <c r="A155" s="34"/>
      <c r="B155" s="35"/>
      <c r="C155" s="186" t="s">
        <v>181</v>
      </c>
      <c r="D155" s="186" t="s">
        <v>128</v>
      </c>
      <c r="E155" s="187" t="s">
        <v>620</v>
      </c>
      <c r="F155" s="188" t="s">
        <v>621</v>
      </c>
      <c r="G155" s="189" t="s">
        <v>586</v>
      </c>
      <c r="H155" s="190">
        <v>1</v>
      </c>
      <c r="I155" s="191"/>
      <c r="J155" s="192">
        <f>ROUND(I155*H155,2)</f>
        <v>0</v>
      </c>
      <c r="K155" s="188" t="s">
        <v>132</v>
      </c>
      <c r="L155" s="39"/>
      <c r="M155" s="193" t="s">
        <v>1</v>
      </c>
      <c r="N155" s="194" t="s">
        <v>45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598</v>
      </c>
      <c r="AT155" s="197" t="s">
        <v>128</v>
      </c>
      <c r="AU155" s="197" t="s">
        <v>90</v>
      </c>
      <c r="AY155" s="17" t="s">
        <v>126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88</v>
      </c>
      <c r="BK155" s="198">
        <f>ROUND(I155*H155,2)</f>
        <v>0</v>
      </c>
      <c r="BL155" s="17" t="s">
        <v>598</v>
      </c>
      <c r="BM155" s="197" t="s">
        <v>622</v>
      </c>
    </row>
    <row r="156" spans="1:65" s="2" customFormat="1" ht="11.25">
      <c r="A156" s="34"/>
      <c r="B156" s="35"/>
      <c r="C156" s="36"/>
      <c r="D156" s="199" t="s">
        <v>135</v>
      </c>
      <c r="E156" s="36"/>
      <c r="F156" s="200" t="s">
        <v>621</v>
      </c>
      <c r="G156" s="36"/>
      <c r="H156" s="36"/>
      <c r="I156" s="201"/>
      <c r="J156" s="36"/>
      <c r="K156" s="36"/>
      <c r="L156" s="39"/>
      <c r="M156" s="202"/>
      <c r="N156" s="203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135</v>
      </c>
      <c r="AU156" s="17" t="s">
        <v>90</v>
      </c>
    </row>
    <row r="157" spans="1:65" s="2" customFormat="1" ht="16.5" customHeight="1">
      <c r="A157" s="34"/>
      <c r="B157" s="35"/>
      <c r="C157" s="186" t="s">
        <v>191</v>
      </c>
      <c r="D157" s="186" t="s">
        <v>128</v>
      </c>
      <c r="E157" s="187" t="s">
        <v>623</v>
      </c>
      <c r="F157" s="188" t="s">
        <v>624</v>
      </c>
      <c r="G157" s="189" t="s">
        <v>586</v>
      </c>
      <c r="H157" s="190">
        <v>1</v>
      </c>
      <c r="I157" s="191"/>
      <c r="J157" s="192">
        <f>ROUND(I157*H157,2)</f>
        <v>0</v>
      </c>
      <c r="K157" s="188" t="s">
        <v>132</v>
      </c>
      <c r="L157" s="39"/>
      <c r="M157" s="193" t="s">
        <v>1</v>
      </c>
      <c r="N157" s="194" t="s">
        <v>45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598</v>
      </c>
      <c r="AT157" s="197" t="s">
        <v>128</v>
      </c>
      <c r="AU157" s="197" t="s">
        <v>90</v>
      </c>
      <c r="AY157" s="17" t="s">
        <v>126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88</v>
      </c>
      <c r="BK157" s="198">
        <f>ROUND(I157*H157,2)</f>
        <v>0</v>
      </c>
      <c r="BL157" s="17" t="s">
        <v>598</v>
      </c>
      <c r="BM157" s="197" t="s">
        <v>625</v>
      </c>
    </row>
    <row r="158" spans="1:65" s="2" customFormat="1" ht="11.25">
      <c r="A158" s="34"/>
      <c r="B158" s="35"/>
      <c r="C158" s="36"/>
      <c r="D158" s="199" t="s">
        <v>135</v>
      </c>
      <c r="E158" s="36"/>
      <c r="F158" s="200" t="s">
        <v>624</v>
      </c>
      <c r="G158" s="36"/>
      <c r="H158" s="36"/>
      <c r="I158" s="201"/>
      <c r="J158" s="36"/>
      <c r="K158" s="36"/>
      <c r="L158" s="39"/>
      <c r="M158" s="202"/>
      <c r="N158" s="203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135</v>
      </c>
      <c r="AU158" s="17" t="s">
        <v>90</v>
      </c>
    </row>
    <row r="159" spans="1:65" s="13" customFormat="1" ht="11.25">
      <c r="B159" s="204"/>
      <c r="C159" s="205"/>
      <c r="D159" s="199" t="s">
        <v>137</v>
      </c>
      <c r="E159" s="206" t="s">
        <v>1</v>
      </c>
      <c r="F159" s="207" t="s">
        <v>626</v>
      </c>
      <c r="G159" s="205"/>
      <c r="H159" s="206" t="s">
        <v>1</v>
      </c>
      <c r="I159" s="208"/>
      <c r="J159" s="205"/>
      <c r="K159" s="205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137</v>
      </c>
      <c r="AU159" s="213" t="s">
        <v>90</v>
      </c>
      <c r="AV159" s="13" t="s">
        <v>88</v>
      </c>
      <c r="AW159" s="13" t="s">
        <v>36</v>
      </c>
      <c r="AX159" s="13" t="s">
        <v>80</v>
      </c>
      <c r="AY159" s="213" t="s">
        <v>126</v>
      </c>
    </row>
    <row r="160" spans="1:65" s="14" customFormat="1" ht="11.25">
      <c r="B160" s="214"/>
      <c r="C160" s="215"/>
      <c r="D160" s="199" t="s">
        <v>137</v>
      </c>
      <c r="E160" s="216" t="s">
        <v>1</v>
      </c>
      <c r="F160" s="217" t="s">
        <v>88</v>
      </c>
      <c r="G160" s="215"/>
      <c r="H160" s="218">
        <v>1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137</v>
      </c>
      <c r="AU160" s="224" t="s">
        <v>90</v>
      </c>
      <c r="AV160" s="14" t="s">
        <v>90</v>
      </c>
      <c r="AW160" s="14" t="s">
        <v>36</v>
      </c>
      <c r="AX160" s="14" t="s">
        <v>88</v>
      </c>
      <c r="AY160" s="224" t="s">
        <v>126</v>
      </c>
    </row>
    <row r="161" spans="1:65" s="12" customFormat="1" ht="22.9" customHeight="1">
      <c r="B161" s="170"/>
      <c r="C161" s="171"/>
      <c r="D161" s="172" t="s">
        <v>79</v>
      </c>
      <c r="E161" s="184" t="s">
        <v>627</v>
      </c>
      <c r="F161" s="184" t="s">
        <v>628</v>
      </c>
      <c r="G161" s="171"/>
      <c r="H161" s="171"/>
      <c r="I161" s="174"/>
      <c r="J161" s="185">
        <f>BK161</f>
        <v>0</v>
      </c>
      <c r="K161" s="171"/>
      <c r="L161" s="176"/>
      <c r="M161" s="177"/>
      <c r="N161" s="178"/>
      <c r="O161" s="178"/>
      <c r="P161" s="179">
        <f>SUM(P162:P165)</f>
        <v>0</v>
      </c>
      <c r="Q161" s="178"/>
      <c r="R161" s="179">
        <f>SUM(R162:R165)</f>
        <v>0</v>
      </c>
      <c r="S161" s="178"/>
      <c r="T161" s="180">
        <f>SUM(T162:T165)</f>
        <v>0</v>
      </c>
      <c r="AR161" s="181" t="s">
        <v>164</v>
      </c>
      <c r="AT161" s="182" t="s">
        <v>79</v>
      </c>
      <c r="AU161" s="182" t="s">
        <v>88</v>
      </c>
      <c r="AY161" s="181" t="s">
        <v>126</v>
      </c>
      <c r="BK161" s="183">
        <f>SUM(BK162:BK165)</f>
        <v>0</v>
      </c>
    </row>
    <row r="162" spans="1:65" s="2" customFormat="1" ht="16.5" customHeight="1">
      <c r="A162" s="34"/>
      <c r="B162" s="35"/>
      <c r="C162" s="186" t="s">
        <v>196</v>
      </c>
      <c r="D162" s="186" t="s">
        <v>128</v>
      </c>
      <c r="E162" s="187" t="s">
        <v>629</v>
      </c>
      <c r="F162" s="188" t="s">
        <v>630</v>
      </c>
      <c r="G162" s="189" t="s">
        <v>586</v>
      </c>
      <c r="H162" s="190">
        <v>0</v>
      </c>
      <c r="I162" s="191"/>
      <c r="J162" s="192">
        <f>ROUND(I162*H162,2)</f>
        <v>0</v>
      </c>
      <c r="K162" s="188" t="s">
        <v>132</v>
      </c>
      <c r="L162" s="39"/>
      <c r="M162" s="193" t="s">
        <v>1</v>
      </c>
      <c r="N162" s="194" t="s">
        <v>45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598</v>
      </c>
      <c r="AT162" s="197" t="s">
        <v>128</v>
      </c>
      <c r="AU162" s="197" t="s">
        <v>90</v>
      </c>
      <c r="AY162" s="17" t="s">
        <v>126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88</v>
      </c>
      <c r="BK162" s="198">
        <f>ROUND(I162*H162,2)</f>
        <v>0</v>
      </c>
      <c r="BL162" s="17" t="s">
        <v>598</v>
      </c>
      <c r="BM162" s="197" t="s">
        <v>631</v>
      </c>
    </row>
    <row r="163" spans="1:65" s="2" customFormat="1" ht="11.25">
      <c r="A163" s="34"/>
      <c r="B163" s="35"/>
      <c r="C163" s="36"/>
      <c r="D163" s="199" t="s">
        <v>135</v>
      </c>
      <c r="E163" s="36"/>
      <c r="F163" s="200" t="s">
        <v>632</v>
      </c>
      <c r="G163" s="36"/>
      <c r="H163" s="36"/>
      <c r="I163" s="201"/>
      <c r="J163" s="36"/>
      <c r="K163" s="36"/>
      <c r="L163" s="39"/>
      <c r="M163" s="202"/>
      <c r="N163" s="203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135</v>
      </c>
      <c r="AU163" s="17" t="s">
        <v>90</v>
      </c>
    </row>
    <row r="164" spans="1:65" s="2" customFormat="1" ht="16.5" customHeight="1">
      <c r="A164" s="34"/>
      <c r="B164" s="35"/>
      <c r="C164" s="186" t="s">
        <v>205</v>
      </c>
      <c r="D164" s="186" t="s">
        <v>128</v>
      </c>
      <c r="E164" s="187" t="s">
        <v>633</v>
      </c>
      <c r="F164" s="188" t="s">
        <v>634</v>
      </c>
      <c r="G164" s="189" t="s">
        <v>586</v>
      </c>
      <c r="H164" s="190">
        <v>1</v>
      </c>
      <c r="I164" s="191"/>
      <c r="J164" s="192">
        <f>ROUND(I164*H164,2)</f>
        <v>0</v>
      </c>
      <c r="K164" s="188" t="s">
        <v>132</v>
      </c>
      <c r="L164" s="39"/>
      <c r="M164" s="193" t="s">
        <v>1</v>
      </c>
      <c r="N164" s="194" t="s">
        <v>45</v>
      </c>
      <c r="O164" s="71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598</v>
      </c>
      <c r="AT164" s="197" t="s">
        <v>128</v>
      </c>
      <c r="AU164" s="197" t="s">
        <v>90</v>
      </c>
      <c r="AY164" s="17" t="s">
        <v>126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7" t="s">
        <v>88</v>
      </c>
      <c r="BK164" s="198">
        <f>ROUND(I164*H164,2)</f>
        <v>0</v>
      </c>
      <c r="BL164" s="17" t="s">
        <v>598</v>
      </c>
      <c r="BM164" s="197" t="s">
        <v>635</v>
      </c>
    </row>
    <row r="165" spans="1:65" s="2" customFormat="1" ht="11.25">
      <c r="A165" s="34"/>
      <c r="B165" s="35"/>
      <c r="C165" s="36"/>
      <c r="D165" s="199" t="s">
        <v>135</v>
      </c>
      <c r="E165" s="36"/>
      <c r="F165" s="200" t="s">
        <v>636</v>
      </c>
      <c r="G165" s="36"/>
      <c r="H165" s="36"/>
      <c r="I165" s="201"/>
      <c r="J165" s="36"/>
      <c r="K165" s="36"/>
      <c r="L165" s="39"/>
      <c r="M165" s="202"/>
      <c r="N165" s="203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135</v>
      </c>
      <c r="AU165" s="17" t="s">
        <v>90</v>
      </c>
    </row>
    <row r="166" spans="1:65" s="12" customFormat="1" ht="22.9" customHeight="1">
      <c r="B166" s="170"/>
      <c r="C166" s="171"/>
      <c r="D166" s="172" t="s">
        <v>79</v>
      </c>
      <c r="E166" s="184" t="s">
        <v>637</v>
      </c>
      <c r="F166" s="184" t="s">
        <v>638</v>
      </c>
      <c r="G166" s="171"/>
      <c r="H166" s="171"/>
      <c r="I166" s="174"/>
      <c r="J166" s="185">
        <f>BK166</f>
        <v>0</v>
      </c>
      <c r="K166" s="171"/>
      <c r="L166" s="176"/>
      <c r="M166" s="177"/>
      <c r="N166" s="178"/>
      <c r="O166" s="178"/>
      <c r="P166" s="179">
        <f>SUM(P167:P173)</f>
        <v>0</v>
      </c>
      <c r="Q166" s="178"/>
      <c r="R166" s="179">
        <f>SUM(R167:R173)</f>
        <v>0</v>
      </c>
      <c r="S166" s="178"/>
      <c r="T166" s="180">
        <f>SUM(T167:T173)</f>
        <v>0</v>
      </c>
      <c r="AR166" s="181" t="s">
        <v>164</v>
      </c>
      <c r="AT166" s="182" t="s">
        <v>79</v>
      </c>
      <c r="AU166" s="182" t="s">
        <v>88</v>
      </c>
      <c r="AY166" s="181" t="s">
        <v>126</v>
      </c>
      <c r="BK166" s="183">
        <f>SUM(BK167:BK173)</f>
        <v>0</v>
      </c>
    </row>
    <row r="167" spans="1:65" s="2" customFormat="1" ht="16.5" customHeight="1">
      <c r="A167" s="34"/>
      <c r="B167" s="35"/>
      <c r="C167" s="186" t="s">
        <v>214</v>
      </c>
      <c r="D167" s="186" t="s">
        <v>128</v>
      </c>
      <c r="E167" s="187" t="s">
        <v>639</v>
      </c>
      <c r="F167" s="188" t="s">
        <v>640</v>
      </c>
      <c r="G167" s="189" t="s">
        <v>586</v>
      </c>
      <c r="H167" s="190">
        <v>37600</v>
      </c>
      <c r="I167" s="191"/>
      <c r="J167" s="192">
        <f>ROUND(I167*H167,2)</f>
        <v>0</v>
      </c>
      <c r="K167" s="188" t="s">
        <v>132</v>
      </c>
      <c r="L167" s="39"/>
      <c r="M167" s="193" t="s">
        <v>1</v>
      </c>
      <c r="N167" s="194" t="s">
        <v>45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598</v>
      </c>
      <c r="AT167" s="197" t="s">
        <v>128</v>
      </c>
      <c r="AU167" s="197" t="s">
        <v>90</v>
      </c>
      <c r="AY167" s="17" t="s">
        <v>126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88</v>
      </c>
      <c r="BK167" s="198">
        <f>ROUND(I167*H167,2)</f>
        <v>0</v>
      </c>
      <c r="BL167" s="17" t="s">
        <v>598</v>
      </c>
      <c r="BM167" s="197" t="s">
        <v>641</v>
      </c>
    </row>
    <row r="168" spans="1:65" s="2" customFormat="1" ht="11.25">
      <c r="A168" s="34"/>
      <c r="B168" s="35"/>
      <c r="C168" s="36"/>
      <c r="D168" s="199" t="s">
        <v>135</v>
      </c>
      <c r="E168" s="36"/>
      <c r="F168" s="200" t="s">
        <v>640</v>
      </c>
      <c r="G168" s="36"/>
      <c r="H168" s="36"/>
      <c r="I168" s="201"/>
      <c r="J168" s="36"/>
      <c r="K168" s="36"/>
      <c r="L168" s="39"/>
      <c r="M168" s="202"/>
      <c r="N168" s="203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135</v>
      </c>
      <c r="AU168" s="17" t="s">
        <v>90</v>
      </c>
    </row>
    <row r="169" spans="1:65" s="13" customFormat="1" ht="11.25">
      <c r="B169" s="204"/>
      <c r="C169" s="205"/>
      <c r="D169" s="199" t="s">
        <v>137</v>
      </c>
      <c r="E169" s="206" t="s">
        <v>1</v>
      </c>
      <c r="F169" s="207" t="s">
        <v>642</v>
      </c>
      <c r="G169" s="205"/>
      <c r="H169" s="206" t="s">
        <v>1</v>
      </c>
      <c r="I169" s="208"/>
      <c r="J169" s="205"/>
      <c r="K169" s="205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137</v>
      </c>
      <c r="AU169" s="213" t="s">
        <v>90</v>
      </c>
      <c r="AV169" s="13" t="s">
        <v>88</v>
      </c>
      <c r="AW169" s="13" t="s">
        <v>36</v>
      </c>
      <c r="AX169" s="13" t="s">
        <v>80</v>
      </c>
      <c r="AY169" s="213" t="s">
        <v>126</v>
      </c>
    </row>
    <row r="170" spans="1:65" s="13" customFormat="1" ht="11.25">
      <c r="B170" s="204"/>
      <c r="C170" s="205"/>
      <c r="D170" s="199" t="s">
        <v>137</v>
      </c>
      <c r="E170" s="206" t="s">
        <v>1</v>
      </c>
      <c r="F170" s="207" t="s">
        <v>643</v>
      </c>
      <c r="G170" s="205"/>
      <c r="H170" s="206" t="s">
        <v>1</v>
      </c>
      <c r="I170" s="208"/>
      <c r="J170" s="205"/>
      <c r="K170" s="205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137</v>
      </c>
      <c r="AU170" s="213" t="s">
        <v>90</v>
      </c>
      <c r="AV170" s="13" t="s">
        <v>88</v>
      </c>
      <c r="AW170" s="13" t="s">
        <v>36</v>
      </c>
      <c r="AX170" s="13" t="s">
        <v>80</v>
      </c>
      <c r="AY170" s="213" t="s">
        <v>126</v>
      </c>
    </row>
    <row r="171" spans="1:65" s="13" customFormat="1" ht="11.25">
      <c r="B171" s="204"/>
      <c r="C171" s="205"/>
      <c r="D171" s="199" t="s">
        <v>137</v>
      </c>
      <c r="E171" s="206" t="s">
        <v>1</v>
      </c>
      <c r="F171" s="207" t="s">
        <v>644</v>
      </c>
      <c r="G171" s="205"/>
      <c r="H171" s="206" t="s">
        <v>1</v>
      </c>
      <c r="I171" s="208"/>
      <c r="J171" s="205"/>
      <c r="K171" s="205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137</v>
      </c>
      <c r="AU171" s="213" t="s">
        <v>90</v>
      </c>
      <c r="AV171" s="13" t="s">
        <v>88</v>
      </c>
      <c r="AW171" s="13" t="s">
        <v>36</v>
      </c>
      <c r="AX171" s="13" t="s">
        <v>80</v>
      </c>
      <c r="AY171" s="213" t="s">
        <v>126</v>
      </c>
    </row>
    <row r="172" spans="1:65" s="13" customFormat="1" ht="11.25">
      <c r="B172" s="204"/>
      <c r="C172" s="205"/>
      <c r="D172" s="199" t="s">
        <v>137</v>
      </c>
      <c r="E172" s="206" t="s">
        <v>1</v>
      </c>
      <c r="F172" s="207" t="s">
        <v>645</v>
      </c>
      <c r="G172" s="205"/>
      <c r="H172" s="206" t="s">
        <v>1</v>
      </c>
      <c r="I172" s="208"/>
      <c r="J172" s="205"/>
      <c r="K172" s="205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137</v>
      </c>
      <c r="AU172" s="213" t="s">
        <v>90</v>
      </c>
      <c r="AV172" s="13" t="s">
        <v>88</v>
      </c>
      <c r="AW172" s="13" t="s">
        <v>36</v>
      </c>
      <c r="AX172" s="13" t="s">
        <v>80</v>
      </c>
      <c r="AY172" s="213" t="s">
        <v>126</v>
      </c>
    </row>
    <row r="173" spans="1:65" s="14" customFormat="1" ht="11.25">
      <c r="B173" s="214"/>
      <c r="C173" s="215"/>
      <c r="D173" s="199" t="s">
        <v>137</v>
      </c>
      <c r="E173" s="216" t="s">
        <v>1</v>
      </c>
      <c r="F173" s="217" t="s">
        <v>646</v>
      </c>
      <c r="G173" s="215"/>
      <c r="H173" s="218">
        <v>37600</v>
      </c>
      <c r="I173" s="219"/>
      <c r="J173" s="215"/>
      <c r="K173" s="215"/>
      <c r="L173" s="220"/>
      <c r="M173" s="249"/>
      <c r="N173" s="250"/>
      <c r="O173" s="250"/>
      <c r="P173" s="250"/>
      <c r="Q173" s="250"/>
      <c r="R173" s="250"/>
      <c r="S173" s="250"/>
      <c r="T173" s="251"/>
      <c r="AT173" s="224" t="s">
        <v>137</v>
      </c>
      <c r="AU173" s="224" t="s">
        <v>90</v>
      </c>
      <c r="AV173" s="14" t="s">
        <v>90</v>
      </c>
      <c r="AW173" s="14" t="s">
        <v>36</v>
      </c>
      <c r="AX173" s="14" t="s">
        <v>88</v>
      </c>
      <c r="AY173" s="224" t="s">
        <v>126</v>
      </c>
    </row>
    <row r="174" spans="1:65" s="2" customFormat="1" ht="6.95" customHeight="1">
      <c r="A174" s="34"/>
      <c r="B174" s="54"/>
      <c r="C174" s="55"/>
      <c r="D174" s="55"/>
      <c r="E174" s="55"/>
      <c r="F174" s="55"/>
      <c r="G174" s="55"/>
      <c r="H174" s="55"/>
      <c r="I174" s="55"/>
      <c r="J174" s="55"/>
      <c r="K174" s="55"/>
      <c r="L174" s="39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sheetProtection algorithmName="SHA-512" hashValue="kknjGU68nme0U7dcC6fpWmyijX+U9IVOo/KPfmCAdZSejr0ODM8N3N4HWnEHzWm/oKy4R0XnU+kmwMqfgVzcFQ==" saltValue="FgsyREGf0XVYUyThk632GPksg1CciY98pfMBRWrmGf6h0nEdfeEWy+tNwGI0B3fFB4KTpHDAjL29njFanrUS0Q==" spinCount="100000" sheet="1" objects="1" scenarios="1" formatColumns="0" formatRows="0" autoFilter="0"/>
  <autoFilter ref="C121:K173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819-1 - IO 01 - Vodovod</vt:lpstr>
      <vt:lpstr>819-10 - VON 01 - Vedlejš...</vt:lpstr>
      <vt:lpstr>'819-1 - IO 01 - Vodovod'!Názvy_tisku</vt:lpstr>
      <vt:lpstr>'819-10 - VON 01 - Vedlejš...'!Názvy_tisku</vt:lpstr>
      <vt:lpstr>'Rekapitulace stavby'!Názvy_tisku</vt:lpstr>
      <vt:lpstr>'819-1 - IO 01 - Vodovod'!Oblast_tisku</vt:lpstr>
      <vt:lpstr>'819-10 - VON 01 - Vedlejš...'!Oblast_tisku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DESKTOP-SS04TDM\VK PROJEKT</dc:creator>
  <cp:lastModifiedBy>VK PROJEKT</cp:lastModifiedBy>
  <dcterms:created xsi:type="dcterms:W3CDTF">2022-02-16T11:35:23Z</dcterms:created>
  <dcterms:modified xsi:type="dcterms:W3CDTF">2022-02-16T11:36:03Z</dcterms:modified>
</cp:coreProperties>
</file>